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825" windowWidth="20715" windowHeight="10425"/>
  </bookViews>
  <sheets>
    <sheet name="дод1" sheetId="37" r:id="rId1"/>
    <sheet name="дод2" sheetId="35" r:id="rId2"/>
    <sheet name="дод3" sheetId="28" r:id="rId3"/>
    <sheet name="дод4 " sheetId="41" r:id="rId4"/>
  </sheets>
  <definedNames>
    <definedName name="_xlnm.Print_Titles" localSheetId="0">дод1!$8:$10</definedName>
    <definedName name="_xlnm.Print_Titles" localSheetId="2">дод3!$5:$9</definedName>
    <definedName name="_xlnm.Print_Titles" localSheetId="3">'дод4 '!$8:$9</definedName>
    <definedName name="_xlnm.Print_Area" localSheetId="0">дод1!$A$1:$F$112</definedName>
    <definedName name="_xlnm.Print_Area" localSheetId="1">дод2!$A$1:$F$38</definedName>
    <definedName name="_xlnm.Print_Area" localSheetId="2">дод3!$A$1:$Q$154</definedName>
    <definedName name="_xlnm.Print_Area" localSheetId="3">'дод4 '!$A$1:$I$84</definedName>
  </definedNames>
  <calcPr calcId="145621"/>
</workbook>
</file>

<file path=xl/calcChain.xml><?xml version="1.0" encoding="utf-8"?>
<calcChain xmlns="http://schemas.openxmlformats.org/spreadsheetml/2006/main">
  <c r="C76" i="37" l="1"/>
  <c r="C77" i="37"/>
  <c r="C78" i="37"/>
  <c r="C42" i="37"/>
  <c r="C38" i="37"/>
  <c r="C31" i="37"/>
  <c r="C30" i="37"/>
  <c r="C19" i="37"/>
  <c r="C17" i="37"/>
  <c r="C14" i="37"/>
  <c r="D76" i="37"/>
  <c r="D77" i="37"/>
  <c r="D67" i="37"/>
  <c r="C69" i="37"/>
  <c r="C53" i="37"/>
  <c r="C92" i="37" l="1"/>
  <c r="C91" i="37"/>
  <c r="C98" i="37" l="1"/>
  <c r="C104" i="37" l="1"/>
  <c r="C103" i="37"/>
  <c r="C102" i="37"/>
  <c r="C101" i="37"/>
  <c r="C100" i="37"/>
  <c r="C99" i="37"/>
  <c r="C97" i="37"/>
  <c r="C96" i="37"/>
  <c r="C95" i="37"/>
  <c r="D94" i="37"/>
  <c r="C94" i="37" s="1"/>
  <c r="D93" i="37" l="1"/>
  <c r="C90" i="37"/>
  <c r="C93" i="37" l="1"/>
  <c r="D89" i="37"/>
  <c r="I79" i="41"/>
  <c r="I74" i="41" s="1"/>
  <c r="I73" i="41" s="1"/>
  <c r="I68" i="41"/>
  <c r="I67" i="41" s="1"/>
  <c r="I48" i="41"/>
  <c r="I47" i="41" s="1"/>
  <c r="I44" i="41"/>
  <c r="I35" i="41"/>
  <c r="I34" i="41"/>
  <c r="J11" i="41"/>
  <c r="I11" i="41"/>
  <c r="I10" i="41" s="1"/>
  <c r="I82" i="41" l="1"/>
  <c r="P98" i="28" l="1"/>
  <c r="O98" i="28"/>
  <c r="N98" i="28"/>
  <c r="M98" i="28"/>
  <c r="L98" i="28"/>
  <c r="K98" i="28"/>
  <c r="I98" i="28"/>
  <c r="H98" i="28"/>
  <c r="G98" i="28"/>
  <c r="J124" i="28"/>
  <c r="Q124" i="28" s="1"/>
  <c r="F109" i="28" l="1"/>
  <c r="F98" i="28" s="1"/>
  <c r="E126" i="28"/>
  <c r="J78" i="28" l="1"/>
  <c r="Q78" i="28" s="1"/>
  <c r="J42" i="28" l="1"/>
  <c r="M75" i="28" l="1"/>
  <c r="L75" i="28"/>
  <c r="K75" i="28"/>
  <c r="H75" i="28"/>
  <c r="G75" i="28"/>
  <c r="F75" i="28"/>
  <c r="E96" i="28"/>
  <c r="N186" i="28" l="1"/>
  <c r="P194" i="28"/>
  <c r="O194" i="28"/>
  <c r="N194" i="28"/>
  <c r="M194" i="28"/>
  <c r="L194" i="28"/>
  <c r="K194" i="28"/>
  <c r="I194" i="28"/>
  <c r="H194" i="28"/>
  <c r="G194" i="28"/>
  <c r="F194" i="28"/>
  <c r="J95" i="28" l="1"/>
  <c r="J94" i="28"/>
  <c r="O75" i="28"/>
  <c r="N75" i="28"/>
  <c r="J88" i="28"/>
  <c r="E88" i="28"/>
  <c r="Q88" i="28" l="1"/>
  <c r="E42" i="28"/>
  <c r="Q42" i="28" s="1"/>
  <c r="J134" i="28"/>
  <c r="E134" i="28"/>
  <c r="Q134" i="28" s="1"/>
  <c r="E133" i="28" l="1"/>
  <c r="E132" i="28"/>
  <c r="E131" i="28"/>
  <c r="E130" i="28"/>
  <c r="E129" i="28"/>
  <c r="E128" i="28"/>
  <c r="E127" i="28"/>
  <c r="J48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P182" i="28" l="1"/>
  <c r="M182" i="28"/>
  <c r="L182" i="28"/>
  <c r="K182" i="28"/>
  <c r="I182" i="28"/>
  <c r="H182" i="28"/>
  <c r="G182" i="28"/>
  <c r="F182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87" i="28"/>
  <c r="O187" i="28"/>
  <c r="N187" i="28"/>
  <c r="M187" i="28"/>
  <c r="L187" i="28"/>
  <c r="K187" i="28"/>
  <c r="I187" i="28"/>
  <c r="H187" i="28"/>
  <c r="G187" i="28"/>
  <c r="F187" i="28"/>
  <c r="F189" i="28"/>
  <c r="G189" i="28"/>
  <c r="H189" i="28"/>
  <c r="I189" i="28"/>
  <c r="K189" i="28"/>
  <c r="L189" i="28"/>
  <c r="M189" i="28"/>
  <c r="N189" i="28"/>
  <c r="O189" i="28"/>
  <c r="P189" i="28"/>
  <c r="P190" i="28"/>
  <c r="O190" i="28"/>
  <c r="N190" i="28"/>
  <c r="M190" i="28"/>
  <c r="L190" i="28"/>
  <c r="K190" i="28"/>
  <c r="I190" i="28"/>
  <c r="H190" i="28"/>
  <c r="G190" i="28"/>
  <c r="F190" i="28"/>
  <c r="P198" i="28"/>
  <c r="O198" i="28"/>
  <c r="N198" i="28"/>
  <c r="M198" i="28"/>
  <c r="L198" i="28"/>
  <c r="K198" i="28"/>
  <c r="I198" i="28"/>
  <c r="H198" i="28"/>
  <c r="G198" i="28"/>
  <c r="F198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86" i="28"/>
  <c r="O186" i="28"/>
  <c r="M186" i="28"/>
  <c r="L186" i="28"/>
  <c r="K186" i="28"/>
  <c r="I186" i="28"/>
  <c r="H186" i="28"/>
  <c r="G186" i="28"/>
  <c r="F186" i="28"/>
  <c r="P191" i="28"/>
  <c r="O191" i="28"/>
  <c r="N191" i="28"/>
  <c r="M191" i="28"/>
  <c r="L191" i="28"/>
  <c r="K191" i="28"/>
  <c r="I191" i="28"/>
  <c r="H191" i="28"/>
  <c r="G191" i="28"/>
  <c r="F191" i="28"/>
  <c r="P188" i="28"/>
  <c r="O188" i="28"/>
  <c r="N188" i="28"/>
  <c r="M188" i="28"/>
  <c r="L188" i="28"/>
  <c r="K188" i="28"/>
  <c r="I188" i="28"/>
  <c r="H188" i="28"/>
  <c r="G188" i="28"/>
  <c r="F188" i="28"/>
  <c r="P183" i="28"/>
  <c r="O183" i="28"/>
  <c r="N183" i="28"/>
  <c r="M183" i="28"/>
  <c r="L183" i="28"/>
  <c r="K183" i="28"/>
  <c r="I183" i="28"/>
  <c r="H183" i="28"/>
  <c r="G183" i="28"/>
  <c r="F183" i="28"/>
  <c r="P181" i="28"/>
  <c r="O181" i="28"/>
  <c r="N181" i="28"/>
  <c r="M181" i="28"/>
  <c r="L181" i="28"/>
  <c r="K181" i="28"/>
  <c r="I181" i="28"/>
  <c r="H181" i="28"/>
  <c r="G181" i="28"/>
  <c r="P180" i="28"/>
  <c r="I180" i="28"/>
  <c r="I179" i="28"/>
  <c r="P178" i="28"/>
  <c r="O178" i="28"/>
  <c r="N178" i="28"/>
  <c r="M178" i="28"/>
  <c r="L178" i="28"/>
  <c r="K178" i="28"/>
  <c r="I178" i="28"/>
  <c r="H178" i="28"/>
  <c r="G178" i="28"/>
  <c r="P177" i="28"/>
  <c r="M177" i="28"/>
  <c r="L177" i="28"/>
  <c r="K177" i="28"/>
  <c r="I177" i="28"/>
  <c r="P176" i="28"/>
  <c r="O176" i="28"/>
  <c r="N176" i="28"/>
  <c r="M176" i="28"/>
  <c r="L176" i="28"/>
  <c r="K176" i="28"/>
  <c r="I176" i="28"/>
  <c r="H176" i="28"/>
  <c r="G176" i="28"/>
  <c r="F176" i="28"/>
  <c r="E197" i="28"/>
  <c r="E195" i="28"/>
  <c r="I201" i="28" l="1"/>
  <c r="J63" i="28"/>
  <c r="E63" i="28"/>
  <c r="N59" i="28" l="1"/>
  <c r="N182" i="28"/>
  <c r="O59" i="28"/>
  <c r="O182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8" i="28"/>
  <c r="E196" i="28" s="1"/>
  <c r="J149" i="28"/>
  <c r="Q149" i="28" l="1"/>
  <c r="Q197" i="28" s="1"/>
  <c r="J197" i="28"/>
  <c r="C24" i="35"/>
  <c r="C23" i="35"/>
  <c r="F178" i="28"/>
  <c r="J120" i="28"/>
  <c r="E120" i="28"/>
  <c r="J25" i="28"/>
  <c r="E25" i="28"/>
  <c r="J19" i="28"/>
  <c r="J18" i="28"/>
  <c r="E19" i="28"/>
  <c r="D85" i="37"/>
  <c r="C109" i="37"/>
  <c r="C107" i="37"/>
  <c r="C88" i="37"/>
  <c r="C87" i="37"/>
  <c r="C86" i="37"/>
  <c r="Q120" i="28" l="1"/>
  <c r="D84" i="37"/>
  <c r="Q25" i="28"/>
  <c r="Q19" i="28"/>
  <c r="J84" i="28"/>
  <c r="P59" i="28" l="1"/>
  <c r="E65" i="28"/>
  <c r="J65" i="28"/>
  <c r="Q65" i="28" l="1"/>
  <c r="J164" i="28"/>
  <c r="Q164" i="28" s="1"/>
  <c r="C108" i="37" l="1"/>
  <c r="C106" i="37"/>
  <c r="C105" i="37"/>
  <c r="C89" i="37"/>
  <c r="C85" i="37"/>
  <c r="C84" i="37"/>
  <c r="C81" i="37"/>
  <c r="C80" i="37"/>
  <c r="C68" i="37"/>
  <c r="C67" i="37"/>
  <c r="C65" i="37"/>
  <c r="C64" i="37"/>
  <c r="D63" i="37"/>
  <c r="C63" i="37" s="1"/>
  <c r="D61" i="37"/>
  <c r="C61" i="37" s="1"/>
  <c r="C60" i="37"/>
  <c r="C58" i="37"/>
  <c r="D57" i="37"/>
  <c r="C57" i="37" s="1"/>
  <c r="C55" i="37"/>
  <c r="D54" i="37"/>
  <c r="C52" i="37"/>
  <c r="D51" i="37"/>
  <c r="C48" i="37"/>
  <c r="C47" i="37"/>
  <c r="C46" i="37"/>
  <c r="D40" i="37"/>
  <c r="C40" i="37" s="1"/>
  <c r="D37" i="37"/>
  <c r="C37" i="37" s="1"/>
  <c r="D27" i="37"/>
  <c r="C27" i="37" s="1"/>
  <c r="D18" i="37"/>
  <c r="C18" i="37" s="1"/>
  <c r="D13" i="37"/>
  <c r="C13" i="37" s="1"/>
  <c r="C54" i="37" l="1"/>
  <c r="D50" i="37"/>
  <c r="C50" i="37" s="1"/>
  <c r="D26" i="37"/>
  <c r="C26" i="37" s="1"/>
  <c r="C45" i="37"/>
  <c r="D12" i="37"/>
  <c r="C12" i="37" s="1"/>
  <c r="D20" i="37"/>
  <c r="C20" i="37" s="1"/>
  <c r="C71" i="37"/>
  <c r="C51" i="37"/>
  <c r="C44" i="37"/>
  <c r="C79" i="37"/>
  <c r="C70" i="37"/>
  <c r="D56" i="37"/>
  <c r="C56" i="37" s="1"/>
  <c r="D66" i="37"/>
  <c r="D83" i="37"/>
  <c r="C83" i="37" s="1"/>
  <c r="D11" i="37" l="1"/>
  <c r="D49" i="37"/>
  <c r="C66" i="37"/>
  <c r="M74" i="28"/>
  <c r="L74" i="28"/>
  <c r="J82" i="28"/>
  <c r="J80" i="28"/>
  <c r="E82" i="28"/>
  <c r="E80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E104" i="28"/>
  <c r="J103" i="28"/>
  <c r="E103" i="28"/>
  <c r="E117" i="28"/>
  <c r="E116" i="28"/>
  <c r="E115" i="28"/>
  <c r="E114" i="28"/>
  <c r="E113" i="28"/>
  <c r="E112" i="28"/>
  <c r="E111" i="28"/>
  <c r="E110" i="28"/>
  <c r="J125" i="28"/>
  <c r="J123" i="28"/>
  <c r="J122" i="28"/>
  <c r="J121" i="28"/>
  <c r="J119" i="28"/>
  <c r="J102" i="28"/>
  <c r="J101" i="28"/>
  <c r="E100" i="28"/>
  <c r="E125" i="28"/>
  <c r="E123" i="28"/>
  <c r="E122" i="28"/>
  <c r="E121" i="28"/>
  <c r="E119" i="28"/>
  <c r="E118" i="28"/>
  <c r="E102" i="28"/>
  <c r="E101" i="28"/>
  <c r="E84" i="28"/>
  <c r="Q84" i="28" s="1"/>
  <c r="E93" i="28"/>
  <c r="O177" i="28"/>
  <c r="G177" i="28"/>
  <c r="J91" i="28"/>
  <c r="J92" i="28"/>
  <c r="J77" i="28"/>
  <c r="J61" i="28"/>
  <c r="J66" i="28"/>
  <c r="J187" i="28" s="1"/>
  <c r="E61" i="28"/>
  <c r="E66" i="28"/>
  <c r="E187" i="28" s="1"/>
  <c r="C11" i="37" l="1"/>
  <c r="D82" i="37"/>
  <c r="D110" i="37" s="1"/>
  <c r="C110" i="37" s="1"/>
  <c r="H74" i="28"/>
  <c r="H177" i="28"/>
  <c r="N74" i="28"/>
  <c r="N177" i="28"/>
  <c r="F74" i="28"/>
  <c r="F177" i="28"/>
  <c r="E109" i="28"/>
  <c r="Q109" i="28" s="1"/>
  <c r="C49" i="37"/>
  <c r="Q82" i="28"/>
  <c r="Q80" i="28"/>
  <c r="G74" i="28"/>
  <c r="O74" i="28"/>
  <c r="Q117" i="28"/>
  <c r="Q113" i="28"/>
  <c r="Q111" i="28"/>
  <c r="Q114" i="28"/>
  <c r="Q103" i="28"/>
  <c r="Q122" i="28"/>
  <c r="Q115" i="28"/>
  <c r="Q104" i="28"/>
  <c r="Q118" i="28"/>
  <c r="Q123" i="28"/>
  <c r="Q112" i="28"/>
  <c r="Q116" i="28"/>
  <c r="Q119" i="28"/>
  <c r="Q125" i="28"/>
  <c r="Q110" i="28"/>
  <c r="Q121" i="28"/>
  <c r="Q102" i="28"/>
  <c r="J100" i="28"/>
  <c r="Q101" i="28"/>
  <c r="K74" i="28"/>
  <c r="Q66" i="28"/>
  <c r="Q187" i="28" s="1"/>
  <c r="Q61" i="28"/>
  <c r="P136" i="28"/>
  <c r="I136" i="28"/>
  <c r="J143" i="28"/>
  <c r="E143" i="28"/>
  <c r="J15" i="28"/>
  <c r="E15" i="28"/>
  <c r="C82" i="37" l="1"/>
  <c r="E98" i="28"/>
  <c r="F136" i="28"/>
  <c r="F180" i="28"/>
  <c r="M136" i="28"/>
  <c r="M180" i="28"/>
  <c r="O136" i="28"/>
  <c r="O180" i="28"/>
  <c r="G136" i="28"/>
  <c r="G180" i="28"/>
  <c r="N136" i="28"/>
  <c r="N180" i="28"/>
  <c r="K136" i="28"/>
  <c r="K180" i="28"/>
  <c r="H136" i="28"/>
  <c r="H180" i="28"/>
  <c r="L136" i="28"/>
  <c r="L180" i="28"/>
  <c r="Q166" i="28"/>
  <c r="E167" i="28"/>
  <c r="Q167" i="28" s="1"/>
  <c r="Q15" i="28"/>
  <c r="Q100" i="28"/>
  <c r="Q143" i="28"/>
  <c r="E150" i="28"/>
  <c r="E198" i="28" s="1"/>
  <c r="E108" i="28"/>
  <c r="J148" i="28"/>
  <c r="J147" i="28"/>
  <c r="J146" i="28"/>
  <c r="J150" i="28"/>
  <c r="J198" i="28" s="1"/>
  <c r="O145" i="28"/>
  <c r="N145" i="28"/>
  <c r="M145" i="28"/>
  <c r="L145" i="28"/>
  <c r="K145" i="28"/>
  <c r="I145" i="28"/>
  <c r="H145" i="28"/>
  <c r="G145" i="28"/>
  <c r="F145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1" i="28" s="1"/>
  <c r="J36" i="28"/>
  <c r="J35" i="28"/>
  <c r="J34" i="28"/>
  <c r="J53" i="28"/>
  <c r="J194" i="28" s="1"/>
  <c r="J52" i="28"/>
  <c r="J193" i="28" s="1"/>
  <c r="J51" i="28"/>
  <c r="J192" i="28" s="1"/>
  <c r="J50" i="28"/>
  <c r="J191" i="28" s="1"/>
  <c r="J49" i="28"/>
  <c r="J190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4" i="28" s="1"/>
  <c r="E52" i="28"/>
  <c r="E193" i="28" s="1"/>
  <c r="E51" i="28"/>
  <c r="E192" i="28" s="1"/>
  <c r="E50" i="28"/>
  <c r="E191" i="28" s="1"/>
  <c r="E49" i="28"/>
  <c r="E190" i="28" s="1"/>
  <c r="E48" i="28"/>
  <c r="E47" i="28"/>
  <c r="E188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82" i="28" l="1"/>
  <c r="E189" i="28"/>
  <c r="Q48" i="28"/>
  <c r="F11" i="28"/>
  <c r="J178" i="28"/>
  <c r="N179" i="28"/>
  <c r="N201" i="28" s="1"/>
  <c r="K151" i="28"/>
  <c r="K179" i="28"/>
  <c r="K201" i="28" s="1"/>
  <c r="E28" i="28"/>
  <c r="F179" i="28"/>
  <c r="E37" i="28"/>
  <c r="Q37" i="28" s="1"/>
  <c r="F181" i="28"/>
  <c r="M179" i="28"/>
  <c r="M201" i="28" s="1"/>
  <c r="G179" i="28"/>
  <c r="G201" i="28" s="1"/>
  <c r="H179" i="28"/>
  <c r="H201" i="28" s="1"/>
  <c r="O151" i="28"/>
  <c r="O179" i="28"/>
  <c r="O201" i="28" s="1"/>
  <c r="L151" i="28"/>
  <c r="L179" i="28"/>
  <c r="L201" i="28" s="1"/>
  <c r="Q147" i="28"/>
  <c r="Q195" i="28" s="1"/>
  <c r="J195" i="28"/>
  <c r="Q148" i="28"/>
  <c r="Q196" i="28" s="1"/>
  <c r="J196" i="28"/>
  <c r="E105" i="28"/>
  <c r="N151" i="28"/>
  <c r="M151" i="28"/>
  <c r="H151" i="28"/>
  <c r="Q33" i="28"/>
  <c r="Q52" i="28"/>
  <c r="Q193" i="28" s="1"/>
  <c r="Q50" i="28"/>
  <c r="Q191" i="28" s="1"/>
  <c r="G151" i="28"/>
  <c r="Q30" i="28"/>
  <c r="Q38" i="28"/>
  <c r="Q36" i="28"/>
  <c r="J31" i="28"/>
  <c r="Q53" i="28"/>
  <c r="Q194" i="28" s="1"/>
  <c r="Q51" i="28"/>
  <c r="Q192" i="28" s="1"/>
  <c r="Q49" i="28"/>
  <c r="Q190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1" i="28" l="1"/>
  <c r="F151" i="28"/>
  <c r="Q60" i="28"/>
  <c r="J56" i="28"/>
  <c r="Q56" i="28" s="1"/>
  <c r="E27" i="28"/>
  <c r="D11" i="35"/>
  <c r="D10" i="35" s="1"/>
  <c r="E11" i="35"/>
  <c r="F11" i="35"/>
  <c r="F10" i="35" s="1"/>
  <c r="J81" i="28"/>
  <c r="E81" i="28"/>
  <c r="J131" i="28"/>
  <c r="J130" i="28"/>
  <c r="J129" i="28"/>
  <c r="J127" i="28"/>
  <c r="J126" i="28"/>
  <c r="J98" i="28" s="1"/>
  <c r="Q108" i="28"/>
  <c r="E107" i="28"/>
  <c r="Q107" i="28" s="1"/>
  <c r="E106" i="28"/>
  <c r="Q106" i="28" s="1"/>
  <c r="P132" i="28"/>
  <c r="P128" i="28"/>
  <c r="E165" i="28"/>
  <c r="P135" i="28"/>
  <c r="O135" i="28"/>
  <c r="N135" i="28"/>
  <c r="M135" i="28"/>
  <c r="L135" i="28"/>
  <c r="K135" i="28"/>
  <c r="I135" i="28"/>
  <c r="H135" i="28"/>
  <c r="G135" i="28"/>
  <c r="F135" i="28"/>
  <c r="P94" i="28"/>
  <c r="I94" i="28"/>
  <c r="I75" i="28" s="1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5" i="28"/>
  <c r="Q95" i="28" s="1"/>
  <c r="J57" i="28"/>
  <c r="Q57" i="28" s="1"/>
  <c r="J68" i="28"/>
  <c r="J67" i="28"/>
  <c r="J183" i="28" s="1"/>
  <c r="E67" i="28"/>
  <c r="E183" i="28" s="1"/>
  <c r="E139" i="28"/>
  <c r="E140" i="28"/>
  <c r="E138" i="28"/>
  <c r="E141" i="28"/>
  <c r="E142" i="28"/>
  <c r="E137" i="28"/>
  <c r="J55" i="28"/>
  <c r="Q55" i="28" s="1"/>
  <c r="E79" i="28"/>
  <c r="E71" i="28"/>
  <c r="J71" i="28"/>
  <c r="E72" i="28"/>
  <c r="J72" i="28"/>
  <c r="E62" i="28"/>
  <c r="J62" i="28"/>
  <c r="J69" i="28"/>
  <c r="E68" i="28"/>
  <c r="E69" i="28"/>
  <c r="E26" i="28"/>
  <c r="E14" i="28"/>
  <c r="E146" i="28"/>
  <c r="E77" i="28"/>
  <c r="E83" i="28"/>
  <c r="E85" i="28"/>
  <c r="E86" i="28"/>
  <c r="E87" i="28"/>
  <c r="E89" i="28"/>
  <c r="E90" i="28"/>
  <c r="E91" i="28"/>
  <c r="E181" i="28" s="1"/>
  <c r="E92" i="28"/>
  <c r="Q92" i="28" s="1"/>
  <c r="J83" i="28"/>
  <c r="J86" i="28"/>
  <c r="J93" i="28"/>
  <c r="J189" i="28" s="1"/>
  <c r="J140" i="28"/>
  <c r="J139" i="28"/>
  <c r="J138" i="28"/>
  <c r="J141" i="28"/>
  <c r="J142" i="28"/>
  <c r="E99" i="28"/>
  <c r="E76" i="28"/>
  <c r="J76" i="28"/>
  <c r="E73" i="28"/>
  <c r="J73" i="28"/>
  <c r="E70" i="28"/>
  <c r="E64" i="28"/>
  <c r="J64" i="28"/>
  <c r="J186" i="28" s="1"/>
  <c r="Q31" i="28"/>
  <c r="E13" i="28"/>
  <c r="Q13" i="28" s="1"/>
  <c r="J70" i="28"/>
  <c r="J54" i="28"/>
  <c r="Q54" i="28" s="1"/>
  <c r="Q32" i="28"/>
  <c r="J79" i="28"/>
  <c r="J85" i="28"/>
  <c r="J87" i="28"/>
  <c r="J89" i="28"/>
  <c r="J90" i="28"/>
  <c r="J96" i="28"/>
  <c r="J99" i="28"/>
  <c r="J133" i="28"/>
  <c r="J132" i="28" s="1"/>
  <c r="J137" i="28"/>
  <c r="J75" i="28" l="1"/>
  <c r="J163" i="28"/>
  <c r="P75" i="28"/>
  <c r="P74" i="28" s="1"/>
  <c r="I74" i="28"/>
  <c r="I151" i="28"/>
  <c r="J161" i="28"/>
  <c r="E161" i="28"/>
  <c r="J11" i="28"/>
  <c r="J182" i="28"/>
  <c r="J59" i="28"/>
  <c r="J58" i="28" s="1"/>
  <c r="E11" i="28"/>
  <c r="P179" i="28"/>
  <c r="P201" i="28" s="1"/>
  <c r="J179" i="28"/>
  <c r="E176" i="28"/>
  <c r="J180" i="28"/>
  <c r="E180" i="28"/>
  <c r="Q47" i="28"/>
  <c r="Q188" i="28" s="1"/>
  <c r="J188" i="28"/>
  <c r="E162" i="28"/>
  <c r="E186" i="28"/>
  <c r="J177" i="28"/>
  <c r="E177" i="28"/>
  <c r="E178" i="28"/>
  <c r="J176" i="28"/>
  <c r="E179" i="28"/>
  <c r="C15" i="35"/>
  <c r="J162" i="28"/>
  <c r="C29" i="35"/>
  <c r="E59" i="28"/>
  <c r="E58" i="28" s="1"/>
  <c r="C28" i="35"/>
  <c r="J165" i="28"/>
  <c r="Q165" i="28" s="1"/>
  <c r="E163" i="28"/>
  <c r="Q44" i="28"/>
  <c r="Q182" i="28" s="1"/>
  <c r="F18" i="35"/>
  <c r="C11" i="35"/>
  <c r="P10" i="28"/>
  <c r="Q79" i="28"/>
  <c r="Q90" i="28"/>
  <c r="Q85" i="28"/>
  <c r="E145" i="28"/>
  <c r="E136" i="28"/>
  <c r="Q81" i="28"/>
  <c r="Q93" i="28"/>
  <c r="Q189" i="28" s="1"/>
  <c r="E94" i="28"/>
  <c r="Q94" i="28" s="1"/>
  <c r="Q91" i="28"/>
  <c r="Q181" i="28" s="1"/>
  <c r="Q89" i="28"/>
  <c r="Q86" i="28"/>
  <c r="Q87" i="28"/>
  <c r="Q83" i="28"/>
  <c r="J136" i="28"/>
  <c r="J135" i="28" s="1"/>
  <c r="Q99" i="28"/>
  <c r="Q130" i="28"/>
  <c r="Q71" i="28"/>
  <c r="Q70" i="28"/>
  <c r="Q29" i="28"/>
  <c r="Q62" i="28"/>
  <c r="Q141" i="28"/>
  <c r="Q17" i="28"/>
  <c r="O10" i="28"/>
  <c r="Q127" i="28"/>
  <c r="Q142" i="28"/>
  <c r="Q28" i="28"/>
  <c r="N10" i="28"/>
  <c r="Q139" i="28"/>
  <c r="M10" i="28"/>
  <c r="Q64" i="28"/>
  <c r="Q131" i="28"/>
  <c r="Q73" i="28"/>
  <c r="Q69" i="28"/>
  <c r="Q72" i="28"/>
  <c r="L10" i="28"/>
  <c r="Q12" i="28"/>
  <c r="Q138" i="28"/>
  <c r="Q26" i="28"/>
  <c r="Q77" i="28"/>
  <c r="Q140" i="28"/>
  <c r="Q27" i="28"/>
  <c r="Q129" i="28"/>
  <c r="Q126" i="28"/>
  <c r="Q98" i="28" s="1"/>
  <c r="Q133" i="28"/>
  <c r="Q132" i="28" s="1"/>
  <c r="Q20" i="28"/>
  <c r="Q67" i="28"/>
  <c r="Q183" i="28" s="1"/>
  <c r="Q76" i="28"/>
  <c r="Q14" i="28"/>
  <c r="E14" i="35"/>
  <c r="C14" i="35" s="1"/>
  <c r="E10" i="35"/>
  <c r="D18" i="35"/>
  <c r="C19" i="35"/>
  <c r="Q146" i="28"/>
  <c r="E27" i="35"/>
  <c r="C20" i="35"/>
  <c r="Q96" i="28"/>
  <c r="Q68" i="28"/>
  <c r="C21" i="35"/>
  <c r="D27" i="35"/>
  <c r="D26" i="35" s="1"/>
  <c r="J128" i="28"/>
  <c r="Q128" i="28" s="1"/>
  <c r="Q16" i="28"/>
  <c r="F27" i="35"/>
  <c r="Q137" i="28"/>
  <c r="Q163" i="28" l="1"/>
  <c r="Q75" i="28"/>
  <c r="Q74" i="28" s="1"/>
  <c r="P151" i="28"/>
  <c r="E75" i="28"/>
  <c r="E74" i="28" s="1"/>
  <c r="Q186" i="28"/>
  <c r="J201" i="28"/>
  <c r="Q59" i="28"/>
  <c r="Q58" i="28" s="1"/>
  <c r="Q11" i="28"/>
  <c r="Q177" i="28"/>
  <c r="Q180" i="28"/>
  <c r="E201" i="28"/>
  <c r="Q178" i="28"/>
  <c r="Q176" i="28"/>
  <c r="F26" i="35"/>
  <c r="F30" i="35" s="1"/>
  <c r="E26" i="35"/>
  <c r="E30" i="35" s="1"/>
  <c r="E18" i="35"/>
  <c r="C18" i="35" s="1"/>
  <c r="C10" i="35"/>
  <c r="E169" i="28"/>
  <c r="Q162" i="28"/>
  <c r="Q161" i="28"/>
  <c r="J169" i="28"/>
  <c r="S58" i="28"/>
  <c r="S98" i="28"/>
  <c r="Q105" i="28"/>
  <c r="S11" i="28"/>
  <c r="E144" i="28"/>
  <c r="E135" i="28"/>
  <c r="S135" i="28" s="1"/>
  <c r="S136" i="28"/>
  <c r="J74" i="28"/>
  <c r="S59" i="28"/>
  <c r="Q136" i="28"/>
  <c r="Q135" i="28" s="1"/>
  <c r="F97" i="28"/>
  <c r="J10" i="28"/>
  <c r="C27" i="35"/>
  <c r="Q18" i="28"/>
  <c r="E10" i="28"/>
  <c r="N97" i="28"/>
  <c r="L97" i="28"/>
  <c r="D30" i="35"/>
  <c r="O97" i="28"/>
  <c r="M97" i="28"/>
  <c r="K97" i="28"/>
  <c r="I97" i="28"/>
  <c r="G97" i="28"/>
  <c r="P97" i="28"/>
  <c r="H97" i="28"/>
  <c r="E151" i="28" l="1"/>
  <c r="F157" i="28" s="1"/>
  <c r="S75" i="28"/>
  <c r="Q179" i="28"/>
  <c r="C26" i="35"/>
  <c r="C30" i="35" s="1"/>
  <c r="Q169" i="28"/>
  <c r="J97" i="28"/>
  <c r="S10" i="28"/>
  <c r="S74" i="28"/>
  <c r="E97" i="28"/>
  <c r="Q10" i="28"/>
  <c r="Q97" i="28" l="1"/>
  <c r="S97" i="28"/>
  <c r="F10" i="28"/>
  <c r="Q150" i="28"/>
  <c r="Q198" i="28" s="1"/>
  <c r="Q201" i="28" s="1"/>
  <c r="J145" i="28"/>
  <c r="S145" i="28" s="1"/>
  <c r="Q145" i="28" l="1"/>
  <c r="Q151" i="28" s="1"/>
  <c r="J151" i="28"/>
  <c r="J144" i="28"/>
  <c r="S144" i="28" s="1"/>
  <c r="S151" i="28" l="1"/>
  <c r="T151" i="28"/>
  <c r="Q144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<sst xmlns="http://schemas.openxmlformats.org/spreadsheetml/2006/main" count="896" uniqueCount="560">
  <si>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</si>
  <si>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</si>
  <si>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</si>
  <si>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</si>
  <si>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</si>
  <si>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</si>
  <si>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</si>
  <si>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</si>
  <si>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</si>
  <si>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</si>
  <si>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</si>
  <si>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</si>
  <si>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</si>
  <si>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</si>
  <si>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</si>
  <si>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</si>
  <si>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</si>
  <si>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</si>
  <si>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</si>
  <si>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</si>
  <si>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</si>
  <si>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</si>
  <si>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</si>
  <si>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</si>
  <si>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</si>
  <si>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</si>
  <si>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</si>
  <si>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</si>
  <si>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</si>
  <si>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</si>
  <si>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</si>
  <si>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</si>
  <si>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</si>
  <si>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</si>
  <si>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</si>
  <si>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</si>
  <si>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</si>
  <si>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</si>
  <si>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</si>
  <si>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</si>
  <si>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</si>
  <si>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</si>
  <si>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</si>
  <si>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</si>
  <si>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</si>
  <si>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</si>
  <si>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</si>
  <si>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</si>
  <si>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</si>
  <si>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</si>
  <si>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</si>
  <si>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</si>
  <si>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</si>
  <si>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</si>
  <si>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</si>
  <si>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</si>
  <si>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</si>
  <si>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</si>
  <si>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</si>
  <si>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</si>
  <si>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</si>
  <si>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</si>
  <si>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</si>
  <si>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</si>
  <si>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</si>
  <si>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</si>
  <si>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</si>
  <si>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</si>
  <si>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</si>
  <si>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</si>
  <si>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</si>
  <si>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</si>
  <si>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</si>
  <si>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</si>
  <si>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</si>
  <si>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</si>
  <si>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</si>
  <si>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</si>
  <si>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</si>
  <si>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</si>
  <si>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</si>
  <si>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</si>
  <si>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</si>
  <si>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</si>
  <si>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</si>
  <si>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</si>
  <si>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</si>
  <si>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</si>
  <si>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</si>
  <si>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</si>
  <si>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</si>
  <si>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</si>
  <si>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</si>
  <si>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</si>
  <si>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</si>
  <si>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</si>
  <si>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</si>
  <si>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</si>
  <si>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</si>
  <si>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</si>
  <si>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</si>
  <si>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</si>
  <si>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</si>
  <si>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</si>
  <si>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</si>
  <si>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</si>
  <si>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</si>
  <si>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</si>
  <si>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</si>
  <si>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</si>
  <si>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</si>
  <si>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</si>
  <si>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</si>
  <si>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</si>
  <si>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</si>
  <si>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</si>
  <si>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</si>
  <si>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</si>
  <si>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</si>
  <si>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</si>
  <si>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</si>
  <si>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</si>
  <si>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</si>
  <si>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</si>
  <si>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</si>
  <si>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</si>
  <si>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</si>
  <si>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</si>
  <si>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</si>
  <si>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</si>
  <si>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</si>
  <si>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</si>
  <si>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</si>
  <si>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</si>
  <si>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</si>
  <si>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</si>
  <si>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</si>
  <si>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</si>
  <si>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</si>
  <si>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</si>
  <si>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</si>
  <si>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</si>
  <si>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</si>
  <si>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</si>
  <si>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</si>
  <si>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</si>
  <si>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</si>
  <si>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</si>
  <si>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</si>
  <si>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</si>
  <si>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</si>
  <si>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</si>
  <si>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</si>
  <si>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</si>
  <si>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</si>
  <si>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</si>
  <si>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</si>
  <si>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</si>
  <si>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</si>
  <si>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</si>
  <si>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</si>
  <si>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</si>
  <si>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</si>
  <si>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</si>
  <si>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</si>
  <si>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</si>
  <si>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</si>
  <si>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</si>
  <si>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</si>
  <si>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</si>
  <si>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</si>
  <si>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</si>
  <si>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</si>
  <si>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</si>
  <si>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</si>
  <si>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</si>
  <si>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</si>
  <si>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</si>
  <si>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</si>
  <si>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</si>
  <si>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</si>
  <si>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</si>
  <si>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</si>
  <si>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</si>
  <si>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</si>
  <si>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</si>
  <si>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</si>
  <si>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</si>
  <si>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</si>
  <si>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</si>
  <si>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</si>
  <si>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</si>
  <si>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</si>
  <si>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</si>
  <si>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</si>
  <si>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</si>
  <si>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</si>
  <si>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</si>
  <si>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</si>
  <si>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</si>
  <si>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</si>
  <si>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</si>
  <si>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</si>
  <si>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</si>
  <si>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</si>
  <si>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</si>
  <si>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</si>
  <si>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</si>
  <si>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</si>
  <si>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</si>
  <si>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</si>
  <si>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</si>
  <si>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</si>
  <si>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</si>
  <si>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</si>
  <si>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</si>
  <si>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</si>
  <si>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</si>
  <si>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</si>
  <si>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</si>
  <si>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</si>
  <si>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</si>
  <si>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</si>
  <si>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</si>
  <si>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</si>
  <si>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</si>
  <si>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</si>
  <si>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</si>
  <si>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</si>
  <si>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</si>
  <si>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</si>
  <si>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</si>
  <si>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</si>
  <si>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</si>
  <si>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</si>
  <si>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</si>
  <si>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</si>
  <si>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</si>
  <si>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</si>
  <si>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</si>
  <si>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</si>
  <si>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</si>
  <si>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</si>
  <si>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</si>
  <si>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</si>
  <si>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</si>
  <si>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</si>
  <si>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</si>
  <si>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</si>
  <si>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</si>
  <si>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</si>
  <si>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</si>
  <si>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</si>
  <si>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</si>
  <si>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</si>
  <si>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</si>
  <si>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</si>
  <si>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</si>
  <si>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</si>
  <si>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</si>
  <si>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</si>
  <si>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</si>
  <si>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</si>
  <si>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</si>
  <si>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</si>
  <si>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</si>
  <si>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</si>
  <si>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</si>
  <si>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</si>
  <si>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</si>
  <si>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</si>
  <si>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</si>
  <si>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</si>
  <si>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</si>
  <si>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</si>
  <si>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</si>
  <si>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</si>
  <si>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</si>
  <si>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</si>
  <si>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</si>
  <si>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</si>
  <si>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</si>
  <si>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</si>
  <si>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</si>
  <si>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</si>
  <si>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</si>
  <si>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</si>
  <si>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</si>
  <si>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</si>
  <si>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</si>
  <si>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</si>
  <si>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</si>
  <si>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</si>
  <si>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</si>
  <si>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</si>
  <si>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</si>
  <si>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</si>
  <si>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</si>
  <si>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</si>
  <si>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</si>
  <si>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</si>
  <si>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</si>
  <si>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</si>
  <si>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</si>
  <si>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</si>
  <si>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</si>
  <si>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</si>
  <si>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</si>
  <si>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</si>
  <si>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</si>
  <si>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</si>
  <si>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</si>
  <si>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</si>
  <si>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</si>
  <si>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</si>
  <si>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</si>
  <si>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</si>
  <si>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</si>
  <si>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</si>
  <si>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</si>
  <si>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</si>
  <si>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</si>
  <si>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</si>
  <si>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</si>
  <si>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</si>
  <si>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</si>
  <si>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</si>
  <si>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</si>
  <si>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</si>
  <si>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</si>
  <si>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</si>
  <si>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</si>
  <si>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</si>
  <si>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</si>
  <si>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</si>
  <si>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</si>
  <si>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</si>
  <si>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</si>
  <si>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</si>
  <si>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</si>
  <si>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</si>
  <si>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</si>
  <si>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</si>
  <si>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</si>
  <si>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</si>
  <si>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</si>
  <si>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</si>
  <si>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</si>
  <si>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</si>
  <si>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</si>
  <si>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</si>
  <si>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</si>
  <si>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</si>
  <si>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</si>
  <si>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</si>
  <si>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</si>
  <si>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</si>
  <si>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</si>
  <si>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</si>
  <si>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</si>
  <si>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</si>
  <si>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</si>
  <si>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</si>
  <si>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</si>
  <si>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</si>
  <si>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</si>
  <si>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</si>
  <si>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</si>
  <si>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</si>
  <si>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</si>
  <si>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</si>
  <si>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</si>
  <si>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</si>
  <si>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</si>
  <si>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</si>
  <si>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</si>
  <si>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</si>
  <si>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</si>
  <si>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</si>
  <si>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</si>
  <si>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</si>
  <si>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</si>
  <si>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</si>
  <si>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</si>
  <si>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</si>
  <si>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</si>
  <si>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</si>
  <si>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</si>
  <si>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</si>
  <si>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</si>
  <si>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</si>
  <si>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</si>
  <si>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</si>
  <si>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</si>
  <si>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</si>
  <si>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</si>
  <si>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</si>
  <si>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</si>
  <si>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</si>
  <si>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</si>
  <si>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</si>
  <si>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</si>
  <si>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</si>
  <si>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</si>
  <si>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</si>
  <si>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</si>
  <si>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</si>
  <si>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</si>
  <si>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</si>
  <si>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</si>
  <si>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</si>
  <si>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</si>
  <si>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</si>
  <si>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</si>
  <si>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</si>
  <si>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</si>
  <si>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</si>
  <si>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</si>
  <si>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</si>
  <si>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</si>
  <si>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</si>
  <si>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</si>
  <si>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</si>
  <si>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</si>
  <si>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</si>
  <si>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</si>
  <si>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</si>
  <si>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</si>
  <si>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</si>
  <si>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</si>
  <si>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</si>
  <si>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</si>
  <si>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</si>
  <si>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</si>
  <si>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</si>
  <si>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</si>
  <si>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</si>
  <si>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</si>
  <si>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</si>
  <si>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</si>
  <si>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</si>
  <si>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</si>
  <si>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</si>
  <si>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</si>
  <si>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</si>
  <si>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</si>
  <si>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</si>
  <si>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</si>
  <si>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</si>
  <si>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</si>
  <si>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</si>
  <si>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</si>
  <si>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</si>
  <si>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</si>
  <si>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</si>
  <si>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</si>
  <si>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</si>
  <si>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</si>
  <si>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</si>
  <si>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</si>
  <si>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</si>
  <si>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</si>
  <si>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</si>
  <si>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</si>
  <si>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</si>
  <si>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</si>
  <si>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</si>
  <si>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</si>
  <si>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</si>
  <si>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</si>
  <si>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</si>
  <si>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</si>
  <si>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</si>
  <si>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</si>
  <si>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</si>
  <si>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</si>
  <si>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</si>
  <si>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</si>
  <si>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</si>
  <si>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</si>
  <si>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</si>
  <si>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</si>
  <si>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</si>
  <si>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</si>
  <si>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</si>
  <si>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</si>
  <si>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</si>
  <si>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</si>
  <si>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</si>
  <si>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</si>
  <si>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</si>
  <si>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</si>
  <si>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</si>
  <si>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</si>
  <si>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</si>
  <si>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</si>
  <si>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</si>
  <si>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</si>
  <si>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</si>
  <si>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</si>
  <si>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</si>
  <si>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</si>
  <si>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</si>
  <si>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</si>
  <si>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</si>
  <si>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</si>
  <si>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</si>
  <si>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</si>
  <si>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</si>
  <si>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</si>
  <si>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</si>
  <si>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</si>
  <si>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</si>
  <si>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</si>
  <si>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</si>
  <si>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</si>
  <si>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</si>
  <si>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</si>
  <si>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</si>
  <si>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</si>
  <si>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</si>
  <si>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</si>
  <si>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</si>
  <si>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</si>
  <si>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</si>
  <si>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Будівництво міні-футбольного поля в Вараській загальноосвітній школі I-III cтупенів №4 Рівненської області за адресою: місто Вараш, мікрорайон Вараш, будинок 39</t>
  </si>
  <si>
    <t xml:space="preserve"> Реконструкція покрівлі ЗОШ № 1 в м.Вараш, II черга (коригування) (проектні роботи)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</si>
  <si>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</si>
  <si>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</si>
  <si>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</si>
  <si>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</si>
  <si>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</si>
  <si>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</si>
  <si>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</si>
  <si>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</si>
  <si>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</si>
  <si>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інвалідами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</si>
  <si>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 т.ч.</t>
  </si>
  <si>
    <t>Здолбунівського району</t>
  </si>
  <si>
    <t xml:space="preserve">Корецького району </t>
  </si>
  <si>
    <t>Підлозцівської сільської ради</t>
  </si>
  <si>
    <t xml:space="preserve">Рокитнівського району </t>
  </si>
  <si>
    <t xml:space="preserve">Сарненського району </t>
  </si>
  <si>
    <t>Тараканівської сільської ради</t>
  </si>
  <si>
    <t>Костопільського району</t>
  </si>
  <si>
    <t>м.Острог</t>
  </si>
  <si>
    <t>Локницької сільської ради</t>
  </si>
  <si>
    <t>Млинівської селищної ради</t>
  </si>
  <si>
    <t>з  місцевих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</si>
  <si>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Субвенція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</si>
  <si>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</si>
  <si>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</si>
  <si>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    Головуючий депутат на сесії                                             С.Жданюк
</t>
  </si>
  <si>
    <t xml:space="preserve">Головуючий депутат на сесії                                                           С.Жданюк
</t>
  </si>
  <si>
    <t xml:space="preserve">Плата за розміщення тимчасово вільних коштів місцевих бюджетів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</si>
  <si>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</si>
  <si>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Надходження від продажу основного капіталу  </t>
  </si>
  <si>
    <t xml:space="preserve">Надходження коштів від Державного фонду дорогоцінних металів і дорогоцінного каміння 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</si>
  <si>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</si>
  <si>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19 вересня 2018 року № 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</si>
</sst>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sz val="11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7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6" fillId="0" borderId="0"/>
    <xf numFmtId="0" fontId="1" fillId="0" borderId="0"/>
    <xf numFmtId="0" fontId="19" fillId="0" borderId="0"/>
  </cellStyleXfs>
  <cellXfs count="555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5" applyFont="1"/>
    <xf numFmtId="0" fontId="30" fillId="0" borderId="0" xfId="5" applyFont="1"/>
    <xf numFmtId="0" fontId="20" fillId="0" borderId="0" xfId="5" applyFont="1"/>
    <xf numFmtId="0" fontId="30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5" fillId="0" borderId="0" xfId="5" applyFont="1"/>
    <xf numFmtId="49" fontId="30" fillId="0" borderId="0" xfId="5" applyNumberFormat="1" applyFont="1"/>
    <xf numFmtId="0" fontId="36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0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0" fontId="42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8" fillId="0" borderId="0" xfId="4" applyFont="1" applyAlignment="1"/>
    <xf numFmtId="0" fontId="49" fillId="0" borderId="0" xfId="4" applyFont="1" applyFill="1" applyBorder="1"/>
    <xf numFmtId="0" fontId="11" fillId="0" borderId="0" xfId="4" applyFont="1" applyFill="1" applyBorder="1"/>
    <xf numFmtId="0" fontId="25" fillId="0" borderId="0" xfId="4" applyFont="1" applyFill="1" applyBorder="1" applyAlignment="1">
      <alignment horizontal="center"/>
    </xf>
    <xf numFmtId="0" fontId="52" fillId="0" borderId="1" xfId="4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49" fontId="53" fillId="0" borderId="1" xfId="4" applyNumberFormat="1" applyFont="1" applyFill="1" applyBorder="1" applyAlignment="1">
      <alignment horizontal="center" vertical="top" wrapText="1"/>
    </xf>
    <xf numFmtId="0" fontId="53" fillId="0" borderId="1" xfId="4" applyFont="1" applyFill="1" applyBorder="1" applyAlignment="1">
      <alignment horizontal="center" vertical="center" wrapText="1"/>
    </xf>
    <xf numFmtId="0" fontId="54" fillId="0" borderId="0" xfId="4" applyFont="1" applyFill="1" applyBorder="1"/>
    <xf numFmtId="49" fontId="55" fillId="0" borderId="1" xfId="4" applyNumberFormat="1" applyFont="1" applyFill="1" applyBorder="1" applyAlignment="1">
      <alignment wrapText="1"/>
    </xf>
    <xf numFmtId="0" fontId="56" fillId="3" borderId="0" xfId="4" applyFont="1" applyFill="1" applyBorder="1"/>
    <xf numFmtId="0" fontId="56" fillId="0" borderId="0" xfId="4" applyFont="1" applyFill="1" applyBorder="1"/>
    <xf numFmtId="49" fontId="57" fillId="0" borderId="1" xfId="4" applyNumberFormat="1" applyFont="1" applyFill="1" applyBorder="1" applyAlignment="1">
      <alignment horizontal="left" wrapText="1"/>
    </xf>
    <xf numFmtId="2" fontId="56" fillId="0" borderId="0" xfId="4" applyNumberFormat="1" applyFont="1" applyFill="1" applyBorder="1"/>
    <xf numFmtId="49" fontId="57" fillId="0" borderId="1" xfId="4" applyNumberFormat="1" applyFont="1" applyFill="1" applyBorder="1" applyAlignment="1">
      <alignment vertical="justify" wrapText="1"/>
    </xf>
    <xf numFmtId="0" fontId="49" fillId="3" borderId="0" xfId="4" applyFont="1" applyFill="1" applyBorder="1"/>
    <xf numFmtId="49" fontId="55" fillId="0" borderId="1" xfId="4" applyNumberFormat="1" applyFont="1" applyFill="1" applyBorder="1" applyAlignment="1">
      <alignment horizontal="left" wrapText="1"/>
    </xf>
    <xf numFmtId="49" fontId="57" fillId="0" borderId="1" xfId="4" applyNumberFormat="1" applyFont="1" applyFill="1" applyBorder="1" applyAlignment="1">
      <alignment wrapText="1"/>
    </xf>
    <xf numFmtId="49" fontId="49" fillId="0" borderId="0" xfId="4" applyNumberFormat="1" applyFont="1" applyFill="1" applyBorder="1" applyAlignment="1">
      <alignment vertical="top" wrapText="1"/>
    </xf>
    <xf numFmtId="0" fontId="59" fillId="0" borderId="0" xfId="4" applyFont="1" applyFill="1" applyBorder="1"/>
    <xf numFmtId="0" fontId="60" fillId="0" borderId="0" xfId="4" applyFont="1" applyFill="1" applyBorder="1"/>
    <xf numFmtId="0" fontId="38" fillId="0" borderId="0" xfId="4" applyFont="1" applyFill="1" applyBorder="1" applyAlignment="1">
      <alignment vertical="top"/>
    </xf>
    <xf numFmtId="0" fontId="56" fillId="0" borderId="0" xfId="6" applyFont="1" applyFill="1" applyBorder="1" applyAlignment="1" applyProtection="1">
      <alignment vertical="center" wrapText="1"/>
    </xf>
    <xf numFmtId="164" fontId="59" fillId="0" borderId="0" xfId="4" applyNumberFormat="1" applyFont="1" applyFill="1" applyBorder="1"/>
    <xf numFmtId="3" fontId="59" fillId="0" borderId="0" xfId="4" applyNumberFormat="1" applyFont="1" applyFill="1" applyBorder="1"/>
    <xf numFmtId="1" fontId="49" fillId="0" borderId="0" xfId="4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7" fillId="0" borderId="0" xfId="0" applyFont="1" applyBorder="1"/>
    <xf numFmtId="0" fontId="6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4" fontId="73" fillId="0" borderId="10" xfId="0" applyNumberFormat="1" applyFont="1" applyBorder="1" applyAlignment="1">
      <alignment horizontal="center" wrapText="1"/>
    </xf>
    <xf numFmtId="0" fontId="69" fillId="0" borderId="12" xfId="0" applyFont="1" applyBorder="1" applyAlignment="1">
      <alignment horizontal="left" wrapText="1"/>
    </xf>
    <xf numFmtId="0" fontId="74" fillId="0" borderId="10" xfId="0" applyFont="1" applyBorder="1"/>
    <xf numFmtId="3" fontId="70" fillId="0" borderId="10" xfId="0" applyNumberFormat="1" applyFont="1" applyBorder="1" applyAlignment="1">
      <alignment horizontal="right" wrapText="1"/>
    </xf>
    <xf numFmtId="0" fontId="75" fillId="0" borderId="12" xfId="0" applyFont="1" applyBorder="1" applyAlignment="1">
      <alignment horizontal="left" wrapText="1"/>
    </xf>
    <xf numFmtId="0" fontId="74" fillId="0" borderId="10" xfId="0" applyFont="1" applyBorder="1" applyAlignment="1">
      <alignment horizontal="left" wrapText="1"/>
    </xf>
    <xf numFmtId="3" fontId="73" fillId="0" borderId="10" xfId="0" applyNumberFormat="1" applyFont="1" applyBorder="1" applyAlignment="1">
      <alignment horizontal="right" wrapText="1"/>
    </xf>
    <xf numFmtId="3" fontId="76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4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71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3" fillId="0" borderId="10" xfId="0" applyNumberFormat="1" applyFont="1" applyBorder="1" applyAlignment="1">
      <alignment horizontal="center" wrapText="1"/>
    </xf>
    <xf numFmtId="0" fontId="69" fillId="0" borderId="17" xfId="0" applyFont="1" applyBorder="1" applyAlignment="1">
      <alignment horizontal="left" wrapText="1"/>
    </xf>
    <xf numFmtId="0" fontId="74" fillId="0" borderId="18" xfId="0" applyFont="1" applyBorder="1" applyAlignment="1">
      <alignment horizontal="left" wrapText="1"/>
    </xf>
    <xf numFmtId="0" fontId="75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5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4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6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4" fillId="0" borderId="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3" fontId="72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3" fontId="77" fillId="0" borderId="0" xfId="0" applyNumberFormat="1" applyFont="1" applyBorder="1" applyAlignment="1">
      <alignment horizontal="justify" wrapText="1"/>
    </xf>
    <xf numFmtId="3" fontId="70" fillId="0" borderId="10" xfId="0" applyNumberFormat="1" applyFont="1" applyBorder="1" applyAlignment="1">
      <alignment horizontal="right" vertical="center" wrapText="1"/>
    </xf>
    <xf numFmtId="3" fontId="39" fillId="0" borderId="13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75" fillId="0" borderId="24" xfId="0" applyFont="1" applyBorder="1" applyAlignment="1">
      <alignment horizontal="left"/>
    </xf>
    <xf numFmtId="0" fontId="78" fillId="0" borderId="25" xfId="0" applyFont="1" applyBorder="1" applyAlignment="1">
      <alignment horizontal="left"/>
    </xf>
    <xf numFmtId="3" fontId="70" fillId="0" borderId="26" xfId="0" applyNumberFormat="1" applyFont="1" applyBorder="1" applyAlignment="1">
      <alignment horizontal="right" wrapText="1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6" fillId="0" borderId="0" xfId="0" applyFont="1" applyBorder="1" applyAlignment="1">
      <alignment horizontal="justify" wrapText="1"/>
    </xf>
    <xf numFmtId="3" fontId="76" fillId="0" borderId="0" xfId="0" applyNumberFormat="1" applyFont="1" applyBorder="1" applyAlignment="1">
      <alignment horizontal="right" wrapText="1"/>
    </xf>
    <xf numFmtId="3" fontId="51" fillId="0" borderId="1" xfId="4" applyNumberFormat="1" applyFont="1" applyFill="1" applyBorder="1" applyAlignment="1">
      <alignment horizontal="center" wrapText="1"/>
    </xf>
    <xf numFmtId="3" fontId="57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Fill="1"/>
    <xf numFmtId="0" fontId="16" fillId="0" borderId="0" xfId="0" applyFont="1"/>
    <xf numFmtId="0" fontId="16" fillId="0" borderId="0" xfId="0" applyFont="1" applyFill="1"/>
    <xf numFmtId="3" fontId="82" fillId="0" borderId="1" xfId="0" applyNumberFormat="1" applyFont="1" applyFill="1" applyBorder="1" applyAlignment="1">
      <alignment horizontal="center" wrapText="1"/>
    </xf>
    <xf numFmtId="0" fontId="81" fillId="0" borderId="0" xfId="0" applyFont="1" applyBorder="1"/>
    <xf numFmtId="0" fontId="83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4" applyNumberFormat="1" applyFont="1" applyFill="1" applyBorder="1" applyAlignment="1">
      <alignment horizontal="center" wrapText="1"/>
    </xf>
    <xf numFmtId="49" fontId="57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left" wrapText="1"/>
    </xf>
    <xf numFmtId="3" fontId="70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66" fillId="0" borderId="10" xfId="0" applyFont="1" applyBorder="1"/>
    <xf numFmtId="3" fontId="70" fillId="0" borderId="13" xfId="0" applyNumberFormat="1" applyFont="1" applyBorder="1" applyAlignment="1">
      <alignment horizontal="right" wrapText="1"/>
    </xf>
    <xf numFmtId="3" fontId="72" fillId="0" borderId="13" xfId="0" applyNumberFormat="1" applyFont="1" applyBorder="1" applyAlignment="1">
      <alignment horizontal="right" wrapText="1"/>
    </xf>
    <xf numFmtId="3" fontId="72" fillId="0" borderId="30" xfId="0" applyNumberFormat="1" applyFont="1" applyBorder="1" applyAlignment="1">
      <alignment horizontal="right" wrapText="1"/>
    </xf>
    <xf numFmtId="0" fontId="39" fillId="0" borderId="31" xfId="0" applyFont="1" applyBorder="1" applyAlignment="1">
      <alignment horizontal="center" wrapText="1"/>
    </xf>
    <xf numFmtId="3" fontId="70" fillId="0" borderId="32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3" fontId="86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8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49" fontId="86" fillId="0" borderId="1" xfId="0" applyNumberFormat="1" applyFont="1" applyBorder="1" applyAlignment="1">
      <alignment horizontal="left" wrapText="1"/>
    </xf>
    <xf numFmtId="3" fontId="18" fillId="0" borderId="0" xfId="0" applyNumberFormat="1" applyFont="1" applyFill="1"/>
    <xf numFmtId="49" fontId="92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6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9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Border="1" applyAlignment="1">
      <alignment horizontal="left" wrapText="1"/>
    </xf>
    <xf numFmtId="49" fontId="94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92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/>
    </xf>
    <xf numFmtId="49" fontId="82" fillId="0" borderId="28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center" wrapText="1"/>
    </xf>
    <xf numFmtId="49" fontId="82" fillId="0" borderId="36" xfId="0" applyNumberFormat="1" applyFont="1" applyFill="1" applyBorder="1" applyAlignment="1">
      <alignment horizontal="center" wrapText="1"/>
    </xf>
    <xf numFmtId="3" fontId="86" fillId="0" borderId="5" xfId="0" applyNumberFormat="1" applyFont="1" applyBorder="1" applyAlignment="1">
      <alignment horizontal="center" wrapText="1"/>
    </xf>
    <xf numFmtId="3" fontId="82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9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6" fillId="0" borderId="5" xfId="0" applyNumberFormat="1" applyFont="1" applyFill="1" applyBorder="1" applyAlignment="1">
      <alignment horizontal="center" wrapText="1"/>
    </xf>
    <xf numFmtId="49" fontId="89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6" fillId="0" borderId="1" xfId="0" applyNumberFormat="1" applyFont="1" applyBorder="1" applyAlignment="1">
      <alignment horizontal="left" wrapText="1"/>
    </xf>
    <xf numFmtId="49" fontId="96" fillId="0" borderId="1" xfId="0" applyNumberFormat="1" applyFont="1" applyFill="1" applyBorder="1" applyAlignment="1">
      <alignment horizontal="left" wrapText="1"/>
    </xf>
    <xf numFmtId="3" fontId="89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92" fillId="3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92" fillId="0" borderId="1" xfId="2" applyNumberFormat="1" applyFont="1" applyFill="1" applyBorder="1" applyAlignment="1">
      <alignment horizontal="center" wrapText="1"/>
    </xf>
    <xf numFmtId="49" fontId="92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5" fillId="0" borderId="1" xfId="0" applyNumberFormat="1" applyFont="1" applyBorder="1" applyAlignment="1" applyProtection="1">
      <alignment horizontal="left" wrapText="1"/>
      <protection locked="0"/>
    </xf>
    <xf numFmtId="3" fontId="86" fillId="0" borderId="1" xfId="0" applyNumberFormat="1" applyFont="1" applyFill="1" applyBorder="1" applyAlignment="1" applyProtection="1">
      <alignment horizontal="center"/>
      <protection locked="0"/>
    </xf>
    <xf numFmtId="3" fontId="86" fillId="0" borderId="1" xfId="0" applyNumberFormat="1" applyFont="1" applyFill="1" applyBorder="1" applyAlignment="1">
      <alignment horizontal="center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0" fontId="83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6" fillId="0" borderId="1" xfId="0" applyNumberFormat="1" applyFont="1" applyFill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8" xfId="0" applyNumberFormat="1" applyFont="1" applyFill="1" applyBorder="1" applyAlignment="1">
      <alignment horizontal="center" wrapText="1"/>
    </xf>
    <xf numFmtId="49" fontId="97" fillId="0" borderId="1" xfId="3" applyNumberFormat="1" applyFont="1" applyFill="1" applyBorder="1" applyAlignment="1">
      <alignment horizontal="left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6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6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101" fillId="0" borderId="1" xfId="2" applyNumberFormat="1" applyFont="1" applyFill="1" applyBorder="1" applyAlignment="1">
      <alignment horizontal="center" wrapText="1"/>
    </xf>
    <xf numFmtId="49" fontId="101" fillId="0" borderId="1" xfId="2" applyNumberFormat="1" applyFont="1" applyFill="1" applyBorder="1" applyAlignment="1">
      <alignment horizontal="left" wrapText="1"/>
    </xf>
    <xf numFmtId="3" fontId="46" fillId="0" borderId="1" xfId="5" applyNumberFormat="1" applyFont="1" applyFill="1" applyBorder="1" applyAlignment="1">
      <alignment horizontal="center" wrapText="1"/>
    </xf>
    <xf numFmtId="49" fontId="32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5" fillId="0" borderId="0" xfId="5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8" fillId="0" borderId="28" xfId="0" applyNumberFormat="1" applyFont="1" applyBorder="1" applyAlignment="1">
      <alignment horizontal="center" wrapText="1"/>
    </xf>
    <xf numFmtId="0" fontId="88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01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82" fillId="0" borderId="4" xfId="0" applyNumberFormat="1" applyFont="1" applyFill="1" applyBorder="1" applyAlignment="1">
      <alignment horizontal="center" wrapText="1"/>
    </xf>
    <xf numFmtId="3" fontId="86" fillId="0" borderId="4" xfId="0" applyNumberFormat="1" applyFont="1" applyBorder="1" applyAlignment="1">
      <alignment horizontal="center" wrapText="1"/>
    </xf>
    <xf numFmtId="3" fontId="27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3" fontId="86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Fill="1"/>
    <xf numFmtId="0" fontId="88" fillId="0" borderId="1" xfId="0" applyFont="1" applyBorder="1" applyAlignment="1">
      <alignment wrapText="1"/>
    </xf>
    <xf numFmtId="0" fontId="82" fillId="0" borderId="0" xfId="0" applyFont="1"/>
    <xf numFmtId="0" fontId="82" fillId="0" borderId="0" xfId="0" applyFont="1" applyBorder="1"/>
    <xf numFmtId="3" fontId="89" fillId="0" borderId="4" xfId="0" applyNumberFormat="1" applyFont="1" applyBorder="1" applyAlignment="1">
      <alignment horizontal="center" wrapText="1"/>
    </xf>
    <xf numFmtId="0" fontId="82" fillId="0" borderId="0" xfId="0" applyFont="1" applyFill="1"/>
    <xf numFmtId="0" fontId="82" fillId="0" borderId="0" xfId="0" applyFont="1" applyAlignment="1">
      <alignment horizontal="left"/>
    </xf>
    <xf numFmtId="0" fontId="82" fillId="0" borderId="0" xfId="0" applyFont="1" applyFill="1" applyAlignment="1">
      <alignment horizontal="left"/>
    </xf>
    <xf numFmtId="0" fontId="82" fillId="0" borderId="0" xfId="0" applyFont="1" applyAlignment="1">
      <alignment horizontal="center"/>
    </xf>
    <xf numFmtId="0" fontId="82" fillId="0" borderId="0" xfId="0" applyFont="1" applyFill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0" fontId="40" fillId="0" borderId="0" xfId="0" applyFont="1" applyAlignment="1"/>
    <xf numFmtId="0" fontId="104" fillId="0" borderId="10" xfId="0" applyFont="1" applyBorder="1" applyAlignment="1">
      <alignment wrapText="1"/>
    </xf>
    <xf numFmtId="0" fontId="104" fillId="0" borderId="0" xfId="0" applyFont="1"/>
    <xf numFmtId="0" fontId="74" fillId="0" borderId="10" xfId="0" applyFont="1" applyBorder="1" applyAlignment="1">
      <alignment wrapText="1"/>
    </xf>
    <xf numFmtId="0" fontId="40" fillId="0" borderId="23" xfId="0" applyFont="1" applyBorder="1"/>
    <xf numFmtId="49" fontId="73" fillId="0" borderId="30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3" fontId="72" fillId="0" borderId="10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71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2" fillId="0" borderId="10" xfId="0" applyNumberFormat="1" applyFont="1" applyBorder="1" applyAlignment="1">
      <alignment horizontal="right" wrapText="1"/>
    </xf>
    <xf numFmtId="0" fontId="69" fillId="0" borderId="12" xfId="0" applyFont="1" applyBorder="1" applyAlignment="1">
      <alignment horizontal="left"/>
    </xf>
    <xf numFmtId="0" fontId="72" fillId="0" borderId="30" xfId="0" applyFont="1" applyBorder="1" applyAlignment="1">
      <alignment horizontal="center" wrapText="1"/>
    </xf>
    <xf numFmtId="0" fontId="75" fillId="0" borderId="39" xfId="0" applyFont="1" applyBorder="1" applyAlignment="1">
      <alignment horizontal="left"/>
    </xf>
    <xf numFmtId="3" fontId="72" fillId="0" borderId="10" xfId="0" applyNumberFormat="1" applyFont="1" applyBorder="1" applyAlignment="1">
      <alignment wrapText="1"/>
    </xf>
    <xf numFmtId="3" fontId="39" fillId="0" borderId="13" xfId="0" applyNumberFormat="1" applyFont="1" applyBorder="1" applyAlignment="1">
      <alignment wrapText="1"/>
    </xf>
    <xf numFmtId="0" fontId="104" fillId="0" borderId="0" xfId="0" applyFont="1" applyBorder="1" applyAlignment="1">
      <alignment wrapText="1"/>
    </xf>
    <xf numFmtId="0" fontId="75" fillId="0" borderId="40" xfId="0" applyFont="1" applyBorder="1" applyAlignment="1">
      <alignment horizontal="left"/>
    </xf>
    <xf numFmtId="49" fontId="86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6" fillId="0" borderId="28" xfId="0" applyFont="1" applyBorder="1" applyAlignment="1">
      <alignment horizontal="center" wrapText="1"/>
    </xf>
    <xf numFmtId="3" fontId="86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6" fillId="0" borderId="1" xfId="0" applyFont="1" applyBorder="1" applyAlignment="1">
      <alignment horizontal="left" wrapText="1"/>
    </xf>
    <xf numFmtId="0" fontId="86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6" fillId="0" borderId="1" xfId="0" applyFont="1" applyBorder="1" applyAlignment="1">
      <alignment horizontal="justify" wrapText="1"/>
    </xf>
    <xf numFmtId="3" fontId="102" fillId="0" borderId="1" xfId="5" applyNumberFormat="1" applyFont="1" applyBorder="1" applyAlignment="1">
      <alignment horizontal="center" wrapText="1"/>
    </xf>
    <xf numFmtId="49" fontId="85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6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1" fillId="0" borderId="1" xfId="0" applyNumberFormat="1" applyFont="1" applyBorder="1" applyAlignment="1">
      <alignment horizontal="center" wrapText="1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NumberFormat="1" applyFont="1"/>
    <xf numFmtId="4" fontId="0" fillId="0" borderId="0" xfId="0" applyNumberFormat="1"/>
    <xf numFmtId="4" fontId="6" fillId="0" borderId="38" xfId="0" applyNumberFormat="1" applyFont="1" applyBorder="1"/>
    <xf numFmtId="4" fontId="0" fillId="0" borderId="38" xfId="0" applyNumberFormat="1" applyBorder="1"/>
    <xf numFmtId="4" fontId="29" fillId="0" borderId="0" xfId="0" applyNumberFormat="1" applyFont="1"/>
    <xf numFmtId="4" fontId="105" fillId="0" borderId="0" xfId="0" applyNumberFormat="1" applyFont="1"/>
    <xf numFmtId="4" fontId="18" fillId="0" borderId="0" xfId="0" applyNumberFormat="1" applyFont="1" applyFill="1"/>
    <xf numFmtId="4" fontId="18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5" applyFont="1" applyFill="1" applyBorder="1" applyAlignment="1">
      <alignment horizontal="center" wrapText="1"/>
    </xf>
    <xf numFmtId="3" fontId="46" fillId="4" borderId="1" xfId="5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 applyProtection="1">
      <alignment horizontal="center" wrapText="1"/>
      <protection locked="0"/>
    </xf>
    <xf numFmtId="3" fontId="32" fillId="4" borderId="1" xfId="5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>
      <alignment horizontal="center" vertical="top" wrapText="1"/>
    </xf>
    <xf numFmtId="49" fontId="32" fillId="4" borderId="1" xfId="5" applyNumberFormat="1" applyFont="1" applyFill="1" applyBorder="1" applyAlignment="1">
      <alignment horizontal="center" wrapText="1"/>
    </xf>
    <xf numFmtId="49" fontId="100" fillId="4" borderId="1" xfId="5" applyNumberFormat="1" applyFont="1" applyFill="1" applyBorder="1" applyAlignment="1" applyProtection="1">
      <alignment horizontal="center" wrapText="1"/>
      <protection locked="0"/>
    </xf>
    <xf numFmtId="1" fontId="32" fillId="4" borderId="1" xfId="5" applyNumberFormat="1" applyFont="1" applyFill="1" applyBorder="1" applyAlignment="1" applyProtection="1">
      <alignment horizontal="center" wrapText="1"/>
      <protection locked="0"/>
    </xf>
    <xf numFmtId="0" fontId="35" fillId="0" borderId="1" xfId="5" applyFont="1" applyBorder="1" applyAlignment="1">
      <alignment horizontal="center" vertical="center" wrapText="1"/>
    </xf>
    <xf numFmtId="4" fontId="108" fillId="0" borderId="0" xfId="0" applyNumberFormat="1" applyFont="1"/>
    <xf numFmtId="0" fontId="48" fillId="0" borderId="1" xfId="0" applyFont="1" applyBorder="1" applyAlignment="1">
      <alignment horizontal="left" wrapText="1"/>
    </xf>
    <xf numFmtId="49" fontId="103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5" applyFont="1" applyFill="1" applyBorder="1" applyAlignment="1">
      <alignment horizont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0" fontId="35" fillId="0" borderId="0" xfId="5" applyFont="1" applyFill="1" applyAlignment="1">
      <alignment horizontal="center" vertical="center" wrapText="1"/>
    </xf>
    <xf numFmtId="3" fontId="91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>
      <alignment horizontal="center" wrapText="1"/>
    </xf>
    <xf numFmtId="3" fontId="33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91" fillId="0" borderId="1" xfId="5" applyNumberFormat="1" applyFont="1" applyFill="1" applyBorder="1" applyAlignment="1" applyProtection="1">
      <alignment horizontal="center" wrapText="1"/>
      <protection locked="0"/>
    </xf>
    <xf numFmtId="3" fontId="32" fillId="0" borderId="1" xfId="5" applyNumberFormat="1" applyFont="1" applyFill="1" applyBorder="1" applyAlignment="1" applyProtection="1">
      <alignment horizontal="center" wrapText="1"/>
      <protection locked="0"/>
    </xf>
    <xf numFmtId="3" fontId="100" fillId="4" borderId="1" xfId="5" applyNumberFormat="1" applyFont="1" applyFill="1" applyBorder="1" applyAlignment="1" applyProtection="1">
      <alignment horizontal="center" wrapText="1"/>
      <protection locked="0"/>
    </xf>
    <xf numFmtId="49" fontId="90" fillId="0" borderId="1" xfId="0" applyNumberFormat="1" applyFont="1" applyFill="1" applyBorder="1" applyAlignment="1">
      <alignment horizontal="center" wrapText="1"/>
    </xf>
    <xf numFmtId="3" fontId="86" fillId="0" borderId="3" xfId="0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/>
    </xf>
    <xf numFmtId="3" fontId="5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109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 applyProtection="1">
      <alignment horizontal="left" wrapText="1"/>
      <protection locked="0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49" fontId="91" fillId="0" borderId="1" xfId="5" applyNumberFormat="1" applyFont="1" applyFill="1" applyBorder="1" applyAlignment="1" applyProtection="1">
      <alignment horizontal="center" wrapText="1"/>
      <protection locked="0"/>
    </xf>
    <xf numFmtId="49" fontId="110" fillId="0" borderId="1" xfId="5" applyNumberFormat="1" applyFont="1" applyFill="1" applyBorder="1" applyAlignment="1" applyProtection="1">
      <alignment horizontal="center" wrapText="1"/>
      <protection locked="0"/>
    </xf>
    <xf numFmtId="49" fontId="101" fillId="0" borderId="1" xfId="0" applyNumberFormat="1" applyFont="1" applyBorder="1" applyAlignment="1" applyProtection="1">
      <alignment horizontal="left" wrapText="1"/>
      <protection locked="0"/>
    </xf>
    <xf numFmtId="3" fontId="88" fillId="0" borderId="1" xfId="5" applyNumberFormat="1" applyFont="1" applyFill="1" applyBorder="1" applyAlignment="1">
      <alignment horizontal="center" wrapText="1"/>
    </xf>
    <xf numFmtId="49" fontId="111" fillId="0" borderId="1" xfId="5" applyNumberFormat="1" applyFont="1" applyFill="1" applyBorder="1" applyAlignment="1" applyProtection="1">
      <alignment horizontal="center" wrapText="1"/>
      <protection locked="0"/>
    </xf>
    <xf numFmtId="3" fontId="102" fillId="0" borderId="7" xfId="5" applyNumberFormat="1" applyFont="1" applyFill="1" applyBorder="1" applyAlignment="1">
      <alignment wrapText="1"/>
    </xf>
    <xf numFmtId="0" fontId="112" fillId="0" borderId="0" xfId="5" applyFont="1" applyFill="1" applyAlignment="1">
      <alignment wrapText="1"/>
    </xf>
    <xf numFmtId="0" fontId="58" fillId="0" borderId="1" xfId="0" applyFont="1" applyBorder="1" applyAlignment="1">
      <alignment horizontal="justify" wrapText="1"/>
    </xf>
    <xf numFmtId="4" fontId="86" fillId="0" borderId="1" xfId="0" applyNumberFormat="1" applyFont="1" applyBorder="1" applyAlignment="1">
      <alignment horizontal="center" wrapText="1"/>
    </xf>
    <xf numFmtId="4" fontId="10" fillId="4" borderId="1" xfId="0" applyNumberFormat="1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4" fontId="89" fillId="0" borderId="4" xfId="0" applyNumberFormat="1" applyFont="1" applyBorder="1" applyAlignment="1">
      <alignment horizontal="center" wrapText="1"/>
    </xf>
    <xf numFmtId="4" fontId="89" fillId="0" borderId="1" xfId="0" applyNumberFormat="1" applyFont="1" applyBorder="1" applyAlignment="1">
      <alignment horizontal="center" wrapText="1"/>
    </xf>
    <xf numFmtId="4" fontId="51" fillId="0" borderId="3" xfId="0" applyNumberFormat="1" applyFont="1" applyFill="1" applyBorder="1" applyAlignment="1">
      <alignment horizontal="center" wrapText="1"/>
    </xf>
    <xf numFmtId="4" fontId="93" fillId="0" borderId="1" xfId="0" applyNumberFormat="1" applyFont="1" applyFill="1" applyBorder="1" applyAlignment="1">
      <alignment horizontal="center" wrapText="1"/>
    </xf>
    <xf numFmtId="4" fontId="51" fillId="0" borderId="1" xfId="0" applyNumberFormat="1" applyFont="1" applyFill="1" applyBorder="1" applyAlignment="1">
      <alignment horizontal="center" wrapText="1"/>
    </xf>
    <xf numFmtId="4" fontId="58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86" fillId="0" borderId="1" xfId="0" applyFont="1" applyBorder="1" applyAlignment="1">
      <alignment wrapText="1"/>
    </xf>
    <xf numFmtId="0" fontId="27" fillId="0" borderId="1" xfId="0" applyFont="1" applyBorder="1" applyAlignment="1">
      <alignment horizontal="justify" wrapText="1"/>
    </xf>
    <xf numFmtId="49" fontId="98" fillId="0" borderId="28" xfId="0" applyNumberFormat="1" applyFont="1" applyFill="1" applyBorder="1" applyAlignment="1">
      <alignment horizontal="center" wrapText="1"/>
    </xf>
    <xf numFmtId="0" fontId="102" fillId="0" borderId="1" xfId="5" applyFont="1" applyBorder="1" applyAlignment="1">
      <alignment wrapText="1"/>
    </xf>
    <xf numFmtId="4" fontId="102" fillId="0" borderId="1" xfId="5" applyNumberFormat="1" applyFont="1" applyBorder="1" applyAlignment="1">
      <alignment horizontal="center" wrapText="1"/>
    </xf>
    <xf numFmtId="3" fontId="102" fillId="0" borderId="7" xfId="5" applyNumberFormat="1" applyFont="1" applyBorder="1" applyAlignment="1">
      <alignment wrapText="1"/>
    </xf>
    <xf numFmtId="0" fontId="112" fillId="0" borderId="0" xfId="5" applyFont="1" applyAlignment="1">
      <alignment wrapText="1"/>
    </xf>
    <xf numFmtId="4" fontId="58" fillId="0" borderId="1" xfId="4" applyNumberFormat="1" applyFont="1" applyFill="1" applyBorder="1" applyAlignment="1">
      <alignment horizontal="center" wrapText="1"/>
    </xf>
    <xf numFmtId="4" fontId="51" fillId="0" borderId="1" xfId="4" applyNumberFormat="1" applyFont="1" applyFill="1" applyBorder="1" applyAlignment="1">
      <alignment horizontal="center" wrapText="1"/>
    </xf>
    <xf numFmtId="0" fontId="75" fillId="0" borderId="12" xfId="0" applyFont="1" applyBorder="1" applyAlignment="1">
      <alignment horizontal="left"/>
    </xf>
    <xf numFmtId="0" fontId="75" fillId="0" borderId="24" xfId="0" applyFont="1" applyBorder="1" applyAlignment="1">
      <alignment horizontal="right" vertical="top"/>
    </xf>
    <xf numFmtId="0" fontId="75" fillId="0" borderId="12" xfId="0" applyFont="1" applyBorder="1" applyAlignment="1">
      <alignment horizontal="right" vertical="top"/>
    </xf>
    <xf numFmtId="49" fontId="113" fillId="0" borderId="10" xfId="0" applyNumberFormat="1" applyFont="1" applyBorder="1" applyAlignment="1" applyProtection="1">
      <alignment horizontal="left" wrapText="1"/>
      <protection locked="0"/>
    </xf>
    <xf numFmtId="0" fontId="114" fillId="0" borderId="10" xfId="0" applyFont="1" applyBorder="1" applyAlignment="1">
      <alignment horizontal="left" wrapText="1"/>
    </xf>
    <xf numFmtId="0" fontId="115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wrapText="1"/>
    </xf>
    <xf numFmtId="0" fontId="115" fillId="0" borderId="30" xfId="0" applyFont="1" applyBorder="1" applyAlignment="1">
      <alignment horizontal="left" wrapText="1"/>
    </xf>
    <xf numFmtId="0" fontId="116" fillId="0" borderId="10" xfId="0" applyFont="1" applyFill="1" applyBorder="1" applyAlignment="1">
      <alignment horizontal="left" wrapText="1"/>
    </xf>
    <xf numFmtId="0" fontId="114" fillId="0" borderId="10" xfId="0" applyFont="1" applyBorder="1" applyAlignment="1">
      <alignment wrapText="1"/>
    </xf>
    <xf numFmtId="0" fontId="113" fillId="0" borderId="26" xfId="0" applyFont="1" applyBorder="1" applyAlignment="1">
      <alignment horizontal="left" wrapText="1"/>
    </xf>
    <xf numFmtId="4" fontId="113" fillId="0" borderId="10" xfId="0" applyNumberFormat="1" applyFont="1" applyBorder="1" applyAlignment="1" applyProtection="1">
      <alignment horizontal="right" wrapText="1"/>
      <protection locked="0"/>
    </xf>
    <xf numFmtId="4" fontId="113" fillId="0" borderId="10" xfId="0" applyNumberFormat="1" applyFont="1" applyBorder="1" applyAlignment="1">
      <alignment horizontal="right" vertical="center" wrapText="1"/>
    </xf>
    <xf numFmtId="4" fontId="114" fillId="0" borderId="10" xfId="0" applyNumberFormat="1" applyFont="1" applyBorder="1" applyAlignment="1">
      <alignment horizontal="right" wrapText="1"/>
    </xf>
    <xf numFmtId="4" fontId="116" fillId="0" borderId="10" xfId="0" applyNumberFormat="1" applyFont="1" applyBorder="1" applyAlignment="1">
      <alignment horizontal="right" wrapText="1"/>
    </xf>
    <xf numFmtId="4" fontId="42" fillId="0" borderId="10" xfId="0" applyNumberFormat="1" applyFont="1" applyBorder="1" applyAlignment="1">
      <alignment horizontal="right" wrapText="1"/>
    </xf>
    <xf numFmtId="4" fontId="113" fillId="0" borderId="10" xfId="0" applyNumberFormat="1" applyFont="1" applyBorder="1" applyAlignment="1">
      <alignment horizontal="right" wrapText="1"/>
    </xf>
    <xf numFmtId="3" fontId="116" fillId="0" borderId="10" xfId="0" applyNumberFormat="1" applyFont="1" applyBorder="1" applyAlignment="1">
      <alignment horizontal="right" wrapText="1"/>
    </xf>
    <xf numFmtId="3" fontId="116" fillId="0" borderId="30" xfId="0" applyNumberFormat="1" applyFont="1" applyBorder="1" applyAlignment="1">
      <alignment horizontal="right" wrapText="1"/>
    </xf>
    <xf numFmtId="4" fontId="113" fillId="0" borderId="26" xfId="0" applyNumberFormat="1" applyFont="1" applyBorder="1" applyAlignment="1">
      <alignment horizontal="right" wrapText="1"/>
    </xf>
    <xf numFmtId="0" fontId="117" fillId="0" borderId="1" xfId="0" applyFont="1" applyBorder="1" applyAlignment="1">
      <alignment wrapText="1"/>
    </xf>
    <xf numFmtId="0" fontId="114" fillId="0" borderId="30" xfId="0" applyFont="1" applyBorder="1" applyAlignment="1">
      <alignment horizontal="left" wrapText="1"/>
    </xf>
    <xf numFmtId="4" fontId="114" fillId="0" borderId="10" xfId="0" applyNumberFormat="1" applyFont="1" applyBorder="1" applyAlignment="1">
      <alignment horizontal="right"/>
    </xf>
    <xf numFmtId="0" fontId="41" fillId="0" borderId="37" xfId="0" applyFont="1" applyBorder="1" applyAlignment="1">
      <alignment horizontal="left" wrapText="1"/>
    </xf>
    <xf numFmtId="3" fontId="73" fillId="0" borderId="30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0" fontId="67" fillId="0" borderId="10" xfId="0" applyFont="1" applyBorder="1" applyAlignment="1">
      <alignment wrapText="1"/>
    </xf>
    <xf numFmtId="4" fontId="70" fillId="0" borderId="9" xfId="0" applyNumberFormat="1" applyFont="1" applyBorder="1" applyAlignment="1">
      <alignment wrapText="1"/>
    </xf>
    <xf numFmtId="4" fontId="70" fillId="0" borderId="10" xfId="0" applyNumberFormat="1" applyFont="1" applyBorder="1" applyAlignment="1">
      <alignment wrapText="1"/>
    </xf>
    <xf numFmtId="4" fontId="72" fillId="0" borderId="10" xfId="0" applyNumberFormat="1" applyFont="1" applyBorder="1" applyAlignment="1">
      <alignment horizontal="right" wrapText="1"/>
    </xf>
    <xf numFmtId="4" fontId="70" fillId="0" borderId="10" xfId="0" applyNumberFormat="1" applyFont="1" applyBorder="1" applyAlignment="1">
      <alignment horizontal="right" wrapText="1"/>
    </xf>
    <xf numFmtId="4" fontId="70" fillId="0" borderId="30" xfId="0" applyNumberFormat="1" applyFont="1" applyBorder="1" applyAlignment="1">
      <alignment horizontal="right" wrapText="1"/>
    </xf>
    <xf numFmtId="4" fontId="72" fillId="0" borderId="10" xfId="0" applyNumberFormat="1" applyFont="1" applyBorder="1" applyAlignment="1">
      <alignment horizontal="center" wrapText="1"/>
    </xf>
    <xf numFmtId="4" fontId="70" fillId="0" borderId="10" xfId="0" applyNumberFormat="1" applyFont="1" applyBorder="1" applyAlignment="1" applyProtection="1">
      <alignment wrapText="1"/>
      <protection locked="0"/>
    </xf>
    <xf numFmtId="4" fontId="67" fillId="0" borderId="10" xfId="0" applyNumberFormat="1" applyFont="1" applyBorder="1" applyAlignment="1">
      <alignment horizontal="right" wrapText="1"/>
    </xf>
    <xf numFmtId="4" fontId="66" fillId="0" borderId="10" xfId="0" applyNumberFormat="1" applyFont="1" applyBorder="1" applyAlignment="1">
      <alignment horizontal="right" wrapText="1"/>
    </xf>
    <xf numFmtId="4" fontId="70" fillId="0" borderId="10" xfId="0" applyNumberFormat="1" applyFont="1" applyBorder="1" applyAlignment="1" applyProtection="1">
      <alignment horizontal="right" wrapText="1"/>
      <protection locked="0"/>
    </xf>
    <xf numFmtId="4" fontId="66" fillId="0" borderId="10" xfId="0" applyNumberFormat="1" applyFont="1" applyBorder="1" applyAlignment="1">
      <alignment wrapText="1"/>
    </xf>
    <xf numFmtId="4" fontId="67" fillId="0" borderId="10" xfId="0" applyNumberFormat="1" applyFont="1" applyBorder="1" applyAlignment="1">
      <alignment wrapText="1"/>
    </xf>
    <xf numFmtId="4" fontId="70" fillId="0" borderId="30" xfId="0" applyNumberFormat="1" applyFont="1" applyBorder="1" applyAlignment="1" applyProtection="1">
      <alignment horizontal="right" wrapText="1"/>
      <protection locked="0"/>
    </xf>
    <xf numFmtId="0" fontId="40" fillId="0" borderId="0" xfId="0" applyFont="1" applyAlignment="1"/>
    <xf numFmtId="0" fontId="65" fillId="0" borderId="0" xfId="0" applyFont="1" applyAlignment="1"/>
    <xf numFmtId="49" fontId="84" fillId="0" borderId="0" xfId="0" applyNumberFormat="1" applyFont="1" applyBorder="1" applyAlignment="1" applyProtection="1">
      <alignment horizontal="left" wrapText="1"/>
      <protection locked="0"/>
    </xf>
    <xf numFmtId="49" fontId="84" fillId="0" borderId="0" xfId="0" applyNumberFormat="1" applyFont="1" applyBorder="1" applyAlignment="1" applyProtection="1">
      <alignment horizontal="left"/>
      <protection locked="0"/>
    </xf>
    <xf numFmtId="49" fontId="62" fillId="0" borderId="0" xfId="0" applyNumberFormat="1" applyFont="1" applyBorder="1" applyAlignment="1" applyProtection="1">
      <alignment horizontal="center" vertical="top"/>
      <protection locked="0"/>
    </xf>
    <xf numFmtId="49" fontId="66" fillId="0" borderId="4" xfId="0" applyNumberFormat="1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49" fontId="66" fillId="0" borderId="4" xfId="0" applyNumberFormat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49" fontId="66" fillId="0" borderId="33" xfId="0" applyNumberFormat="1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49" fontId="61" fillId="0" borderId="0" xfId="4" applyNumberFormat="1" applyFont="1" applyFill="1" applyBorder="1" applyAlignment="1" applyProtection="1">
      <alignment horizontal="left" vertical="top" wrapText="1"/>
      <protection locked="0"/>
    </xf>
    <xf numFmtId="0" fontId="51" fillId="0" borderId="1" xfId="4" applyFont="1" applyFill="1" applyBorder="1" applyAlignment="1">
      <alignment horizontal="center" vertical="center" wrapText="1"/>
    </xf>
    <xf numFmtId="49" fontId="52" fillId="0" borderId="1" xfId="4" applyNumberFormat="1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0" fontId="52" fillId="0" borderId="1" xfId="4" applyFont="1" applyFill="1" applyBorder="1" applyAlignment="1">
      <alignment horizontal="center" vertical="center" wrapText="1"/>
    </xf>
    <xf numFmtId="49" fontId="118" fillId="0" borderId="0" xfId="4" applyNumberFormat="1" applyFont="1" applyFill="1" applyBorder="1" applyAlignment="1" applyProtection="1">
      <alignment horizontal="left" vertical="top" wrapText="1"/>
      <protection locked="0"/>
    </xf>
    <xf numFmtId="0" fontId="119" fillId="0" borderId="0" xfId="0" applyFont="1" applyAlignment="1"/>
    <xf numFmtId="0" fontId="27" fillId="0" borderId="0" xfId="4" applyFont="1" applyAlignment="1"/>
    <xf numFmtId="0" fontId="27" fillId="0" borderId="0" xfId="4" applyFont="1" applyAlignment="1">
      <alignment horizontal="right"/>
    </xf>
    <xf numFmtId="1" fontId="50" fillId="0" borderId="0" xfId="4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8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19 вересня 2018 року № 1161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19 вересня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 1161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Головуючий депутат на сесії</a:t>
          </a:r>
          <a:r>
            <a:rPr kumimoji="0" lang="ru-RU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                                                  С.Жданюк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19 вересня 2018 року  № 1161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82</xdr:row>
      <xdr:rowOff>228600</xdr:rowOff>
    </xdr:from>
    <xdr:to>
      <xdr:col>6</xdr:col>
      <xdr:colOff>1104902</xdr:colOff>
      <xdr:row>83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88773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Головуючий депутат на сесії</a:t>
          </a: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С.Жданюк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14.7109375" style="27" customWidth="1"/>
    <col min="2" max="2" width="99.7109375" style="27" customWidth="1"/>
    <col min="3" max="3" width="24.140625" style="27" customWidth="1"/>
    <col min="4" max="4" width="24.7109375" style="27" customWidth="1"/>
    <col min="5" max="5" width="22.28515625" style="27" customWidth="1"/>
    <col min="6" max="6" width="17.28515625" style="27" customWidth="1"/>
    <col min="7" max="7" width="11" style="27" customWidth="1"/>
    <col min="8" max="16384" width="9.140625" style="27"/>
  </cols>
  <sheetData>
    <row r="1" spans="1:6" ht="26.25" x14ac:dyDescent="0.4">
      <c r="A1" s="43"/>
      <c r="B1" s="96"/>
      <c r="C1" s="500" t="s">
        <v>416</v>
      </c>
      <c r="D1" s="501"/>
      <c r="E1" s="501"/>
      <c r="F1" s="501"/>
    </row>
    <row r="2" spans="1:6" ht="26.25" x14ac:dyDescent="0.4">
      <c r="A2" s="43"/>
      <c r="B2" s="96"/>
      <c r="C2" s="500" t="s">
        <v>105</v>
      </c>
      <c r="D2" s="501"/>
      <c r="E2" s="501"/>
      <c r="F2" s="501"/>
    </row>
    <row r="3" spans="1:6" ht="26.25" x14ac:dyDescent="0.4">
      <c r="A3" s="43"/>
      <c r="B3" s="337"/>
      <c r="C3" s="337"/>
      <c r="D3" s="500" t="s">
        <v>559</v>
      </c>
      <c r="E3" s="500"/>
      <c r="F3" s="500"/>
    </row>
    <row r="4" spans="1:6" ht="18" customHeight="1" x14ac:dyDescent="0.35">
      <c r="A4" s="43"/>
      <c r="B4" s="43"/>
      <c r="C4" s="43"/>
      <c r="D4" s="43"/>
      <c r="E4" s="43"/>
      <c r="F4" s="43"/>
    </row>
    <row r="5" spans="1:6" ht="27.75" customHeight="1" x14ac:dyDescent="0.5">
      <c r="A5" s="43"/>
      <c r="B5" s="512" t="s">
        <v>503</v>
      </c>
      <c r="C5" s="513"/>
      <c r="D5" s="513"/>
      <c r="E5" s="43"/>
      <c r="F5" s="43"/>
    </row>
    <row r="6" spans="1:6" ht="30.75" customHeight="1" x14ac:dyDescent="0.2">
      <c r="A6" s="504" t="s">
        <v>504</v>
      </c>
      <c r="B6" s="504"/>
      <c r="C6" s="504"/>
      <c r="D6" s="504"/>
      <c r="E6" s="504"/>
      <c r="F6" s="504"/>
    </row>
    <row r="7" spans="1:6" ht="21" customHeight="1" x14ac:dyDescent="0.25">
      <c r="A7" s="97"/>
      <c r="B7" s="98"/>
      <c r="C7" s="98"/>
      <c r="D7" s="99"/>
      <c r="E7" s="99"/>
      <c r="F7" s="100" t="s">
        <v>0</v>
      </c>
    </row>
    <row r="8" spans="1:6" ht="33.75" customHeight="1" x14ac:dyDescent="0.2">
      <c r="A8" s="505" t="s">
        <v>80</v>
      </c>
      <c r="B8" s="507" t="s">
        <v>495</v>
      </c>
      <c r="C8" s="507" t="s">
        <v>98</v>
      </c>
      <c r="D8" s="507" t="s">
        <v>88</v>
      </c>
      <c r="E8" s="510" t="s">
        <v>89</v>
      </c>
      <c r="F8" s="511"/>
    </row>
    <row r="9" spans="1:6" ht="61.5" customHeight="1" x14ac:dyDescent="0.2">
      <c r="A9" s="506"/>
      <c r="B9" s="508"/>
      <c r="C9" s="509"/>
      <c r="D9" s="508"/>
      <c r="E9" s="44" t="s">
        <v>98</v>
      </c>
      <c r="F9" s="101" t="s">
        <v>106</v>
      </c>
    </row>
    <row r="10" spans="1:6" ht="14.25" customHeight="1" x14ac:dyDescent="0.2">
      <c r="A10" s="102">
        <v>1</v>
      </c>
      <c r="B10" s="103">
        <v>2</v>
      </c>
      <c r="C10" s="103" t="s">
        <v>79</v>
      </c>
      <c r="D10" s="104">
        <v>4</v>
      </c>
      <c r="E10" s="105">
        <v>5</v>
      </c>
      <c r="F10" s="102">
        <v>6</v>
      </c>
    </row>
    <row r="11" spans="1:6" ht="30" customHeight="1" x14ac:dyDescent="0.35">
      <c r="A11" s="106">
        <v>10000000</v>
      </c>
      <c r="B11" s="107" t="s">
        <v>107</v>
      </c>
      <c r="C11" s="493">
        <f>SUM(D11:E11)</f>
        <v>5715918</v>
      </c>
      <c r="D11" s="487">
        <f>SUM(D44,D26,D20,D12)</f>
        <v>5715918</v>
      </c>
      <c r="E11" s="177"/>
      <c r="F11" s="108"/>
    </row>
    <row r="12" spans="1:6" ht="48" customHeight="1" x14ac:dyDescent="0.35">
      <c r="A12" s="109">
        <v>11000000</v>
      </c>
      <c r="B12" s="110" t="s">
        <v>108</v>
      </c>
      <c r="C12" s="493">
        <f>SUM(D12)</f>
        <v>4672218</v>
      </c>
      <c r="D12" s="488">
        <f>SUM(D13,D18)</f>
        <v>4672218</v>
      </c>
      <c r="E12" s="111"/>
      <c r="F12" s="112"/>
    </row>
    <row r="13" spans="1:6" ht="30" customHeight="1" x14ac:dyDescent="0.35">
      <c r="A13" s="109">
        <v>11010000</v>
      </c>
      <c r="B13" s="110" t="s">
        <v>109</v>
      </c>
      <c r="C13" s="493">
        <f>SUM(D13)</f>
        <v>4558218</v>
      </c>
      <c r="D13" s="488">
        <f>SUM(D14:D17)</f>
        <v>4558218</v>
      </c>
      <c r="E13" s="111"/>
      <c r="F13" s="112"/>
    </row>
    <row r="14" spans="1:6" ht="78" customHeight="1" x14ac:dyDescent="0.4">
      <c r="A14" s="351">
        <v>11010100</v>
      </c>
      <c r="B14" s="352" t="s">
        <v>110</v>
      </c>
      <c r="C14" s="494">
        <f>SUM(D14)</f>
        <v>4579668</v>
      </c>
      <c r="D14" s="489">
        <v>4579668</v>
      </c>
      <c r="E14" s="489"/>
      <c r="F14" s="112"/>
    </row>
    <row r="15" spans="1:6" ht="101.25" hidden="1" customHeight="1" x14ac:dyDescent="0.4">
      <c r="A15" s="351">
        <v>11010200</v>
      </c>
      <c r="B15" s="352" t="s">
        <v>111</v>
      </c>
      <c r="C15" s="494"/>
      <c r="D15" s="489"/>
      <c r="E15" s="489"/>
      <c r="F15" s="112"/>
    </row>
    <row r="16" spans="1:6" ht="83.25" hidden="1" customHeight="1" x14ac:dyDescent="0.4">
      <c r="A16" s="351">
        <v>11010400</v>
      </c>
      <c r="B16" s="352" t="s">
        <v>112</v>
      </c>
      <c r="C16" s="494"/>
      <c r="D16" s="489"/>
      <c r="E16" s="489"/>
      <c r="F16" s="112"/>
    </row>
    <row r="17" spans="1:6" ht="51.75" customHeight="1" x14ac:dyDescent="0.4">
      <c r="A17" s="351">
        <v>11010500</v>
      </c>
      <c r="B17" s="352" t="s">
        <v>113</v>
      </c>
      <c r="C17" s="494">
        <f>SUM(D17)</f>
        <v>-21450</v>
      </c>
      <c r="D17" s="489">
        <v>-21450</v>
      </c>
      <c r="E17" s="489"/>
      <c r="F17" s="112"/>
    </row>
    <row r="18" spans="1:6" ht="27.75" customHeight="1" x14ac:dyDescent="0.35">
      <c r="A18" s="114">
        <v>11020000</v>
      </c>
      <c r="B18" s="115" t="s">
        <v>114</v>
      </c>
      <c r="C18" s="495">
        <f>SUM(D18)</f>
        <v>114000</v>
      </c>
      <c r="D18" s="490">
        <f>SUM(D19)</f>
        <v>114000</v>
      </c>
      <c r="E18" s="113"/>
      <c r="F18" s="112"/>
    </row>
    <row r="19" spans="1:6" ht="52.5" customHeight="1" x14ac:dyDescent="0.4">
      <c r="A19" s="117">
        <v>11020200</v>
      </c>
      <c r="B19" s="178" t="s">
        <v>115</v>
      </c>
      <c r="C19" s="494">
        <f>SUM(D19)</f>
        <v>114000</v>
      </c>
      <c r="D19" s="489">
        <v>114000</v>
      </c>
      <c r="E19" s="489"/>
      <c r="F19" s="112"/>
    </row>
    <row r="20" spans="1:6" ht="27" customHeight="1" x14ac:dyDescent="0.35">
      <c r="A20" s="109">
        <v>14000000</v>
      </c>
      <c r="B20" s="118" t="s">
        <v>116</v>
      </c>
      <c r="C20" s="496">
        <f>SUM(D20)</f>
        <v>0</v>
      </c>
      <c r="D20" s="490">
        <f>SUM(D25,D21,D23)</f>
        <v>0</v>
      </c>
      <c r="E20" s="119"/>
      <c r="F20" s="350"/>
    </row>
    <row r="21" spans="1:6" ht="51.75" hidden="1" customHeight="1" x14ac:dyDescent="0.4">
      <c r="A21" s="351">
        <v>14020000</v>
      </c>
      <c r="B21" s="359" t="s">
        <v>417</v>
      </c>
      <c r="C21" s="489"/>
      <c r="D21" s="489"/>
      <c r="E21" s="119"/>
      <c r="F21" s="350"/>
    </row>
    <row r="22" spans="1:6" ht="30" hidden="1" customHeight="1" x14ac:dyDescent="0.4">
      <c r="A22" s="351">
        <v>14021900</v>
      </c>
      <c r="B22" s="352" t="s">
        <v>418</v>
      </c>
      <c r="C22" s="489"/>
      <c r="D22" s="489"/>
      <c r="E22" s="119"/>
      <c r="F22" s="350"/>
    </row>
    <row r="23" spans="1:6" ht="49.5" hidden="1" customHeight="1" x14ac:dyDescent="0.4">
      <c r="A23" s="351">
        <v>14030000</v>
      </c>
      <c r="B23" s="338" t="s">
        <v>419</v>
      </c>
      <c r="C23" s="489"/>
      <c r="D23" s="489"/>
      <c r="E23" s="119"/>
      <c r="F23" s="350"/>
    </row>
    <row r="24" spans="1:6" ht="30" hidden="1" customHeight="1" x14ac:dyDescent="0.4">
      <c r="A24" s="351">
        <v>14031900</v>
      </c>
      <c r="B24" s="352" t="s">
        <v>418</v>
      </c>
      <c r="C24" s="489"/>
      <c r="D24" s="489"/>
      <c r="E24" s="119"/>
      <c r="F24" s="350"/>
    </row>
    <row r="25" spans="1:6" ht="47.25" hidden="1" customHeight="1" x14ac:dyDescent="0.4">
      <c r="A25" s="351">
        <v>14040000</v>
      </c>
      <c r="B25" s="352" t="s">
        <v>117</v>
      </c>
      <c r="C25" s="494"/>
      <c r="D25" s="489"/>
      <c r="E25" s="119"/>
      <c r="F25" s="350"/>
    </row>
    <row r="26" spans="1:6" ht="27.75" customHeight="1" x14ac:dyDescent="0.35">
      <c r="A26" s="109">
        <v>18000000</v>
      </c>
      <c r="B26" s="110" t="s">
        <v>118</v>
      </c>
      <c r="C26" s="496">
        <f>SUM(D26)</f>
        <v>1043700</v>
      </c>
      <c r="D26" s="490">
        <f>SUM(D40,D37,D27)</f>
        <v>1043700</v>
      </c>
      <c r="E26" s="120"/>
      <c r="F26" s="121"/>
    </row>
    <row r="27" spans="1:6" ht="25.5" customHeight="1" x14ac:dyDescent="0.35">
      <c r="A27" s="109">
        <v>18010000</v>
      </c>
      <c r="B27" s="122" t="s">
        <v>119</v>
      </c>
      <c r="C27" s="496">
        <f>SUM(D27)</f>
        <v>1042000</v>
      </c>
      <c r="D27" s="490">
        <f>SUM(D28:D36)</f>
        <v>1042000</v>
      </c>
      <c r="E27" s="120"/>
      <c r="F27" s="121"/>
    </row>
    <row r="28" spans="1:6" ht="75.75" hidden="1" customHeight="1" x14ac:dyDescent="0.4">
      <c r="A28" s="351">
        <v>18010100</v>
      </c>
      <c r="B28" s="123" t="s">
        <v>120</v>
      </c>
      <c r="C28" s="494"/>
      <c r="D28" s="489"/>
      <c r="E28" s="119"/>
      <c r="F28" s="124"/>
    </row>
    <row r="29" spans="1:6" ht="75" hidden="1" customHeight="1" x14ac:dyDescent="0.4">
      <c r="A29" s="351">
        <v>18010200</v>
      </c>
      <c r="B29" s="125" t="s">
        <v>121</v>
      </c>
      <c r="C29" s="494"/>
      <c r="D29" s="489"/>
      <c r="E29" s="119"/>
      <c r="F29" s="124"/>
    </row>
    <row r="30" spans="1:6" ht="75.75" customHeight="1" x14ac:dyDescent="0.4">
      <c r="A30" s="126">
        <v>18010300</v>
      </c>
      <c r="B30" s="123" t="s">
        <v>122</v>
      </c>
      <c r="C30" s="494">
        <f>SUM(D30)</f>
        <v>42000</v>
      </c>
      <c r="D30" s="489">
        <v>42000</v>
      </c>
      <c r="E30" s="489"/>
      <c r="F30" s="124"/>
    </row>
    <row r="31" spans="1:6" ht="76.5" customHeight="1" x14ac:dyDescent="0.4">
      <c r="A31" s="351">
        <v>18010400</v>
      </c>
      <c r="B31" s="123" t="s">
        <v>123</v>
      </c>
      <c r="C31" s="494">
        <f>SUM(D31)</f>
        <v>1000000</v>
      </c>
      <c r="D31" s="489">
        <v>1000000</v>
      </c>
      <c r="E31" s="489"/>
      <c r="F31" s="124"/>
    </row>
    <row r="32" spans="1:6" ht="30" hidden="1" customHeight="1" x14ac:dyDescent="0.4">
      <c r="A32" s="351">
        <v>18010500</v>
      </c>
      <c r="B32" s="127" t="s">
        <v>124</v>
      </c>
      <c r="C32" s="494"/>
      <c r="D32" s="489"/>
      <c r="E32" s="128"/>
      <c r="F32" s="350"/>
    </row>
    <row r="33" spans="1:6" ht="30" hidden="1" customHeight="1" x14ac:dyDescent="0.4">
      <c r="A33" s="351">
        <v>18010600</v>
      </c>
      <c r="B33" s="127" t="s">
        <v>125</v>
      </c>
      <c r="C33" s="494"/>
      <c r="D33" s="489"/>
      <c r="E33" s="128"/>
      <c r="F33" s="350"/>
    </row>
    <row r="34" spans="1:6" ht="30" hidden="1" customHeight="1" x14ac:dyDescent="0.4">
      <c r="A34" s="351">
        <v>18010700</v>
      </c>
      <c r="B34" s="127" t="s">
        <v>126</v>
      </c>
      <c r="C34" s="494"/>
      <c r="D34" s="489"/>
      <c r="E34" s="128"/>
      <c r="F34" s="350"/>
    </row>
    <row r="35" spans="1:6" ht="30" hidden="1" customHeight="1" x14ac:dyDescent="0.4">
      <c r="A35" s="351">
        <v>18010900</v>
      </c>
      <c r="B35" s="127" t="s">
        <v>127</v>
      </c>
      <c r="C35" s="494"/>
      <c r="D35" s="489"/>
      <c r="E35" s="128"/>
      <c r="F35" s="350"/>
    </row>
    <row r="36" spans="1:6" ht="30" hidden="1" customHeight="1" x14ac:dyDescent="0.4">
      <c r="A36" s="351">
        <v>18011000</v>
      </c>
      <c r="B36" s="127" t="s">
        <v>128</v>
      </c>
      <c r="C36" s="494"/>
      <c r="D36" s="489"/>
      <c r="E36" s="128"/>
      <c r="F36" s="350"/>
    </row>
    <row r="37" spans="1:6" ht="30" customHeight="1" x14ac:dyDescent="0.4">
      <c r="A37" s="129">
        <v>18030000</v>
      </c>
      <c r="B37" s="130" t="s">
        <v>129</v>
      </c>
      <c r="C37" s="497">
        <f>SUM(D37)</f>
        <v>1700</v>
      </c>
      <c r="D37" s="490">
        <f>SUM(D38:D39)</f>
        <v>1700</v>
      </c>
      <c r="E37" s="128"/>
      <c r="F37" s="350"/>
    </row>
    <row r="38" spans="1:6" ht="27" customHeight="1" x14ac:dyDescent="0.4">
      <c r="A38" s="131">
        <v>18030100</v>
      </c>
      <c r="B38" s="132" t="s">
        <v>130</v>
      </c>
      <c r="C38" s="494">
        <f>SUM(D38)</f>
        <v>1700</v>
      </c>
      <c r="D38" s="489">
        <v>1700</v>
      </c>
      <c r="E38" s="489"/>
      <c r="F38" s="350"/>
    </row>
    <row r="39" spans="1:6" ht="47.25" hidden="1" customHeight="1" x14ac:dyDescent="0.4">
      <c r="A39" s="133" t="s">
        <v>131</v>
      </c>
      <c r="B39" s="134" t="s">
        <v>132</v>
      </c>
      <c r="C39" s="494"/>
      <c r="D39" s="489"/>
      <c r="E39" s="128"/>
      <c r="F39" s="350"/>
    </row>
    <row r="40" spans="1:6" ht="24.75" hidden="1" customHeight="1" x14ac:dyDescent="0.35">
      <c r="A40" s="109">
        <v>18050000</v>
      </c>
      <c r="B40" s="110" t="s">
        <v>133</v>
      </c>
      <c r="C40" s="497">
        <f>SUM(D40)</f>
        <v>0</v>
      </c>
      <c r="D40" s="490">
        <f>SUM(D41:D43)</f>
        <v>0</v>
      </c>
      <c r="E40" s="120"/>
      <c r="F40" s="121"/>
    </row>
    <row r="41" spans="1:6" ht="30" hidden="1" customHeight="1" x14ac:dyDescent="0.4">
      <c r="A41" s="351">
        <v>18050300</v>
      </c>
      <c r="B41" s="135" t="s">
        <v>134</v>
      </c>
      <c r="C41" s="494"/>
      <c r="D41" s="489"/>
      <c r="E41" s="119"/>
      <c r="F41" s="124"/>
    </row>
    <row r="42" spans="1:6" ht="30" hidden="1" customHeight="1" x14ac:dyDescent="0.4">
      <c r="A42" s="351">
        <v>18050400</v>
      </c>
      <c r="B42" s="135" t="s">
        <v>135</v>
      </c>
      <c r="C42" s="494">
        <f>SUM(D42)</f>
        <v>0</v>
      </c>
      <c r="D42" s="489"/>
      <c r="E42" s="119"/>
      <c r="F42" s="124"/>
    </row>
    <row r="43" spans="1:6" ht="105.75" hidden="1" customHeight="1" x14ac:dyDescent="0.4">
      <c r="A43" s="351">
        <v>18050500</v>
      </c>
      <c r="B43" s="352" t="s">
        <v>136</v>
      </c>
      <c r="C43" s="494"/>
      <c r="D43" s="489"/>
      <c r="E43" s="119"/>
      <c r="F43" s="124"/>
    </row>
    <row r="44" spans="1:6" ht="30" hidden="1" customHeight="1" x14ac:dyDescent="0.35">
      <c r="A44" s="109">
        <v>19000000</v>
      </c>
      <c r="B44" s="136" t="s">
        <v>137</v>
      </c>
      <c r="C44" s="497">
        <f>SUM(E44)</f>
        <v>0</v>
      </c>
      <c r="D44" s="490"/>
      <c r="E44" s="116"/>
      <c r="F44" s="121"/>
    </row>
    <row r="45" spans="1:6" ht="27" hidden="1" customHeight="1" x14ac:dyDescent="0.35">
      <c r="A45" s="109">
        <v>19010000</v>
      </c>
      <c r="B45" s="136" t="s">
        <v>138</v>
      </c>
      <c r="C45" s="497">
        <f>SUM(E45)</f>
        <v>0</v>
      </c>
      <c r="D45" s="490"/>
      <c r="E45" s="116"/>
      <c r="F45" s="121"/>
    </row>
    <row r="46" spans="1:6" ht="51.75" hidden="1" customHeight="1" x14ac:dyDescent="0.4">
      <c r="A46" s="351">
        <v>19010100</v>
      </c>
      <c r="B46" s="137" t="s">
        <v>139</v>
      </c>
      <c r="C46" s="498">
        <f>SUM(E46)</f>
        <v>0</v>
      </c>
      <c r="D46" s="489"/>
      <c r="E46" s="119"/>
      <c r="F46" s="124"/>
    </row>
    <row r="47" spans="1:6" ht="50.25" hidden="1" customHeight="1" x14ac:dyDescent="0.4">
      <c r="A47" s="351">
        <v>19010200</v>
      </c>
      <c r="B47" s="352" t="s">
        <v>140</v>
      </c>
      <c r="C47" s="498">
        <f>SUM(E47)</f>
        <v>0</v>
      </c>
      <c r="D47" s="489"/>
      <c r="E47" s="119"/>
      <c r="F47" s="124"/>
    </row>
    <row r="48" spans="1:6" ht="78" hidden="1" customHeight="1" x14ac:dyDescent="0.4">
      <c r="A48" s="351">
        <v>19010300</v>
      </c>
      <c r="B48" s="138" t="s">
        <v>141</v>
      </c>
      <c r="C48" s="498">
        <f>SUM(E48)</f>
        <v>0</v>
      </c>
      <c r="D48" s="489"/>
      <c r="E48" s="119"/>
      <c r="F48" s="124"/>
    </row>
    <row r="49" spans="1:7" ht="30" customHeight="1" x14ac:dyDescent="0.35">
      <c r="A49" s="109">
        <v>20000000</v>
      </c>
      <c r="B49" s="110" t="s">
        <v>142</v>
      </c>
      <c r="C49" s="496">
        <f>SUM(D49,E49)</f>
        <v>1962710</v>
      </c>
      <c r="D49" s="490">
        <f>SUM(D66,D56,D50)</f>
        <v>1962710</v>
      </c>
      <c r="E49" s="116"/>
      <c r="F49" s="350"/>
    </row>
    <row r="50" spans="1:7" ht="26.25" customHeight="1" x14ac:dyDescent="0.35">
      <c r="A50" s="109">
        <v>21000000</v>
      </c>
      <c r="B50" s="110" t="s">
        <v>143</v>
      </c>
      <c r="C50" s="496">
        <f t="shared" ref="C50:C57" si="0">SUM(D50)</f>
        <v>1989000</v>
      </c>
      <c r="D50" s="490">
        <f>SUM(D51,D53,D54)</f>
        <v>1989000</v>
      </c>
      <c r="E50" s="128"/>
      <c r="F50" s="350"/>
    </row>
    <row r="51" spans="1:7" ht="118.5" customHeight="1" x14ac:dyDescent="0.4">
      <c r="A51" s="483">
        <v>21010000</v>
      </c>
      <c r="B51" s="342" t="s">
        <v>558</v>
      </c>
      <c r="C51" s="499">
        <f t="shared" si="0"/>
        <v>94000</v>
      </c>
      <c r="D51" s="491">
        <f>SUM(D52)</f>
        <v>94000</v>
      </c>
      <c r="E51" s="484"/>
      <c r="F51" s="485"/>
      <c r="G51" s="339"/>
    </row>
    <row r="52" spans="1:7" s="139" customFormat="1" ht="77.25" customHeight="1" x14ac:dyDescent="0.4">
      <c r="A52" s="351">
        <v>21010300</v>
      </c>
      <c r="B52" s="127" t="s">
        <v>144</v>
      </c>
      <c r="C52" s="494">
        <f>SUM(D52)</f>
        <v>94000</v>
      </c>
      <c r="D52" s="489">
        <v>94000</v>
      </c>
      <c r="E52" s="489"/>
      <c r="F52" s="350"/>
    </row>
    <row r="53" spans="1:7" s="139" customFormat="1" ht="53.25" customHeight="1" x14ac:dyDescent="0.4">
      <c r="A53" s="351">
        <v>21050000</v>
      </c>
      <c r="B53" s="127" t="s">
        <v>554</v>
      </c>
      <c r="C53" s="494">
        <f>SUM(D53)</f>
        <v>1840000</v>
      </c>
      <c r="D53" s="489">
        <v>1840000</v>
      </c>
      <c r="E53" s="489"/>
      <c r="F53" s="350"/>
    </row>
    <row r="54" spans="1:7" ht="27.75" customHeight="1" x14ac:dyDescent="0.35">
      <c r="A54" s="109">
        <v>21080000</v>
      </c>
      <c r="B54" s="110" t="s">
        <v>145</v>
      </c>
      <c r="C54" s="496">
        <f t="shared" si="0"/>
        <v>55000</v>
      </c>
      <c r="D54" s="490">
        <f>SUM(D55:D55)</f>
        <v>55000</v>
      </c>
      <c r="E54" s="140"/>
      <c r="F54" s="141"/>
    </row>
    <row r="55" spans="1:7" ht="28.5" customHeight="1" x14ac:dyDescent="0.4">
      <c r="A55" s="351">
        <v>21081100</v>
      </c>
      <c r="B55" s="127" t="s">
        <v>146</v>
      </c>
      <c r="C55" s="494">
        <f>SUM(D55)</f>
        <v>55000</v>
      </c>
      <c r="D55" s="489">
        <v>55000</v>
      </c>
      <c r="E55" s="489"/>
      <c r="F55" s="350"/>
    </row>
    <row r="56" spans="1:7" ht="44.25" customHeight="1" x14ac:dyDescent="0.35">
      <c r="A56" s="109">
        <v>22000000</v>
      </c>
      <c r="B56" s="110" t="s">
        <v>147</v>
      </c>
      <c r="C56" s="496">
        <f t="shared" si="0"/>
        <v>-53590</v>
      </c>
      <c r="D56" s="490">
        <f>SUM(D63,D61,D57)</f>
        <v>-53590</v>
      </c>
      <c r="E56" s="128"/>
      <c r="F56" s="350"/>
    </row>
    <row r="57" spans="1:7" ht="24" customHeight="1" x14ac:dyDescent="0.35">
      <c r="A57" s="109">
        <v>22010000</v>
      </c>
      <c r="B57" s="110" t="s">
        <v>148</v>
      </c>
      <c r="C57" s="496">
        <f t="shared" si="0"/>
        <v>-40790</v>
      </c>
      <c r="D57" s="490">
        <f>SUM(D58:D60)</f>
        <v>-40790</v>
      </c>
      <c r="E57" s="128"/>
      <c r="F57" s="350"/>
    </row>
    <row r="58" spans="1:7" ht="76.5" customHeight="1" x14ac:dyDescent="0.4">
      <c r="A58" s="351">
        <v>22010300</v>
      </c>
      <c r="B58" s="178" t="s">
        <v>166</v>
      </c>
      <c r="C58" s="494">
        <f>SUM(D58)</f>
        <v>10000</v>
      </c>
      <c r="D58" s="489">
        <v>10000</v>
      </c>
      <c r="E58" s="489"/>
      <c r="F58" s="350"/>
    </row>
    <row r="59" spans="1:7" ht="28.5" hidden="1" customHeight="1" x14ac:dyDescent="0.4">
      <c r="A59" s="351">
        <v>22012500</v>
      </c>
      <c r="B59" s="127" t="s">
        <v>149</v>
      </c>
      <c r="C59" s="494"/>
      <c r="D59" s="489"/>
      <c r="E59" s="489"/>
      <c r="F59" s="350"/>
    </row>
    <row r="60" spans="1:7" ht="48.75" customHeight="1" x14ac:dyDescent="0.4">
      <c r="A60" s="351">
        <v>22012600</v>
      </c>
      <c r="B60" s="179" t="s">
        <v>167</v>
      </c>
      <c r="C60" s="494">
        <f>SUM(D60)</f>
        <v>-50790</v>
      </c>
      <c r="D60" s="489">
        <v>-50790</v>
      </c>
      <c r="E60" s="489"/>
      <c r="F60" s="350"/>
    </row>
    <row r="61" spans="1:7" ht="72" hidden="1" customHeight="1" x14ac:dyDescent="0.35">
      <c r="A61" s="109">
        <v>22080000</v>
      </c>
      <c r="B61" s="142" t="s">
        <v>150</v>
      </c>
      <c r="C61" s="496">
        <f>SUM(D61)</f>
        <v>0</v>
      </c>
      <c r="D61" s="490">
        <f>SUM(D62)</f>
        <v>0</v>
      </c>
      <c r="E61" s="140"/>
      <c r="F61" s="141"/>
    </row>
    <row r="62" spans="1:7" ht="84" hidden="1" customHeight="1" x14ac:dyDescent="0.4">
      <c r="A62" s="351">
        <v>22080400</v>
      </c>
      <c r="B62" s="127" t="s">
        <v>151</v>
      </c>
      <c r="C62" s="494"/>
      <c r="D62" s="489"/>
      <c r="E62" s="128"/>
      <c r="F62" s="350"/>
    </row>
    <row r="63" spans="1:7" ht="22.5" customHeight="1" x14ac:dyDescent="0.35">
      <c r="A63" s="109">
        <v>22090000</v>
      </c>
      <c r="B63" s="110" t="s">
        <v>152</v>
      </c>
      <c r="C63" s="496">
        <f t="shared" ref="C63:C69" si="1">SUM(D63)</f>
        <v>-12800</v>
      </c>
      <c r="D63" s="490">
        <f>SUM(D64:D65)</f>
        <v>-12800</v>
      </c>
      <c r="E63" s="140"/>
      <c r="F63" s="141"/>
    </row>
    <row r="64" spans="1:7" ht="72" customHeight="1" x14ac:dyDescent="0.4">
      <c r="A64" s="351">
        <v>22090100</v>
      </c>
      <c r="B64" s="127" t="s">
        <v>153</v>
      </c>
      <c r="C64" s="494">
        <f t="shared" si="1"/>
        <v>-9800</v>
      </c>
      <c r="D64" s="489">
        <v>-9800</v>
      </c>
      <c r="E64" s="489"/>
      <c r="F64" s="350"/>
    </row>
    <row r="65" spans="1:6" ht="73.5" customHeight="1" x14ac:dyDescent="0.4">
      <c r="A65" s="351">
        <v>22090400</v>
      </c>
      <c r="B65" s="127" t="s">
        <v>154</v>
      </c>
      <c r="C65" s="494">
        <f t="shared" si="1"/>
        <v>-3000</v>
      </c>
      <c r="D65" s="489">
        <v>-3000</v>
      </c>
      <c r="E65" s="489"/>
      <c r="F65" s="350"/>
    </row>
    <row r="66" spans="1:6" ht="25.5" customHeight="1" x14ac:dyDescent="0.35">
      <c r="A66" s="109">
        <v>24000000</v>
      </c>
      <c r="B66" s="110" t="s">
        <v>155</v>
      </c>
      <c r="C66" s="496">
        <f t="shared" si="1"/>
        <v>27300</v>
      </c>
      <c r="D66" s="490">
        <f>SUM(D67)</f>
        <v>27300</v>
      </c>
      <c r="E66" s="120"/>
      <c r="F66" s="350"/>
    </row>
    <row r="67" spans="1:6" ht="26.25" x14ac:dyDescent="0.35">
      <c r="A67" s="109">
        <v>24060000</v>
      </c>
      <c r="B67" s="110" t="s">
        <v>156</v>
      </c>
      <c r="C67" s="496">
        <f t="shared" si="1"/>
        <v>27300</v>
      </c>
      <c r="D67" s="490">
        <f>SUM(D68,D69)</f>
        <v>27300</v>
      </c>
      <c r="E67" s="120"/>
      <c r="F67" s="350"/>
    </row>
    <row r="68" spans="1:6" ht="27" x14ac:dyDescent="0.4">
      <c r="A68" s="351">
        <v>24060300</v>
      </c>
      <c r="B68" s="127" t="s">
        <v>156</v>
      </c>
      <c r="C68" s="494">
        <f t="shared" si="1"/>
        <v>23000</v>
      </c>
      <c r="D68" s="489">
        <v>23000</v>
      </c>
      <c r="E68" s="489"/>
      <c r="F68" s="350" t="s">
        <v>157</v>
      </c>
    </row>
    <row r="69" spans="1:6" ht="236.25" x14ac:dyDescent="0.4">
      <c r="A69" s="351">
        <v>24062200</v>
      </c>
      <c r="B69" s="127" t="s">
        <v>555</v>
      </c>
      <c r="C69" s="494">
        <f t="shared" si="1"/>
        <v>4300</v>
      </c>
      <c r="D69" s="489">
        <v>4300</v>
      </c>
      <c r="E69" s="489"/>
      <c r="F69" s="350"/>
    </row>
    <row r="70" spans="1:6" ht="28.5" hidden="1" customHeight="1" x14ac:dyDescent="0.4">
      <c r="A70" s="109">
        <v>25000000</v>
      </c>
      <c r="B70" s="110" t="s">
        <v>158</v>
      </c>
      <c r="C70" s="495">
        <f>SUM(E70)</f>
        <v>0</v>
      </c>
      <c r="D70" s="492"/>
      <c r="E70" s="116"/>
      <c r="F70" s="350"/>
    </row>
    <row r="71" spans="1:6" ht="48" hidden="1" customHeight="1" x14ac:dyDescent="0.4">
      <c r="A71" s="109">
        <v>25010000</v>
      </c>
      <c r="B71" s="110" t="s">
        <v>159</v>
      </c>
      <c r="C71" s="495">
        <f>SUM(E71)</f>
        <v>0</v>
      </c>
      <c r="D71" s="492"/>
      <c r="E71" s="116"/>
      <c r="F71" s="350"/>
    </row>
    <row r="72" spans="1:6" ht="51" hidden="1" customHeight="1" x14ac:dyDescent="0.4">
      <c r="A72" s="351">
        <v>25010100</v>
      </c>
      <c r="B72" s="127" t="s">
        <v>160</v>
      </c>
      <c r="C72" s="494"/>
      <c r="D72" s="492"/>
      <c r="E72" s="144"/>
      <c r="F72" s="145"/>
    </row>
    <row r="73" spans="1:6" ht="51" hidden="1" customHeight="1" x14ac:dyDescent="0.4">
      <c r="A73" s="351">
        <v>25010200</v>
      </c>
      <c r="B73" s="127" t="s">
        <v>168</v>
      </c>
      <c r="C73" s="494"/>
      <c r="D73" s="492"/>
      <c r="E73" s="144"/>
      <c r="F73" s="145"/>
    </row>
    <row r="74" spans="1:6" ht="27" hidden="1" customHeight="1" x14ac:dyDescent="0.4">
      <c r="A74" s="351">
        <v>25010300</v>
      </c>
      <c r="B74" s="127" t="s">
        <v>161</v>
      </c>
      <c r="C74" s="494"/>
      <c r="D74" s="492"/>
      <c r="E74" s="144"/>
      <c r="F74" s="145"/>
    </row>
    <row r="75" spans="1:6" ht="75" hidden="1" customHeight="1" x14ac:dyDescent="0.4">
      <c r="A75" s="351">
        <v>25010400</v>
      </c>
      <c r="B75" s="179" t="s">
        <v>162</v>
      </c>
      <c r="C75" s="494"/>
      <c r="D75" s="489"/>
      <c r="E75" s="353"/>
      <c r="F75" s="124"/>
    </row>
    <row r="76" spans="1:6" ht="26.25" customHeight="1" x14ac:dyDescent="0.35">
      <c r="A76" s="114">
        <v>30000000</v>
      </c>
      <c r="B76" s="180" t="s">
        <v>169</v>
      </c>
      <c r="C76" s="495">
        <f>SUM(D76)</f>
        <v>882</v>
      </c>
      <c r="D76" s="490">
        <f>SUM(D77,D79)</f>
        <v>882</v>
      </c>
      <c r="E76" s="116"/>
      <c r="F76" s="181"/>
    </row>
    <row r="77" spans="1:6" ht="26.25" customHeight="1" x14ac:dyDescent="0.4">
      <c r="A77" s="114">
        <v>31000000</v>
      </c>
      <c r="B77" s="180" t="s">
        <v>556</v>
      </c>
      <c r="C77" s="494">
        <f>SUM(D77)</f>
        <v>882</v>
      </c>
      <c r="D77" s="489">
        <f>SUM(D78)</f>
        <v>882</v>
      </c>
      <c r="E77" s="489"/>
      <c r="F77" s="181"/>
    </row>
    <row r="78" spans="1:6" ht="50.25" customHeight="1" x14ac:dyDescent="0.4">
      <c r="A78" s="117">
        <v>31020000</v>
      </c>
      <c r="B78" s="486" t="s">
        <v>557</v>
      </c>
      <c r="C78" s="494">
        <f>SUM(D78)</f>
        <v>882</v>
      </c>
      <c r="D78" s="489">
        <v>882</v>
      </c>
      <c r="E78" s="489"/>
      <c r="F78" s="181"/>
    </row>
    <row r="79" spans="1:6" ht="33" hidden="1" customHeight="1" x14ac:dyDescent="0.35">
      <c r="A79" s="114">
        <v>33000000</v>
      </c>
      <c r="B79" s="340" t="s">
        <v>170</v>
      </c>
      <c r="C79" s="495">
        <f>SUM(E79)</f>
        <v>0</v>
      </c>
      <c r="D79" s="490"/>
      <c r="E79" s="116"/>
      <c r="F79" s="181"/>
    </row>
    <row r="80" spans="1:6" ht="26.25" hidden="1" customHeight="1" x14ac:dyDescent="0.4">
      <c r="A80" s="117">
        <v>33010000</v>
      </c>
      <c r="B80" s="341" t="s">
        <v>171</v>
      </c>
      <c r="C80" s="494">
        <f>SUM(E80)</f>
        <v>0</v>
      </c>
      <c r="D80" s="489"/>
      <c r="E80" s="353"/>
      <c r="F80" s="182"/>
    </row>
    <row r="81" spans="1:7" ht="99" hidden="1" customHeight="1" x14ac:dyDescent="0.4">
      <c r="A81" s="351">
        <v>33010100</v>
      </c>
      <c r="B81" s="178" t="s">
        <v>172</v>
      </c>
      <c r="C81" s="494">
        <f>SUM(E81)</f>
        <v>0</v>
      </c>
      <c r="D81" s="489"/>
      <c r="E81" s="353"/>
      <c r="F81" s="182"/>
    </row>
    <row r="82" spans="1:7" ht="32.25" customHeight="1" x14ac:dyDescent="0.35">
      <c r="A82" s="351"/>
      <c r="B82" s="110" t="s">
        <v>163</v>
      </c>
      <c r="C82" s="490">
        <f>SUM(C11,C49,C76)</f>
        <v>7679510</v>
      </c>
      <c r="D82" s="490">
        <f>SUM(D11,D49,D76)</f>
        <v>7679510</v>
      </c>
      <c r="E82" s="116"/>
      <c r="F82" s="181"/>
      <c r="G82" s="146"/>
    </row>
    <row r="83" spans="1:7" ht="27.75" customHeight="1" x14ac:dyDescent="0.35">
      <c r="A83" s="109">
        <v>40000000</v>
      </c>
      <c r="B83" s="463" t="s">
        <v>81</v>
      </c>
      <c r="C83" s="471">
        <f t="shared" ref="C83:C109" si="2">SUM(D83)</f>
        <v>2092634.6</v>
      </c>
      <c r="D83" s="472">
        <f>SUM(D84)</f>
        <v>2092634.6</v>
      </c>
      <c r="E83" s="147"/>
      <c r="F83" s="148"/>
    </row>
    <row r="84" spans="1:7" ht="30" customHeight="1" x14ac:dyDescent="0.35">
      <c r="A84" s="109">
        <v>41000000</v>
      </c>
      <c r="B84" s="463" t="s">
        <v>82</v>
      </c>
      <c r="C84" s="471">
        <f t="shared" si="2"/>
        <v>2092634.6</v>
      </c>
      <c r="D84" s="472">
        <f>SUM(D85,D89)</f>
        <v>2092634.6</v>
      </c>
      <c r="E84" s="147"/>
      <c r="F84" s="148"/>
    </row>
    <row r="85" spans="1:7" ht="28.5" hidden="1" customHeight="1" x14ac:dyDescent="0.35">
      <c r="A85" s="109">
        <v>41030000</v>
      </c>
      <c r="B85" s="463" t="s">
        <v>83</v>
      </c>
      <c r="C85" s="471">
        <f t="shared" si="2"/>
        <v>0</v>
      </c>
      <c r="D85" s="472">
        <f>SUM(D86:D88)</f>
        <v>0</v>
      </c>
      <c r="E85" s="147"/>
      <c r="F85" s="148"/>
    </row>
    <row r="86" spans="1:7" ht="42" hidden="1" customHeight="1" x14ac:dyDescent="0.4">
      <c r="A86" s="150">
        <v>41033900</v>
      </c>
      <c r="B86" s="464" t="s">
        <v>164</v>
      </c>
      <c r="C86" s="473">
        <f t="shared" si="2"/>
        <v>0</v>
      </c>
      <c r="D86" s="474"/>
      <c r="E86" s="357"/>
      <c r="F86" s="358"/>
    </row>
    <row r="87" spans="1:7" ht="52.5" hidden="1" customHeight="1" x14ac:dyDescent="0.4">
      <c r="A87" s="150">
        <v>41034200</v>
      </c>
      <c r="B87" s="464" t="s">
        <v>165</v>
      </c>
      <c r="C87" s="473">
        <f t="shared" si="2"/>
        <v>0</v>
      </c>
      <c r="D87" s="474"/>
      <c r="E87" s="357"/>
      <c r="F87" s="358"/>
    </row>
    <row r="88" spans="1:7" ht="106.5" hidden="1" customHeight="1" x14ac:dyDescent="0.4">
      <c r="A88" s="150">
        <v>41035100</v>
      </c>
      <c r="B88" s="465" t="s">
        <v>420</v>
      </c>
      <c r="C88" s="473">
        <f t="shared" si="2"/>
        <v>0</v>
      </c>
      <c r="D88" s="474"/>
      <c r="E88" s="349"/>
      <c r="F88" s="350"/>
    </row>
    <row r="89" spans="1:7" ht="53.25" customHeight="1" x14ac:dyDescent="0.4">
      <c r="A89" s="354">
        <v>41050000</v>
      </c>
      <c r="B89" s="466" t="s">
        <v>431</v>
      </c>
      <c r="C89" s="475">
        <f t="shared" si="2"/>
        <v>2092634.6</v>
      </c>
      <c r="D89" s="476">
        <f>SUM(D90:D93)</f>
        <v>2092634.6</v>
      </c>
      <c r="E89" s="143"/>
      <c r="F89" s="149"/>
    </row>
    <row r="90" spans="1:7" ht="408" customHeight="1" x14ac:dyDescent="0.4">
      <c r="A90" s="460">
        <v>41050600</v>
      </c>
      <c r="B90" s="464" t="s">
        <v>536</v>
      </c>
      <c r="C90" s="482">
        <f>SUM(D90)</f>
        <v>1006864</v>
      </c>
      <c r="D90" s="474">
        <v>1006864</v>
      </c>
      <c r="E90" s="143"/>
      <c r="F90" s="149"/>
    </row>
    <row r="91" spans="1:7" ht="79.5" customHeight="1" x14ac:dyDescent="0.4">
      <c r="A91" s="356">
        <v>41051100</v>
      </c>
      <c r="B91" s="481" t="s">
        <v>549</v>
      </c>
      <c r="C91" s="482">
        <f t="shared" ref="C91:C92" si="3">SUM(D91)</f>
        <v>400000</v>
      </c>
      <c r="D91" s="474">
        <v>400000</v>
      </c>
      <c r="E91" s="143"/>
      <c r="F91" s="149"/>
    </row>
    <row r="92" spans="1:7" ht="105" customHeight="1" x14ac:dyDescent="0.4">
      <c r="A92" s="356">
        <v>41052000</v>
      </c>
      <c r="B92" s="481" t="s">
        <v>434</v>
      </c>
      <c r="C92" s="482">
        <f t="shared" si="3"/>
        <v>385000</v>
      </c>
      <c r="D92" s="474">
        <v>385000</v>
      </c>
      <c r="E92" s="143"/>
      <c r="F92" s="149"/>
    </row>
    <row r="93" spans="1:7" ht="27.75" customHeight="1" x14ac:dyDescent="0.4">
      <c r="A93" s="356">
        <v>41053900</v>
      </c>
      <c r="B93" s="467" t="s">
        <v>436</v>
      </c>
      <c r="C93" s="482">
        <f>SUM(D93)</f>
        <v>300770.59999999998</v>
      </c>
      <c r="D93" s="474">
        <f>SUM(D94)</f>
        <v>300770.59999999998</v>
      </c>
      <c r="E93" s="143"/>
      <c r="F93" s="149"/>
    </row>
    <row r="94" spans="1:7" ht="140.25" customHeight="1" x14ac:dyDescent="0.4">
      <c r="A94" s="461" t="s">
        <v>537</v>
      </c>
      <c r="B94" s="468" t="s">
        <v>548</v>
      </c>
      <c r="C94" s="473">
        <f t="shared" ref="C94:C104" si="4">SUM(D94)</f>
        <v>300770.59999999998</v>
      </c>
      <c r="D94" s="474">
        <f>SUM(D95:D104)</f>
        <v>300770.59999999998</v>
      </c>
      <c r="E94" s="143"/>
      <c r="F94" s="149"/>
    </row>
    <row r="95" spans="1:7" ht="30.75" customHeight="1" x14ac:dyDescent="0.4">
      <c r="A95" s="461"/>
      <c r="B95" s="468" t="s">
        <v>538</v>
      </c>
      <c r="C95" s="473">
        <f t="shared" si="4"/>
        <v>60000</v>
      </c>
      <c r="D95" s="474">
        <v>60000</v>
      </c>
      <c r="E95" s="143"/>
      <c r="F95" s="149"/>
    </row>
    <row r="96" spans="1:7" ht="28.5" customHeight="1" x14ac:dyDescent="0.4">
      <c r="A96" s="461"/>
      <c r="B96" s="468" t="s">
        <v>539</v>
      </c>
      <c r="C96" s="473">
        <f t="shared" si="4"/>
        <v>43700</v>
      </c>
      <c r="D96" s="474">
        <v>43700</v>
      </c>
      <c r="E96" s="143"/>
      <c r="F96" s="149"/>
    </row>
    <row r="97" spans="1:7" ht="30" customHeight="1" x14ac:dyDescent="0.4">
      <c r="A97" s="461"/>
      <c r="B97" s="468" t="s">
        <v>544</v>
      </c>
      <c r="C97" s="473">
        <f t="shared" si="4"/>
        <v>20000</v>
      </c>
      <c r="D97" s="474">
        <v>20000</v>
      </c>
      <c r="E97" s="143"/>
      <c r="F97" s="149"/>
    </row>
    <row r="98" spans="1:7" ht="28.5" customHeight="1" x14ac:dyDescent="0.4">
      <c r="A98" s="461"/>
      <c r="B98" s="468" t="s">
        <v>546</v>
      </c>
      <c r="C98" s="473">
        <f t="shared" si="4"/>
        <v>10200</v>
      </c>
      <c r="D98" s="474">
        <v>10200</v>
      </c>
      <c r="E98" s="143"/>
      <c r="F98" s="149"/>
    </row>
    <row r="99" spans="1:7" ht="29.25" customHeight="1" x14ac:dyDescent="0.4">
      <c r="A99" s="462"/>
      <c r="B99" s="468" t="s">
        <v>547</v>
      </c>
      <c r="C99" s="473">
        <f t="shared" si="4"/>
        <v>14550.6</v>
      </c>
      <c r="D99" s="474">
        <v>14550.6</v>
      </c>
      <c r="E99" s="143"/>
      <c r="F99" s="149"/>
    </row>
    <row r="100" spans="1:7" ht="29.25" customHeight="1" x14ac:dyDescent="0.4">
      <c r="A100" s="462"/>
      <c r="B100" s="468" t="s">
        <v>540</v>
      </c>
      <c r="C100" s="473">
        <f t="shared" si="4"/>
        <v>55000</v>
      </c>
      <c r="D100" s="474">
        <v>55000</v>
      </c>
      <c r="E100" s="143"/>
      <c r="F100" s="149"/>
    </row>
    <row r="101" spans="1:7" ht="30" customHeight="1" x14ac:dyDescent="0.4">
      <c r="A101" s="462"/>
      <c r="B101" s="468" t="s">
        <v>541</v>
      </c>
      <c r="C101" s="473">
        <f t="shared" si="4"/>
        <v>32320</v>
      </c>
      <c r="D101" s="474">
        <v>32320</v>
      </c>
      <c r="E101" s="143"/>
      <c r="F101" s="149"/>
    </row>
    <row r="102" spans="1:7" ht="27.75" customHeight="1" x14ac:dyDescent="0.4">
      <c r="A102" s="462"/>
      <c r="B102" s="468" t="s">
        <v>542</v>
      </c>
      <c r="C102" s="473">
        <f t="shared" si="4"/>
        <v>25000</v>
      </c>
      <c r="D102" s="474">
        <v>25000</v>
      </c>
      <c r="E102" s="143"/>
      <c r="F102" s="149"/>
    </row>
    <row r="103" spans="1:7" ht="29.25" customHeight="1" x14ac:dyDescent="0.4">
      <c r="A103" s="462"/>
      <c r="B103" s="468" t="s">
        <v>543</v>
      </c>
      <c r="C103" s="473">
        <f t="shared" si="4"/>
        <v>20000</v>
      </c>
      <c r="D103" s="474">
        <v>20000</v>
      </c>
      <c r="E103" s="143"/>
      <c r="F103" s="149"/>
    </row>
    <row r="104" spans="1:7" ht="28.5" customHeight="1" x14ac:dyDescent="0.4">
      <c r="A104" s="360"/>
      <c r="B104" s="469" t="s">
        <v>545</v>
      </c>
      <c r="C104" s="473">
        <f t="shared" si="4"/>
        <v>20000</v>
      </c>
      <c r="D104" s="474">
        <v>20000</v>
      </c>
      <c r="E104" s="143"/>
      <c r="F104" s="149"/>
    </row>
    <row r="105" spans="1:7" ht="105.75" hidden="1" customHeight="1" x14ac:dyDescent="0.4">
      <c r="A105" s="150">
        <v>41050200</v>
      </c>
      <c r="B105" s="464" t="s">
        <v>432</v>
      </c>
      <c r="C105" s="473">
        <f t="shared" si="2"/>
        <v>0</v>
      </c>
      <c r="D105" s="477"/>
      <c r="E105" s="143"/>
      <c r="F105" s="149"/>
    </row>
    <row r="106" spans="1:7" ht="289.5" hidden="1" customHeight="1" x14ac:dyDescent="0.4">
      <c r="A106" s="150">
        <v>41050300</v>
      </c>
      <c r="B106" s="464" t="s">
        <v>433</v>
      </c>
      <c r="C106" s="473">
        <f t="shared" si="2"/>
        <v>0</v>
      </c>
      <c r="D106" s="477"/>
      <c r="E106" s="143"/>
      <c r="F106" s="149"/>
    </row>
    <row r="107" spans="1:7" ht="80.25" hidden="1" customHeight="1" x14ac:dyDescent="0.4">
      <c r="A107" s="150">
        <v>41051500</v>
      </c>
      <c r="B107" s="464" t="s">
        <v>435</v>
      </c>
      <c r="C107" s="473">
        <f t="shared" si="2"/>
        <v>0</v>
      </c>
      <c r="D107" s="477"/>
      <c r="E107" s="355"/>
      <c r="F107" s="184"/>
    </row>
    <row r="108" spans="1:7" ht="80.25" hidden="1" customHeight="1" x14ac:dyDescent="0.4">
      <c r="A108" s="150">
        <v>41052000</v>
      </c>
      <c r="B108" s="465" t="s">
        <v>434</v>
      </c>
      <c r="C108" s="473">
        <f t="shared" si="2"/>
        <v>0</v>
      </c>
      <c r="D108" s="477"/>
      <c r="E108" s="183"/>
      <c r="F108" s="184"/>
    </row>
    <row r="109" spans="1:7" ht="38.25" hidden="1" customHeight="1" x14ac:dyDescent="0.4">
      <c r="A109" s="356">
        <v>41053900</v>
      </c>
      <c r="B109" s="467" t="s">
        <v>436</v>
      </c>
      <c r="C109" s="473">
        <f t="shared" si="2"/>
        <v>0</v>
      </c>
      <c r="D109" s="478"/>
      <c r="E109" s="183"/>
      <c r="F109" s="184"/>
    </row>
    <row r="110" spans="1:7" ht="35.25" customHeight="1" x14ac:dyDescent="0.35">
      <c r="A110" s="151"/>
      <c r="B110" s="470" t="s">
        <v>163</v>
      </c>
      <c r="C110" s="479">
        <f>SUM(D110:E110)</f>
        <v>9772144.5999999996</v>
      </c>
      <c r="D110" s="479">
        <f>SUM(D82:D83)</f>
        <v>9772144.5999999996</v>
      </c>
      <c r="E110" s="152"/>
      <c r="F110" s="185"/>
      <c r="G110" s="45"/>
    </row>
    <row r="111" spans="1:7" ht="35.25" customHeight="1" x14ac:dyDescent="0.35">
      <c r="A111" s="153"/>
      <c r="B111" s="154"/>
      <c r="C111" s="155"/>
      <c r="D111" s="156"/>
      <c r="E111" s="156"/>
      <c r="F111" s="46"/>
      <c r="G111" s="45"/>
    </row>
    <row r="112" spans="1:7" ht="78.75" customHeight="1" x14ac:dyDescent="0.5">
      <c r="A112" s="502" t="s">
        <v>553</v>
      </c>
      <c r="B112" s="503"/>
      <c r="C112" s="503"/>
      <c r="D112" s="503"/>
      <c r="E112" s="503"/>
      <c r="F112" s="503"/>
      <c r="G112" s="45"/>
    </row>
    <row r="113" spans="1:6" ht="33.75" customHeight="1" x14ac:dyDescent="0.35">
      <c r="A113" s="47"/>
      <c r="B113" s="48"/>
      <c r="C113" s="48"/>
      <c r="D113" s="49"/>
      <c r="E113" s="49"/>
      <c r="F113" s="49"/>
    </row>
    <row r="114" spans="1:6" ht="24.75" customHeight="1" x14ac:dyDescent="0.3">
      <c r="A114" s="50"/>
      <c r="B114" s="51"/>
      <c r="C114" s="51"/>
      <c r="D114" s="52"/>
      <c r="E114" s="52"/>
      <c r="F114" s="52"/>
    </row>
    <row r="115" spans="1:6" ht="23.25" x14ac:dyDescent="0.35">
      <c r="A115" s="53"/>
      <c r="B115" s="53"/>
      <c r="C115" s="53"/>
      <c r="D115" s="53"/>
      <c r="E115" s="53"/>
      <c r="F115" s="53"/>
    </row>
    <row r="116" spans="1:6" ht="23.25" x14ac:dyDescent="0.35">
      <c r="A116" s="54"/>
      <c r="B116" s="55"/>
      <c r="C116" s="55"/>
      <c r="D116" s="49"/>
      <c r="E116" s="49"/>
      <c r="F116" s="49"/>
    </row>
    <row r="117" spans="1:6" ht="21.75" customHeight="1" x14ac:dyDescent="0.35">
      <c r="A117" s="53"/>
      <c r="B117" s="53"/>
      <c r="C117" s="53"/>
      <c r="D117" s="53"/>
      <c r="E117" s="53"/>
      <c r="F117" s="53"/>
    </row>
    <row r="118" spans="1:6" ht="23.25" x14ac:dyDescent="0.35">
      <c r="A118" s="43"/>
      <c r="B118" s="43"/>
      <c r="C118" s="43"/>
      <c r="D118" s="43"/>
      <c r="E118" s="43"/>
      <c r="F118" s="43"/>
    </row>
    <row r="119" spans="1:6" ht="23.25" x14ac:dyDescent="0.35">
      <c r="A119" s="53"/>
      <c r="B119" s="53"/>
      <c r="C119" s="53"/>
      <c r="D119" s="53"/>
      <c r="E119" s="53"/>
      <c r="F119" s="53"/>
    </row>
    <row r="120" spans="1:6" ht="23.25" x14ac:dyDescent="0.35">
      <c r="A120" s="43"/>
      <c r="B120" s="43"/>
      <c r="C120" s="43"/>
      <c r="D120" s="43"/>
      <c r="E120" s="43"/>
      <c r="F120" s="43"/>
    </row>
    <row r="121" spans="1:6" ht="23.25" x14ac:dyDescent="0.35">
      <c r="A121" s="43"/>
      <c r="B121" s="43"/>
      <c r="C121" s="43"/>
      <c r="D121" s="43"/>
      <c r="E121" s="43"/>
      <c r="F121" s="43"/>
    </row>
    <row r="122" spans="1:6" ht="23.25" x14ac:dyDescent="0.35">
      <c r="A122" s="43"/>
      <c r="B122" s="43"/>
      <c r="C122" s="43"/>
      <c r="D122" s="43"/>
      <c r="E122" s="43"/>
      <c r="F122" s="43"/>
    </row>
    <row r="123" spans="1:6" ht="23.25" x14ac:dyDescent="0.35">
      <c r="A123" s="43"/>
      <c r="B123" s="43"/>
      <c r="C123" s="43"/>
      <c r="D123" s="43"/>
      <c r="E123" s="43"/>
      <c r="F123" s="43"/>
    </row>
    <row r="124" spans="1:6" ht="23.25" x14ac:dyDescent="0.35">
      <c r="A124" s="43"/>
      <c r="B124" s="43"/>
      <c r="C124" s="43"/>
      <c r="D124" s="43"/>
      <c r="E124" s="43"/>
      <c r="F124" s="43"/>
    </row>
    <row r="125" spans="1:6" ht="23.25" x14ac:dyDescent="0.35">
      <c r="A125" s="43"/>
      <c r="B125" s="43"/>
      <c r="C125" s="43"/>
      <c r="D125" s="43"/>
      <c r="E125" s="43"/>
      <c r="F125" s="43"/>
    </row>
    <row r="126" spans="1:6" ht="23.25" x14ac:dyDescent="0.35">
      <c r="A126" s="43"/>
      <c r="B126" s="43"/>
      <c r="C126" s="43"/>
      <c r="D126" s="43"/>
      <c r="E126" s="43"/>
      <c r="F126" s="43"/>
    </row>
    <row r="127" spans="1:6" ht="23.25" x14ac:dyDescent="0.35">
      <c r="A127" s="43"/>
      <c r="B127" s="43"/>
      <c r="C127" s="43"/>
      <c r="D127" s="43"/>
      <c r="E127" s="43"/>
      <c r="F127" s="43"/>
    </row>
    <row r="128" spans="1:6" ht="23.25" x14ac:dyDescent="0.35">
      <c r="A128" s="43"/>
      <c r="B128" s="43"/>
      <c r="C128" s="43"/>
      <c r="D128" s="43"/>
      <c r="E128" s="43"/>
      <c r="F128" s="43"/>
    </row>
    <row r="129" spans="1:6" ht="23.25" x14ac:dyDescent="0.35">
      <c r="A129" s="43"/>
      <c r="B129" s="43"/>
      <c r="C129" s="43"/>
      <c r="D129" s="43"/>
      <c r="E129" s="43"/>
      <c r="F129" s="43"/>
    </row>
    <row r="130" spans="1:6" ht="23.25" x14ac:dyDescent="0.35">
      <c r="A130" s="43"/>
      <c r="B130" s="43"/>
      <c r="C130" s="43"/>
      <c r="D130" s="43"/>
      <c r="E130" s="43"/>
      <c r="F130" s="43"/>
    </row>
    <row r="131" spans="1:6" ht="23.25" x14ac:dyDescent="0.35">
      <c r="A131" s="53"/>
      <c r="B131" s="53"/>
      <c r="C131" s="53"/>
      <c r="D131" s="53"/>
      <c r="E131" s="53"/>
      <c r="F131" s="53"/>
    </row>
    <row r="132" spans="1:6" ht="23.25" x14ac:dyDescent="0.35">
      <c r="A132" s="53"/>
      <c r="B132" s="53"/>
      <c r="C132" s="53"/>
      <c r="D132" s="53"/>
      <c r="E132" s="53"/>
      <c r="F132" s="53"/>
    </row>
    <row r="133" spans="1:6" ht="23.25" x14ac:dyDescent="0.35">
      <c r="A133" s="53"/>
      <c r="B133" s="53"/>
      <c r="C133" s="53"/>
      <c r="D133" s="53"/>
      <c r="E133" s="53"/>
      <c r="F133" s="53"/>
    </row>
    <row r="134" spans="1:6" ht="23.25" x14ac:dyDescent="0.35">
      <c r="A134" s="53"/>
      <c r="B134" s="53"/>
      <c r="C134" s="53"/>
      <c r="D134" s="53"/>
      <c r="E134" s="53"/>
      <c r="F134" s="53"/>
    </row>
    <row r="135" spans="1:6" ht="23.25" x14ac:dyDescent="0.35">
      <c r="A135" s="53"/>
      <c r="B135" s="53"/>
      <c r="C135" s="53"/>
      <c r="D135" s="53"/>
      <c r="E135" s="53"/>
      <c r="F135" s="53"/>
    </row>
    <row r="136" spans="1:6" ht="23.25" x14ac:dyDescent="0.35">
      <c r="A136" s="53"/>
      <c r="B136" s="53"/>
      <c r="C136" s="53"/>
      <c r="D136" s="53"/>
      <c r="E136" s="53"/>
      <c r="F136" s="53"/>
    </row>
    <row r="137" spans="1:6" ht="23.25" x14ac:dyDescent="0.35">
      <c r="A137" s="53"/>
      <c r="B137" s="53"/>
      <c r="C137" s="53"/>
      <c r="D137" s="53"/>
      <c r="E137" s="53"/>
      <c r="F137" s="53"/>
    </row>
    <row r="138" spans="1:6" ht="23.25" x14ac:dyDescent="0.35">
      <c r="A138" s="53"/>
      <c r="B138" s="53"/>
      <c r="C138" s="53"/>
      <c r="D138" s="53"/>
      <c r="E138" s="53"/>
      <c r="F138" s="53"/>
    </row>
    <row r="139" spans="1:6" ht="23.25" x14ac:dyDescent="0.35">
      <c r="A139" s="53"/>
      <c r="B139" s="53"/>
      <c r="C139" s="53"/>
      <c r="D139" s="53"/>
      <c r="E139" s="53"/>
      <c r="F139" s="53"/>
    </row>
    <row r="140" spans="1:6" ht="23.25" x14ac:dyDescent="0.35">
      <c r="A140" s="53"/>
      <c r="B140" s="53"/>
      <c r="C140" s="53"/>
      <c r="D140" s="53"/>
      <c r="E140" s="53"/>
      <c r="F140" s="53"/>
    </row>
    <row r="141" spans="1:6" ht="23.25" x14ac:dyDescent="0.35">
      <c r="A141" s="53"/>
      <c r="B141" s="53"/>
      <c r="C141" s="53"/>
      <c r="D141" s="53"/>
      <c r="E141" s="53"/>
      <c r="F141" s="53"/>
    </row>
    <row r="142" spans="1:6" ht="23.25" x14ac:dyDescent="0.35">
      <c r="A142" s="53"/>
      <c r="B142" s="53"/>
      <c r="C142" s="53"/>
      <c r="D142" s="53"/>
      <c r="E142" s="53"/>
      <c r="F142" s="53"/>
    </row>
    <row r="143" spans="1:6" ht="23.25" x14ac:dyDescent="0.35">
      <c r="A143" s="53"/>
      <c r="B143" s="53"/>
      <c r="C143" s="53"/>
      <c r="D143" s="53"/>
      <c r="E143" s="53"/>
      <c r="F143" s="53"/>
    </row>
    <row r="144" spans="1:6" ht="23.25" x14ac:dyDescent="0.35">
      <c r="A144" s="53"/>
      <c r="B144" s="53"/>
      <c r="C144" s="53"/>
      <c r="D144" s="53"/>
      <c r="E144" s="53"/>
      <c r="F144" s="53"/>
    </row>
    <row r="145" spans="1:6" ht="23.25" x14ac:dyDescent="0.35">
      <c r="A145" s="53"/>
      <c r="B145" s="53"/>
      <c r="C145" s="53"/>
      <c r="D145" s="53"/>
      <c r="E145" s="53"/>
      <c r="F145" s="53"/>
    </row>
    <row r="146" spans="1:6" ht="23.25" x14ac:dyDescent="0.35">
      <c r="A146" s="53"/>
      <c r="B146" s="53"/>
      <c r="C146" s="53"/>
      <c r="D146" s="53"/>
      <c r="E146" s="53"/>
      <c r="F146" s="53"/>
    </row>
    <row r="147" spans="1:6" ht="23.25" x14ac:dyDescent="0.35">
      <c r="A147" s="53"/>
      <c r="B147" s="53"/>
      <c r="C147" s="53"/>
      <c r="D147" s="53"/>
      <c r="E147" s="53"/>
      <c r="F147" s="53"/>
    </row>
    <row r="148" spans="1:6" ht="23.25" x14ac:dyDescent="0.35">
      <c r="A148" s="53"/>
      <c r="B148" s="53"/>
      <c r="C148" s="53"/>
      <c r="D148" s="53"/>
      <c r="E148" s="53"/>
      <c r="F148" s="53"/>
    </row>
    <row r="149" spans="1:6" ht="23.25" x14ac:dyDescent="0.35">
      <c r="A149" s="53"/>
      <c r="B149" s="53"/>
      <c r="C149" s="53"/>
      <c r="D149" s="53"/>
      <c r="E149" s="53"/>
      <c r="F149" s="53"/>
    </row>
    <row r="150" spans="1:6" ht="23.25" x14ac:dyDescent="0.35">
      <c r="A150" s="53"/>
      <c r="B150" s="53"/>
      <c r="C150" s="53"/>
      <c r="D150" s="53"/>
      <c r="E150" s="53"/>
      <c r="F150" s="53"/>
    </row>
    <row r="151" spans="1:6" ht="23.25" x14ac:dyDescent="0.35">
      <c r="A151" s="53"/>
      <c r="B151" s="53"/>
      <c r="C151" s="53"/>
      <c r="D151" s="53"/>
      <c r="E151" s="53"/>
      <c r="F151" s="53"/>
    </row>
    <row r="152" spans="1:6" ht="23.25" x14ac:dyDescent="0.35">
      <c r="A152" s="53"/>
      <c r="B152" s="53"/>
      <c r="C152" s="53"/>
      <c r="D152" s="53"/>
      <c r="E152" s="53"/>
      <c r="F152" s="53"/>
    </row>
    <row r="153" spans="1:6" ht="23.25" x14ac:dyDescent="0.35">
      <c r="A153" s="53"/>
      <c r="B153" s="53"/>
      <c r="C153" s="53"/>
      <c r="D153" s="53"/>
      <c r="E153" s="53"/>
      <c r="F153" s="53"/>
    </row>
    <row r="154" spans="1:6" ht="23.25" x14ac:dyDescent="0.35">
      <c r="A154" s="53"/>
      <c r="B154" s="53"/>
      <c r="C154" s="53"/>
      <c r="D154" s="53"/>
      <c r="E154" s="53"/>
      <c r="F154" s="53"/>
    </row>
    <row r="155" spans="1:6" ht="23.25" x14ac:dyDescent="0.35">
      <c r="A155" s="53"/>
      <c r="B155" s="53"/>
      <c r="C155" s="53"/>
      <c r="D155" s="53"/>
      <c r="E155" s="53"/>
      <c r="F155" s="53"/>
    </row>
    <row r="156" spans="1:6" ht="23.25" x14ac:dyDescent="0.35">
      <c r="A156" s="53"/>
      <c r="B156" s="53"/>
      <c r="C156" s="53"/>
      <c r="D156" s="53"/>
      <c r="E156" s="53"/>
      <c r="F156" s="53"/>
    </row>
  </sheetData>
  <mergeCells count="11">
    <mergeCell ref="C1:F1"/>
    <mergeCell ref="C2:F2"/>
    <mergeCell ref="D3:F3"/>
    <mergeCell ref="A112:F112"/>
    <mergeCell ref="A6:F6"/>
    <mergeCell ref="A8:A9"/>
    <mergeCell ref="B8:B9"/>
    <mergeCell ref="C8:C9"/>
    <mergeCell ref="D8:D9"/>
    <mergeCell ref="E8:F8"/>
    <mergeCell ref="B5:D5"/>
  </mergeCells>
  <phoneticPr fontId="4" type="noConversion"/>
  <pageMargins left="1.0629921259842521" right="0.27559055118110237" top="0.62992125984251968" bottom="0.23622047244094491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Normal="100" zoomScaleSheetLayoutView="100" workbookViewId="0">
      <selection activeCell="B11" sqref="B11"/>
    </sheetView>
  </sheetViews>
  <sheetFormatPr defaultColWidth="8" defaultRowHeight="12.75" x14ac:dyDescent="0.2"/>
  <cols>
    <col min="1" max="1" width="10.5703125" style="92" customWidth="1"/>
    <col min="2" max="2" width="29.140625" style="85" customWidth="1"/>
    <col min="3" max="3" width="21" style="85" customWidth="1"/>
    <col min="4" max="4" width="20.7109375" style="86" customWidth="1"/>
    <col min="5" max="5" width="17.28515625" style="86" customWidth="1"/>
    <col min="6" max="6" width="17" style="68" customWidth="1"/>
    <col min="7" max="8" width="8" style="68"/>
    <col min="9" max="9" width="12.140625" style="68" bestFit="1" customWidth="1"/>
    <col min="10" max="16384" width="8" style="68"/>
  </cols>
  <sheetData>
    <row r="1" spans="1:9" ht="16.5" customHeight="1" x14ac:dyDescent="0.3">
      <c r="A1" s="65"/>
      <c r="B1" s="66"/>
      <c r="C1" s="66"/>
      <c r="D1" s="67"/>
      <c r="E1" s="521"/>
      <c r="F1" s="521"/>
    </row>
    <row r="2" spans="1:9" ht="17.25" customHeight="1" x14ac:dyDescent="0.3">
      <c r="A2" s="65"/>
      <c r="B2" s="66"/>
      <c r="C2" s="66"/>
      <c r="D2" s="67"/>
      <c r="E2" s="522"/>
      <c r="F2" s="522"/>
    </row>
    <row r="3" spans="1:9" ht="18" customHeight="1" x14ac:dyDescent="0.3">
      <c r="A3" s="65"/>
      <c r="B3" s="66"/>
      <c r="C3" s="66"/>
      <c r="D3" s="67"/>
      <c r="E3" s="522"/>
      <c r="F3" s="522"/>
    </row>
    <row r="4" spans="1:9" ht="42.75" customHeight="1" x14ac:dyDescent="0.25">
      <c r="A4" s="65"/>
      <c r="B4" s="66"/>
      <c r="C4" s="66"/>
      <c r="D4" s="67"/>
      <c r="E4" s="67"/>
      <c r="F4" s="67"/>
    </row>
    <row r="5" spans="1:9" ht="64.5" customHeight="1" x14ac:dyDescent="0.2">
      <c r="A5" s="523" t="s">
        <v>502</v>
      </c>
      <c r="B5" s="523"/>
      <c r="C5" s="523"/>
      <c r="D5" s="523"/>
      <c r="E5" s="523"/>
      <c r="F5" s="523"/>
    </row>
    <row r="6" spans="1:9" ht="21" customHeight="1" x14ac:dyDescent="0.25">
      <c r="A6" s="65"/>
      <c r="B6" s="66"/>
      <c r="C6" s="66"/>
      <c r="D6" s="69"/>
      <c r="E6" s="69"/>
      <c r="F6" s="70" t="s">
        <v>0</v>
      </c>
    </row>
    <row r="7" spans="1:9" ht="39" customHeight="1" x14ac:dyDescent="0.2">
      <c r="A7" s="515" t="s">
        <v>37</v>
      </c>
      <c r="B7" s="516" t="s">
        <v>38</v>
      </c>
      <c r="C7" s="517" t="s">
        <v>39</v>
      </c>
      <c r="D7" s="518" t="s">
        <v>88</v>
      </c>
      <c r="E7" s="517" t="s">
        <v>89</v>
      </c>
      <c r="F7" s="517"/>
    </row>
    <row r="8" spans="1:9" ht="62.25" customHeight="1" x14ac:dyDescent="0.2">
      <c r="A8" s="515"/>
      <c r="B8" s="516"/>
      <c r="C8" s="517"/>
      <c r="D8" s="518"/>
      <c r="E8" s="72" t="s">
        <v>40</v>
      </c>
      <c r="F8" s="71" t="s">
        <v>41</v>
      </c>
    </row>
    <row r="9" spans="1:9" s="75" customFormat="1" ht="16.5" customHeight="1" x14ac:dyDescent="0.2">
      <c r="A9" s="73">
        <v>1</v>
      </c>
      <c r="B9" s="73">
        <v>2</v>
      </c>
      <c r="C9" s="74">
        <v>6</v>
      </c>
      <c r="D9" s="74">
        <v>3</v>
      </c>
      <c r="E9" s="74">
        <v>4</v>
      </c>
      <c r="F9" s="74">
        <v>5</v>
      </c>
    </row>
    <row r="10" spans="1:9" s="78" customFormat="1" ht="39.75" customHeight="1" x14ac:dyDescent="0.25">
      <c r="A10" s="174" t="s">
        <v>42</v>
      </c>
      <c r="B10" s="76" t="s">
        <v>43</v>
      </c>
      <c r="C10" s="459">
        <f t="shared" ref="C10:C29" si="0">SUM(D10:E10)</f>
        <v>86412.300000000047</v>
      </c>
      <c r="D10" s="459">
        <f>D11</f>
        <v>-1320451.7</v>
      </c>
      <c r="E10" s="157">
        <f>E11</f>
        <v>1406864</v>
      </c>
      <c r="F10" s="157">
        <f>F11</f>
        <v>1406864</v>
      </c>
      <c r="G10" s="77"/>
    </row>
    <row r="11" spans="1:9" s="78" customFormat="1" ht="54.75" customHeight="1" x14ac:dyDescent="0.25">
      <c r="A11" s="174">
        <v>208000</v>
      </c>
      <c r="B11" s="76" t="s">
        <v>44</v>
      </c>
      <c r="C11" s="459">
        <f t="shared" si="0"/>
        <v>86412.300000000047</v>
      </c>
      <c r="D11" s="459">
        <f>D12+D13</f>
        <v>-1320451.7</v>
      </c>
      <c r="E11" s="157">
        <f>E12+E13</f>
        <v>1406864</v>
      </c>
      <c r="F11" s="157">
        <f>F12+F13</f>
        <v>1406864</v>
      </c>
      <c r="G11" s="77"/>
    </row>
    <row r="12" spans="1:9" s="78" customFormat="1" ht="26.25" customHeight="1" x14ac:dyDescent="0.25">
      <c r="A12" s="175">
        <v>208100</v>
      </c>
      <c r="B12" s="79" t="s">
        <v>45</v>
      </c>
      <c r="C12" s="458">
        <f t="shared" si="0"/>
        <v>86412.3</v>
      </c>
      <c r="D12" s="458">
        <v>86412.3</v>
      </c>
      <c r="E12" s="159"/>
      <c r="F12" s="159"/>
      <c r="G12" s="77"/>
      <c r="I12" s="80"/>
    </row>
    <row r="13" spans="1:9" ht="73.5" customHeight="1" x14ac:dyDescent="0.25">
      <c r="A13" s="175" t="s">
        <v>46</v>
      </c>
      <c r="B13" s="81" t="s">
        <v>47</v>
      </c>
      <c r="C13" s="159">
        <f t="shared" si="0"/>
        <v>0</v>
      </c>
      <c r="D13" s="424">
        <v>-1406864</v>
      </c>
      <c r="E13" s="424">
        <v>1406864</v>
      </c>
      <c r="F13" s="424">
        <v>1406864</v>
      </c>
      <c r="G13" s="82"/>
    </row>
    <row r="14" spans="1:9" ht="24.75" customHeight="1" x14ac:dyDescent="0.25">
      <c r="A14" s="174" t="s">
        <v>1</v>
      </c>
      <c r="B14" s="76" t="s">
        <v>2</v>
      </c>
      <c r="C14" s="157">
        <f t="shared" si="0"/>
        <v>0</v>
      </c>
      <c r="D14" s="157">
        <f t="shared" ref="D14:F15" si="1">D15</f>
        <v>0</v>
      </c>
      <c r="E14" s="157">
        <f t="shared" si="1"/>
        <v>0</v>
      </c>
      <c r="F14" s="157">
        <f t="shared" si="1"/>
        <v>0</v>
      </c>
      <c r="G14" s="82"/>
    </row>
    <row r="15" spans="1:9" ht="50.25" hidden="1" customHeight="1" x14ac:dyDescent="0.25">
      <c r="A15" s="174">
        <v>301000</v>
      </c>
      <c r="B15" s="76" t="s">
        <v>3</v>
      </c>
      <c r="C15" s="157">
        <f t="shared" si="0"/>
        <v>0</v>
      </c>
      <c r="D15" s="157">
        <f t="shared" si="1"/>
        <v>0</v>
      </c>
      <c r="E15" s="157">
        <f>SUM(E16:E17)</f>
        <v>0</v>
      </c>
      <c r="F15" s="157">
        <f>SUM(F16:F17)</f>
        <v>0</v>
      </c>
      <c r="G15" s="82"/>
    </row>
    <row r="16" spans="1:9" ht="30" hidden="1" customHeight="1" x14ac:dyDescent="0.25">
      <c r="A16" s="175">
        <v>301100</v>
      </c>
      <c r="B16" s="79" t="s">
        <v>4</v>
      </c>
      <c r="C16" s="159">
        <f t="shared" si="0"/>
        <v>0</v>
      </c>
      <c r="D16" s="158">
        <v>0</v>
      </c>
      <c r="E16" s="159"/>
      <c r="F16" s="159"/>
      <c r="G16" s="82"/>
    </row>
    <row r="17" spans="1:8" ht="27.75" hidden="1" customHeight="1" x14ac:dyDescent="0.25">
      <c r="A17" s="175" t="s">
        <v>459</v>
      </c>
      <c r="B17" s="79" t="s">
        <v>460</v>
      </c>
      <c r="C17" s="159">
        <f t="shared" si="0"/>
        <v>0</v>
      </c>
      <c r="D17" s="158">
        <v>0</v>
      </c>
      <c r="E17" s="159"/>
      <c r="F17" s="159"/>
      <c r="G17" s="82"/>
    </row>
    <row r="18" spans="1:8" ht="28.5" hidden="1" customHeight="1" x14ac:dyDescent="0.25">
      <c r="A18" s="174"/>
      <c r="B18" s="83" t="s">
        <v>48</v>
      </c>
      <c r="C18" s="157">
        <f t="shared" si="0"/>
        <v>86412.300000000047</v>
      </c>
      <c r="D18" s="425">
        <f>SUM(D10,D14)</f>
        <v>-1320451.7</v>
      </c>
      <c r="E18" s="425">
        <f>SUM(E10,E14)</f>
        <v>1406864</v>
      </c>
      <c r="F18" s="425">
        <f>SUM(F10,F14)</f>
        <v>1406864</v>
      </c>
      <c r="G18" s="82"/>
    </row>
    <row r="19" spans="1:8" ht="35.25" hidden="1" customHeight="1" x14ac:dyDescent="0.25">
      <c r="A19" s="174" t="s">
        <v>5</v>
      </c>
      <c r="B19" s="76" t="s">
        <v>6</v>
      </c>
      <c r="C19" s="157">
        <f t="shared" si="0"/>
        <v>0</v>
      </c>
      <c r="D19" s="157">
        <f>D20</f>
        <v>0</v>
      </c>
      <c r="E19" s="157">
        <f>SUM(E20,E23)</f>
        <v>0</v>
      </c>
      <c r="F19" s="157">
        <f>SUM(F20,F23)</f>
        <v>0</v>
      </c>
      <c r="G19" s="82"/>
    </row>
    <row r="20" spans="1:8" ht="28.5" hidden="1" customHeight="1" x14ac:dyDescent="0.25">
      <c r="A20" s="174" t="s">
        <v>7</v>
      </c>
      <c r="B20" s="76" t="s">
        <v>8</v>
      </c>
      <c r="C20" s="157">
        <f t="shared" si="0"/>
        <v>0</v>
      </c>
      <c r="D20" s="157">
        <f>D21+D22</f>
        <v>0</v>
      </c>
      <c r="E20" s="157">
        <f>E21</f>
        <v>0</v>
      </c>
      <c r="F20" s="157">
        <f>F21</f>
        <v>0</v>
      </c>
      <c r="G20" s="82"/>
    </row>
    <row r="21" spans="1:8" ht="28.5" hidden="1" customHeight="1" x14ac:dyDescent="0.25">
      <c r="A21" s="175" t="s">
        <v>9</v>
      </c>
      <c r="B21" s="79" t="s">
        <v>10</v>
      </c>
      <c r="C21" s="159">
        <f t="shared" si="0"/>
        <v>0</v>
      </c>
      <c r="D21" s="158">
        <f>D16</f>
        <v>0</v>
      </c>
      <c r="E21" s="159"/>
      <c r="F21" s="159"/>
      <c r="G21" s="82"/>
    </row>
    <row r="22" spans="1:8" ht="34.5" hidden="1" customHeight="1" x14ac:dyDescent="0.25">
      <c r="A22" s="175" t="s">
        <v>11</v>
      </c>
      <c r="B22" s="84" t="s">
        <v>12</v>
      </c>
      <c r="C22" s="159">
        <f t="shared" si="0"/>
        <v>0</v>
      </c>
      <c r="D22" s="424">
        <v>0</v>
      </c>
      <c r="E22" s="159"/>
      <c r="F22" s="159"/>
      <c r="G22" s="82"/>
    </row>
    <row r="23" spans="1:8" ht="28.5" hidden="1" customHeight="1" x14ac:dyDescent="0.25">
      <c r="A23" s="174" t="s">
        <v>461</v>
      </c>
      <c r="B23" s="76" t="s">
        <v>462</v>
      </c>
      <c r="C23" s="157">
        <f t="shared" si="0"/>
        <v>0</v>
      </c>
      <c r="D23" s="426">
        <f t="shared" ref="D23:F24" si="2">SUM(D24)</f>
        <v>0</v>
      </c>
      <c r="E23" s="426">
        <f t="shared" si="2"/>
        <v>0</v>
      </c>
      <c r="F23" s="426">
        <f t="shared" si="2"/>
        <v>0</v>
      </c>
      <c r="G23" s="82"/>
    </row>
    <row r="24" spans="1:8" ht="26.25" hidden="1" customHeight="1" x14ac:dyDescent="0.25">
      <c r="A24" s="175" t="s">
        <v>463</v>
      </c>
      <c r="B24" s="84" t="s">
        <v>464</v>
      </c>
      <c r="C24" s="159">
        <f t="shared" si="0"/>
        <v>0</v>
      </c>
      <c r="D24" s="424">
        <f t="shared" si="2"/>
        <v>0</v>
      </c>
      <c r="E24" s="424">
        <f t="shared" si="2"/>
        <v>0</v>
      </c>
      <c r="F24" s="424">
        <f t="shared" si="2"/>
        <v>0</v>
      </c>
      <c r="G24" s="82"/>
    </row>
    <row r="25" spans="1:8" ht="36" hidden="1" customHeight="1" x14ac:dyDescent="0.25">
      <c r="A25" s="175" t="s">
        <v>465</v>
      </c>
      <c r="B25" s="84" t="s">
        <v>12</v>
      </c>
      <c r="C25" s="159">
        <f t="shared" si="0"/>
        <v>0</v>
      </c>
      <c r="D25" s="424">
        <v>0</v>
      </c>
      <c r="E25" s="159"/>
      <c r="F25" s="159"/>
      <c r="G25" s="82"/>
    </row>
    <row r="26" spans="1:8" ht="43.5" customHeight="1" x14ac:dyDescent="0.25">
      <c r="A26" s="174" t="s">
        <v>49</v>
      </c>
      <c r="B26" s="76" t="s">
        <v>50</v>
      </c>
      <c r="C26" s="459">
        <f t="shared" si="0"/>
        <v>86412.300000000047</v>
      </c>
      <c r="D26" s="459">
        <f>D27</f>
        <v>-1320451.7</v>
      </c>
      <c r="E26" s="157">
        <f>E27</f>
        <v>1406864</v>
      </c>
      <c r="F26" s="157">
        <f>F27</f>
        <v>1406864</v>
      </c>
      <c r="G26" s="82"/>
    </row>
    <row r="27" spans="1:8" ht="38.25" customHeight="1" x14ac:dyDescent="0.25">
      <c r="A27" s="174" t="s">
        <v>51</v>
      </c>
      <c r="B27" s="76" t="s">
        <v>52</v>
      </c>
      <c r="C27" s="459">
        <f t="shared" si="0"/>
        <v>86412.300000000047</v>
      </c>
      <c r="D27" s="459">
        <f>D28+D29</f>
        <v>-1320451.7</v>
      </c>
      <c r="E27" s="157">
        <f>E28+E29</f>
        <v>1406864</v>
      </c>
      <c r="F27" s="157">
        <f>F28+F29</f>
        <v>1406864</v>
      </c>
      <c r="G27" s="82"/>
    </row>
    <row r="28" spans="1:8" ht="27.75" customHeight="1" x14ac:dyDescent="0.25">
      <c r="A28" s="175" t="s">
        <v>53</v>
      </c>
      <c r="B28" s="84" t="s">
        <v>54</v>
      </c>
      <c r="C28" s="458">
        <f t="shared" si="0"/>
        <v>86412.3</v>
      </c>
      <c r="D28" s="458">
        <v>86412.3</v>
      </c>
      <c r="E28" s="159"/>
      <c r="F28" s="159"/>
    </row>
    <row r="29" spans="1:8" ht="72.75" customHeight="1" x14ac:dyDescent="0.25">
      <c r="A29" s="175" t="s">
        <v>55</v>
      </c>
      <c r="B29" s="81" t="s">
        <v>47</v>
      </c>
      <c r="C29" s="159">
        <f t="shared" si="0"/>
        <v>0</v>
      </c>
      <c r="D29" s="424">
        <v>-1406864</v>
      </c>
      <c r="E29" s="424">
        <v>1406864</v>
      </c>
      <c r="F29" s="424">
        <v>1406864</v>
      </c>
    </row>
    <row r="30" spans="1:8" ht="37.5" customHeight="1" x14ac:dyDescent="0.25">
      <c r="A30" s="157"/>
      <c r="B30" s="176" t="s">
        <v>56</v>
      </c>
      <c r="C30" s="459">
        <f>SUM(C19,C26)</f>
        <v>86412.300000000047</v>
      </c>
      <c r="D30" s="459">
        <f>SUM(D19,D26)</f>
        <v>-1320451.7</v>
      </c>
      <c r="E30" s="157">
        <f>SUM(E19,E26)</f>
        <v>1406864</v>
      </c>
      <c r="F30" s="157">
        <f>SUM(F19,F26)</f>
        <v>1406864</v>
      </c>
      <c r="G30" s="514"/>
      <c r="H30" s="514"/>
    </row>
    <row r="31" spans="1:8" x14ac:dyDescent="0.2">
      <c r="A31" s="85"/>
    </row>
    <row r="32" spans="1:8" ht="15.75" x14ac:dyDescent="0.25">
      <c r="A32" s="85"/>
      <c r="D32" s="87"/>
      <c r="E32" s="87"/>
      <c r="F32" s="78"/>
    </row>
    <row r="33" spans="1:6" ht="23.25" x14ac:dyDescent="0.2">
      <c r="F33" s="88"/>
    </row>
    <row r="34" spans="1:6" ht="15.75" x14ac:dyDescent="0.25">
      <c r="A34" s="85"/>
      <c r="D34" s="87"/>
      <c r="E34" s="87"/>
      <c r="F34" s="78"/>
    </row>
    <row r="35" spans="1:6" ht="15" x14ac:dyDescent="0.2">
      <c r="A35" s="85"/>
      <c r="B35" s="89"/>
      <c r="C35" s="89"/>
      <c r="D35" s="90"/>
    </row>
    <row r="36" spans="1:6" ht="40.5" customHeight="1" x14ac:dyDescent="0.3">
      <c r="A36" s="519" t="s">
        <v>552</v>
      </c>
      <c r="B36" s="519"/>
      <c r="C36" s="519"/>
      <c r="D36" s="519"/>
      <c r="E36" s="519"/>
      <c r="F36" s="520"/>
    </row>
    <row r="37" spans="1:6" ht="15" x14ac:dyDescent="0.2">
      <c r="A37" s="85"/>
      <c r="B37" s="89"/>
      <c r="C37" s="89"/>
      <c r="D37" s="90"/>
    </row>
    <row r="38" spans="1:6" ht="15" x14ac:dyDescent="0.2">
      <c r="A38" s="85"/>
      <c r="B38" s="89"/>
      <c r="C38" s="89"/>
      <c r="D38" s="90"/>
    </row>
    <row r="39" spans="1:6" ht="15" x14ac:dyDescent="0.2">
      <c r="A39" s="85"/>
      <c r="B39" s="89"/>
      <c r="C39" s="89"/>
      <c r="D39" s="90"/>
    </row>
    <row r="40" spans="1:6" x14ac:dyDescent="0.2">
      <c r="A40" s="85"/>
    </row>
    <row r="41" spans="1:6" x14ac:dyDescent="0.2">
      <c r="A41" s="85"/>
      <c r="D41" s="90"/>
      <c r="E41" s="90"/>
    </row>
    <row r="42" spans="1:6" x14ac:dyDescent="0.2">
      <c r="A42" s="85"/>
      <c r="D42" s="91"/>
    </row>
    <row r="43" spans="1:6" x14ac:dyDescent="0.2">
      <c r="A43" s="85"/>
    </row>
    <row r="44" spans="1:6" x14ac:dyDescent="0.2">
      <c r="A44" s="85"/>
      <c r="E44" s="90"/>
    </row>
    <row r="48" spans="1:6" x14ac:dyDescent="0.2">
      <c r="D48" s="90"/>
    </row>
  </sheetData>
  <mergeCells count="11">
    <mergeCell ref="A36:F36"/>
    <mergeCell ref="E1:F1"/>
    <mergeCell ref="E2:F2"/>
    <mergeCell ref="E3:F3"/>
    <mergeCell ref="A5:F5"/>
    <mergeCell ref="G30:H30"/>
    <mergeCell ref="A7:A8"/>
    <mergeCell ref="B7:B8"/>
    <mergeCell ref="C7:C8"/>
    <mergeCell ref="D7:D8"/>
    <mergeCell ref="E7:F7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3"/>
  <sheetViews>
    <sheetView view="pageBreakPreview" topLeftCell="C1" zoomScaleNormal="100" zoomScaleSheetLayoutView="100" workbookViewId="0">
      <selection activeCell="N16" sqref="N16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3.42578125" style="3" customWidth="1"/>
    <col min="6" max="6" width="14" style="3" customWidth="1"/>
    <col min="7" max="7" width="12.28515625" customWidth="1"/>
    <col min="8" max="8" width="12.42578125" customWidth="1"/>
    <col min="9" max="9" width="9.28515625" customWidth="1"/>
    <col min="10" max="10" width="14" style="22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  <col min="21" max="21" width="0" hidden="1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542" t="s">
        <v>23</v>
      </c>
      <c r="B5" s="548" t="s">
        <v>176</v>
      </c>
      <c r="C5" s="548" t="s">
        <v>28</v>
      </c>
      <c r="D5" s="545" t="s">
        <v>27</v>
      </c>
      <c r="E5" s="530" t="s">
        <v>88</v>
      </c>
      <c r="F5" s="534"/>
      <c r="G5" s="534"/>
      <c r="H5" s="534"/>
      <c r="I5" s="551"/>
      <c r="J5" s="530" t="s">
        <v>89</v>
      </c>
      <c r="K5" s="534"/>
      <c r="L5" s="534"/>
      <c r="M5" s="534"/>
      <c r="N5" s="534"/>
      <c r="O5" s="534"/>
      <c r="P5" s="531"/>
      <c r="Q5" s="524" t="s">
        <v>97</v>
      </c>
    </row>
    <row r="6" spans="1:19" ht="19.5" customHeight="1" x14ac:dyDescent="0.2">
      <c r="A6" s="543"/>
      <c r="B6" s="552"/>
      <c r="C6" s="549"/>
      <c r="D6" s="546"/>
      <c r="E6" s="527" t="s">
        <v>98</v>
      </c>
      <c r="F6" s="532" t="s">
        <v>102</v>
      </c>
      <c r="G6" s="530" t="s">
        <v>99</v>
      </c>
      <c r="H6" s="531"/>
      <c r="I6" s="532" t="s">
        <v>103</v>
      </c>
      <c r="J6" s="527" t="s">
        <v>98</v>
      </c>
      <c r="K6" s="532" t="s">
        <v>102</v>
      </c>
      <c r="L6" s="530" t="s">
        <v>99</v>
      </c>
      <c r="M6" s="531"/>
      <c r="N6" s="532" t="s">
        <v>103</v>
      </c>
      <c r="O6" s="538" t="s">
        <v>99</v>
      </c>
      <c r="P6" s="539"/>
      <c r="Q6" s="525"/>
    </row>
    <row r="7" spans="1:19" ht="12.75" customHeight="1" x14ac:dyDescent="0.2">
      <c r="A7" s="544"/>
      <c r="B7" s="552"/>
      <c r="C7" s="549"/>
      <c r="D7" s="546"/>
      <c r="E7" s="528"/>
      <c r="F7" s="533"/>
      <c r="G7" s="540" t="s">
        <v>33</v>
      </c>
      <c r="H7" s="540" t="s">
        <v>34</v>
      </c>
      <c r="I7" s="535"/>
      <c r="J7" s="528"/>
      <c r="K7" s="533"/>
      <c r="L7" s="540" t="s">
        <v>35</v>
      </c>
      <c r="M7" s="540" t="s">
        <v>36</v>
      </c>
      <c r="N7" s="535"/>
      <c r="O7" s="536" t="s">
        <v>100</v>
      </c>
      <c r="P7" s="13" t="s">
        <v>99</v>
      </c>
      <c r="Q7" s="525"/>
    </row>
    <row r="8" spans="1:19" ht="77.25" customHeight="1" x14ac:dyDescent="0.2">
      <c r="A8" s="544"/>
      <c r="B8" s="553"/>
      <c r="C8" s="550"/>
      <c r="D8" s="547"/>
      <c r="E8" s="529"/>
      <c r="F8" s="533"/>
      <c r="G8" s="541"/>
      <c r="H8" s="541"/>
      <c r="I8" s="535"/>
      <c r="J8" s="529"/>
      <c r="K8" s="533"/>
      <c r="L8" s="541"/>
      <c r="M8" s="541"/>
      <c r="N8" s="535"/>
      <c r="O8" s="537"/>
      <c r="P8" s="12" t="s">
        <v>101</v>
      </c>
      <c r="Q8" s="526"/>
    </row>
    <row r="9" spans="1:19" ht="15.75" customHeight="1" x14ac:dyDescent="0.2">
      <c r="A9" s="19">
        <v>1</v>
      </c>
      <c r="B9" s="19" t="s">
        <v>87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177</v>
      </c>
      <c r="S9" s="17"/>
    </row>
    <row r="10" spans="1:19" ht="36.75" customHeight="1" x14ac:dyDescent="0.25">
      <c r="A10" s="379" t="s">
        <v>203</v>
      </c>
      <c r="B10" s="379"/>
      <c r="C10" s="379"/>
      <c r="D10" s="380" t="s">
        <v>194</v>
      </c>
      <c r="E10" s="441">
        <f>SUM(E11)</f>
        <v>408105.3</v>
      </c>
      <c r="F10" s="441">
        <f t="shared" ref="F10:Q10" si="0">SUM(F11)</f>
        <v>408105.3</v>
      </c>
      <c r="G10" s="381">
        <f t="shared" si="0"/>
        <v>0</v>
      </c>
      <c r="H10" s="381">
        <f t="shared" si="0"/>
        <v>0</v>
      </c>
      <c r="I10" s="381">
        <f t="shared" si="0"/>
        <v>0</v>
      </c>
      <c r="J10" s="381">
        <f t="shared" si="0"/>
        <v>0</v>
      </c>
      <c r="K10" s="381">
        <f t="shared" si="0"/>
        <v>0</v>
      </c>
      <c r="L10" s="381">
        <f t="shared" si="0"/>
        <v>0</v>
      </c>
      <c r="M10" s="381">
        <f t="shared" si="0"/>
        <v>0</v>
      </c>
      <c r="N10" s="381">
        <f t="shared" si="0"/>
        <v>0</v>
      </c>
      <c r="O10" s="381">
        <f t="shared" si="0"/>
        <v>0</v>
      </c>
      <c r="P10" s="381">
        <f t="shared" si="0"/>
        <v>0</v>
      </c>
      <c r="Q10" s="441">
        <f t="shared" si="0"/>
        <v>408105.3</v>
      </c>
      <c r="S10" s="391">
        <f>SUM(E10,J10)</f>
        <v>408105.3</v>
      </c>
    </row>
    <row r="11" spans="1:19" s="4" customFormat="1" ht="32.25" customHeight="1" x14ac:dyDescent="0.25">
      <c r="A11" s="379" t="s">
        <v>204</v>
      </c>
      <c r="B11" s="379"/>
      <c r="C11" s="379"/>
      <c r="D11" s="380" t="s">
        <v>194</v>
      </c>
      <c r="E11" s="441">
        <f>SUM(E12:E13,E14,E16,E23,E26,E28,E31,E34,E35,E37,E40,E44,E45,E47,E48,E49,E50,E51,E52,E53)</f>
        <v>408105.3</v>
      </c>
      <c r="F11" s="441">
        <f t="shared" ref="F11:Q11" si="1">SUM(F12:F13,F14,F16,F23,F26,F28,F31,F34,F35,F37,F40,F44,F45,F47,F48,F49,F50,F51,F52,F53)</f>
        <v>408105.3</v>
      </c>
      <c r="G11" s="381">
        <f t="shared" si="1"/>
        <v>0</v>
      </c>
      <c r="H11" s="381">
        <f t="shared" si="1"/>
        <v>0</v>
      </c>
      <c r="I11" s="381">
        <f t="shared" si="1"/>
        <v>0</v>
      </c>
      <c r="J11" s="381">
        <f t="shared" si="1"/>
        <v>0</v>
      </c>
      <c r="K11" s="381">
        <f t="shared" si="1"/>
        <v>0</v>
      </c>
      <c r="L11" s="381">
        <f t="shared" si="1"/>
        <v>0</v>
      </c>
      <c r="M11" s="381">
        <f t="shared" si="1"/>
        <v>0</v>
      </c>
      <c r="N11" s="381">
        <f t="shared" si="1"/>
        <v>0</v>
      </c>
      <c r="O11" s="381">
        <f t="shared" si="1"/>
        <v>0</v>
      </c>
      <c r="P11" s="381">
        <f t="shared" si="1"/>
        <v>0</v>
      </c>
      <c r="Q11" s="441">
        <f t="shared" si="1"/>
        <v>408105.3</v>
      </c>
      <c r="S11" s="391">
        <f>SUM(E11,J11)</f>
        <v>408105.3</v>
      </c>
    </row>
    <row r="12" spans="1:19" s="4" customFormat="1" ht="66.75" hidden="1" customHeight="1" x14ac:dyDescent="0.25">
      <c r="A12" s="218" t="s">
        <v>335</v>
      </c>
      <c r="B12" s="218" t="s">
        <v>202</v>
      </c>
      <c r="C12" s="218" t="s">
        <v>59</v>
      </c>
      <c r="D12" s="365" t="s">
        <v>201</v>
      </c>
      <c r="E12" s="445">
        <f t="shared" ref="E12:E57" si="2">SUM(F12,I12)</f>
        <v>0</v>
      </c>
      <c r="F12" s="446"/>
      <c r="G12" s="244"/>
      <c r="H12" s="244"/>
      <c r="I12" s="93"/>
      <c r="J12" s="95">
        <f t="shared" ref="J12:J33" si="3">SUM(K12,N12)</f>
        <v>0</v>
      </c>
      <c r="K12" s="93"/>
      <c r="L12" s="93"/>
      <c r="M12" s="93"/>
      <c r="N12" s="244"/>
      <c r="O12" s="244"/>
      <c r="P12" s="244"/>
      <c r="Q12" s="450">
        <f t="shared" ref="Q12:Q50" si="4">SUM(E12,J12)</f>
        <v>0</v>
      </c>
      <c r="S12" s="391"/>
    </row>
    <row r="13" spans="1:19" s="4" customFormat="1" ht="36" hidden="1" customHeight="1" x14ac:dyDescent="0.25">
      <c r="A13" s="218" t="s">
        <v>205</v>
      </c>
      <c r="B13" s="218" t="s">
        <v>200</v>
      </c>
      <c r="C13" s="218" t="s">
        <v>59</v>
      </c>
      <c r="D13" s="259" t="s">
        <v>199</v>
      </c>
      <c r="E13" s="447">
        <f t="shared" si="2"/>
        <v>0</v>
      </c>
      <c r="F13" s="448"/>
      <c r="G13" s="244"/>
      <c r="H13" s="244"/>
      <c r="I13" s="244"/>
      <c r="J13" s="241">
        <f t="shared" si="3"/>
        <v>0</v>
      </c>
      <c r="K13" s="94"/>
      <c r="L13" s="93"/>
      <c r="M13" s="93"/>
      <c r="N13" s="244"/>
      <c r="O13" s="244"/>
      <c r="P13" s="244"/>
      <c r="Q13" s="450">
        <f t="shared" si="4"/>
        <v>0</v>
      </c>
      <c r="S13" s="391"/>
    </row>
    <row r="14" spans="1:19" s="4" customFormat="1" ht="21" customHeight="1" x14ac:dyDescent="0.25">
      <c r="A14" s="218" t="s">
        <v>207</v>
      </c>
      <c r="B14" s="218" t="s">
        <v>208</v>
      </c>
      <c r="C14" s="218" t="s">
        <v>58</v>
      </c>
      <c r="D14" s="199" t="s">
        <v>206</v>
      </c>
      <c r="E14" s="447">
        <f t="shared" si="2"/>
        <v>23105.3</v>
      </c>
      <c r="F14" s="448">
        <v>23105.3</v>
      </c>
      <c r="G14" s="239"/>
      <c r="H14" s="239"/>
      <c r="I14" s="244"/>
      <c r="J14" s="241">
        <f t="shared" si="3"/>
        <v>0</v>
      </c>
      <c r="K14" s="94"/>
      <c r="L14" s="94"/>
      <c r="M14" s="94"/>
      <c r="N14" s="244"/>
      <c r="O14" s="244"/>
      <c r="P14" s="244"/>
      <c r="Q14" s="450">
        <f t="shared" si="4"/>
        <v>23105.3</v>
      </c>
      <c r="S14" s="391"/>
    </row>
    <row r="15" spans="1:19" s="325" customFormat="1" ht="30.75" customHeight="1" x14ac:dyDescent="0.25">
      <c r="A15" s="218"/>
      <c r="B15" s="218"/>
      <c r="C15" s="218"/>
      <c r="D15" s="190" t="s">
        <v>528</v>
      </c>
      <c r="E15" s="449">
        <f t="shared" si="2"/>
        <v>23105.3</v>
      </c>
      <c r="F15" s="449">
        <v>23105.3</v>
      </c>
      <c r="G15" s="188"/>
      <c r="H15" s="188"/>
      <c r="I15" s="285"/>
      <c r="J15" s="258">
        <f t="shared" si="3"/>
        <v>0</v>
      </c>
      <c r="K15" s="164"/>
      <c r="L15" s="164"/>
      <c r="M15" s="164"/>
      <c r="N15" s="285"/>
      <c r="O15" s="285"/>
      <c r="P15" s="285"/>
      <c r="Q15" s="444">
        <f t="shared" si="4"/>
        <v>23105.3</v>
      </c>
      <c r="S15" s="326"/>
    </row>
    <row r="16" spans="1:19" s="4" customFormat="1" ht="21" customHeight="1" x14ac:dyDescent="0.25">
      <c r="A16" s="218" t="s">
        <v>210</v>
      </c>
      <c r="B16" s="218" t="s">
        <v>211</v>
      </c>
      <c r="C16" s="218"/>
      <c r="D16" s="199" t="s">
        <v>13</v>
      </c>
      <c r="E16" s="270">
        <f t="shared" si="2"/>
        <v>385000</v>
      </c>
      <c r="F16" s="239">
        <v>385000</v>
      </c>
      <c r="G16" s="270"/>
      <c r="H16" s="270"/>
      <c r="I16" s="270"/>
      <c r="J16" s="241">
        <f t="shared" si="3"/>
        <v>0</v>
      </c>
      <c r="K16" s="270"/>
      <c r="L16" s="270"/>
      <c r="M16" s="270"/>
      <c r="N16" s="270"/>
      <c r="O16" s="270"/>
      <c r="P16" s="244"/>
      <c r="Q16" s="95">
        <f t="shared" si="4"/>
        <v>385000</v>
      </c>
      <c r="S16" s="5"/>
    </row>
    <row r="17" spans="1:19" s="334" customFormat="1" ht="35.25" hidden="1" customHeight="1" x14ac:dyDescent="0.25">
      <c r="A17" s="187" t="s">
        <v>212</v>
      </c>
      <c r="B17" s="187" t="s">
        <v>213</v>
      </c>
      <c r="C17" s="187" t="s">
        <v>104</v>
      </c>
      <c r="D17" s="204" t="s">
        <v>214</v>
      </c>
      <c r="E17" s="188">
        <f t="shared" si="2"/>
        <v>0</v>
      </c>
      <c r="F17" s="164"/>
      <c r="G17" s="164"/>
      <c r="H17" s="164"/>
      <c r="I17" s="164"/>
      <c r="J17" s="258">
        <f t="shared" si="3"/>
        <v>0</v>
      </c>
      <c r="K17" s="164"/>
      <c r="L17" s="164"/>
      <c r="M17" s="164"/>
      <c r="N17" s="164"/>
      <c r="O17" s="164"/>
      <c r="P17" s="164"/>
      <c r="Q17" s="217">
        <f t="shared" si="4"/>
        <v>0</v>
      </c>
      <c r="S17" s="335"/>
    </row>
    <row r="18" spans="1:19" s="334" customFormat="1" ht="35.25" hidden="1" customHeight="1" x14ac:dyDescent="0.25">
      <c r="A18" s="187" t="s">
        <v>215</v>
      </c>
      <c r="B18" s="187" t="s">
        <v>216</v>
      </c>
      <c r="C18" s="187" t="s">
        <v>104</v>
      </c>
      <c r="D18" s="197" t="s">
        <v>217</v>
      </c>
      <c r="E18" s="188">
        <f t="shared" si="2"/>
        <v>0</v>
      </c>
      <c r="F18" s="188"/>
      <c r="G18" s="164"/>
      <c r="H18" s="164"/>
      <c r="I18" s="164"/>
      <c r="J18" s="188">
        <f t="shared" si="3"/>
        <v>0</v>
      </c>
      <c r="K18" s="164"/>
      <c r="L18" s="164"/>
      <c r="M18" s="164"/>
      <c r="N18" s="164"/>
      <c r="O18" s="164"/>
      <c r="P18" s="164"/>
      <c r="Q18" s="217">
        <f t="shared" si="4"/>
        <v>0</v>
      </c>
      <c r="S18" s="335"/>
    </row>
    <row r="19" spans="1:19" s="334" customFormat="1" ht="22.5" hidden="1" customHeight="1" x14ac:dyDescent="0.25">
      <c r="A19" s="187"/>
      <c r="B19" s="187"/>
      <c r="C19" s="187"/>
      <c r="D19" s="190" t="s">
        <v>449</v>
      </c>
      <c r="E19" s="188">
        <f t="shared" si="2"/>
        <v>0</v>
      </c>
      <c r="F19" s="188"/>
      <c r="G19" s="164"/>
      <c r="H19" s="164"/>
      <c r="I19" s="164"/>
      <c r="J19" s="188">
        <f t="shared" si="3"/>
        <v>0</v>
      </c>
      <c r="K19" s="164"/>
      <c r="L19" s="164"/>
      <c r="M19" s="164"/>
      <c r="N19" s="164"/>
      <c r="O19" s="164"/>
      <c r="P19" s="164"/>
      <c r="Q19" s="217">
        <f t="shared" si="4"/>
        <v>0</v>
      </c>
      <c r="S19" s="335"/>
    </row>
    <row r="20" spans="1:19" s="334" customFormat="1" ht="24" hidden="1" customHeight="1" x14ac:dyDescent="0.25">
      <c r="A20" s="187" t="s">
        <v>218</v>
      </c>
      <c r="B20" s="187" t="s">
        <v>219</v>
      </c>
      <c r="C20" s="187" t="s">
        <v>104</v>
      </c>
      <c r="D20" s="190" t="s">
        <v>14</v>
      </c>
      <c r="E20" s="188">
        <f t="shared" si="2"/>
        <v>0</v>
      </c>
      <c r="F20" s="188"/>
      <c r="G20" s="188"/>
      <c r="H20" s="188"/>
      <c r="I20" s="285"/>
      <c r="J20" s="258">
        <f t="shared" si="3"/>
        <v>0</v>
      </c>
      <c r="K20" s="164"/>
      <c r="L20" s="164"/>
      <c r="M20" s="164"/>
      <c r="N20" s="285"/>
      <c r="O20" s="285"/>
      <c r="P20" s="285"/>
      <c r="Q20" s="217">
        <f t="shared" si="4"/>
        <v>0</v>
      </c>
      <c r="S20" s="335"/>
    </row>
    <row r="21" spans="1:19" s="334" customFormat="1" ht="33" customHeight="1" x14ac:dyDescent="0.25">
      <c r="A21" s="187" t="s">
        <v>496</v>
      </c>
      <c r="B21" s="187" t="s">
        <v>497</v>
      </c>
      <c r="C21" s="187" t="s">
        <v>104</v>
      </c>
      <c r="D21" s="190" t="s">
        <v>498</v>
      </c>
      <c r="E21" s="188">
        <f t="shared" si="2"/>
        <v>385000</v>
      </c>
      <c r="F21" s="188">
        <v>385000</v>
      </c>
      <c r="G21" s="188"/>
      <c r="H21" s="188"/>
      <c r="I21" s="285"/>
      <c r="J21" s="258">
        <f t="shared" si="3"/>
        <v>0</v>
      </c>
      <c r="K21" s="164"/>
      <c r="L21" s="164"/>
      <c r="M21" s="164"/>
      <c r="N21" s="285"/>
      <c r="O21" s="285"/>
      <c r="P21" s="285"/>
      <c r="Q21" s="217">
        <f t="shared" si="4"/>
        <v>385000</v>
      </c>
      <c r="S21" s="335"/>
    </row>
    <row r="22" spans="1:19" s="334" customFormat="1" ht="66.75" customHeight="1" x14ac:dyDescent="0.25">
      <c r="A22" s="187"/>
      <c r="B22" s="187"/>
      <c r="C22" s="187"/>
      <c r="D22" s="190" t="s">
        <v>551</v>
      </c>
      <c r="E22" s="188">
        <f t="shared" si="2"/>
        <v>385000</v>
      </c>
      <c r="F22" s="188">
        <v>385000</v>
      </c>
      <c r="G22" s="188"/>
      <c r="H22" s="188"/>
      <c r="I22" s="285"/>
      <c r="J22" s="258">
        <f t="shared" si="3"/>
        <v>0</v>
      </c>
      <c r="K22" s="164"/>
      <c r="L22" s="164"/>
      <c r="M22" s="164"/>
      <c r="N22" s="285"/>
      <c r="O22" s="285"/>
      <c r="P22" s="285"/>
      <c r="Q22" s="217">
        <f t="shared" si="4"/>
        <v>385000</v>
      </c>
      <c r="S22" s="335"/>
    </row>
    <row r="23" spans="1:19" s="4" customFormat="1" ht="27" hidden="1" customHeight="1" x14ac:dyDescent="0.25">
      <c r="A23" s="218" t="s">
        <v>220</v>
      </c>
      <c r="B23" s="218" t="s">
        <v>222</v>
      </c>
      <c r="C23" s="218"/>
      <c r="D23" s="205" t="s">
        <v>221</v>
      </c>
      <c r="E23" s="270">
        <f t="shared" si="2"/>
        <v>0</v>
      </c>
      <c r="F23" s="239"/>
      <c r="G23" s="239"/>
      <c r="H23" s="239"/>
      <c r="I23" s="244"/>
      <c r="J23" s="241">
        <f t="shared" si="3"/>
        <v>0</v>
      </c>
      <c r="K23" s="94"/>
      <c r="L23" s="94"/>
      <c r="M23" s="94"/>
      <c r="N23" s="244"/>
      <c r="O23" s="244"/>
      <c r="P23" s="244"/>
      <c r="Q23" s="95">
        <f t="shared" si="4"/>
        <v>0</v>
      </c>
      <c r="S23" s="5"/>
    </row>
    <row r="24" spans="1:19" s="328" customFormat="1" ht="21.75" hidden="1" customHeight="1" x14ac:dyDescent="0.25">
      <c r="A24" s="187" t="s">
        <v>209</v>
      </c>
      <c r="B24" s="187" t="s">
        <v>224</v>
      </c>
      <c r="C24" s="187" t="s">
        <v>104</v>
      </c>
      <c r="D24" s="190" t="s">
        <v>223</v>
      </c>
      <c r="E24" s="188">
        <f t="shared" si="2"/>
        <v>0</v>
      </c>
      <c r="F24" s="188"/>
      <c r="G24" s="188"/>
      <c r="H24" s="188"/>
      <c r="I24" s="285"/>
      <c r="J24" s="258">
        <f t="shared" si="3"/>
        <v>0</v>
      </c>
      <c r="K24" s="164"/>
      <c r="L24" s="164"/>
      <c r="M24" s="164"/>
      <c r="N24" s="285"/>
      <c r="O24" s="285"/>
      <c r="P24" s="285"/>
      <c r="Q24" s="217">
        <f t="shared" si="4"/>
        <v>0</v>
      </c>
      <c r="S24" s="331"/>
    </row>
    <row r="25" spans="1:19" s="334" customFormat="1" ht="22.5" hidden="1" customHeight="1" x14ac:dyDescent="0.25">
      <c r="A25" s="187"/>
      <c r="B25" s="187"/>
      <c r="C25" s="187"/>
      <c r="D25" s="190" t="s">
        <v>449</v>
      </c>
      <c r="E25" s="188">
        <f>SUM(F25,I25)</f>
        <v>0</v>
      </c>
      <c r="F25" s="188"/>
      <c r="G25" s="164"/>
      <c r="H25" s="164"/>
      <c r="I25" s="164"/>
      <c r="J25" s="188">
        <f>SUM(K25,N25)</f>
        <v>0</v>
      </c>
      <c r="K25" s="164"/>
      <c r="L25" s="164"/>
      <c r="M25" s="164"/>
      <c r="N25" s="164"/>
      <c r="O25" s="164"/>
      <c r="P25" s="164"/>
      <c r="Q25" s="217">
        <f>SUM(E25,J25)</f>
        <v>0</v>
      </c>
      <c r="S25" s="335"/>
    </row>
    <row r="26" spans="1:19" s="1" customFormat="1" ht="23.25" hidden="1" customHeight="1" x14ac:dyDescent="0.25">
      <c r="A26" s="218" t="s">
        <v>227</v>
      </c>
      <c r="B26" s="218" t="s">
        <v>178</v>
      </c>
      <c r="C26" s="218"/>
      <c r="D26" s="207" t="s">
        <v>173</v>
      </c>
      <c r="E26" s="270">
        <f t="shared" si="2"/>
        <v>0</v>
      </c>
      <c r="F26" s="170"/>
      <c r="G26" s="94"/>
      <c r="H26" s="94"/>
      <c r="I26" s="94"/>
      <c r="J26" s="241">
        <f t="shared" si="3"/>
        <v>0</v>
      </c>
      <c r="K26" s="94"/>
      <c r="L26" s="94"/>
      <c r="M26" s="94"/>
      <c r="N26" s="94"/>
      <c r="O26" s="94"/>
      <c r="P26" s="94"/>
      <c r="Q26" s="95">
        <f t="shared" si="4"/>
        <v>0</v>
      </c>
    </row>
    <row r="27" spans="1:19" s="278" customFormat="1" ht="35.25" hidden="1" customHeight="1" x14ac:dyDescent="0.25">
      <c r="A27" s="187" t="s">
        <v>228</v>
      </c>
      <c r="B27" s="187" t="s">
        <v>179</v>
      </c>
      <c r="C27" s="187" t="s">
        <v>67</v>
      </c>
      <c r="D27" s="297" t="s">
        <v>15</v>
      </c>
      <c r="E27" s="188">
        <f t="shared" si="2"/>
        <v>0</v>
      </c>
      <c r="F27" s="191"/>
      <c r="G27" s="164"/>
      <c r="H27" s="164"/>
      <c r="I27" s="164"/>
      <c r="J27" s="258">
        <f t="shared" si="3"/>
        <v>0</v>
      </c>
      <c r="K27" s="164"/>
      <c r="L27" s="164"/>
      <c r="M27" s="164"/>
      <c r="N27" s="164"/>
      <c r="O27" s="164"/>
      <c r="P27" s="164"/>
      <c r="Q27" s="217">
        <f t="shared" si="4"/>
        <v>0</v>
      </c>
    </row>
    <row r="28" spans="1:19" s="4" customFormat="1" ht="31.5" hidden="1" customHeight="1" x14ac:dyDescent="0.25">
      <c r="A28" s="218" t="s">
        <v>225</v>
      </c>
      <c r="B28" s="218" t="s">
        <v>231</v>
      </c>
      <c r="C28" s="218"/>
      <c r="D28" s="207" t="s">
        <v>16</v>
      </c>
      <c r="E28" s="270">
        <f t="shared" si="2"/>
        <v>0</v>
      </c>
      <c r="F28" s="170"/>
      <c r="G28" s="170"/>
      <c r="H28" s="170"/>
      <c r="I28" s="94"/>
      <c r="J28" s="241">
        <f t="shared" si="3"/>
        <v>0</v>
      </c>
      <c r="K28" s="94"/>
      <c r="L28" s="94"/>
      <c r="M28" s="94"/>
      <c r="N28" s="94"/>
      <c r="O28" s="94"/>
      <c r="P28" s="94"/>
      <c r="Q28" s="95">
        <f t="shared" si="4"/>
        <v>0</v>
      </c>
      <c r="S28" s="5"/>
    </row>
    <row r="29" spans="1:19" s="328" customFormat="1" ht="33" hidden="1" customHeight="1" x14ac:dyDescent="0.25">
      <c r="A29" s="187" t="s">
        <v>226</v>
      </c>
      <c r="B29" s="187" t="s">
        <v>230</v>
      </c>
      <c r="C29" s="187" t="s">
        <v>67</v>
      </c>
      <c r="D29" s="192" t="s">
        <v>229</v>
      </c>
      <c r="E29" s="188">
        <f t="shared" si="2"/>
        <v>0</v>
      </c>
      <c r="F29" s="191"/>
      <c r="G29" s="191"/>
      <c r="H29" s="191"/>
      <c r="I29" s="191"/>
      <c r="J29" s="258">
        <f t="shared" si="3"/>
        <v>0</v>
      </c>
      <c r="K29" s="191"/>
      <c r="L29" s="191"/>
      <c r="M29" s="191"/>
      <c r="N29" s="191"/>
      <c r="O29" s="191"/>
      <c r="P29" s="191"/>
      <c r="Q29" s="217">
        <f t="shared" si="4"/>
        <v>0</v>
      </c>
      <c r="S29" s="331"/>
    </row>
    <row r="30" spans="1:19" s="328" customFormat="1" ht="21" hidden="1" customHeight="1" x14ac:dyDescent="0.25">
      <c r="A30" s="189" t="s">
        <v>232</v>
      </c>
      <c r="B30" s="187" t="s">
        <v>233</v>
      </c>
      <c r="C30" s="189" t="s">
        <v>67</v>
      </c>
      <c r="D30" s="208" t="s">
        <v>234</v>
      </c>
      <c r="E30" s="188">
        <f t="shared" si="2"/>
        <v>0</v>
      </c>
      <c r="F30" s="191"/>
      <c r="G30" s="164"/>
      <c r="H30" s="217"/>
      <c r="I30" s="217"/>
      <c r="J30" s="258">
        <f t="shared" si="3"/>
        <v>0</v>
      </c>
      <c r="K30" s="217"/>
      <c r="L30" s="217"/>
      <c r="M30" s="217"/>
      <c r="N30" s="217"/>
      <c r="O30" s="217"/>
      <c r="P30" s="217"/>
      <c r="Q30" s="217">
        <f t="shared" si="4"/>
        <v>0</v>
      </c>
      <c r="S30" s="331"/>
    </row>
    <row r="31" spans="1:19" s="160" customFormat="1" ht="25.5" hidden="1" customHeight="1" x14ac:dyDescent="0.25">
      <c r="A31" s="218" t="s">
        <v>235</v>
      </c>
      <c r="B31" s="218" t="s">
        <v>180</v>
      </c>
      <c r="C31" s="189"/>
      <c r="D31" s="205" t="s">
        <v>239</v>
      </c>
      <c r="E31" s="270">
        <f t="shared" si="2"/>
        <v>0</v>
      </c>
      <c r="F31" s="170"/>
      <c r="G31" s="170"/>
      <c r="H31" s="170"/>
      <c r="I31" s="170"/>
      <c r="J31" s="270">
        <f t="shared" si="3"/>
        <v>0</v>
      </c>
      <c r="K31" s="170"/>
      <c r="L31" s="170"/>
      <c r="M31" s="170"/>
      <c r="N31" s="170">
        <f>SUM(N32:N33)</f>
        <v>0</v>
      </c>
      <c r="O31" s="170">
        <f>SUM(O32:O33)</f>
        <v>0</v>
      </c>
      <c r="P31" s="217"/>
      <c r="Q31" s="95">
        <f t="shared" si="4"/>
        <v>0</v>
      </c>
      <c r="S31" s="161"/>
    </row>
    <row r="32" spans="1:19" s="332" customFormat="1" ht="21" hidden="1" customHeight="1" x14ac:dyDescent="0.25">
      <c r="A32" s="187" t="s">
        <v>240</v>
      </c>
      <c r="B32" s="187" t="s">
        <v>181</v>
      </c>
      <c r="C32" s="187" t="s">
        <v>67</v>
      </c>
      <c r="D32" s="192" t="s">
        <v>241</v>
      </c>
      <c r="E32" s="188">
        <f t="shared" si="2"/>
        <v>0</v>
      </c>
      <c r="F32" s="191"/>
      <c r="G32" s="191"/>
      <c r="H32" s="191"/>
      <c r="I32" s="191"/>
      <c r="J32" s="188">
        <f t="shared" si="3"/>
        <v>0</v>
      </c>
      <c r="K32" s="191"/>
      <c r="L32" s="191"/>
      <c r="M32" s="191"/>
      <c r="N32" s="191"/>
      <c r="O32" s="191"/>
      <c r="P32" s="191"/>
      <c r="Q32" s="191">
        <f t="shared" si="4"/>
        <v>0</v>
      </c>
      <c r="S32" s="333"/>
    </row>
    <row r="33" spans="1:19" s="325" customFormat="1" ht="21" hidden="1" customHeight="1" x14ac:dyDescent="0.25">
      <c r="A33" s="187" t="s">
        <v>236</v>
      </c>
      <c r="B33" s="187" t="s">
        <v>237</v>
      </c>
      <c r="C33" s="187" t="s">
        <v>67</v>
      </c>
      <c r="D33" s="192" t="s">
        <v>238</v>
      </c>
      <c r="E33" s="188">
        <f t="shared" si="2"/>
        <v>0</v>
      </c>
      <c r="F33" s="191"/>
      <c r="G33" s="164"/>
      <c r="H33" s="217"/>
      <c r="I33" s="217"/>
      <c r="J33" s="215">
        <f t="shared" si="3"/>
        <v>0</v>
      </c>
      <c r="K33" s="94"/>
      <c r="L33" s="94"/>
      <c r="M33" s="94"/>
      <c r="N33" s="94"/>
      <c r="O33" s="94"/>
      <c r="P33" s="94"/>
      <c r="Q33" s="191">
        <f t="shared" si="4"/>
        <v>0</v>
      </c>
      <c r="S33" s="326"/>
    </row>
    <row r="34" spans="1:19" s="4" customFormat="1" ht="64.5" hidden="1" customHeight="1" x14ac:dyDescent="0.25">
      <c r="A34" s="237" t="s">
        <v>242</v>
      </c>
      <c r="B34" s="218" t="s">
        <v>182</v>
      </c>
      <c r="C34" s="237" t="s">
        <v>67</v>
      </c>
      <c r="D34" s="205" t="s">
        <v>17</v>
      </c>
      <c r="E34" s="270">
        <f t="shared" si="2"/>
        <v>0</v>
      </c>
      <c r="F34" s="170"/>
      <c r="G34" s="216"/>
      <c r="H34" s="216"/>
      <c r="I34" s="216"/>
      <c r="J34" s="241">
        <f t="shared" ref="J34:J53" si="5">SUM(K34,N34)</f>
        <v>0</v>
      </c>
      <c r="K34" s="94"/>
      <c r="L34" s="94"/>
      <c r="M34" s="94"/>
      <c r="N34" s="94"/>
      <c r="O34" s="94"/>
      <c r="P34" s="94"/>
      <c r="Q34" s="95">
        <f t="shared" si="4"/>
        <v>0</v>
      </c>
      <c r="S34" s="5"/>
    </row>
    <row r="35" spans="1:19" s="162" customFormat="1" ht="25.5" hidden="1" customHeight="1" x14ac:dyDescent="0.25">
      <c r="A35" s="218" t="s">
        <v>245</v>
      </c>
      <c r="B35" s="218" t="s">
        <v>246</v>
      </c>
      <c r="C35" s="286"/>
      <c r="D35" s="209" t="s">
        <v>247</v>
      </c>
      <c r="E35" s="270">
        <f t="shared" si="2"/>
        <v>0</v>
      </c>
      <c r="F35" s="239"/>
      <c r="G35" s="242"/>
      <c r="H35" s="242"/>
      <c r="I35" s="242"/>
      <c r="J35" s="241">
        <f t="shared" si="5"/>
        <v>0</v>
      </c>
      <c r="K35" s="242"/>
      <c r="L35" s="242"/>
      <c r="M35" s="242"/>
      <c r="N35" s="242"/>
      <c r="O35" s="242"/>
      <c r="P35" s="242"/>
      <c r="Q35" s="95">
        <f t="shared" si="4"/>
        <v>0</v>
      </c>
      <c r="S35" s="163"/>
    </row>
    <row r="36" spans="1:19" s="328" customFormat="1" ht="35.25" hidden="1" customHeight="1" x14ac:dyDescent="0.25">
      <c r="A36" s="287" t="s">
        <v>243</v>
      </c>
      <c r="B36" s="287" t="s">
        <v>244</v>
      </c>
      <c r="C36" s="288" t="s">
        <v>66</v>
      </c>
      <c r="D36" s="210" t="s">
        <v>248</v>
      </c>
      <c r="E36" s="188">
        <f t="shared" si="2"/>
        <v>0</v>
      </c>
      <c r="F36" s="188"/>
      <c r="G36" s="289"/>
      <c r="H36" s="289"/>
      <c r="I36" s="289"/>
      <c r="J36" s="258">
        <f t="shared" si="5"/>
        <v>0</v>
      </c>
      <c r="K36" s="289"/>
      <c r="L36" s="289"/>
      <c r="M36" s="289"/>
      <c r="N36" s="289"/>
      <c r="O36" s="289"/>
      <c r="P36" s="289"/>
      <c r="Q36" s="191">
        <f t="shared" si="4"/>
        <v>0</v>
      </c>
      <c r="S36" s="331"/>
    </row>
    <row r="37" spans="1:19" s="4" customFormat="1" ht="25.5" hidden="1" customHeight="1" x14ac:dyDescent="0.25">
      <c r="A37" s="200" t="s">
        <v>249</v>
      </c>
      <c r="B37" s="218" t="s">
        <v>185</v>
      </c>
      <c r="C37" s="290"/>
      <c r="D37" s="365" t="s">
        <v>18</v>
      </c>
      <c r="E37" s="284">
        <f t="shared" si="2"/>
        <v>0</v>
      </c>
      <c r="F37" s="239"/>
      <c r="G37" s="242"/>
      <c r="H37" s="242"/>
      <c r="I37" s="242"/>
      <c r="J37" s="241">
        <f t="shared" si="5"/>
        <v>0</v>
      </c>
      <c r="K37" s="242"/>
      <c r="L37" s="242"/>
      <c r="M37" s="242"/>
      <c r="N37" s="242"/>
      <c r="O37" s="242"/>
      <c r="P37" s="242"/>
      <c r="Q37" s="95">
        <f t="shared" si="4"/>
        <v>0</v>
      </c>
      <c r="S37" s="5"/>
    </row>
    <row r="38" spans="1:19" s="328" customFormat="1" ht="31.5" hidden="1" customHeight="1" x14ac:dyDescent="0.25">
      <c r="A38" s="201" t="s">
        <v>250</v>
      </c>
      <c r="B38" s="187" t="s">
        <v>186</v>
      </c>
      <c r="C38" s="371" t="s">
        <v>65</v>
      </c>
      <c r="D38" s="366" t="s">
        <v>20</v>
      </c>
      <c r="E38" s="423">
        <f t="shared" si="2"/>
        <v>0</v>
      </c>
      <c r="F38" s="188"/>
      <c r="G38" s="291"/>
      <c r="H38" s="291"/>
      <c r="I38" s="291"/>
      <c r="J38" s="258">
        <f t="shared" si="5"/>
        <v>0</v>
      </c>
      <c r="K38" s="291"/>
      <c r="L38" s="291"/>
      <c r="M38" s="291"/>
      <c r="N38" s="291"/>
      <c r="O38" s="291"/>
      <c r="P38" s="291"/>
      <c r="Q38" s="217">
        <f t="shared" si="4"/>
        <v>0</v>
      </c>
      <c r="S38" s="331"/>
    </row>
    <row r="39" spans="1:19" s="328" customFormat="1" ht="33.75" hidden="1" customHeight="1" x14ac:dyDescent="0.25">
      <c r="A39" s="187" t="s">
        <v>251</v>
      </c>
      <c r="B39" s="187" t="s">
        <v>187</v>
      </c>
      <c r="C39" s="292" t="s">
        <v>65</v>
      </c>
      <c r="D39" s="366" t="s">
        <v>19</v>
      </c>
      <c r="E39" s="423">
        <f t="shared" si="2"/>
        <v>0</v>
      </c>
      <c r="F39" s="191"/>
      <c r="G39" s="164"/>
      <c r="H39" s="164"/>
      <c r="I39" s="164"/>
      <c r="J39" s="258">
        <f t="shared" si="5"/>
        <v>0</v>
      </c>
      <c r="K39" s="289"/>
      <c r="L39" s="289"/>
      <c r="M39" s="289"/>
      <c r="N39" s="289"/>
      <c r="O39" s="289"/>
      <c r="P39" s="289"/>
      <c r="Q39" s="217">
        <f t="shared" si="4"/>
        <v>0</v>
      </c>
      <c r="S39" s="331"/>
    </row>
    <row r="40" spans="1:19" s="328" customFormat="1" ht="33.75" hidden="1" customHeight="1" x14ac:dyDescent="0.25">
      <c r="A40" s="268" t="s">
        <v>493</v>
      </c>
      <c r="B40" s="268" t="s">
        <v>184</v>
      </c>
      <c r="C40" s="268"/>
      <c r="D40" s="269" t="s">
        <v>339</v>
      </c>
      <c r="E40" s="270">
        <f t="shared" si="2"/>
        <v>0</v>
      </c>
      <c r="F40" s="239"/>
      <c r="G40" s="271"/>
      <c r="H40" s="271"/>
      <c r="I40" s="271"/>
      <c r="J40" s="270">
        <f t="shared" si="5"/>
        <v>0</v>
      </c>
      <c r="K40" s="271"/>
      <c r="L40" s="271"/>
      <c r="M40" s="271"/>
      <c r="N40" s="239"/>
      <c r="O40" s="239"/>
      <c r="P40" s="271"/>
      <c r="Q40" s="224">
        <f>SUM(E40,J40)</f>
        <v>0</v>
      </c>
      <c r="S40" s="331"/>
    </row>
    <row r="41" spans="1:19" s="328" customFormat="1" ht="33.75" hidden="1" customHeight="1" x14ac:dyDescent="0.25">
      <c r="A41" s="276" t="s">
        <v>494</v>
      </c>
      <c r="B41" s="276" t="s">
        <v>337</v>
      </c>
      <c r="C41" s="276" t="s">
        <v>68</v>
      </c>
      <c r="D41" s="277" t="s">
        <v>338</v>
      </c>
      <c r="E41" s="188">
        <f t="shared" si="2"/>
        <v>0</v>
      </c>
      <c r="F41" s="188"/>
      <c r="G41" s="274"/>
      <c r="H41" s="274"/>
      <c r="I41" s="274"/>
      <c r="J41" s="258">
        <f t="shared" si="5"/>
        <v>0</v>
      </c>
      <c r="K41" s="274"/>
      <c r="L41" s="274"/>
      <c r="M41" s="274"/>
      <c r="N41" s="274"/>
      <c r="O41" s="274"/>
      <c r="P41" s="274"/>
      <c r="Q41" s="217">
        <f>SUM(E41,J41)</f>
        <v>0</v>
      </c>
      <c r="S41" s="331"/>
    </row>
    <row r="42" spans="1:19" s="328" customFormat="1" ht="30" hidden="1" customHeight="1" x14ac:dyDescent="0.25">
      <c r="A42" s="276" t="s">
        <v>512</v>
      </c>
      <c r="B42" s="276" t="s">
        <v>513</v>
      </c>
      <c r="C42" s="276" t="s">
        <v>68</v>
      </c>
      <c r="D42" s="277" t="s">
        <v>514</v>
      </c>
      <c r="E42" s="188">
        <f t="shared" si="2"/>
        <v>0</v>
      </c>
      <c r="F42" s="188"/>
      <c r="G42" s="274"/>
      <c r="H42" s="274"/>
      <c r="I42" s="274"/>
      <c r="J42" s="258">
        <f t="shared" si="5"/>
        <v>0</v>
      </c>
      <c r="K42" s="274"/>
      <c r="L42" s="274"/>
      <c r="M42" s="274"/>
      <c r="N42" s="274"/>
      <c r="O42" s="274"/>
      <c r="P42" s="274"/>
      <c r="Q42" s="191">
        <f t="shared" si="4"/>
        <v>0</v>
      </c>
      <c r="S42" s="331"/>
    </row>
    <row r="43" spans="1:19" s="328" customFormat="1" ht="30" hidden="1" customHeight="1" x14ac:dyDescent="0.25">
      <c r="A43" s="187" t="s">
        <v>505</v>
      </c>
      <c r="B43" s="276" t="s">
        <v>506</v>
      </c>
      <c r="C43" s="276" t="s">
        <v>68</v>
      </c>
      <c r="D43" s="277" t="s">
        <v>507</v>
      </c>
      <c r="E43" s="188">
        <f t="shared" si="2"/>
        <v>0</v>
      </c>
      <c r="F43" s="191"/>
      <c r="G43" s="164"/>
      <c r="H43" s="164"/>
      <c r="I43" s="164"/>
      <c r="J43" s="258">
        <f t="shared" si="5"/>
        <v>0</v>
      </c>
      <c r="K43" s="289"/>
      <c r="L43" s="289"/>
      <c r="M43" s="289"/>
      <c r="N43" s="289"/>
      <c r="O43" s="289"/>
      <c r="P43" s="289"/>
      <c r="Q43" s="217">
        <f>SUM(E43,J43)</f>
        <v>0</v>
      </c>
      <c r="S43" s="331"/>
    </row>
    <row r="44" spans="1:19" s="4" customFormat="1" ht="27.75" hidden="1" customHeight="1" x14ac:dyDescent="0.25">
      <c r="A44" s="218" t="s">
        <v>252</v>
      </c>
      <c r="B44" s="218" t="s">
        <v>253</v>
      </c>
      <c r="C44" s="218" t="s">
        <v>68</v>
      </c>
      <c r="D44" s="211" t="s">
        <v>254</v>
      </c>
      <c r="E44" s="270">
        <f t="shared" si="2"/>
        <v>0</v>
      </c>
      <c r="F44" s="239"/>
      <c r="G44" s="94"/>
      <c r="H44" s="94"/>
      <c r="I44" s="94"/>
      <c r="J44" s="241">
        <f t="shared" si="5"/>
        <v>0</v>
      </c>
      <c r="K44" s="94"/>
      <c r="L44" s="94"/>
      <c r="M44" s="94"/>
      <c r="N44" s="94"/>
      <c r="O44" s="94"/>
      <c r="P44" s="94"/>
      <c r="Q44" s="95">
        <f t="shared" si="4"/>
        <v>0</v>
      </c>
      <c r="S44" s="5"/>
    </row>
    <row r="45" spans="1:19" s="4" customFormat="1" ht="33.75" hidden="1" customHeight="1" x14ac:dyDescent="0.25">
      <c r="A45" s="218" t="s">
        <v>509</v>
      </c>
      <c r="B45" s="218" t="s">
        <v>345</v>
      </c>
      <c r="C45" s="218"/>
      <c r="D45" s="378" t="s">
        <v>346</v>
      </c>
      <c r="E45" s="270">
        <f t="shared" si="2"/>
        <v>0</v>
      </c>
      <c r="F45" s="239"/>
      <c r="G45" s="94"/>
      <c r="H45" s="94"/>
      <c r="I45" s="94"/>
      <c r="J45" s="270">
        <f t="shared" si="5"/>
        <v>0</v>
      </c>
      <c r="K45" s="94"/>
      <c r="L45" s="94"/>
      <c r="M45" s="94"/>
      <c r="N45" s="94"/>
      <c r="O45" s="94"/>
      <c r="P45" s="94"/>
      <c r="Q45" s="95">
        <f t="shared" si="4"/>
        <v>0</v>
      </c>
      <c r="S45" s="5"/>
    </row>
    <row r="46" spans="1:19" s="328" customFormat="1" ht="45" hidden="1" customHeight="1" x14ac:dyDescent="0.25">
      <c r="A46" s="187" t="s">
        <v>510</v>
      </c>
      <c r="B46" s="187" t="s">
        <v>348</v>
      </c>
      <c r="C46" s="187" t="s">
        <v>69</v>
      </c>
      <c r="D46" s="375" t="s">
        <v>347</v>
      </c>
      <c r="E46" s="188">
        <f t="shared" si="2"/>
        <v>0</v>
      </c>
      <c r="F46" s="188"/>
      <c r="G46" s="164"/>
      <c r="H46" s="164"/>
      <c r="I46" s="164"/>
      <c r="J46" s="258">
        <f t="shared" si="5"/>
        <v>0</v>
      </c>
      <c r="K46" s="164"/>
      <c r="L46" s="164"/>
      <c r="M46" s="164"/>
      <c r="N46" s="164"/>
      <c r="O46" s="164"/>
      <c r="P46" s="164"/>
      <c r="Q46" s="217">
        <f t="shared" si="4"/>
        <v>0</v>
      </c>
      <c r="S46" s="331"/>
    </row>
    <row r="47" spans="1:19" s="4" customFormat="1" ht="24" hidden="1" customHeight="1" x14ac:dyDescent="0.25">
      <c r="A47" s="218" t="s">
        <v>255</v>
      </c>
      <c r="B47" s="218" t="s">
        <v>256</v>
      </c>
      <c r="C47" s="218" t="s">
        <v>86</v>
      </c>
      <c r="D47" s="203" t="s">
        <v>22</v>
      </c>
      <c r="E47" s="270">
        <f t="shared" si="2"/>
        <v>0</v>
      </c>
      <c r="F47" s="170"/>
      <c r="G47" s="94"/>
      <c r="H47" s="94"/>
      <c r="I47" s="94"/>
      <c r="J47" s="241">
        <f t="shared" si="5"/>
        <v>0</v>
      </c>
      <c r="K47" s="94"/>
      <c r="L47" s="94"/>
      <c r="M47" s="94"/>
      <c r="N47" s="94"/>
      <c r="O47" s="94"/>
      <c r="P47" s="94"/>
      <c r="Q47" s="95">
        <f t="shared" si="4"/>
        <v>0</v>
      </c>
      <c r="S47" s="5"/>
    </row>
    <row r="48" spans="1:19" s="4" customFormat="1" ht="24" hidden="1" customHeight="1" x14ac:dyDescent="0.25">
      <c r="A48" s="218" t="s">
        <v>257</v>
      </c>
      <c r="B48" s="218" t="s">
        <v>258</v>
      </c>
      <c r="C48" s="218" t="s">
        <v>84</v>
      </c>
      <c r="D48" s="203" t="s">
        <v>21</v>
      </c>
      <c r="E48" s="270">
        <f t="shared" si="2"/>
        <v>0</v>
      </c>
      <c r="F48" s="239"/>
      <c r="G48" s="239"/>
      <c r="H48" s="239"/>
      <c r="I48" s="239"/>
      <c r="J48" s="241">
        <f>SUM(K48,N48)</f>
        <v>0</v>
      </c>
      <c r="K48" s="271"/>
      <c r="L48" s="271"/>
      <c r="M48" s="271"/>
      <c r="N48" s="271"/>
      <c r="O48" s="271"/>
      <c r="P48" s="271"/>
      <c r="Q48" s="95">
        <f t="shared" si="4"/>
        <v>0</v>
      </c>
      <c r="S48" s="5"/>
    </row>
    <row r="49" spans="1:19" s="4" customFormat="1" ht="24.75" hidden="1" customHeight="1" x14ac:dyDescent="0.25">
      <c r="A49" s="218" t="s">
        <v>259</v>
      </c>
      <c r="B49" s="218" t="s">
        <v>260</v>
      </c>
      <c r="C49" s="218" t="s">
        <v>72</v>
      </c>
      <c r="D49" s="207" t="s">
        <v>174</v>
      </c>
      <c r="E49" s="270">
        <f t="shared" si="2"/>
        <v>0</v>
      </c>
      <c r="F49" s="170"/>
      <c r="G49" s="94"/>
      <c r="H49" s="94"/>
      <c r="I49" s="94"/>
      <c r="J49" s="241">
        <f t="shared" si="5"/>
        <v>0</v>
      </c>
      <c r="K49" s="94"/>
      <c r="L49" s="94"/>
      <c r="M49" s="94"/>
      <c r="N49" s="94"/>
      <c r="O49" s="94"/>
      <c r="P49" s="94"/>
      <c r="Q49" s="95">
        <f t="shared" si="4"/>
        <v>0</v>
      </c>
      <c r="S49" s="5"/>
    </row>
    <row r="50" spans="1:19" s="160" customFormat="1" ht="33" hidden="1" customHeight="1" x14ac:dyDescent="0.25">
      <c r="A50" s="262" t="s">
        <v>262</v>
      </c>
      <c r="B50" s="262" t="s">
        <v>263</v>
      </c>
      <c r="C50" s="262" t="s">
        <v>72</v>
      </c>
      <c r="D50" s="207" t="s">
        <v>261</v>
      </c>
      <c r="E50" s="270">
        <f t="shared" si="2"/>
        <v>0</v>
      </c>
      <c r="F50" s="170"/>
      <c r="G50" s="164"/>
      <c r="H50" s="164"/>
      <c r="I50" s="164"/>
      <c r="J50" s="241">
        <f t="shared" si="5"/>
        <v>0</v>
      </c>
      <c r="K50" s="164"/>
      <c r="L50" s="164"/>
      <c r="M50" s="164"/>
      <c r="N50" s="164"/>
      <c r="O50" s="164"/>
      <c r="P50" s="164"/>
      <c r="Q50" s="95">
        <f t="shared" si="4"/>
        <v>0</v>
      </c>
      <c r="S50" s="161"/>
    </row>
    <row r="51" spans="1:19" ht="30.75" hidden="1" customHeight="1" x14ac:dyDescent="0.25">
      <c r="A51" s="200" t="s">
        <v>264</v>
      </c>
      <c r="B51" s="218" t="s">
        <v>265</v>
      </c>
      <c r="C51" s="261" t="s">
        <v>266</v>
      </c>
      <c r="D51" s="212" t="s">
        <v>267</v>
      </c>
      <c r="E51" s="270">
        <f t="shared" si="2"/>
        <v>0</v>
      </c>
      <c r="F51" s="239"/>
      <c r="G51" s="271"/>
      <c r="H51" s="271"/>
      <c r="I51" s="271"/>
      <c r="J51" s="241">
        <f t="shared" si="5"/>
        <v>0</v>
      </c>
      <c r="K51" s="271"/>
      <c r="L51" s="271"/>
      <c r="M51" s="271"/>
      <c r="N51" s="271"/>
      <c r="O51" s="271"/>
      <c r="P51" s="271"/>
      <c r="Q51" s="95">
        <f t="shared" ref="Q51:Q68" si="6">SUM(E51,J51)</f>
        <v>0</v>
      </c>
    </row>
    <row r="52" spans="1:19" ht="33" hidden="1" customHeight="1" x14ac:dyDescent="0.25">
      <c r="A52" s="261" t="s">
        <v>268</v>
      </c>
      <c r="B52" s="218" t="s">
        <v>269</v>
      </c>
      <c r="C52" s="261" t="s">
        <v>85</v>
      </c>
      <c r="D52" s="212" t="s">
        <v>270</v>
      </c>
      <c r="E52" s="270">
        <f t="shared" si="2"/>
        <v>0</v>
      </c>
      <c r="F52" s="239"/>
      <c r="G52" s="271"/>
      <c r="H52" s="271"/>
      <c r="I52" s="271"/>
      <c r="J52" s="241">
        <f t="shared" si="5"/>
        <v>0</v>
      </c>
      <c r="K52" s="271"/>
      <c r="L52" s="271"/>
      <c r="M52" s="271"/>
      <c r="N52" s="271"/>
      <c r="O52" s="271"/>
      <c r="P52" s="271"/>
      <c r="Q52" s="95">
        <f t="shared" si="6"/>
        <v>0</v>
      </c>
    </row>
    <row r="53" spans="1:19" ht="27" hidden="1" customHeight="1" x14ac:dyDescent="0.25">
      <c r="A53" s="218" t="s">
        <v>271</v>
      </c>
      <c r="B53" s="218" t="s">
        <v>272</v>
      </c>
      <c r="C53" s="218" t="s">
        <v>70</v>
      </c>
      <c r="D53" s="207" t="s">
        <v>273</v>
      </c>
      <c r="E53" s="270">
        <f t="shared" si="2"/>
        <v>0</v>
      </c>
      <c r="F53" s="239"/>
      <c r="G53" s="271"/>
      <c r="H53" s="271"/>
      <c r="I53" s="271"/>
      <c r="J53" s="241">
        <f t="shared" si="5"/>
        <v>0</v>
      </c>
      <c r="K53" s="271"/>
      <c r="L53" s="271"/>
      <c r="M53" s="271"/>
      <c r="N53" s="271"/>
      <c r="O53" s="271"/>
      <c r="P53" s="271"/>
      <c r="Q53" s="95">
        <f t="shared" si="6"/>
        <v>0</v>
      </c>
    </row>
    <row r="54" spans="1:19" s="4" customFormat="1" ht="21" hidden="1" customHeight="1" x14ac:dyDescent="0.25">
      <c r="A54" s="200"/>
      <c r="B54" s="218"/>
      <c r="C54" s="243"/>
      <c r="D54" s="209"/>
      <c r="E54" s="270">
        <f t="shared" si="2"/>
        <v>0</v>
      </c>
      <c r="F54" s="170"/>
      <c r="G54" s="94"/>
      <c r="H54" s="94"/>
      <c r="I54" s="94"/>
      <c r="J54" s="95">
        <f>SUM(K54,N54)</f>
        <v>0</v>
      </c>
      <c r="K54" s="94"/>
      <c r="L54" s="94"/>
      <c r="M54" s="94"/>
      <c r="N54" s="94"/>
      <c r="O54" s="94"/>
      <c r="P54" s="94"/>
      <c r="Q54" s="95">
        <f t="shared" si="6"/>
        <v>0</v>
      </c>
      <c r="S54" s="5"/>
    </row>
    <row r="55" spans="1:19" s="1" customFormat="1" ht="21" hidden="1" customHeight="1" x14ac:dyDescent="0.25">
      <c r="A55" s="200"/>
      <c r="B55" s="218"/>
      <c r="C55" s="243"/>
      <c r="D55" s="199"/>
      <c r="E55" s="270">
        <f t="shared" si="2"/>
        <v>0</v>
      </c>
      <c r="F55" s="239"/>
      <c r="G55" s="271"/>
      <c r="H55" s="271"/>
      <c r="I55" s="271"/>
      <c r="J55" s="241">
        <f>SUM(K55,N55)</f>
        <v>0</v>
      </c>
      <c r="K55" s="271"/>
      <c r="L55" s="271"/>
      <c r="M55" s="271"/>
      <c r="N55" s="271"/>
      <c r="O55" s="271"/>
      <c r="P55" s="271"/>
      <c r="Q55" s="95">
        <f t="shared" si="6"/>
        <v>0</v>
      </c>
    </row>
    <row r="56" spans="1:19" s="1" customFormat="1" ht="21" hidden="1" customHeight="1" x14ac:dyDescent="0.25">
      <c r="A56" s="268"/>
      <c r="B56" s="218"/>
      <c r="C56" s="268"/>
      <c r="D56" s="269"/>
      <c r="E56" s="270">
        <f t="shared" si="2"/>
        <v>0</v>
      </c>
      <c r="F56" s="239"/>
      <c r="G56" s="271"/>
      <c r="H56" s="271"/>
      <c r="I56" s="271"/>
      <c r="J56" s="241">
        <f>SUM(K56,N56)</f>
        <v>0</v>
      </c>
      <c r="K56" s="271"/>
      <c r="L56" s="271"/>
      <c r="M56" s="271"/>
      <c r="N56" s="271"/>
      <c r="O56" s="271"/>
      <c r="P56" s="271"/>
      <c r="Q56" s="95">
        <f>SUM(E56,J56)</f>
        <v>0</v>
      </c>
    </row>
    <row r="57" spans="1:19" s="1" customFormat="1" ht="21" hidden="1" customHeight="1" x14ac:dyDescent="0.25">
      <c r="A57" s="200"/>
      <c r="B57" s="218"/>
      <c r="C57" s="243"/>
      <c r="D57" s="199"/>
      <c r="E57" s="270">
        <f t="shared" si="2"/>
        <v>0</v>
      </c>
      <c r="F57" s="239"/>
      <c r="G57" s="271"/>
      <c r="H57" s="271"/>
      <c r="I57" s="271"/>
      <c r="J57" s="241">
        <f>SUM(K57,N57)</f>
        <v>0</v>
      </c>
      <c r="K57" s="271"/>
      <c r="L57" s="271"/>
      <c r="M57" s="271"/>
      <c r="N57" s="271"/>
      <c r="O57" s="271"/>
      <c r="P57" s="271"/>
      <c r="Q57" s="95">
        <f t="shared" si="6"/>
        <v>0</v>
      </c>
    </row>
    <row r="58" spans="1:19" ht="49.5" hidden="1" customHeight="1" x14ac:dyDescent="0.25">
      <c r="A58" s="379" t="s">
        <v>31</v>
      </c>
      <c r="B58" s="379"/>
      <c r="C58" s="379"/>
      <c r="D58" s="380" t="s">
        <v>198</v>
      </c>
      <c r="E58" s="381">
        <f>SUM(E59)</f>
        <v>0</v>
      </c>
      <c r="F58" s="381">
        <f t="shared" ref="F58:Q58" si="7">SUM(F59)</f>
        <v>0</v>
      </c>
      <c r="G58" s="381">
        <f t="shared" si="7"/>
        <v>0</v>
      </c>
      <c r="H58" s="381">
        <f t="shared" si="7"/>
        <v>0</v>
      </c>
      <c r="I58" s="381">
        <f t="shared" si="7"/>
        <v>0</v>
      </c>
      <c r="J58" s="381">
        <f t="shared" si="7"/>
        <v>0</v>
      </c>
      <c r="K58" s="381">
        <f t="shared" si="7"/>
        <v>0</v>
      </c>
      <c r="L58" s="381">
        <f t="shared" si="7"/>
        <v>0</v>
      </c>
      <c r="M58" s="381">
        <f t="shared" si="7"/>
        <v>0</v>
      </c>
      <c r="N58" s="381">
        <f t="shared" si="7"/>
        <v>0</v>
      </c>
      <c r="O58" s="381">
        <f t="shared" si="7"/>
        <v>0</v>
      </c>
      <c r="P58" s="381">
        <f t="shared" si="7"/>
        <v>0</v>
      </c>
      <c r="Q58" s="381">
        <f t="shared" si="7"/>
        <v>0</v>
      </c>
      <c r="S58" s="198">
        <f>SUM(E58,J58)</f>
        <v>0</v>
      </c>
    </row>
    <row r="59" spans="1:19" ht="48.75" hidden="1" customHeight="1" x14ac:dyDescent="0.25">
      <c r="A59" s="379" t="s">
        <v>32</v>
      </c>
      <c r="B59" s="379"/>
      <c r="C59" s="379"/>
      <c r="D59" s="380" t="s">
        <v>198</v>
      </c>
      <c r="E59" s="381">
        <f>SUM(E60,E61,E64,E65,E66,E67)</f>
        <v>0</v>
      </c>
      <c r="F59" s="381">
        <f t="shared" ref="F59:O59" si="8">SUM(F60,F61,F64,F65,F66,F67)</f>
        <v>0</v>
      </c>
      <c r="G59" s="381">
        <f t="shared" si="8"/>
        <v>0</v>
      </c>
      <c r="H59" s="381">
        <f t="shared" si="8"/>
        <v>0</v>
      </c>
      <c r="I59" s="381">
        <f t="shared" si="8"/>
        <v>0</v>
      </c>
      <c r="J59" s="381">
        <f t="shared" si="8"/>
        <v>0</v>
      </c>
      <c r="K59" s="381">
        <f t="shared" si="8"/>
        <v>0</v>
      </c>
      <c r="L59" s="381">
        <f t="shared" si="8"/>
        <v>0</v>
      </c>
      <c r="M59" s="381">
        <f t="shared" si="8"/>
        <v>0</v>
      </c>
      <c r="N59" s="381">
        <f t="shared" si="8"/>
        <v>0</v>
      </c>
      <c r="O59" s="381">
        <f t="shared" si="8"/>
        <v>0</v>
      </c>
      <c r="P59" s="381">
        <f>SUM(P60,P61,P64,P65,P66,P67)</f>
        <v>0</v>
      </c>
      <c r="Q59" s="381">
        <f>SUM(Q60,Q61,Q64,Q65,Q66,Q67)</f>
        <v>0</v>
      </c>
      <c r="S59" s="198">
        <f>SUM(E59,J59)</f>
        <v>0</v>
      </c>
    </row>
    <row r="60" spans="1:19" ht="36.75" hidden="1" customHeight="1" x14ac:dyDescent="0.25">
      <c r="A60" s="218" t="s">
        <v>286</v>
      </c>
      <c r="B60" s="218" t="s">
        <v>200</v>
      </c>
      <c r="C60" s="218" t="s">
        <v>59</v>
      </c>
      <c r="D60" s="203" t="s">
        <v>199</v>
      </c>
      <c r="E60" s="270">
        <f>SUM(F60,I60)</f>
        <v>0</v>
      </c>
      <c r="F60" s="239"/>
      <c r="G60" s="215"/>
      <c r="H60" s="215"/>
      <c r="I60" s="215"/>
      <c r="J60" s="270">
        <f t="shared" ref="J60:J68" si="9">SUM(K60,N60)</f>
        <v>0</v>
      </c>
      <c r="K60" s="279"/>
      <c r="L60" s="279"/>
      <c r="M60" s="279"/>
      <c r="N60" s="279"/>
      <c r="O60" s="279"/>
      <c r="P60" s="279"/>
      <c r="Q60" s="95">
        <f>SUM(E60,J60)</f>
        <v>0</v>
      </c>
    </row>
    <row r="61" spans="1:19" s="1" customFormat="1" ht="36.75" hidden="1" customHeight="1" x14ac:dyDescent="0.25">
      <c r="A61" s="268" t="s">
        <v>340</v>
      </c>
      <c r="B61" s="268" t="s">
        <v>184</v>
      </c>
      <c r="C61" s="268"/>
      <c r="D61" s="269" t="s">
        <v>339</v>
      </c>
      <c r="E61" s="270">
        <f t="shared" ref="E61:E73" si="10">SUM(F61,I61)</f>
        <v>0</v>
      </c>
      <c r="F61" s="239"/>
      <c r="G61" s="271"/>
      <c r="H61" s="271"/>
      <c r="I61" s="271"/>
      <c r="J61" s="270">
        <f t="shared" si="9"/>
        <v>0</v>
      </c>
      <c r="K61" s="271"/>
      <c r="L61" s="271"/>
      <c r="M61" s="271"/>
      <c r="N61" s="271"/>
      <c r="O61" s="271"/>
      <c r="P61" s="271"/>
      <c r="Q61" s="224">
        <f>SUM(E61,J61)</f>
        <v>0</v>
      </c>
    </row>
    <row r="62" spans="1:19" s="278" customFormat="1" ht="35.25" hidden="1" customHeight="1" x14ac:dyDescent="0.25">
      <c r="A62" s="276" t="s">
        <v>336</v>
      </c>
      <c r="B62" s="276" t="s">
        <v>337</v>
      </c>
      <c r="C62" s="276" t="s">
        <v>68</v>
      </c>
      <c r="D62" s="277" t="s">
        <v>338</v>
      </c>
      <c r="E62" s="188">
        <f t="shared" si="10"/>
        <v>0</v>
      </c>
      <c r="F62" s="188"/>
      <c r="G62" s="274"/>
      <c r="H62" s="274"/>
      <c r="I62" s="274"/>
      <c r="J62" s="258">
        <f t="shared" si="9"/>
        <v>0</v>
      </c>
      <c r="K62" s="274"/>
      <c r="L62" s="274"/>
      <c r="M62" s="274"/>
      <c r="N62" s="274"/>
      <c r="O62" s="274"/>
      <c r="P62" s="274"/>
      <c r="Q62" s="217">
        <f t="shared" si="6"/>
        <v>0</v>
      </c>
    </row>
    <row r="63" spans="1:19" s="278" customFormat="1" ht="35.25" hidden="1" customHeight="1" x14ac:dyDescent="0.25">
      <c r="A63" s="276" t="s">
        <v>466</v>
      </c>
      <c r="B63" s="276" t="s">
        <v>467</v>
      </c>
      <c r="C63" s="276" t="s">
        <v>68</v>
      </c>
      <c r="D63" s="277" t="s">
        <v>468</v>
      </c>
      <c r="E63" s="188">
        <f>SUM(F63,I63)</f>
        <v>0</v>
      </c>
      <c r="F63" s="188"/>
      <c r="G63" s="274"/>
      <c r="H63" s="274"/>
      <c r="I63" s="274"/>
      <c r="J63" s="258">
        <f t="shared" si="9"/>
        <v>0</v>
      </c>
      <c r="K63" s="274"/>
      <c r="L63" s="274"/>
      <c r="M63" s="274"/>
      <c r="N63" s="274"/>
      <c r="O63" s="274"/>
      <c r="P63" s="274"/>
      <c r="Q63" s="217">
        <f>SUM(E63,J63)</f>
        <v>0</v>
      </c>
    </row>
    <row r="64" spans="1:19" ht="29.25" hidden="1" customHeight="1" x14ac:dyDescent="0.25">
      <c r="A64" s="200" t="s">
        <v>341</v>
      </c>
      <c r="B64" s="200" t="s">
        <v>188</v>
      </c>
      <c r="C64" s="200" t="s">
        <v>343</v>
      </c>
      <c r="D64" s="199" t="s">
        <v>342</v>
      </c>
      <c r="E64" s="270">
        <f t="shared" si="10"/>
        <v>0</v>
      </c>
      <c r="F64" s="239"/>
      <c r="G64" s="271"/>
      <c r="H64" s="271"/>
      <c r="I64" s="271"/>
      <c r="J64" s="241">
        <f t="shared" si="9"/>
        <v>0</v>
      </c>
      <c r="K64" s="272"/>
      <c r="L64" s="272"/>
      <c r="M64" s="272"/>
      <c r="N64" s="272"/>
      <c r="O64" s="272"/>
      <c r="P64" s="271"/>
      <c r="Q64" s="95">
        <f t="shared" si="6"/>
        <v>0</v>
      </c>
    </row>
    <row r="65" spans="1:19" ht="36.75" hidden="1" customHeight="1" x14ac:dyDescent="0.25">
      <c r="A65" s="344" t="s">
        <v>428</v>
      </c>
      <c r="B65" s="344" t="s">
        <v>429</v>
      </c>
      <c r="C65" s="344" t="s">
        <v>343</v>
      </c>
      <c r="D65" s="205" t="s">
        <v>430</v>
      </c>
      <c r="E65" s="270">
        <f>SUM(F65,I65)</f>
        <v>0</v>
      </c>
      <c r="F65" s="239"/>
      <c r="G65" s="271"/>
      <c r="H65" s="271"/>
      <c r="I65" s="271"/>
      <c r="J65" s="241">
        <f t="shared" si="9"/>
        <v>0</v>
      </c>
      <c r="K65" s="272"/>
      <c r="L65" s="272"/>
      <c r="M65" s="272"/>
      <c r="N65" s="272"/>
      <c r="O65" s="272"/>
      <c r="P65" s="271"/>
      <c r="Q65" s="224">
        <f>SUM(E65,J65)</f>
        <v>0</v>
      </c>
    </row>
    <row r="66" spans="1:19" ht="35.25" hidden="1" customHeight="1" x14ac:dyDescent="0.25">
      <c r="A66" s="218" t="s">
        <v>427</v>
      </c>
      <c r="B66" s="218" t="s">
        <v>426</v>
      </c>
      <c r="C66" s="218" t="s">
        <v>343</v>
      </c>
      <c r="D66" s="203" t="s">
        <v>425</v>
      </c>
      <c r="E66" s="270">
        <f>SUM(F66,I66)</f>
        <v>0</v>
      </c>
      <c r="F66" s="239"/>
      <c r="G66" s="215"/>
      <c r="H66" s="215"/>
      <c r="I66" s="215"/>
      <c r="J66" s="270">
        <f t="shared" si="9"/>
        <v>0</v>
      </c>
      <c r="K66" s="279"/>
      <c r="L66" s="279"/>
      <c r="M66" s="279"/>
      <c r="N66" s="271"/>
      <c r="O66" s="271"/>
      <c r="P66" s="279"/>
      <c r="Q66" s="224">
        <f>SUM(E66,J66)</f>
        <v>0</v>
      </c>
    </row>
    <row r="67" spans="1:19" ht="36" hidden="1" customHeight="1" x14ac:dyDescent="0.25">
      <c r="A67" s="200" t="s">
        <v>344</v>
      </c>
      <c r="B67" s="200" t="s">
        <v>345</v>
      </c>
      <c r="C67" s="200"/>
      <c r="D67" s="199" t="s">
        <v>346</v>
      </c>
      <c r="E67" s="270">
        <f t="shared" si="10"/>
        <v>0</v>
      </c>
      <c r="F67" s="239"/>
      <c r="G67" s="271"/>
      <c r="H67" s="271"/>
      <c r="I67" s="271"/>
      <c r="J67" s="241">
        <f t="shared" si="9"/>
        <v>0</v>
      </c>
      <c r="K67" s="272"/>
      <c r="L67" s="272"/>
      <c r="M67" s="272"/>
      <c r="N67" s="272"/>
      <c r="O67" s="272"/>
      <c r="P67" s="271"/>
      <c r="Q67" s="241">
        <f>SUM(J67,E67)</f>
        <v>0</v>
      </c>
    </row>
    <row r="68" spans="1:19" s="166" customFormat="1" ht="44.25" hidden="1" customHeight="1" x14ac:dyDescent="0.25">
      <c r="A68" s="201" t="s">
        <v>349</v>
      </c>
      <c r="B68" s="201" t="s">
        <v>348</v>
      </c>
      <c r="C68" s="187" t="s">
        <v>69</v>
      </c>
      <c r="D68" s="273" t="s">
        <v>347</v>
      </c>
      <c r="E68" s="188">
        <f t="shared" si="10"/>
        <v>0</v>
      </c>
      <c r="F68" s="188"/>
      <c r="G68" s="274"/>
      <c r="H68" s="274"/>
      <c r="I68" s="274"/>
      <c r="J68" s="258">
        <f t="shared" si="9"/>
        <v>0</v>
      </c>
      <c r="K68" s="275"/>
      <c r="L68" s="275"/>
      <c r="M68" s="275"/>
      <c r="N68" s="275"/>
      <c r="O68" s="275"/>
      <c r="P68" s="274"/>
      <c r="Q68" s="217">
        <f t="shared" si="6"/>
        <v>0</v>
      </c>
    </row>
    <row r="69" spans="1:19" ht="14.1" hidden="1" customHeight="1" x14ac:dyDescent="0.25">
      <c r="A69" s="200"/>
      <c r="B69" s="200"/>
      <c r="C69" s="200"/>
      <c r="D69" s="293"/>
      <c r="E69" s="270">
        <f t="shared" si="10"/>
        <v>0</v>
      </c>
      <c r="F69" s="239"/>
      <c r="G69" s="215"/>
      <c r="H69" s="215"/>
      <c r="I69" s="215"/>
      <c r="J69" s="241">
        <f>SUM(N69,K69)</f>
        <v>0</v>
      </c>
      <c r="K69" s="215"/>
      <c r="L69" s="215"/>
      <c r="M69" s="215"/>
      <c r="N69" s="215"/>
      <c r="O69" s="215"/>
      <c r="P69" s="215"/>
      <c r="Q69" s="95">
        <f>SUM(E69,J69)</f>
        <v>0</v>
      </c>
    </row>
    <row r="70" spans="1:19" ht="14.1" hidden="1" customHeight="1" x14ac:dyDescent="0.25">
      <c r="A70" s="200"/>
      <c r="B70" s="200"/>
      <c r="C70" s="200"/>
      <c r="D70" s="293"/>
      <c r="E70" s="270">
        <f t="shared" si="10"/>
        <v>0</v>
      </c>
      <c r="F70" s="239"/>
      <c r="G70" s="215"/>
      <c r="H70" s="215"/>
      <c r="I70" s="239"/>
      <c r="J70" s="241">
        <f>SUM(N70,K70)</f>
        <v>0</v>
      </c>
      <c r="K70" s="215"/>
      <c r="L70" s="215"/>
      <c r="M70" s="215"/>
      <c r="N70" s="215"/>
      <c r="O70" s="215"/>
      <c r="P70" s="215"/>
      <c r="Q70" s="95">
        <f>SUM(E70,J70)</f>
        <v>0</v>
      </c>
    </row>
    <row r="71" spans="1:19" ht="14.1" hidden="1" customHeight="1" x14ac:dyDescent="0.25">
      <c r="A71" s="200"/>
      <c r="B71" s="200"/>
      <c r="C71" s="200"/>
      <c r="D71" s="293"/>
      <c r="E71" s="270">
        <f>SUM(F71,I71)</f>
        <v>0</v>
      </c>
      <c r="F71" s="239"/>
      <c r="G71" s="215"/>
      <c r="H71" s="215"/>
      <c r="I71" s="215"/>
      <c r="J71" s="241">
        <f>SUM(N71,K71)</f>
        <v>0</v>
      </c>
      <c r="K71" s="215"/>
      <c r="L71" s="215"/>
      <c r="M71" s="215"/>
      <c r="N71" s="215"/>
      <c r="O71" s="215"/>
      <c r="P71" s="215"/>
      <c r="Q71" s="95">
        <f>SUM(E71,J71)</f>
        <v>0</v>
      </c>
    </row>
    <row r="72" spans="1:19" ht="14.1" hidden="1" customHeight="1" x14ac:dyDescent="0.25">
      <c r="A72" s="200"/>
      <c r="B72" s="200"/>
      <c r="C72" s="200"/>
      <c r="D72" s="293"/>
      <c r="E72" s="270">
        <f t="shared" si="10"/>
        <v>0</v>
      </c>
      <c r="F72" s="239"/>
      <c r="G72" s="215"/>
      <c r="H72" s="215"/>
      <c r="I72" s="215"/>
      <c r="J72" s="241">
        <f>SUM(N72,K72)</f>
        <v>0</v>
      </c>
      <c r="K72" s="215"/>
      <c r="L72" s="215"/>
      <c r="M72" s="215"/>
      <c r="N72" s="215"/>
      <c r="O72" s="215"/>
      <c r="P72" s="215"/>
      <c r="Q72" s="95">
        <f>SUM(E72,J72)</f>
        <v>0</v>
      </c>
    </row>
    <row r="73" spans="1:19" ht="14.1" hidden="1" customHeight="1" x14ac:dyDescent="0.25">
      <c r="A73" s="200"/>
      <c r="B73" s="200"/>
      <c r="C73" s="200"/>
      <c r="D73" s="293"/>
      <c r="E73" s="270">
        <f t="shared" si="10"/>
        <v>0</v>
      </c>
      <c r="F73" s="239"/>
      <c r="G73" s="279"/>
      <c r="H73" s="279"/>
      <c r="I73" s="279"/>
      <c r="J73" s="241">
        <f>SUM(K73,N73)</f>
        <v>0</v>
      </c>
      <c r="K73" s="279"/>
      <c r="L73" s="279"/>
      <c r="M73" s="279"/>
      <c r="N73" s="279"/>
      <c r="O73" s="279"/>
      <c r="P73" s="279"/>
      <c r="Q73" s="95">
        <f>SUM(E73,J73)</f>
        <v>0</v>
      </c>
    </row>
    <row r="74" spans="1:19" ht="37.5" customHeight="1" x14ac:dyDescent="0.25">
      <c r="A74" s="379" t="s">
        <v>289</v>
      </c>
      <c r="B74" s="379"/>
      <c r="C74" s="379"/>
      <c r="D74" s="382" t="s">
        <v>195</v>
      </c>
      <c r="E74" s="383">
        <f>SUM(E75)</f>
        <v>7679510</v>
      </c>
      <c r="F74" s="383">
        <f t="shared" ref="F74:Q74" si="11">SUM(F75)</f>
        <v>7679510</v>
      </c>
      <c r="G74" s="383">
        <f t="shared" si="11"/>
        <v>6294680</v>
      </c>
      <c r="H74" s="383">
        <f t="shared" si="11"/>
        <v>0</v>
      </c>
      <c r="I74" s="383">
        <f t="shared" si="11"/>
        <v>0</v>
      </c>
      <c r="J74" s="383">
        <f t="shared" si="11"/>
        <v>400000</v>
      </c>
      <c r="K74" s="383">
        <f t="shared" si="11"/>
        <v>0</v>
      </c>
      <c r="L74" s="383">
        <f t="shared" si="11"/>
        <v>0</v>
      </c>
      <c r="M74" s="383">
        <f t="shared" si="11"/>
        <v>0</v>
      </c>
      <c r="N74" s="383">
        <f t="shared" si="11"/>
        <v>400000</v>
      </c>
      <c r="O74" s="383">
        <f t="shared" si="11"/>
        <v>400000</v>
      </c>
      <c r="P74" s="383">
        <f t="shared" si="11"/>
        <v>0</v>
      </c>
      <c r="Q74" s="383">
        <f t="shared" si="11"/>
        <v>8079510</v>
      </c>
      <c r="S74" s="198">
        <f>SUM(E74,J74)</f>
        <v>8079510</v>
      </c>
    </row>
    <row r="75" spans="1:19" s="4" customFormat="1" ht="35.25" customHeight="1" x14ac:dyDescent="0.25">
      <c r="A75" s="379" t="s">
        <v>288</v>
      </c>
      <c r="B75" s="379"/>
      <c r="C75" s="379"/>
      <c r="D75" s="382" t="s">
        <v>195</v>
      </c>
      <c r="E75" s="383">
        <f>SUM(E76,E77,E79,E81,E83,E84,E85,E86,E90,E91,E93,E94,E96)</f>
        <v>7679510</v>
      </c>
      <c r="F75" s="383">
        <f t="shared" ref="F75:P75" si="12">SUM(F76,F77,F79,F81,F83,F84,F85,F86,F90,F91,F93,F94,F96)</f>
        <v>7679510</v>
      </c>
      <c r="G75" s="383">
        <f t="shared" si="12"/>
        <v>6294680</v>
      </c>
      <c r="H75" s="383">
        <f t="shared" si="12"/>
        <v>0</v>
      </c>
      <c r="I75" s="383">
        <f t="shared" si="12"/>
        <v>0</v>
      </c>
      <c r="J75" s="383">
        <f t="shared" si="12"/>
        <v>400000</v>
      </c>
      <c r="K75" s="383">
        <f t="shared" si="12"/>
        <v>0</v>
      </c>
      <c r="L75" s="383">
        <f t="shared" si="12"/>
        <v>0</v>
      </c>
      <c r="M75" s="383">
        <f t="shared" si="12"/>
        <v>0</v>
      </c>
      <c r="N75" s="383">
        <f t="shared" si="12"/>
        <v>400000</v>
      </c>
      <c r="O75" s="383">
        <f t="shared" si="12"/>
        <v>400000</v>
      </c>
      <c r="P75" s="383">
        <f t="shared" si="12"/>
        <v>0</v>
      </c>
      <c r="Q75" s="383">
        <f>SUM(Q76,Q77,Q79,Q81,Q83,Q84,Q85,Q86,Q90,Q91,Q93,Q94,Q96)</f>
        <v>8079510</v>
      </c>
      <c r="S75" s="198">
        <f>SUM(E75,J75)</f>
        <v>8079510</v>
      </c>
    </row>
    <row r="76" spans="1:19" s="4" customFormat="1" ht="38.25" hidden="1" customHeight="1" x14ac:dyDescent="0.25">
      <c r="A76" s="218" t="s">
        <v>287</v>
      </c>
      <c r="B76" s="218" t="s">
        <v>200</v>
      </c>
      <c r="C76" s="218" t="s">
        <v>59</v>
      </c>
      <c r="D76" s="203" t="s">
        <v>199</v>
      </c>
      <c r="E76" s="224">
        <f>SUM(F76,I76)</f>
        <v>0</v>
      </c>
      <c r="F76" s="170"/>
      <c r="G76" s="170"/>
      <c r="H76" s="94"/>
      <c r="I76" s="94"/>
      <c r="J76" s="95">
        <f t="shared" ref="J76:J95" si="13">SUM(K76,N76)</f>
        <v>0</v>
      </c>
      <c r="K76" s="94"/>
      <c r="L76" s="93"/>
      <c r="M76" s="93"/>
      <c r="N76" s="216"/>
      <c r="O76" s="216"/>
      <c r="P76" s="216"/>
      <c r="Q76" s="95">
        <f>SUM(E76,J76)</f>
        <v>0</v>
      </c>
    </row>
    <row r="77" spans="1:19" ht="24.75" hidden="1" customHeight="1" x14ac:dyDescent="0.25">
      <c r="A77" s="237" t="s">
        <v>352</v>
      </c>
      <c r="B77" s="237" t="s">
        <v>74</v>
      </c>
      <c r="C77" s="223" t="s">
        <v>60</v>
      </c>
      <c r="D77" s="365" t="s">
        <v>350</v>
      </c>
      <c r="E77" s="233">
        <f t="shared" ref="E77:E93" si="14">SUM(F77,I77)</f>
        <v>0</v>
      </c>
      <c r="F77" s="170"/>
      <c r="G77" s="170"/>
      <c r="H77" s="94"/>
      <c r="I77" s="94"/>
      <c r="J77" s="95">
        <f>SUM(K77,N77)</f>
        <v>0</v>
      </c>
      <c r="K77" s="94"/>
      <c r="L77" s="93"/>
      <c r="M77" s="93"/>
      <c r="N77" s="216"/>
      <c r="O77" s="216"/>
      <c r="P77" s="216"/>
      <c r="Q77" s="95">
        <f>SUM(E77,J77)</f>
        <v>0</v>
      </c>
    </row>
    <row r="78" spans="1:19" ht="45" hidden="1" customHeight="1" x14ac:dyDescent="0.25">
      <c r="A78" s="237"/>
      <c r="B78" s="237"/>
      <c r="C78" s="223"/>
      <c r="D78" s="408" t="s">
        <v>527</v>
      </c>
      <c r="E78" s="233"/>
      <c r="F78" s="170"/>
      <c r="G78" s="170"/>
      <c r="H78" s="94"/>
      <c r="I78" s="94"/>
      <c r="J78" s="217">
        <f>SUM(K78,N78)</f>
        <v>0</v>
      </c>
      <c r="K78" s="164"/>
      <c r="L78" s="164"/>
      <c r="M78" s="164"/>
      <c r="N78" s="217"/>
      <c r="O78" s="217"/>
      <c r="P78" s="217"/>
      <c r="Q78" s="217">
        <f>SUM(E78,J78)</f>
        <v>0</v>
      </c>
    </row>
    <row r="79" spans="1:19" ht="68.25" customHeight="1" x14ac:dyDescent="0.25">
      <c r="A79" s="237" t="s">
        <v>353</v>
      </c>
      <c r="B79" s="237" t="s">
        <v>75</v>
      </c>
      <c r="C79" s="223" t="s">
        <v>61</v>
      </c>
      <c r="D79" s="365" t="s">
        <v>351</v>
      </c>
      <c r="E79" s="233">
        <f t="shared" si="14"/>
        <v>7679510</v>
      </c>
      <c r="F79" s="170">
        <v>7679510</v>
      </c>
      <c r="G79" s="170">
        <v>6294680</v>
      </c>
      <c r="H79" s="216"/>
      <c r="I79" s="216"/>
      <c r="J79" s="95">
        <f t="shared" si="13"/>
        <v>400000</v>
      </c>
      <c r="K79" s="216"/>
      <c r="L79" s="216"/>
      <c r="M79" s="216"/>
      <c r="N79" s="216">
        <v>400000</v>
      </c>
      <c r="O79" s="216">
        <v>400000</v>
      </c>
      <c r="P79" s="216"/>
      <c r="Q79" s="95">
        <f t="shared" ref="Q79:Q95" si="15">SUM(E79,J79)</f>
        <v>8079510</v>
      </c>
    </row>
    <row r="80" spans="1:19" s="166" customFormat="1" ht="50.25" customHeight="1" x14ac:dyDescent="0.25">
      <c r="A80" s="189"/>
      <c r="B80" s="189"/>
      <c r="C80" s="226"/>
      <c r="D80" s="190" t="s">
        <v>550</v>
      </c>
      <c r="E80" s="324">
        <f t="shared" si="14"/>
        <v>0</v>
      </c>
      <c r="F80" s="170"/>
      <c r="G80" s="170"/>
      <c r="H80" s="217"/>
      <c r="I80" s="217"/>
      <c r="J80" s="191">
        <f t="shared" si="13"/>
        <v>400000</v>
      </c>
      <c r="K80" s="217"/>
      <c r="L80" s="217"/>
      <c r="M80" s="217"/>
      <c r="N80" s="217">
        <v>400000</v>
      </c>
      <c r="O80" s="217">
        <v>400000</v>
      </c>
      <c r="P80" s="217"/>
      <c r="Q80" s="217">
        <f t="shared" si="15"/>
        <v>400000</v>
      </c>
    </row>
    <row r="81" spans="1:17" ht="65.25" hidden="1" customHeight="1" x14ac:dyDescent="0.25">
      <c r="A81" s="237" t="s">
        <v>355</v>
      </c>
      <c r="B81" s="237" t="s">
        <v>73</v>
      </c>
      <c r="C81" s="237" t="s">
        <v>62</v>
      </c>
      <c r="D81" s="247" t="s">
        <v>354</v>
      </c>
      <c r="E81" s="224">
        <f t="shared" si="14"/>
        <v>0</v>
      </c>
      <c r="F81" s="170"/>
      <c r="G81" s="170"/>
      <c r="H81" s="216"/>
      <c r="I81" s="216"/>
      <c r="J81" s="95">
        <f t="shared" si="13"/>
        <v>0</v>
      </c>
      <c r="K81" s="216"/>
      <c r="L81" s="216"/>
      <c r="M81" s="216"/>
      <c r="N81" s="216"/>
      <c r="O81" s="216"/>
      <c r="P81" s="216"/>
      <c r="Q81" s="95">
        <f t="shared" si="15"/>
        <v>0</v>
      </c>
    </row>
    <row r="82" spans="1:17" s="166" customFormat="1" ht="32.25" hidden="1" customHeight="1" x14ac:dyDescent="0.25">
      <c r="A82" s="189"/>
      <c r="B82" s="189"/>
      <c r="C82" s="189"/>
      <c r="D82" s="190" t="s">
        <v>508</v>
      </c>
      <c r="E82" s="324">
        <f t="shared" si="14"/>
        <v>0</v>
      </c>
      <c r="F82" s="191"/>
      <c r="G82" s="191"/>
      <c r="H82" s="217"/>
      <c r="I82" s="217"/>
      <c r="J82" s="217">
        <f t="shared" si="13"/>
        <v>0</v>
      </c>
      <c r="K82" s="217"/>
      <c r="L82" s="217"/>
      <c r="M82" s="217"/>
      <c r="N82" s="217"/>
      <c r="O82" s="217"/>
      <c r="P82" s="217"/>
      <c r="Q82" s="217">
        <f t="shared" si="15"/>
        <v>0</v>
      </c>
    </row>
    <row r="83" spans="1:17" ht="38.25" hidden="1" customHeight="1" x14ac:dyDescent="0.25">
      <c r="A83" s="237" t="s">
        <v>357</v>
      </c>
      <c r="B83" s="237" t="s">
        <v>66</v>
      </c>
      <c r="C83" s="237" t="s">
        <v>63</v>
      </c>
      <c r="D83" s="246" t="s">
        <v>356</v>
      </c>
      <c r="E83" s="224">
        <f t="shared" si="14"/>
        <v>0</v>
      </c>
      <c r="F83" s="170"/>
      <c r="G83" s="170"/>
      <c r="H83" s="216"/>
      <c r="I83" s="216"/>
      <c r="J83" s="95">
        <f t="shared" si="13"/>
        <v>0</v>
      </c>
      <c r="K83" s="216"/>
      <c r="L83" s="216"/>
      <c r="M83" s="216"/>
      <c r="N83" s="216"/>
      <c r="O83" s="216"/>
      <c r="P83" s="216"/>
      <c r="Q83" s="95">
        <f t="shared" si="15"/>
        <v>0</v>
      </c>
    </row>
    <row r="84" spans="1:17" ht="33" hidden="1" customHeight="1" x14ac:dyDescent="0.25">
      <c r="A84" s="237" t="s">
        <v>363</v>
      </c>
      <c r="B84" s="237" t="s">
        <v>364</v>
      </c>
      <c r="C84" s="223" t="s">
        <v>365</v>
      </c>
      <c r="D84" s="365" t="s">
        <v>358</v>
      </c>
      <c r="E84" s="224">
        <f t="shared" si="14"/>
        <v>0</v>
      </c>
      <c r="F84" s="170"/>
      <c r="G84" s="170"/>
      <c r="H84" s="216"/>
      <c r="I84" s="216"/>
      <c r="J84" s="95">
        <f t="shared" si="13"/>
        <v>0</v>
      </c>
      <c r="K84" s="216"/>
      <c r="L84" s="216"/>
      <c r="M84" s="216"/>
      <c r="N84" s="216"/>
      <c r="O84" s="216"/>
      <c r="P84" s="216"/>
      <c r="Q84" s="95">
        <f t="shared" si="15"/>
        <v>0</v>
      </c>
    </row>
    <row r="85" spans="1:17" ht="26.25" hidden="1" customHeight="1" x14ac:dyDescent="0.25">
      <c r="A85" s="237" t="s">
        <v>366</v>
      </c>
      <c r="B85" s="237" t="s">
        <v>367</v>
      </c>
      <c r="C85" s="223" t="s">
        <v>64</v>
      </c>
      <c r="D85" s="365" t="s">
        <v>359</v>
      </c>
      <c r="E85" s="233">
        <f t="shared" si="14"/>
        <v>0</v>
      </c>
      <c r="F85" s="170"/>
      <c r="G85" s="170"/>
      <c r="H85" s="216"/>
      <c r="I85" s="216"/>
      <c r="J85" s="95">
        <f t="shared" si="13"/>
        <v>0</v>
      </c>
      <c r="K85" s="216"/>
      <c r="L85" s="216"/>
      <c r="M85" s="216"/>
      <c r="N85" s="216"/>
      <c r="O85" s="216"/>
      <c r="P85" s="216"/>
      <c r="Q85" s="95">
        <f t="shared" si="15"/>
        <v>0</v>
      </c>
    </row>
    <row r="86" spans="1:17" ht="25.5" hidden="1" customHeight="1" x14ac:dyDescent="0.25">
      <c r="A86" s="237" t="s">
        <v>370</v>
      </c>
      <c r="B86" s="237" t="s">
        <v>368</v>
      </c>
      <c r="C86" s="223"/>
      <c r="D86" s="365" t="s">
        <v>360</v>
      </c>
      <c r="E86" s="233">
        <f t="shared" si="14"/>
        <v>0</v>
      </c>
      <c r="F86" s="170"/>
      <c r="G86" s="170"/>
      <c r="H86" s="170"/>
      <c r="I86" s="216"/>
      <c r="J86" s="95">
        <f t="shared" si="13"/>
        <v>0</v>
      </c>
      <c r="K86" s="216"/>
      <c r="L86" s="216"/>
      <c r="M86" s="216"/>
      <c r="N86" s="170"/>
      <c r="O86" s="170"/>
      <c r="P86" s="216"/>
      <c r="Q86" s="95">
        <f t="shared" si="15"/>
        <v>0</v>
      </c>
    </row>
    <row r="87" spans="1:17" s="166" customFormat="1" ht="22.5" hidden="1" customHeight="1" x14ac:dyDescent="0.25">
      <c r="A87" s="189" t="s">
        <v>371</v>
      </c>
      <c r="B87" s="189" t="s">
        <v>372</v>
      </c>
      <c r="C87" s="189" t="s">
        <v>64</v>
      </c>
      <c r="D87" s="366" t="s">
        <v>361</v>
      </c>
      <c r="E87" s="191">
        <f t="shared" si="14"/>
        <v>0</v>
      </c>
      <c r="F87" s="191"/>
      <c r="G87" s="191"/>
      <c r="H87" s="217"/>
      <c r="I87" s="217"/>
      <c r="J87" s="217">
        <f t="shared" si="13"/>
        <v>0</v>
      </c>
      <c r="K87" s="217"/>
      <c r="L87" s="217"/>
      <c r="M87" s="217"/>
      <c r="N87" s="217"/>
      <c r="O87" s="217"/>
      <c r="P87" s="217"/>
      <c r="Q87" s="217">
        <f t="shared" si="15"/>
        <v>0</v>
      </c>
    </row>
    <row r="88" spans="1:17" s="166" customFormat="1" ht="51.75" hidden="1" customHeight="1" x14ac:dyDescent="0.25">
      <c r="A88" s="189"/>
      <c r="B88" s="189"/>
      <c r="C88" s="189"/>
      <c r="D88" s="408" t="s">
        <v>515</v>
      </c>
      <c r="E88" s="191">
        <f>SUM(F88,I88)</f>
        <v>0</v>
      </c>
      <c r="F88" s="191"/>
      <c r="G88" s="191"/>
      <c r="H88" s="217"/>
      <c r="I88" s="217"/>
      <c r="J88" s="217">
        <f>SUM(K88,N88)</f>
        <v>0</v>
      </c>
      <c r="K88" s="217"/>
      <c r="L88" s="217"/>
      <c r="M88" s="217"/>
      <c r="N88" s="217"/>
      <c r="O88" s="217"/>
      <c r="P88" s="217"/>
      <c r="Q88" s="217">
        <f t="shared" si="15"/>
        <v>0</v>
      </c>
    </row>
    <row r="89" spans="1:17" s="166" customFormat="1" ht="24" hidden="1" customHeight="1" x14ac:dyDescent="0.25">
      <c r="A89" s="189" t="s">
        <v>412</v>
      </c>
      <c r="B89" s="189" t="s">
        <v>369</v>
      </c>
      <c r="C89" s="189" t="s">
        <v>64</v>
      </c>
      <c r="D89" s="366" t="s">
        <v>362</v>
      </c>
      <c r="E89" s="191">
        <f t="shared" si="14"/>
        <v>0</v>
      </c>
      <c r="F89" s="191"/>
      <c r="G89" s="191"/>
      <c r="H89" s="217"/>
      <c r="I89" s="217"/>
      <c r="J89" s="217">
        <f t="shared" si="13"/>
        <v>0</v>
      </c>
      <c r="K89" s="217"/>
      <c r="L89" s="217"/>
      <c r="M89" s="217"/>
      <c r="N89" s="217"/>
      <c r="O89" s="217"/>
      <c r="P89" s="217"/>
      <c r="Q89" s="217">
        <f t="shared" si="15"/>
        <v>0</v>
      </c>
    </row>
    <row r="90" spans="1:17" ht="144.75" hidden="1" customHeight="1" x14ac:dyDescent="0.25">
      <c r="A90" s="237" t="s">
        <v>374</v>
      </c>
      <c r="B90" s="237" t="s">
        <v>373</v>
      </c>
      <c r="C90" s="237" t="s">
        <v>67</v>
      </c>
      <c r="D90" s="283" t="s">
        <v>375</v>
      </c>
      <c r="E90" s="224">
        <f t="shared" si="14"/>
        <v>0</v>
      </c>
      <c r="F90" s="170"/>
      <c r="G90" s="170"/>
      <c r="H90" s="216"/>
      <c r="I90" s="216"/>
      <c r="J90" s="95">
        <f t="shared" si="13"/>
        <v>0</v>
      </c>
      <c r="K90" s="216"/>
      <c r="L90" s="216"/>
      <c r="M90" s="216"/>
      <c r="N90" s="216"/>
      <c r="O90" s="216"/>
      <c r="P90" s="216"/>
      <c r="Q90" s="95">
        <f t="shared" si="15"/>
        <v>0</v>
      </c>
    </row>
    <row r="91" spans="1:17" ht="26.25" hidden="1" customHeight="1" x14ac:dyDescent="0.25">
      <c r="A91" s="237" t="s">
        <v>378</v>
      </c>
      <c r="B91" s="237" t="s">
        <v>381</v>
      </c>
      <c r="C91" s="223"/>
      <c r="D91" s="365" t="s">
        <v>376</v>
      </c>
      <c r="E91" s="233">
        <f t="shared" si="14"/>
        <v>0</v>
      </c>
      <c r="F91" s="191"/>
      <c r="G91" s="191"/>
      <c r="H91" s="216"/>
      <c r="I91" s="216"/>
      <c r="J91" s="95">
        <f>SUM(K91,N91)</f>
        <v>0</v>
      </c>
      <c r="K91" s="216"/>
      <c r="L91" s="216"/>
      <c r="M91" s="216"/>
      <c r="N91" s="216"/>
      <c r="O91" s="216"/>
      <c r="P91" s="216"/>
      <c r="Q91" s="95">
        <f t="shared" si="15"/>
        <v>0</v>
      </c>
    </row>
    <row r="92" spans="1:17" s="166" customFormat="1" ht="30.75" hidden="1" customHeight="1" x14ac:dyDescent="0.25">
      <c r="A92" s="189" t="s">
        <v>379</v>
      </c>
      <c r="B92" s="189" t="s">
        <v>380</v>
      </c>
      <c r="C92" s="226" t="s">
        <v>65</v>
      </c>
      <c r="D92" s="366" t="s">
        <v>377</v>
      </c>
      <c r="E92" s="324">
        <f t="shared" si="14"/>
        <v>0</v>
      </c>
      <c r="F92" s="191"/>
      <c r="G92" s="191"/>
      <c r="H92" s="217"/>
      <c r="I92" s="217"/>
      <c r="J92" s="217">
        <f t="shared" si="13"/>
        <v>0</v>
      </c>
      <c r="K92" s="217"/>
      <c r="L92" s="217"/>
      <c r="M92" s="217"/>
      <c r="N92" s="217"/>
      <c r="O92" s="217"/>
      <c r="P92" s="217"/>
      <c r="Q92" s="217">
        <f t="shared" si="15"/>
        <v>0</v>
      </c>
    </row>
    <row r="93" spans="1:17" ht="25.5" hidden="1" customHeight="1" x14ac:dyDescent="0.25">
      <c r="A93" s="237" t="s">
        <v>382</v>
      </c>
      <c r="B93" s="218" t="s">
        <v>258</v>
      </c>
      <c r="C93" s="218" t="s">
        <v>84</v>
      </c>
      <c r="D93" s="203" t="s">
        <v>21</v>
      </c>
      <c r="E93" s="233">
        <f t="shared" si="14"/>
        <v>0</v>
      </c>
      <c r="F93" s="170"/>
      <c r="G93" s="170"/>
      <c r="H93" s="216"/>
      <c r="I93" s="216"/>
      <c r="J93" s="95">
        <f t="shared" si="13"/>
        <v>0</v>
      </c>
      <c r="K93" s="216"/>
      <c r="L93" s="216"/>
      <c r="M93" s="216"/>
      <c r="N93" s="216"/>
      <c r="O93" s="216"/>
      <c r="P93" s="216"/>
      <c r="Q93" s="95">
        <f t="shared" si="15"/>
        <v>0</v>
      </c>
    </row>
    <row r="94" spans="1:17" ht="28.5" hidden="1" customHeight="1" x14ac:dyDescent="0.25">
      <c r="A94" s="237" t="s">
        <v>519</v>
      </c>
      <c r="B94" s="237" t="s">
        <v>520</v>
      </c>
      <c r="C94" s="237"/>
      <c r="D94" s="246" t="s">
        <v>523</v>
      </c>
      <c r="E94" s="224">
        <f>SUM(E95)</f>
        <v>0</v>
      </c>
      <c r="F94" s="170"/>
      <c r="G94" s="170"/>
      <c r="H94" s="170"/>
      <c r="I94" s="170">
        <f>SUM(I95)</f>
        <v>0</v>
      </c>
      <c r="J94" s="95">
        <f t="shared" si="13"/>
        <v>0</v>
      </c>
      <c r="K94" s="170"/>
      <c r="L94" s="170"/>
      <c r="M94" s="170"/>
      <c r="N94" s="170"/>
      <c r="O94" s="170"/>
      <c r="P94" s="224">
        <f>SUM(P95)</f>
        <v>0</v>
      </c>
      <c r="Q94" s="95">
        <f t="shared" si="15"/>
        <v>0</v>
      </c>
    </row>
    <row r="95" spans="1:17" s="166" customFormat="1" ht="29.25" hidden="1" customHeight="1" x14ac:dyDescent="0.25">
      <c r="A95" s="189" t="s">
        <v>521</v>
      </c>
      <c r="B95" s="189" t="s">
        <v>524</v>
      </c>
      <c r="C95" s="189" t="s">
        <v>343</v>
      </c>
      <c r="D95" s="427" t="s">
        <v>522</v>
      </c>
      <c r="E95" s="191">
        <f>SUM(F95,I95)</f>
        <v>0</v>
      </c>
      <c r="F95" s="191"/>
      <c r="G95" s="191"/>
      <c r="H95" s="191"/>
      <c r="I95" s="191"/>
      <c r="J95" s="191">
        <f t="shared" si="13"/>
        <v>0</v>
      </c>
      <c r="K95" s="217"/>
      <c r="L95" s="217"/>
      <c r="M95" s="217"/>
      <c r="N95" s="217"/>
      <c r="O95" s="217"/>
      <c r="P95" s="217"/>
      <c r="Q95" s="428">
        <f t="shared" si="15"/>
        <v>0</v>
      </c>
    </row>
    <row r="96" spans="1:17" ht="30" hidden="1" customHeight="1" x14ac:dyDescent="0.25">
      <c r="A96" s="237" t="s">
        <v>516</v>
      </c>
      <c r="B96" s="237" t="s">
        <v>517</v>
      </c>
      <c r="C96" s="237" t="s">
        <v>72</v>
      </c>
      <c r="D96" s="246" t="s">
        <v>518</v>
      </c>
      <c r="E96" s="227">
        <f>SUM(F96,I96)</f>
        <v>0</v>
      </c>
      <c r="F96" s="170"/>
      <c r="G96" s="170"/>
      <c r="H96" s="216"/>
      <c r="I96" s="216"/>
      <c r="J96" s="95">
        <f>SUM(K96,N96)</f>
        <v>0</v>
      </c>
      <c r="K96" s="216"/>
      <c r="L96" s="216"/>
      <c r="M96" s="216"/>
      <c r="N96" s="216"/>
      <c r="O96" s="216"/>
      <c r="P96" s="216"/>
      <c r="Q96" s="95">
        <f>SUM(E96,J96)</f>
        <v>0</v>
      </c>
    </row>
    <row r="97" spans="1:34" ht="41.25" customHeight="1" x14ac:dyDescent="0.25">
      <c r="A97" s="379" t="s">
        <v>285</v>
      </c>
      <c r="B97" s="379"/>
      <c r="C97" s="379"/>
      <c r="D97" s="382" t="s">
        <v>196</v>
      </c>
      <c r="E97" s="440">
        <f>SUM(E98)</f>
        <v>300770.59999999998</v>
      </c>
      <c r="F97" s="440">
        <f t="shared" ref="F97:P97" si="16">SUM(F98)</f>
        <v>300770.59999999998</v>
      </c>
      <c r="G97" s="383">
        <f t="shared" si="16"/>
        <v>61640</v>
      </c>
      <c r="H97" s="383">
        <f t="shared" si="16"/>
        <v>1700</v>
      </c>
      <c r="I97" s="383">
        <f t="shared" si="16"/>
        <v>0</v>
      </c>
      <c r="J97" s="383">
        <f t="shared" si="16"/>
        <v>1006864</v>
      </c>
      <c r="K97" s="383">
        <f t="shared" si="16"/>
        <v>0</v>
      </c>
      <c r="L97" s="383">
        <f t="shared" si="16"/>
        <v>0</v>
      </c>
      <c r="M97" s="383">
        <f t="shared" si="16"/>
        <v>0</v>
      </c>
      <c r="N97" s="383">
        <f t="shared" si="16"/>
        <v>1006864</v>
      </c>
      <c r="O97" s="383">
        <f t="shared" si="16"/>
        <v>1006864</v>
      </c>
      <c r="P97" s="383">
        <f t="shared" si="16"/>
        <v>0</v>
      </c>
      <c r="Q97" s="440">
        <f>SUM(E97,J97)</f>
        <v>1307634.6000000001</v>
      </c>
      <c r="S97" s="391">
        <f>SUM(E97,J97)</f>
        <v>1307634.6000000001</v>
      </c>
    </row>
    <row r="98" spans="1:34" s="4" customFormat="1" ht="39.75" customHeight="1" x14ac:dyDescent="0.25">
      <c r="A98" s="379" t="s">
        <v>284</v>
      </c>
      <c r="B98" s="379"/>
      <c r="C98" s="379"/>
      <c r="D98" s="382" t="s">
        <v>196</v>
      </c>
      <c r="E98" s="440">
        <f>SUM(E109,E118,E124,E126)</f>
        <v>300770.59999999998</v>
      </c>
      <c r="F98" s="440">
        <f t="shared" ref="F98:Q98" si="17">SUM(F109,F118,F124,F126)</f>
        <v>300770.59999999998</v>
      </c>
      <c r="G98" s="383">
        <f t="shared" si="17"/>
        <v>61640</v>
      </c>
      <c r="H98" s="383">
        <f t="shared" si="17"/>
        <v>1700</v>
      </c>
      <c r="I98" s="383">
        <f t="shared" si="17"/>
        <v>0</v>
      </c>
      <c r="J98" s="383">
        <f t="shared" si="17"/>
        <v>1006864</v>
      </c>
      <c r="K98" s="383">
        <f t="shared" si="17"/>
        <v>0</v>
      </c>
      <c r="L98" s="383">
        <f t="shared" si="17"/>
        <v>0</v>
      </c>
      <c r="M98" s="383">
        <f t="shared" si="17"/>
        <v>0</v>
      </c>
      <c r="N98" s="383">
        <f t="shared" si="17"/>
        <v>1006864</v>
      </c>
      <c r="O98" s="383">
        <f t="shared" si="17"/>
        <v>1006864</v>
      </c>
      <c r="P98" s="440">
        <f t="shared" si="17"/>
        <v>0</v>
      </c>
      <c r="Q98" s="440">
        <f t="shared" si="17"/>
        <v>1307634.6000000001</v>
      </c>
      <c r="S98" s="391">
        <f>SUM(E98,J98)</f>
        <v>1307634.6000000001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5.25" hidden="1" customHeight="1" x14ac:dyDescent="0.25">
      <c r="A99" s="218" t="s">
        <v>290</v>
      </c>
      <c r="B99" s="295" t="s">
        <v>200</v>
      </c>
      <c r="C99" s="295" t="s">
        <v>59</v>
      </c>
      <c r="D99" s="203" t="s">
        <v>199</v>
      </c>
      <c r="E99" s="224">
        <f t="shared" ref="E99:E134" si="18">SUM(F99,I99)</f>
        <v>0</v>
      </c>
      <c r="F99" s="220"/>
      <c r="G99" s="221"/>
      <c r="H99" s="221"/>
      <c r="I99" s="94"/>
      <c r="J99" s="214">
        <f>SUM(K99,N99)</f>
        <v>0</v>
      </c>
      <c r="K99" s="221"/>
      <c r="L99" s="221"/>
      <c r="M99" s="221"/>
      <c r="N99" s="221"/>
      <c r="O99" s="221"/>
      <c r="P99" s="221"/>
      <c r="Q99" s="214">
        <f>SUM(E99,J99)</f>
        <v>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62.25" hidden="1" customHeight="1" x14ac:dyDescent="0.25">
      <c r="A100" s="294" t="s">
        <v>387</v>
      </c>
      <c r="B100" s="298">
        <v>3010</v>
      </c>
      <c r="C100" s="298"/>
      <c r="D100" s="365" t="s">
        <v>384</v>
      </c>
      <c r="E100" s="224">
        <f t="shared" si="18"/>
        <v>0</v>
      </c>
      <c r="F100" s="220"/>
      <c r="G100" s="221"/>
      <c r="H100" s="221"/>
      <c r="I100" s="221"/>
      <c r="J100" s="220">
        <f>SUM(J101:J102)</f>
        <v>0</v>
      </c>
      <c r="K100" s="221"/>
      <c r="L100" s="221"/>
      <c r="M100" s="221"/>
      <c r="N100" s="221"/>
      <c r="O100" s="221"/>
      <c r="P100" s="221"/>
      <c r="Q100" s="214">
        <f t="shared" ref="Q100:Q125" si="19"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328" customFormat="1" ht="48" hidden="1" customHeight="1" x14ac:dyDescent="0.25">
      <c r="A101" s="292" t="s">
        <v>388</v>
      </c>
      <c r="B101" s="299">
        <v>3011</v>
      </c>
      <c r="C101" s="299">
        <v>1030</v>
      </c>
      <c r="D101" s="366" t="s">
        <v>385</v>
      </c>
      <c r="E101" s="191">
        <f t="shared" si="18"/>
        <v>0</v>
      </c>
      <c r="F101" s="321"/>
      <c r="G101" s="320"/>
      <c r="H101" s="320"/>
      <c r="I101" s="320"/>
      <c r="J101" s="330">
        <f>SUM(K101,N101)</f>
        <v>0</v>
      </c>
      <c r="K101" s="320"/>
      <c r="L101" s="320"/>
      <c r="M101" s="320"/>
      <c r="N101" s="320"/>
      <c r="O101" s="320"/>
      <c r="P101" s="320"/>
      <c r="Q101" s="330">
        <f t="shared" si="19"/>
        <v>0</v>
      </c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329"/>
      <c r="AG101" s="329"/>
      <c r="AH101" s="329"/>
    </row>
    <row r="102" spans="1:34" s="328" customFormat="1" ht="35.25" hidden="1" customHeight="1" x14ac:dyDescent="0.25">
      <c r="A102" s="292" t="s">
        <v>411</v>
      </c>
      <c r="B102" s="300">
        <v>3012</v>
      </c>
      <c r="C102" s="300">
        <v>1060</v>
      </c>
      <c r="D102" s="367" t="s">
        <v>386</v>
      </c>
      <c r="E102" s="321">
        <f t="shared" si="18"/>
        <v>0</v>
      </c>
      <c r="F102" s="321"/>
      <c r="G102" s="320"/>
      <c r="H102" s="320"/>
      <c r="I102" s="320"/>
      <c r="J102" s="330">
        <f>SUM(K102,N102)</f>
        <v>0</v>
      </c>
      <c r="K102" s="320"/>
      <c r="L102" s="320"/>
      <c r="M102" s="320"/>
      <c r="N102" s="320"/>
      <c r="O102" s="320"/>
      <c r="P102" s="320"/>
      <c r="Q102" s="330">
        <f t="shared" si="19"/>
        <v>0</v>
      </c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329"/>
      <c r="AG102" s="329"/>
      <c r="AH102" s="329"/>
    </row>
    <row r="103" spans="1:34" s="4" customFormat="1" ht="42" hidden="1" customHeight="1" x14ac:dyDescent="0.25">
      <c r="A103" s="294" t="s">
        <v>397</v>
      </c>
      <c r="B103" s="301">
        <v>3020</v>
      </c>
      <c r="C103" s="302"/>
      <c r="D103" s="365" t="s">
        <v>396</v>
      </c>
      <c r="E103" s="296">
        <f t="shared" ref="E103:E108" si="20">SUM(F103,I103)</f>
        <v>0</v>
      </c>
      <c r="F103" s="220"/>
      <c r="G103" s="221"/>
      <c r="H103" s="221"/>
      <c r="I103" s="221"/>
      <c r="J103" s="214">
        <f t="shared" ref="J103:J118" si="21">SUM(K103,N103)</f>
        <v>0</v>
      </c>
      <c r="K103" s="221"/>
      <c r="L103" s="221"/>
      <c r="M103" s="221"/>
      <c r="N103" s="221"/>
      <c r="O103" s="221"/>
      <c r="P103" s="221"/>
      <c r="Q103" s="214">
        <f t="shared" ref="Q103:Q108" si="22">SUM(E103,J103)</f>
        <v>0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328" customFormat="1" ht="46.5" hidden="1" customHeight="1" x14ac:dyDescent="0.25">
      <c r="A104" s="187" t="s">
        <v>398</v>
      </c>
      <c r="B104" s="299">
        <v>3022</v>
      </c>
      <c r="C104" s="299">
        <v>1060</v>
      </c>
      <c r="D104" s="366" t="s">
        <v>399</v>
      </c>
      <c r="E104" s="191">
        <f t="shared" si="20"/>
        <v>0</v>
      </c>
      <c r="F104" s="191"/>
      <c r="G104" s="164"/>
      <c r="H104" s="164"/>
      <c r="I104" s="164"/>
      <c r="J104" s="217">
        <f t="shared" si="21"/>
        <v>0</v>
      </c>
      <c r="K104" s="164"/>
      <c r="L104" s="164"/>
      <c r="M104" s="164"/>
      <c r="N104" s="164"/>
      <c r="O104" s="164"/>
      <c r="P104" s="164"/>
      <c r="Q104" s="217">
        <f t="shared" si="22"/>
        <v>0</v>
      </c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</row>
    <row r="105" spans="1:34" s="4" customFormat="1" ht="48" hidden="1" customHeight="1" x14ac:dyDescent="0.25">
      <c r="A105" s="222" t="s">
        <v>293</v>
      </c>
      <c r="B105" s="222" t="s">
        <v>291</v>
      </c>
      <c r="C105" s="237"/>
      <c r="D105" s="365" t="s">
        <v>299</v>
      </c>
      <c r="E105" s="224">
        <f t="shared" si="20"/>
        <v>0</v>
      </c>
      <c r="F105" s="170"/>
      <c r="G105" s="224"/>
      <c r="H105" s="224"/>
      <c r="I105" s="224"/>
      <c r="J105" s="95">
        <f t="shared" si="21"/>
        <v>0</v>
      </c>
      <c r="K105" s="94"/>
      <c r="L105" s="94"/>
      <c r="M105" s="94"/>
      <c r="N105" s="94"/>
      <c r="O105" s="94"/>
      <c r="P105" s="94"/>
      <c r="Q105" s="95">
        <f t="shared" si="22"/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28" customFormat="1" ht="36" hidden="1" customHeight="1" x14ac:dyDescent="0.25">
      <c r="A106" s="225" t="s">
        <v>294</v>
      </c>
      <c r="B106" s="225" t="s">
        <v>292</v>
      </c>
      <c r="C106" s="226" t="s">
        <v>25</v>
      </c>
      <c r="D106" s="366" t="s">
        <v>300</v>
      </c>
      <c r="E106" s="191">
        <f t="shared" si="20"/>
        <v>0</v>
      </c>
      <c r="F106" s="191"/>
      <c r="G106" s="228"/>
      <c r="H106" s="228"/>
      <c r="I106" s="228"/>
      <c r="J106" s="330">
        <f t="shared" si="21"/>
        <v>0</v>
      </c>
      <c r="K106" s="320"/>
      <c r="L106" s="320"/>
      <c r="M106" s="320"/>
      <c r="N106" s="320"/>
      <c r="O106" s="320"/>
      <c r="P106" s="320"/>
      <c r="Q106" s="330">
        <f t="shared" si="22"/>
        <v>0</v>
      </c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</row>
    <row r="107" spans="1:34" s="328" customFormat="1" ht="38.25" hidden="1" customHeight="1" x14ac:dyDescent="0.25">
      <c r="A107" s="225" t="s">
        <v>297</v>
      </c>
      <c r="B107" s="229" t="s">
        <v>296</v>
      </c>
      <c r="C107" s="230" t="s">
        <v>73</v>
      </c>
      <c r="D107" s="366" t="s">
        <v>301</v>
      </c>
      <c r="E107" s="191">
        <f t="shared" si="20"/>
        <v>0</v>
      </c>
      <c r="F107" s="231"/>
      <c r="G107" s="232"/>
      <c r="H107" s="232"/>
      <c r="I107" s="232"/>
      <c r="J107" s="330">
        <f t="shared" si="21"/>
        <v>0</v>
      </c>
      <c r="K107" s="320"/>
      <c r="L107" s="320"/>
      <c r="M107" s="320"/>
      <c r="N107" s="320"/>
      <c r="O107" s="320"/>
      <c r="P107" s="320"/>
      <c r="Q107" s="330">
        <f t="shared" si="22"/>
        <v>0</v>
      </c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</row>
    <row r="108" spans="1:34" s="328" customFormat="1" ht="33" hidden="1" customHeight="1" x14ac:dyDescent="0.25">
      <c r="A108" s="225" t="s">
        <v>298</v>
      </c>
      <c r="B108" s="225" t="s">
        <v>295</v>
      </c>
      <c r="C108" s="226" t="s">
        <v>73</v>
      </c>
      <c r="D108" s="366" t="s">
        <v>26</v>
      </c>
      <c r="E108" s="191">
        <f t="shared" si="20"/>
        <v>0</v>
      </c>
      <c r="F108" s="191"/>
      <c r="G108" s="232"/>
      <c r="H108" s="232"/>
      <c r="I108" s="232"/>
      <c r="J108" s="330">
        <f t="shared" si="21"/>
        <v>0</v>
      </c>
      <c r="K108" s="320"/>
      <c r="L108" s="320"/>
      <c r="M108" s="320"/>
      <c r="N108" s="320"/>
      <c r="O108" s="320"/>
      <c r="P108" s="320"/>
      <c r="Q108" s="330">
        <f t="shared" si="22"/>
        <v>0</v>
      </c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</row>
    <row r="109" spans="1:34" s="4" customFormat="1" ht="36" hidden="1" customHeight="1" x14ac:dyDescent="0.25">
      <c r="A109" s="294" t="s">
        <v>410</v>
      </c>
      <c r="B109" s="298">
        <v>3040</v>
      </c>
      <c r="C109" s="362"/>
      <c r="D109" s="368" t="s">
        <v>450</v>
      </c>
      <c r="E109" s="296">
        <f t="shared" si="18"/>
        <v>0</v>
      </c>
      <c r="F109" s="220">
        <f>SUM(F111:F112)</f>
        <v>0</v>
      </c>
      <c r="G109" s="221"/>
      <c r="H109" s="221"/>
      <c r="I109" s="221"/>
      <c r="J109" s="214">
        <f t="shared" si="21"/>
        <v>0</v>
      </c>
      <c r="K109" s="221"/>
      <c r="L109" s="221"/>
      <c r="M109" s="221"/>
      <c r="N109" s="221"/>
      <c r="O109" s="221"/>
      <c r="P109" s="221"/>
      <c r="Q109" s="214">
        <f t="shared" si="19"/>
        <v>0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328" customFormat="1" ht="19.5" hidden="1" customHeight="1" x14ac:dyDescent="0.25">
      <c r="A110" s="292" t="s">
        <v>409</v>
      </c>
      <c r="B110" s="299">
        <v>3041</v>
      </c>
      <c r="C110" s="363">
        <v>1040</v>
      </c>
      <c r="D110" s="369" t="s">
        <v>389</v>
      </c>
      <c r="E110" s="364">
        <f t="shared" si="18"/>
        <v>0</v>
      </c>
      <c r="F110" s="321"/>
      <c r="G110" s="320"/>
      <c r="H110" s="320"/>
      <c r="I110" s="320"/>
      <c r="J110" s="330">
        <f t="shared" si="21"/>
        <v>0</v>
      </c>
      <c r="K110" s="320"/>
      <c r="L110" s="320"/>
      <c r="M110" s="320"/>
      <c r="N110" s="320"/>
      <c r="O110" s="320"/>
      <c r="P110" s="320"/>
      <c r="Q110" s="330">
        <f t="shared" si="19"/>
        <v>0</v>
      </c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</row>
    <row r="111" spans="1:34" s="328" customFormat="1" ht="24" hidden="1" customHeight="1" x14ac:dyDescent="0.25">
      <c r="A111" s="292" t="s">
        <v>452</v>
      </c>
      <c r="B111" s="299">
        <v>3042</v>
      </c>
      <c r="C111" s="363">
        <v>1040</v>
      </c>
      <c r="D111" s="369" t="s">
        <v>394</v>
      </c>
      <c r="E111" s="364">
        <f t="shared" si="18"/>
        <v>0</v>
      </c>
      <c r="F111" s="321"/>
      <c r="G111" s="320"/>
      <c r="H111" s="320"/>
      <c r="I111" s="320"/>
      <c r="J111" s="330">
        <f t="shared" si="21"/>
        <v>0</v>
      </c>
      <c r="K111" s="320"/>
      <c r="L111" s="320"/>
      <c r="M111" s="320"/>
      <c r="N111" s="320"/>
      <c r="O111" s="320"/>
      <c r="P111" s="320"/>
      <c r="Q111" s="330">
        <f t="shared" si="19"/>
        <v>0</v>
      </c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</row>
    <row r="112" spans="1:34" s="328" customFormat="1" ht="20.25" hidden="1" customHeight="1" x14ac:dyDescent="0.25">
      <c r="A112" s="292" t="s">
        <v>408</v>
      </c>
      <c r="B112" s="299">
        <v>3043</v>
      </c>
      <c r="C112" s="363">
        <v>1040</v>
      </c>
      <c r="D112" s="369" t="s">
        <v>390</v>
      </c>
      <c r="E112" s="364">
        <f t="shared" si="18"/>
        <v>0</v>
      </c>
      <c r="F112" s="321"/>
      <c r="G112" s="320"/>
      <c r="H112" s="320"/>
      <c r="I112" s="320"/>
      <c r="J112" s="330">
        <f t="shared" si="21"/>
        <v>0</v>
      </c>
      <c r="K112" s="320"/>
      <c r="L112" s="320"/>
      <c r="M112" s="320"/>
      <c r="N112" s="320"/>
      <c r="O112" s="320"/>
      <c r="P112" s="320"/>
      <c r="Q112" s="330">
        <f t="shared" si="19"/>
        <v>0</v>
      </c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</row>
    <row r="113" spans="1:34" s="328" customFormat="1" ht="34.5" hidden="1" customHeight="1" x14ac:dyDescent="0.25">
      <c r="A113" s="292" t="s">
        <v>407</v>
      </c>
      <c r="B113" s="299">
        <v>3044</v>
      </c>
      <c r="C113" s="363">
        <v>1040</v>
      </c>
      <c r="D113" s="369" t="s">
        <v>391</v>
      </c>
      <c r="E113" s="364">
        <f t="shared" si="18"/>
        <v>0</v>
      </c>
      <c r="F113" s="321"/>
      <c r="G113" s="320"/>
      <c r="H113" s="320"/>
      <c r="I113" s="320"/>
      <c r="J113" s="330">
        <f t="shared" si="21"/>
        <v>0</v>
      </c>
      <c r="K113" s="320"/>
      <c r="L113" s="320"/>
      <c r="M113" s="320"/>
      <c r="N113" s="320"/>
      <c r="O113" s="320"/>
      <c r="P113" s="320"/>
      <c r="Q113" s="330">
        <f t="shared" si="19"/>
        <v>0</v>
      </c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</row>
    <row r="114" spans="1:34" s="328" customFormat="1" ht="22.5" hidden="1" customHeight="1" x14ac:dyDescent="0.25">
      <c r="A114" s="292" t="s">
        <v>406</v>
      </c>
      <c r="B114" s="299">
        <v>3045</v>
      </c>
      <c r="C114" s="363">
        <v>1040</v>
      </c>
      <c r="D114" s="369" t="s">
        <v>392</v>
      </c>
      <c r="E114" s="364">
        <f t="shared" si="18"/>
        <v>0</v>
      </c>
      <c r="F114" s="321"/>
      <c r="G114" s="320"/>
      <c r="H114" s="320"/>
      <c r="I114" s="320"/>
      <c r="J114" s="330">
        <f t="shared" si="21"/>
        <v>0</v>
      </c>
      <c r="K114" s="320"/>
      <c r="L114" s="320"/>
      <c r="M114" s="320"/>
      <c r="N114" s="320"/>
      <c r="O114" s="320"/>
      <c r="P114" s="320"/>
      <c r="Q114" s="330">
        <f t="shared" si="19"/>
        <v>0</v>
      </c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</row>
    <row r="115" spans="1:34" s="328" customFormat="1" ht="20.25" hidden="1" customHeight="1" x14ac:dyDescent="0.25">
      <c r="A115" s="292" t="s">
        <v>405</v>
      </c>
      <c r="B115" s="299">
        <v>3046</v>
      </c>
      <c r="C115" s="363">
        <v>1040</v>
      </c>
      <c r="D115" s="369" t="s">
        <v>393</v>
      </c>
      <c r="E115" s="364">
        <f t="shared" si="18"/>
        <v>0</v>
      </c>
      <c r="F115" s="321"/>
      <c r="G115" s="320"/>
      <c r="H115" s="320"/>
      <c r="I115" s="320"/>
      <c r="J115" s="330">
        <f t="shared" si="21"/>
        <v>0</v>
      </c>
      <c r="K115" s="320"/>
      <c r="L115" s="320"/>
      <c r="M115" s="320"/>
      <c r="N115" s="320"/>
      <c r="O115" s="320"/>
      <c r="P115" s="320"/>
      <c r="Q115" s="330">
        <f t="shared" si="19"/>
        <v>0</v>
      </c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</row>
    <row r="116" spans="1:34" s="328" customFormat="1" ht="30.75" hidden="1" customHeight="1" x14ac:dyDescent="0.25">
      <c r="A116" s="292" t="s">
        <v>404</v>
      </c>
      <c r="B116" s="299">
        <v>3047</v>
      </c>
      <c r="C116" s="363">
        <v>1040</v>
      </c>
      <c r="D116" s="369" t="s">
        <v>451</v>
      </c>
      <c r="E116" s="364">
        <f t="shared" si="18"/>
        <v>0</v>
      </c>
      <c r="F116" s="321"/>
      <c r="G116" s="320"/>
      <c r="H116" s="320"/>
      <c r="I116" s="320"/>
      <c r="J116" s="330">
        <f t="shared" si="21"/>
        <v>0</v>
      </c>
      <c r="K116" s="320"/>
      <c r="L116" s="320"/>
      <c r="M116" s="320"/>
      <c r="N116" s="320"/>
      <c r="O116" s="320"/>
      <c r="P116" s="320"/>
      <c r="Q116" s="330">
        <f t="shared" si="19"/>
        <v>0</v>
      </c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</row>
    <row r="117" spans="1:34" s="4" customFormat="1" ht="33" hidden="1" customHeight="1" x14ac:dyDescent="0.25">
      <c r="A117" s="294" t="s">
        <v>403</v>
      </c>
      <c r="B117" s="298">
        <v>3050</v>
      </c>
      <c r="C117" s="298">
        <v>1070</v>
      </c>
      <c r="D117" s="365" t="s">
        <v>395</v>
      </c>
      <c r="E117" s="219">
        <f t="shared" si="18"/>
        <v>0</v>
      </c>
      <c r="F117" s="220"/>
      <c r="G117" s="221"/>
      <c r="H117" s="221"/>
      <c r="I117" s="221"/>
      <c r="J117" s="214">
        <f t="shared" si="21"/>
        <v>0</v>
      </c>
      <c r="K117" s="221"/>
      <c r="L117" s="221"/>
      <c r="M117" s="221"/>
      <c r="N117" s="221"/>
      <c r="O117" s="221"/>
      <c r="P117" s="221"/>
      <c r="Q117" s="214">
        <f t="shared" si="19"/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130.5" hidden="1" customHeight="1" x14ac:dyDescent="0.25">
      <c r="A118" s="218" t="s">
        <v>402</v>
      </c>
      <c r="B118" s="218" t="s">
        <v>401</v>
      </c>
      <c r="C118" s="218"/>
      <c r="D118" s="203" t="s">
        <v>437</v>
      </c>
      <c r="E118" s="224">
        <f t="shared" si="18"/>
        <v>0</v>
      </c>
      <c r="F118" s="170"/>
      <c r="G118" s="94"/>
      <c r="H118" s="94"/>
      <c r="I118" s="94"/>
      <c r="J118" s="219">
        <f t="shared" si="21"/>
        <v>0</v>
      </c>
      <c r="K118" s="94"/>
      <c r="L118" s="94"/>
      <c r="M118" s="94"/>
      <c r="N118" s="94"/>
      <c r="O118" s="94"/>
      <c r="P118" s="94"/>
      <c r="Q118" s="95">
        <f t="shared" si="19"/>
        <v>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160" customFormat="1" ht="33.75" hidden="1" customHeight="1" x14ac:dyDescent="0.25">
      <c r="A119" s="187" t="s">
        <v>439</v>
      </c>
      <c r="B119" s="187" t="s">
        <v>440</v>
      </c>
      <c r="C119" s="292" t="s">
        <v>74</v>
      </c>
      <c r="D119" s="361" t="s">
        <v>438</v>
      </c>
      <c r="E119" s="191">
        <f t="shared" si="18"/>
        <v>0</v>
      </c>
      <c r="F119" s="321"/>
      <c r="G119" s="320"/>
      <c r="H119" s="320"/>
      <c r="I119" s="320"/>
      <c r="J119" s="321">
        <f t="shared" ref="J119:J125" si="23">SUM(K119,N119)</f>
        <v>0</v>
      </c>
      <c r="K119" s="320"/>
      <c r="L119" s="320"/>
      <c r="M119" s="320"/>
      <c r="N119" s="320"/>
      <c r="O119" s="320"/>
      <c r="P119" s="320"/>
      <c r="Q119" s="321">
        <f t="shared" si="19"/>
        <v>0</v>
      </c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</row>
    <row r="120" spans="1:34" s="160" customFormat="1" ht="50.25" hidden="1" customHeight="1" x14ac:dyDescent="0.25">
      <c r="A120" s="187" t="s">
        <v>454</v>
      </c>
      <c r="B120" s="187" t="s">
        <v>455</v>
      </c>
      <c r="C120" s="292" t="s">
        <v>74</v>
      </c>
      <c r="D120" s="361" t="s">
        <v>453</v>
      </c>
      <c r="E120" s="324">
        <f t="shared" si="18"/>
        <v>0</v>
      </c>
      <c r="F120" s="321"/>
      <c r="G120" s="320"/>
      <c r="H120" s="320"/>
      <c r="I120" s="320"/>
      <c r="J120" s="321">
        <f t="shared" si="23"/>
        <v>0</v>
      </c>
      <c r="K120" s="320"/>
      <c r="L120" s="320"/>
      <c r="M120" s="320"/>
      <c r="N120" s="320"/>
      <c r="O120" s="320"/>
      <c r="P120" s="320"/>
      <c r="Q120" s="321">
        <f>SUM(E120,J120)</f>
        <v>0</v>
      </c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</row>
    <row r="121" spans="1:34" s="160" customFormat="1" ht="38.25" hidden="1" customHeight="1" x14ac:dyDescent="0.25">
      <c r="A121" s="187" t="s">
        <v>448</v>
      </c>
      <c r="B121" s="187" t="s">
        <v>443</v>
      </c>
      <c r="C121" s="292" t="s">
        <v>74</v>
      </c>
      <c r="D121" s="369" t="s">
        <v>400</v>
      </c>
      <c r="E121" s="191">
        <f t="shared" si="18"/>
        <v>0</v>
      </c>
      <c r="F121" s="191"/>
      <c r="G121" s="164"/>
      <c r="H121" s="164"/>
      <c r="I121" s="164"/>
      <c r="J121" s="191">
        <f t="shared" si="23"/>
        <v>0</v>
      </c>
      <c r="K121" s="164"/>
      <c r="L121" s="164"/>
      <c r="M121" s="164"/>
      <c r="N121" s="164"/>
      <c r="O121" s="164"/>
      <c r="P121" s="164"/>
      <c r="Q121" s="191">
        <f t="shared" si="19"/>
        <v>0</v>
      </c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</row>
    <row r="122" spans="1:34" s="160" customFormat="1" ht="51" hidden="1" customHeight="1" x14ac:dyDescent="0.25">
      <c r="A122" s="187" t="s">
        <v>447</v>
      </c>
      <c r="B122" s="187" t="s">
        <v>444</v>
      </c>
      <c r="C122" s="292" t="s">
        <v>67</v>
      </c>
      <c r="D122" s="369" t="s">
        <v>441</v>
      </c>
      <c r="E122" s="191">
        <f t="shared" si="18"/>
        <v>0</v>
      </c>
      <c r="F122" s="191"/>
      <c r="G122" s="164"/>
      <c r="H122" s="164"/>
      <c r="I122" s="164"/>
      <c r="J122" s="191">
        <f t="shared" si="23"/>
        <v>0</v>
      </c>
      <c r="K122" s="164"/>
      <c r="L122" s="164"/>
      <c r="M122" s="164"/>
      <c r="N122" s="164"/>
      <c r="O122" s="164"/>
      <c r="P122" s="164"/>
      <c r="Q122" s="191">
        <f t="shared" si="19"/>
        <v>0</v>
      </c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</row>
    <row r="123" spans="1:34" s="160" customFormat="1" ht="48.75" hidden="1" customHeight="1" x14ac:dyDescent="0.25">
      <c r="A123" s="187" t="s">
        <v>446</v>
      </c>
      <c r="B123" s="187" t="s">
        <v>445</v>
      </c>
      <c r="C123" s="292" t="s">
        <v>74</v>
      </c>
      <c r="D123" s="369" t="s">
        <v>442</v>
      </c>
      <c r="E123" s="324">
        <f t="shared" si="18"/>
        <v>0</v>
      </c>
      <c r="F123" s="321"/>
      <c r="G123" s="320"/>
      <c r="H123" s="320"/>
      <c r="I123" s="164"/>
      <c r="J123" s="321">
        <f t="shared" si="23"/>
        <v>0</v>
      </c>
      <c r="K123" s="320"/>
      <c r="L123" s="320"/>
      <c r="M123" s="320"/>
      <c r="N123" s="320"/>
      <c r="O123" s="320"/>
      <c r="P123" s="320"/>
      <c r="Q123" s="321">
        <f t="shared" si="19"/>
        <v>0</v>
      </c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</row>
    <row r="124" spans="1:34" s="4" customFormat="1" ht="48.75" customHeight="1" x14ac:dyDescent="0.25">
      <c r="A124" s="218" t="s">
        <v>535</v>
      </c>
      <c r="B124" s="218" t="s">
        <v>534</v>
      </c>
      <c r="C124" s="218"/>
      <c r="D124" s="438" t="s">
        <v>533</v>
      </c>
      <c r="E124" s="170"/>
      <c r="F124" s="170"/>
      <c r="G124" s="94"/>
      <c r="H124" s="94"/>
      <c r="I124" s="94"/>
      <c r="J124" s="95">
        <f t="shared" ref="J124" si="24">SUM(K124,N124)</f>
        <v>1006864</v>
      </c>
      <c r="K124" s="94"/>
      <c r="L124" s="94"/>
      <c r="M124" s="94"/>
      <c r="N124" s="94">
        <v>1006864</v>
      </c>
      <c r="O124" s="94">
        <v>1006864</v>
      </c>
      <c r="P124" s="94"/>
      <c r="Q124" s="95">
        <f t="shared" ref="Q124" si="25">SUM(E124,J124)</f>
        <v>1006864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28" customFormat="1" ht="207.75" customHeight="1" x14ac:dyDescent="0.25">
      <c r="A125" s="187" t="s">
        <v>530</v>
      </c>
      <c r="B125" s="187" t="s">
        <v>531</v>
      </c>
      <c r="C125" s="292" t="s">
        <v>532</v>
      </c>
      <c r="D125" s="451" t="s">
        <v>529</v>
      </c>
      <c r="E125" s="191">
        <f t="shared" si="18"/>
        <v>0</v>
      </c>
      <c r="F125" s="321"/>
      <c r="G125" s="320"/>
      <c r="H125" s="320"/>
      <c r="I125" s="164"/>
      <c r="J125" s="330">
        <f t="shared" si="23"/>
        <v>1006864</v>
      </c>
      <c r="K125" s="320"/>
      <c r="L125" s="320"/>
      <c r="M125" s="320"/>
      <c r="N125" s="320">
        <v>1006864</v>
      </c>
      <c r="O125" s="320">
        <v>1006864</v>
      </c>
      <c r="P125" s="320"/>
      <c r="Q125" s="330">
        <f t="shared" si="19"/>
        <v>1006864</v>
      </c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</row>
    <row r="126" spans="1:34" s="4" customFormat="1" ht="48.75" customHeight="1" x14ac:dyDescent="0.25">
      <c r="A126" s="222" t="s">
        <v>304</v>
      </c>
      <c r="B126" s="222" t="s">
        <v>190</v>
      </c>
      <c r="C126" s="237"/>
      <c r="D126" s="248" t="s">
        <v>303</v>
      </c>
      <c r="E126" s="377">
        <f t="shared" ref="E126" si="26">SUM(F126,I126)</f>
        <v>300770.59999999998</v>
      </c>
      <c r="F126" s="439">
        <v>300770.59999999998</v>
      </c>
      <c r="G126" s="191">
        <v>61640</v>
      </c>
      <c r="H126" s="191">
        <v>1700</v>
      </c>
      <c r="I126" s="249"/>
      <c r="J126" s="214">
        <f t="shared" ref="J126:J131" si="27">SUM(K126,N126)</f>
        <v>0</v>
      </c>
      <c r="K126" s="170"/>
      <c r="L126" s="170"/>
      <c r="M126" s="170"/>
      <c r="N126" s="170"/>
      <c r="O126" s="170"/>
      <c r="P126" s="250"/>
      <c r="Q126" s="442">
        <f>SUM(E126,J126)</f>
        <v>300770.59999999998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328" customFormat="1" ht="62.25" hidden="1" customHeight="1" x14ac:dyDescent="0.25">
      <c r="A127" s="225" t="s">
        <v>302</v>
      </c>
      <c r="B127" s="225" t="s">
        <v>191</v>
      </c>
      <c r="C127" s="226" t="s">
        <v>75</v>
      </c>
      <c r="D127" s="366" t="s">
        <v>24</v>
      </c>
      <c r="E127" s="224">
        <f t="shared" si="18"/>
        <v>0</v>
      </c>
      <c r="F127" s="191"/>
      <c r="G127" s="232"/>
      <c r="H127" s="232"/>
      <c r="I127" s="232"/>
      <c r="J127" s="330">
        <f t="shared" si="27"/>
        <v>0</v>
      </c>
      <c r="K127" s="251"/>
      <c r="L127" s="232"/>
      <c r="M127" s="232"/>
      <c r="N127" s="251"/>
      <c r="O127" s="251"/>
      <c r="P127" s="232"/>
      <c r="Q127" s="443">
        <f>SUM(E127,J127)</f>
        <v>0</v>
      </c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329"/>
      <c r="AG127" s="329"/>
      <c r="AH127" s="329"/>
    </row>
    <row r="128" spans="1:34" s="328" customFormat="1" ht="32.25" customHeight="1" x14ac:dyDescent="0.25">
      <c r="A128" s="225" t="s">
        <v>306</v>
      </c>
      <c r="B128" s="225" t="s">
        <v>192</v>
      </c>
      <c r="C128" s="189" t="s">
        <v>74</v>
      </c>
      <c r="D128" s="366" t="s">
        <v>305</v>
      </c>
      <c r="E128" s="377">
        <f t="shared" si="18"/>
        <v>300770.59999999998</v>
      </c>
      <c r="F128" s="439">
        <v>300770.59999999998</v>
      </c>
      <c r="G128" s="191">
        <v>61640</v>
      </c>
      <c r="H128" s="191">
        <v>1700</v>
      </c>
      <c r="I128" s="191"/>
      <c r="J128" s="217">
        <f t="shared" si="27"/>
        <v>0</v>
      </c>
      <c r="K128" s="191"/>
      <c r="L128" s="191"/>
      <c r="M128" s="191"/>
      <c r="N128" s="191"/>
      <c r="O128" s="191"/>
      <c r="P128" s="191">
        <f>SUM(P129:P131)</f>
        <v>0</v>
      </c>
      <c r="Q128" s="444">
        <f>SUM(E128,J128)</f>
        <v>300770.59999999998</v>
      </c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</row>
    <row r="129" spans="1:123" s="4" customFormat="1" ht="67.5" hidden="1" customHeight="1" x14ac:dyDescent="0.25">
      <c r="A129" s="238" t="s">
        <v>308</v>
      </c>
      <c r="B129" s="238" t="s">
        <v>183</v>
      </c>
      <c r="C129" s="237" t="s">
        <v>74</v>
      </c>
      <c r="D129" s="253" t="s">
        <v>307</v>
      </c>
      <c r="E129" s="224">
        <f t="shared" si="18"/>
        <v>0</v>
      </c>
      <c r="F129" s="239"/>
      <c r="G129" s="240"/>
      <c r="H129" s="240"/>
      <c r="I129" s="240"/>
      <c r="J129" s="95">
        <f t="shared" si="27"/>
        <v>0</v>
      </c>
      <c r="K129" s="240"/>
      <c r="L129" s="240"/>
      <c r="M129" s="240"/>
      <c r="N129" s="240"/>
      <c r="O129" s="240"/>
      <c r="P129" s="240"/>
      <c r="Q129" s="241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4" customFormat="1" ht="23.25" hidden="1" customHeight="1" x14ac:dyDescent="0.25">
      <c r="A130" s="238" t="s">
        <v>311</v>
      </c>
      <c r="B130" s="238" t="s">
        <v>312</v>
      </c>
      <c r="C130" s="237"/>
      <c r="D130" s="253" t="s">
        <v>414</v>
      </c>
      <c r="E130" s="224">
        <f t="shared" si="18"/>
        <v>0</v>
      </c>
      <c r="F130" s="239"/>
      <c r="G130" s="240"/>
      <c r="H130" s="240"/>
      <c r="I130" s="240"/>
      <c r="J130" s="95">
        <f t="shared" si="27"/>
        <v>0</v>
      </c>
      <c r="K130" s="240"/>
      <c r="L130" s="240"/>
      <c r="M130" s="240"/>
      <c r="N130" s="240"/>
      <c r="O130" s="240"/>
      <c r="P130" s="240"/>
      <c r="Q130" s="241">
        <f>SUM(J130,E130)</f>
        <v>0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123" s="328" customFormat="1" ht="52.5" hidden="1" customHeight="1" x14ac:dyDescent="0.25">
      <c r="A131" s="234" t="s">
        <v>309</v>
      </c>
      <c r="B131" s="234" t="s">
        <v>310</v>
      </c>
      <c r="C131" s="189" t="s">
        <v>25</v>
      </c>
      <c r="D131" s="252" t="s">
        <v>470</v>
      </c>
      <c r="E131" s="224">
        <f t="shared" si="18"/>
        <v>0</v>
      </c>
      <c r="F131" s="188"/>
      <c r="G131" s="291"/>
      <c r="H131" s="291"/>
      <c r="I131" s="291"/>
      <c r="J131" s="217">
        <f t="shared" si="27"/>
        <v>0</v>
      </c>
      <c r="K131" s="291"/>
      <c r="L131" s="291"/>
      <c r="M131" s="291"/>
      <c r="N131" s="291"/>
      <c r="O131" s="291"/>
      <c r="P131" s="291"/>
      <c r="Q131" s="258">
        <f>SUM(J131,E131)</f>
        <v>0</v>
      </c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</row>
    <row r="132" spans="1:123" s="4" customFormat="1" ht="22.5" hidden="1" customHeight="1" x14ac:dyDescent="0.25">
      <c r="A132" s="235" t="s">
        <v>313</v>
      </c>
      <c r="B132" s="235" t="s">
        <v>246</v>
      </c>
      <c r="C132" s="236"/>
      <c r="D132" s="254" t="s">
        <v>247</v>
      </c>
      <c r="E132" s="224">
        <f t="shared" si="18"/>
        <v>0</v>
      </c>
      <c r="F132" s="220"/>
      <c r="G132" s="219"/>
      <c r="H132" s="219"/>
      <c r="I132" s="219"/>
      <c r="J132" s="219">
        <f>SUM(J133)</f>
        <v>0</v>
      </c>
      <c r="K132" s="219"/>
      <c r="L132" s="219"/>
      <c r="M132" s="219"/>
      <c r="N132" s="219"/>
      <c r="O132" s="219"/>
      <c r="P132" s="219">
        <f>SUM(P133)</f>
        <v>0</v>
      </c>
      <c r="Q132" s="219">
        <f>SUM(Q133)</f>
        <v>0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123" s="328" customFormat="1" ht="36" hidden="1" customHeight="1" x14ac:dyDescent="0.25">
      <c r="A133" s="225" t="s">
        <v>314</v>
      </c>
      <c r="B133" s="225" t="s">
        <v>244</v>
      </c>
      <c r="C133" s="189" t="s">
        <v>66</v>
      </c>
      <c r="D133" s="252" t="s">
        <v>248</v>
      </c>
      <c r="E133" s="224">
        <f t="shared" si="18"/>
        <v>0</v>
      </c>
      <c r="F133" s="191"/>
      <c r="G133" s="164"/>
      <c r="H133" s="164"/>
      <c r="I133" s="164"/>
      <c r="J133" s="217">
        <f>SUM(K133,N133)</f>
        <v>0</v>
      </c>
      <c r="K133" s="164"/>
      <c r="L133" s="164"/>
      <c r="M133" s="164"/>
      <c r="N133" s="164"/>
      <c r="O133" s="164"/>
      <c r="P133" s="164"/>
      <c r="Q133" s="217">
        <f>SUM(E133,J133)</f>
        <v>0</v>
      </c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</row>
    <row r="134" spans="1:123" s="328" customFormat="1" ht="24.75" hidden="1" customHeight="1" x14ac:dyDescent="0.25">
      <c r="A134" s="218" t="s">
        <v>511</v>
      </c>
      <c r="B134" s="218" t="s">
        <v>272</v>
      </c>
      <c r="C134" s="218" t="s">
        <v>70</v>
      </c>
      <c r="D134" s="207" t="s">
        <v>273</v>
      </c>
      <c r="E134" s="224">
        <f t="shared" si="18"/>
        <v>0</v>
      </c>
      <c r="F134" s="170"/>
      <c r="G134" s="164"/>
      <c r="H134" s="164"/>
      <c r="I134" s="164"/>
      <c r="J134" s="224">
        <f>SUM(K134,N134)</f>
        <v>0</v>
      </c>
      <c r="K134" s="164"/>
      <c r="L134" s="164"/>
      <c r="M134" s="164"/>
      <c r="N134" s="164"/>
      <c r="O134" s="164"/>
      <c r="P134" s="164"/>
      <c r="Q134" s="95">
        <f>SUM(E134,J134)</f>
        <v>0</v>
      </c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</row>
    <row r="135" spans="1:123" s="4" customFormat="1" ht="41.25" customHeight="1" x14ac:dyDescent="0.25">
      <c r="A135" s="379" t="s">
        <v>29</v>
      </c>
      <c r="B135" s="379"/>
      <c r="C135" s="379"/>
      <c r="D135" s="409" t="s">
        <v>415</v>
      </c>
      <c r="E135" s="383">
        <f>SUM(E136)</f>
        <v>63307</v>
      </c>
      <c r="F135" s="383">
        <f t="shared" ref="F135:Q135" si="28">SUM(F136)</f>
        <v>63307</v>
      </c>
      <c r="G135" s="383">
        <f t="shared" si="28"/>
        <v>0</v>
      </c>
      <c r="H135" s="383">
        <f t="shared" si="28"/>
        <v>0</v>
      </c>
      <c r="I135" s="383">
        <f t="shared" si="28"/>
        <v>0</v>
      </c>
      <c r="J135" s="383">
        <f t="shared" si="28"/>
        <v>0</v>
      </c>
      <c r="K135" s="383">
        <f t="shared" si="28"/>
        <v>0</v>
      </c>
      <c r="L135" s="383">
        <f t="shared" si="28"/>
        <v>0</v>
      </c>
      <c r="M135" s="383">
        <f t="shared" si="28"/>
        <v>0</v>
      </c>
      <c r="N135" s="383">
        <f t="shared" si="28"/>
        <v>0</v>
      </c>
      <c r="O135" s="383">
        <f t="shared" si="28"/>
        <v>0</v>
      </c>
      <c r="P135" s="383">
        <f t="shared" si="28"/>
        <v>0</v>
      </c>
      <c r="Q135" s="383">
        <f t="shared" si="28"/>
        <v>63307</v>
      </c>
      <c r="R135" s="6"/>
      <c r="S135" s="198">
        <f>SUM(E135,J135)</f>
        <v>63307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</row>
    <row r="136" spans="1:123" s="4" customFormat="1" ht="39" customHeight="1" x14ac:dyDescent="0.25">
      <c r="A136" s="379" t="s">
        <v>30</v>
      </c>
      <c r="B136" s="379"/>
      <c r="C136" s="379"/>
      <c r="D136" s="409" t="s">
        <v>415</v>
      </c>
      <c r="E136" s="383">
        <f t="shared" ref="E136:Q136" si="29">SUM(E137:E141)</f>
        <v>63307</v>
      </c>
      <c r="F136" s="383">
        <f t="shared" si="29"/>
        <v>63307</v>
      </c>
      <c r="G136" s="383">
        <f t="shared" si="29"/>
        <v>0</v>
      </c>
      <c r="H136" s="383">
        <f t="shared" si="29"/>
        <v>0</v>
      </c>
      <c r="I136" s="383">
        <f t="shared" si="29"/>
        <v>0</v>
      </c>
      <c r="J136" s="383">
        <f t="shared" si="29"/>
        <v>0</v>
      </c>
      <c r="K136" s="383">
        <f t="shared" si="29"/>
        <v>0</v>
      </c>
      <c r="L136" s="383">
        <f t="shared" si="29"/>
        <v>0</v>
      </c>
      <c r="M136" s="383">
        <f t="shared" si="29"/>
        <v>0</v>
      </c>
      <c r="N136" s="383">
        <f t="shared" si="29"/>
        <v>0</v>
      </c>
      <c r="O136" s="383">
        <f t="shared" si="29"/>
        <v>0</v>
      </c>
      <c r="P136" s="383">
        <f t="shared" si="29"/>
        <v>0</v>
      </c>
      <c r="Q136" s="383">
        <f t="shared" si="29"/>
        <v>63307</v>
      </c>
      <c r="S136" s="198">
        <f>SUM(E136,J136)</f>
        <v>63307</v>
      </c>
    </row>
    <row r="137" spans="1:123" s="4" customFormat="1" ht="38.25" hidden="1" customHeight="1" x14ac:dyDescent="0.25">
      <c r="A137" s="218" t="s">
        <v>317</v>
      </c>
      <c r="B137" s="218" t="s">
        <v>200</v>
      </c>
      <c r="C137" s="218" t="s">
        <v>59</v>
      </c>
      <c r="D137" s="203" t="s">
        <v>199</v>
      </c>
      <c r="E137" s="224">
        <f t="shared" ref="E137:E143" si="30">SUM(F137,I137)</f>
        <v>0</v>
      </c>
      <c r="F137" s="239"/>
      <c r="G137" s="94"/>
      <c r="H137" s="94"/>
      <c r="I137" s="94"/>
      <c r="J137" s="241">
        <f t="shared" ref="J137:J142" si="31">SUM(K137,N137)</f>
        <v>0</v>
      </c>
      <c r="K137" s="93"/>
      <c r="L137" s="93"/>
      <c r="M137" s="93"/>
      <c r="N137" s="94"/>
      <c r="O137" s="94"/>
      <c r="P137" s="244"/>
      <c r="Q137" s="95">
        <f t="shared" ref="Q137:Q143" si="32">SUM(J137,E137)</f>
        <v>0</v>
      </c>
    </row>
    <row r="138" spans="1:123" s="4" customFormat="1" ht="48" customHeight="1" x14ac:dyDescent="0.25">
      <c r="A138" s="237" t="s">
        <v>321</v>
      </c>
      <c r="B138" s="237" t="s">
        <v>332</v>
      </c>
      <c r="C138" s="237" t="s">
        <v>63</v>
      </c>
      <c r="D138" s="246" t="s">
        <v>331</v>
      </c>
      <c r="E138" s="224">
        <f>SUM(F138,I138)</f>
        <v>63307</v>
      </c>
      <c r="F138" s="239">
        <v>63307</v>
      </c>
      <c r="G138" s="216"/>
      <c r="H138" s="216"/>
      <c r="I138" s="216"/>
      <c r="J138" s="241">
        <f>SUM(K138,N138)</f>
        <v>0</v>
      </c>
      <c r="K138" s="216"/>
      <c r="L138" s="216"/>
      <c r="M138" s="216"/>
      <c r="N138" s="216"/>
      <c r="O138" s="216"/>
      <c r="P138" s="216"/>
      <c r="Q138" s="95">
        <f t="shared" si="32"/>
        <v>63307</v>
      </c>
    </row>
    <row r="139" spans="1:123" ht="25.5" hidden="1" customHeight="1" x14ac:dyDescent="0.25">
      <c r="A139" s="237" t="s">
        <v>316</v>
      </c>
      <c r="B139" s="237" t="s">
        <v>318</v>
      </c>
      <c r="C139" s="237" t="s">
        <v>76</v>
      </c>
      <c r="D139" s="246" t="s">
        <v>315</v>
      </c>
      <c r="E139" s="224">
        <f t="shared" si="30"/>
        <v>0</v>
      </c>
      <c r="F139" s="239"/>
      <c r="G139" s="216"/>
      <c r="H139" s="216"/>
      <c r="I139" s="216"/>
      <c r="J139" s="241">
        <f t="shared" si="31"/>
        <v>0</v>
      </c>
      <c r="K139" s="216"/>
      <c r="L139" s="216"/>
      <c r="M139" s="216"/>
      <c r="N139" s="216"/>
      <c r="O139" s="216"/>
      <c r="P139" s="216"/>
      <c r="Q139" s="95">
        <f t="shared" si="32"/>
        <v>0</v>
      </c>
    </row>
    <row r="140" spans="1:123" s="168" customFormat="1" ht="34.5" hidden="1" customHeight="1" x14ac:dyDescent="0.25">
      <c r="A140" s="237" t="s">
        <v>319</v>
      </c>
      <c r="B140" s="237" t="s">
        <v>193</v>
      </c>
      <c r="C140" s="237" t="s">
        <v>77</v>
      </c>
      <c r="D140" s="255" t="s">
        <v>320</v>
      </c>
      <c r="E140" s="224">
        <f t="shared" si="30"/>
        <v>0</v>
      </c>
      <c r="F140" s="239"/>
      <c r="G140" s="216"/>
      <c r="H140" s="216"/>
      <c r="I140" s="216"/>
      <c r="J140" s="241">
        <f t="shared" si="31"/>
        <v>0</v>
      </c>
      <c r="K140" s="216"/>
      <c r="L140" s="216"/>
      <c r="M140" s="216"/>
      <c r="N140" s="216"/>
      <c r="O140" s="216"/>
      <c r="P140" s="216"/>
      <c r="Q140" s="95">
        <f t="shared" si="32"/>
        <v>0</v>
      </c>
    </row>
    <row r="141" spans="1:123" s="168" customFormat="1" ht="27.75" hidden="1" customHeight="1" x14ac:dyDescent="0.25">
      <c r="A141" s="237" t="s">
        <v>325</v>
      </c>
      <c r="B141" s="237" t="s">
        <v>326</v>
      </c>
      <c r="C141" s="237"/>
      <c r="D141" s="255" t="s">
        <v>327</v>
      </c>
      <c r="E141" s="224">
        <f t="shared" si="30"/>
        <v>0</v>
      </c>
      <c r="F141" s="239"/>
      <c r="G141" s="239"/>
      <c r="H141" s="239"/>
      <c r="I141" s="216"/>
      <c r="J141" s="241">
        <f t="shared" si="31"/>
        <v>0</v>
      </c>
      <c r="K141" s="239"/>
      <c r="L141" s="239"/>
      <c r="M141" s="239"/>
      <c r="N141" s="239"/>
      <c r="O141" s="239"/>
      <c r="P141" s="216"/>
      <c r="Q141" s="95">
        <f t="shared" si="32"/>
        <v>0</v>
      </c>
    </row>
    <row r="142" spans="1:123" s="166" customFormat="1" ht="31.5" hidden="1" customHeight="1" x14ac:dyDescent="0.25">
      <c r="A142" s="201" t="s">
        <v>322</v>
      </c>
      <c r="B142" s="201" t="s">
        <v>323</v>
      </c>
      <c r="C142" s="202" t="s">
        <v>78</v>
      </c>
      <c r="D142" s="257" t="s">
        <v>324</v>
      </c>
      <c r="E142" s="188">
        <f t="shared" si="30"/>
        <v>0</v>
      </c>
      <c r="F142" s="188"/>
      <c r="G142" s="258"/>
      <c r="H142" s="258"/>
      <c r="I142" s="258"/>
      <c r="J142" s="258">
        <f t="shared" si="31"/>
        <v>0</v>
      </c>
      <c r="K142" s="258"/>
      <c r="L142" s="258"/>
      <c r="M142" s="258"/>
      <c r="N142" s="258"/>
      <c r="O142" s="258"/>
      <c r="P142" s="217"/>
      <c r="Q142" s="217">
        <f t="shared" si="32"/>
        <v>0</v>
      </c>
    </row>
    <row r="143" spans="1:123" s="166" customFormat="1" ht="26.25" hidden="1" customHeight="1" x14ac:dyDescent="0.25">
      <c r="A143" s="201" t="s">
        <v>329</v>
      </c>
      <c r="B143" s="201" t="s">
        <v>330</v>
      </c>
      <c r="C143" s="202" t="s">
        <v>78</v>
      </c>
      <c r="D143" s="256" t="s">
        <v>328</v>
      </c>
      <c r="E143" s="191">
        <f t="shared" si="30"/>
        <v>0</v>
      </c>
      <c r="F143" s="188"/>
      <c r="G143" s="217"/>
      <c r="H143" s="217"/>
      <c r="I143" s="217"/>
      <c r="J143" s="258">
        <f>SUM(K143,N143)</f>
        <v>0</v>
      </c>
      <c r="K143" s="217"/>
      <c r="L143" s="217"/>
      <c r="M143" s="217"/>
      <c r="N143" s="217"/>
      <c r="O143" s="217"/>
      <c r="P143" s="217"/>
      <c r="Q143" s="217">
        <f t="shared" si="32"/>
        <v>0</v>
      </c>
    </row>
    <row r="144" spans="1:123" ht="39.75" hidden="1" customHeight="1" x14ac:dyDescent="0.25">
      <c r="A144" s="379" t="s">
        <v>275</v>
      </c>
      <c r="B144" s="379"/>
      <c r="C144" s="379"/>
      <c r="D144" s="382" t="s">
        <v>197</v>
      </c>
      <c r="E144" s="383">
        <f>SUM(E145)</f>
        <v>0</v>
      </c>
      <c r="F144" s="383">
        <f t="shared" ref="F144:Q145" si="33">SUM(F145)</f>
        <v>0</v>
      </c>
      <c r="G144" s="383">
        <f t="shared" si="33"/>
        <v>0</v>
      </c>
      <c r="H144" s="383">
        <f t="shared" si="33"/>
        <v>0</v>
      </c>
      <c r="I144" s="383">
        <f t="shared" si="33"/>
        <v>0</v>
      </c>
      <c r="J144" s="383">
        <f t="shared" si="33"/>
        <v>0</v>
      </c>
      <c r="K144" s="383">
        <f t="shared" si="33"/>
        <v>0</v>
      </c>
      <c r="L144" s="383">
        <f t="shared" si="33"/>
        <v>0</v>
      </c>
      <c r="M144" s="383">
        <f t="shared" si="33"/>
        <v>0</v>
      </c>
      <c r="N144" s="383">
        <f t="shared" si="33"/>
        <v>0</v>
      </c>
      <c r="O144" s="383">
        <f t="shared" si="33"/>
        <v>0</v>
      </c>
      <c r="P144" s="383">
        <f t="shared" si="33"/>
        <v>0</v>
      </c>
      <c r="Q144" s="383">
        <f t="shared" si="33"/>
        <v>0</v>
      </c>
      <c r="S144" s="198">
        <f>SUM(E144,J144)</f>
        <v>0</v>
      </c>
    </row>
    <row r="145" spans="1:221" ht="38.25" hidden="1" customHeight="1" x14ac:dyDescent="0.25">
      <c r="A145" s="379" t="s">
        <v>276</v>
      </c>
      <c r="B145" s="379"/>
      <c r="C145" s="379"/>
      <c r="D145" s="382" t="s">
        <v>197</v>
      </c>
      <c r="E145" s="383">
        <f>SUM(E146:E150)</f>
        <v>0</v>
      </c>
      <c r="F145" s="383">
        <f t="shared" ref="F145:O145" si="34">SUM(F146:F150)</f>
        <v>0</v>
      </c>
      <c r="G145" s="383">
        <f t="shared" si="34"/>
        <v>0</v>
      </c>
      <c r="H145" s="383">
        <f t="shared" si="34"/>
        <v>0</v>
      </c>
      <c r="I145" s="383">
        <f t="shared" si="34"/>
        <v>0</v>
      </c>
      <c r="J145" s="383">
        <f t="shared" si="34"/>
        <v>0</v>
      </c>
      <c r="K145" s="383">
        <f t="shared" si="34"/>
        <v>0</v>
      </c>
      <c r="L145" s="383">
        <f t="shared" si="34"/>
        <v>0</v>
      </c>
      <c r="M145" s="383">
        <f t="shared" si="34"/>
        <v>0</v>
      </c>
      <c r="N145" s="383">
        <f t="shared" si="34"/>
        <v>0</v>
      </c>
      <c r="O145" s="383">
        <f t="shared" si="34"/>
        <v>0</v>
      </c>
      <c r="P145" s="383">
        <f t="shared" si="33"/>
        <v>0</v>
      </c>
      <c r="Q145" s="383">
        <f t="shared" ref="Q145:Q150" si="35">SUM(E145,J145)</f>
        <v>0</v>
      </c>
      <c r="S145" s="198">
        <f>SUM(E145,J145)</f>
        <v>0</v>
      </c>
    </row>
    <row r="146" spans="1:221" ht="36.75" hidden="1" customHeight="1" x14ac:dyDescent="0.25">
      <c r="A146" s="218" t="s">
        <v>274</v>
      </c>
      <c r="B146" s="218" t="s">
        <v>200</v>
      </c>
      <c r="C146" s="218" t="s">
        <v>59</v>
      </c>
      <c r="D146" s="203" t="s">
        <v>199</v>
      </c>
      <c r="E146" s="95">
        <f>SUM(F146,I146)</f>
        <v>0</v>
      </c>
      <c r="F146" s="215"/>
      <c r="G146" s="216"/>
      <c r="H146" s="216"/>
      <c r="I146" s="216"/>
      <c r="J146" s="95">
        <f>SUM(K146,N146)</f>
        <v>0</v>
      </c>
      <c r="K146" s="216"/>
      <c r="L146" s="216"/>
      <c r="M146" s="216"/>
      <c r="N146" s="216"/>
      <c r="O146" s="216"/>
      <c r="P146" s="216"/>
      <c r="Q146" s="95">
        <f t="shared" si="35"/>
        <v>0</v>
      </c>
    </row>
    <row r="147" spans="1:221" s="213" customFormat="1" ht="26.25" hidden="1" customHeight="1" x14ac:dyDescent="0.25">
      <c r="A147" s="237" t="s">
        <v>277</v>
      </c>
      <c r="B147" s="237" t="s">
        <v>278</v>
      </c>
      <c r="C147" s="237" t="s">
        <v>71</v>
      </c>
      <c r="D147" s="246" t="s">
        <v>279</v>
      </c>
      <c r="E147" s="95"/>
      <c r="F147" s="215"/>
      <c r="G147" s="216"/>
      <c r="H147" s="216"/>
      <c r="I147" s="216"/>
      <c r="J147" s="95">
        <f>SUM(K147,N147)</f>
        <v>0</v>
      </c>
      <c r="K147" s="216"/>
      <c r="L147" s="216"/>
      <c r="M147" s="216"/>
      <c r="N147" s="216"/>
      <c r="O147" s="216"/>
      <c r="P147" s="216"/>
      <c r="Q147" s="95">
        <f t="shared" si="35"/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213" customFormat="1" ht="27" hidden="1" customHeight="1" x14ac:dyDescent="0.25">
      <c r="A148" s="237" t="s">
        <v>469</v>
      </c>
      <c r="B148" s="237" t="s">
        <v>456</v>
      </c>
      <c r="C148" s="237" t="s">
        <v>457</v>
      </c>
      <c r="D148" s="203" t="s">
        <v>458</v>
      </c>
      <c r="E148" s="95">
        <f>SUM(F148,I148)</f>
        <v>0</v>
      </c>
      <c r="F148" s="215"/>
      <c r="G148" s="216"/>
      <c r="H148" s="216"/>
      <c r="I148" s="216"/>
      <c r="J148" s="95">
        <f>SUM(K148,N148)</f>
        <v>0</v>
      </c>
      <c r="K148" s="216"/>
      <c r="L148" s="216"/>
      <c r="M148" s="216"/>
      <c r="N148" s="216"/>
      <c r="O148" s="216"/>
      <c r="P148" s="216"/>
      <c r="Q148" s="95">
        <f t="shared" si="35"/>
        <v>0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245" t="s">
        <v>281</v>
      </c>
      <c r="B149" s="237" t="s">
        <v>282</v>
      </c>
      <c r="C149" s="237" t="s">
        <v>71</v>
      </c>
      <c r="D149" s="203" t="s">
        <v>280</v>
      </c>
      <c r="E149" s="95"/>
      <c r="F149" s="215"/>
      <c r="G149" s="216"/>
      <c r="H149" s="216"/>
      <c r="I149" s="216"/>
      <c r="J149" s="95">
        <f>SUM(K149,N149)</f>
        <v>0</v>
      </c>
      <c r="K149" s="216"/>
      <c r="L149" s="216"/>
      <c r="M149" s="216"/>
      <c r="N149" s="216"/>
      <c r="O149" s="216"/>
      <c r="P149" s="216"/>
      <c r="Q149" s="95">
        <f t="shared" si="35"/>
        <v>0</v>
      </c>
    </row>
    <row r="150" spans="1:221" ht="25.5" hidden="1" customHeight="1" x14ac:dyDescent="0.25">
      <c r="A150" s="237" t="s">
        <v>283</v>
      </c>
      <c r="B150" s="237" t="s">
        <v>189</v>
      </c>
      <c r="C150" s="237" t="s">
        <v>70</v>
      </c>
      <c r="D150" s="246" t="s">
        <v>90</v>
      </c>
      <c r="E150" s="95">
        <f>SUM(F150,I150)</f>
        <v>0</v>
      </c>
      <c r="F150" s="216"/>
      <c r="G150" s="217"/>
      <c r="H150" s="217"/>
      <c r="I150" s="217"/>
      <c r="J150" s="95">
        <f>SUM(K150,N150)</f>
        <v>0</v>
      </c>
      <c r="K150" s="217"/>
      <c r="L150" s="217"/>
      <c r="M150" s="217"/>
      <c r="N150" s="217"/>
      <c r="O150" s="217"/>
      <c r="P150" s="217"/>
      <c r="Q150" s="95">
        <f t="shared" si="35"/>
        <v>0</v>
      </c>
    </row>
    <row r="151" spans="1:221" s="4" customFormat="1" ht="34.5" customHeight="1" x14ac:dyDescent="0.25">
      <c r="A151" s="384"/>
      <c r="B151" s="384"/>
      <c r="C151" s="384"/>
      <c r="D151" s="380" t="s">
        <v>57</v>
      </c>
      <c r="E151" s="441">
        <f t="shared" ref="E151:Q151" si="36">SUM(E11,E59,E75,E98,E136,E145)</f>
        <v>8451692.8999999985</v>
      </c>
      <c r="F151" s="441">
        <f t="shared" si="36"/>
        <v>8451692.8999999985</v>
      </c>
      <c r="G151" s="381">
        <f t="shared" si="36"/>
        <v>6356320</v>
      </c>
      <c r="H151" s="381">
        <f t="shared" si="36"/>
        <v>1700</v>
      </c>
      <c r="I151" s="381">
        <f t="shared" si="36"/>
        <v>0</v>
      </c>
      <c r="J151" s="381">
        <f t="shared" si="36"/>
        <v>1406864</v>
      </c>
      <c r="K151" s="381">
        <f t="shared" si="36"/>
        <v>0</v>
      </c>
      <c r="L151" s="381">
        <f t="shared" si="36"/>
        <v>0</v>
      </c>
      <c r="M151" s="381">
        <f t="shared" si="36"/>
        <v>0</v>
      </c>
      <c r="N151" s="381">
        <f t="shared" si="36"/>
        <v>1406864</v>
      </c>
      <c r="O151" s="381">
        <f t="shared" si="36"/>
        <v>1406864</v>
      </c>
      <c r="P151" s="381">
        <f t="shared" si="36"/>
        <v>0</v>
      </c>
      <c r="Q151" s="441">
        <f t="shared" si="36"/>
        <v>9858556.9000000004</v>
      </c>
      <c r="S151" s="391">
        <f>SUM(E151,J151)</f>
        <v>9858556.8999999985</v>
      </c>
      <c r="T151" s="392">
        <f>SUM(E151,J151)</f>
        <v>9858556.8999999985</v>
      </c>
    </row>
    <row r="152" spans="1:221" x14ac:dyDescent="0.2">
      <c r="C152" s="24"/>
      <c r="D152" s="206"/>
      <c r="E152" s="8"/>
      <c r="F152" s="8"/>
      <c r="G152" s="9"/>
      <c r="H152" s="9"/>
      <c r="I152" s="9"/>
      <c r="J152" s="25"/>
      <c r="K152" s="9"/>
      <c r="L152" s="9"/>
      <c r="M152" s="9"/>
      <c r="N152" s="9"/>
      <c r="O152" s="9"/>
      <c r="P152" s="9"/>
      <c r="Q152" s="8"/>
    </row>
    <row r="153" spans="1:221" ht="15.75" customHeight="1" x14ac:dyDescent="0.2">
      <c r="C153" s="24"/>
      <c r="D153" s="206"/>
      <c r="L153" s="9"/>
      <c r="N153" s="9"/>
      <c r="O153" s="9"/>
      <c r="P153" s="9"/>
      <c r="Q153" s="8"/>
    </row>
    <row r="154" spans="1:221" ht="93.75" customHeight="1" x14ac:dyDescent="0.2">
      <c r="C154" s="10"/>
      <c r="D154" s="206"/>
      <c r="P154" s="9"/>
      <c r="Q154" s="8"/>
    </row>
    <row r="155" spans="1:221" x14ac:dyDescent="0.2">
      <c r="C155" s="24"/>
      <c r="D155" s="206"/>
      <c r="N155" s="9"/>
      <c r="O155" s="9"/>
    </row>
    <row r="156" spans="1:221" hidden="1" x14ac:dyDescent="0.2">
      <c r="C156" s="24"/>
      <c r="D156" s="206"/>
    </row>
    <row r="157" spans="1:221" ht="14.25" hidden="1" x14ac:dyDescent="0.2">
      <c r="C157" s="24"/>
      <c r="F157" s="407">
        <f>SUM(F151-E151)</f>
        <v>0</v>
      </c>
    </row>
    <row r="158" spans="1:221" ht="14.25" hidden="1" customHeight="1" x14ac:dyDescent="0.2">
      <c r="C158" s="24"/>
    </row>
    <row r="159" spans="1:221" ht="12.75" hidden="1" customHeight="1" x14ac:dyDescent="0.2">
      <c r="C159" s="24"/>
    </row>
    <row r="160" spans="1:221" hidden="1" x14ac:dyDescent="0.2">
      <c r="C160" s="24"/>
      <c r="E160" s="3" t="s">
        <v>424</v>
      </c>
    </row>
    <row r="161" spans="3:18" hidden="1" x14ac:dyDescent="0.2">
      <c r="C161" s="24"/>
      <c r="D161" s="376" t="s">
        <v>499</v>
      </c>
      <c r="E161" s="385">
        <f>SUM(E14-E15,E16-E19-E22,E24,E27,E30,E33,E34,E36,E38,E39,E40,E44,E45,E47,E48,E50,E51,E52)</f>
        <v>0</v>
      </c>
      <c r="F161" s="385"/>
      <c r="G161" s="386"/>
      <c r="H161" s="386"/>
      <c r="I161" s="386"/>
      <c r="J161" s="385">
        <f>SUM(J16-J19-J22,J24,J27,J30,J33,J34,J36,J38,J39,J40,J44,J45,J47,J48,J50,J51,J52)</f>
        <v>0</v>
      </c>
      <c r="K161" s="386"/>
      <c r="L161" s="386"/>
      <c r="M161" s="386"/>
      <c r="N161" s="386"/>
      <c r="O161" s="386"/>
      <c r="P161" s="386"/>
      <c r="Q161" s="385">
        <f t="shared" ref="Q161:Q167" si="37">SUM(E161,J161)</f>
        <v>0</v>
      </c>
    </row>
    <row r="162" spans="3:18" ht="22.5" hidden="1" customHeight="1" x14ac:dyDescent="0.2">
      <c r="C162" s="24"/>
      <c r="D162" s="376" t="s">
        <v>500</v>
      </c>
      <c r="E162" s="385">
        <f>SUM(E61,E64,E65,E67,E64,E65)</f>
        <v>0</v>
      </c>
      <c r="F162" s="385"/>
      <c r="G162" s="386"/>
      <c r="H162" s="386"/>
      <c r="I162" s="386"/>
      <c r="J162" s="385">
        <f>SUM(J61,J64,J65:J67)</f>
        <v>0</v>
      </c>
      <c r="K162" s="386"/>
      <c r="L162" s="386"/>
      <c r="M162" s="386"/>
      <c r="N162" s="386"/>
      <c r="O162" s="386"/>
      <c r="P162" s="386"/>
      <c r="Q162" s="385">
        <f t="shared" si="37"/>
        <v>0</v>
      </c>
    </row>
    <row r="163" spans="3:18" ht="12.75" hidden="1" customHeight="1" x14ac:dyDescent="0.2">
      <c r="C163" s="24"/>
      <c r="D163" s="376" t="s">
        <v>472</v>
      </c>
      <c r="E163" s="385">
        <f>SUM(E89,E93)</f>
        <v>0</v>
      </c>
      <c r="F163" s="385"/>
      <c r="G163" s="386"/>
      <c r="H163" s="386"/>
      <c r="I163" s="386"/>
      <c r="J163" s="385">
        <f>SUM(J89,J93)</f>
        <v>0</v>
      </c>
      <c r="K163" s="386"/>
      <c r="L163" s="386"/>
      <c r="M163" s="386"/>
      <c r="N163" s="386"/>
      <c r="O163" s="386"/>
      <c r="P163" s="386"/>
      <c r="Q163" s="385">
        <f t="shared" si="37"/>
        <v>0</v>
      </c>
    </row>
    <row r="164" spans="3:18" hidden="1" x14ac:dyDescent="0.2">
      <c r="C164" s="24"/>
      <c r="D164" s="376"/>
      <c r="E164" s="385"/>
      <c r="F164" s="385" t="s">
        <v>421</v>
      </c>
      <c r="G164" s="386"/>
      <c r="H164" s="386"/>
      <c r="I164" s="386"/>
      <c r="J164" s="385">
        <f>SUM(K104,K129,K131)</f>
        <v>0</v>
      </c>
      <c r="K164" s="386"/>
      <c r="L164" s="386"/>
      <c r="M164" s="386"/>
      <c r="N164" s="386"/>
      <c r="O164" s="386"/>
      <c r="P164" s="386"/>
      <c r="Q164" s="385">
        <f t="shared" si="37"/>
        <v>0</v>
      </c>
    </row>
    <row r="165" spans="3:18" hidden="1" x14ac:dyDescent="0.2">
      <c r="C165" s="24"/>
      <c r="D165" s="376" t="s">
        <v>501</v>
      </c>
      <c r="E165" s="385">
        <f>SUM(E105,E130,E132)</f>
        <v>0</v>
      </c>
      <c r="F165" s="385"/>
      <c r="G165" s="386"/>
      <c r="H165" s="386"/>
      <c r="I165" s="386"/>
      <c r="J165" s="385">
        <f>SUM(J105,J130,J132)</f>
        <v>0</v>
      </c>
      <c r="K165" s="386"/>
      <c r="L165" s="386"/>
      <c r="M165" s="386"/>
      <c r="N165" s="386"/>
      <c r="O165" s="386"/>
      <c r="P165" s="386"/>
      <c r="Q165" s="385">
        <f t="shared" si="37"/>
        <v>0</v>
      </c>
    </row>
    <row r="166" spans="3:18" hidden="1" x14ac:dyDescent="0.2">
      <c r="C166" s="24"/>
      <c r="D166" s="376" t="s">
        <v>474</v>
      </c>
      <c r="E166" s="385"/>
      <c r="F166" s="385" t="s">
        <v>423</v>
      </c>
      <c r="G166" s="386"/>
      <c r="H166" s="386"/>
      <c r="I166" s="386"/>
      <c r="J166" s="385"/>
      <c r="K166" s="386"/>
      <c r="L166" s="386"/>
      <c r="M166" s="386"/>
      <c r="N166" s="386"/>
      <c r="O166" s="386"/>
      <c r="P166" s="386"/>
      <c r="Q166" s="385">
        <f t="shared" si="37"/>
        <v>0</v>
      </c>
    </row>
    <row r="167" spans="3:18" ht="12.75" hidden="1" customHeight="1" x14ac:dyDescent="0.2">
      <c r="C167" s="24"/>
      <c r="E167" s="387">
        <f>SUM(E143)</f>
        <v>0</v>
      </c>
      <c r="F167" s="387" t="s">
        <v>422</v>
      </c>
      <c r="G167" s="388"/>
      <c r="H167" s="388"/>
      <c r="I167" s="388"/>
      <c r="J167" s="387"/>
      <c r="K167" s="388"/>
      <c r="L167" s="388"/>
      <c r="M167" s="388"/>
      <c r="N167" s="388"/>
      <c r="O167" s="388"/>
      <c r="P167" s="388"/>
      <c r="Q167" s="387">
        <f t="shared" si="37"/>
        <v>0</v>
      </c>
    </row>
    <row r="168" spans="3:18" hidden="1" x14ac:dyDescent="0.2">
      <c r="C168" s="24"/>
      <c r="E168" s="385"/>
      <c r="F168" s="385"/>
      <c r="G168" s="386"/>
      <c r="H168" s="386"/>
      <c r="I168" s="386"/>
      <c r="J168" s="389"/>
      <c r="K168" s="386"/>
      <c r="L168" s="386"/>
      <c r="M168" s="386"/>
      <c r="N168" s="386"/>
      <c r="O168" s="386"/>
      <c r="P168" s="386"/>
      <c r="Q168" s="385"/>
    </row>
    <row r="169" spans="3:18" hidden="1" x14ac:dyDescent="0.2">
      <c r="C169" s="24"/>
      <c r="E169" s="385">
        <f>SUM(E161:E167)</f>
        <v>0</v>
      </c>
      <c r="F169" s="385"/>
      <c r="G169" s="386"/>
      <c r="H169" s="386"/>
      <c r="I169" s="386"/>
      <c r="J169" s="385">
        <f>SUM(J161:J167)</f>
        <v>0</v>
      </c>
      <c r="K169" s="386"/>
      <c r="L169" s="386"/>
      <c r="M169" s="386"/>
      <c r="N169" s="386"/>
      <c r="O169" s="386"/>
      <c r="P169" s="386"/>
      <c r="Q169" s="385">
        <f>SUM(Q161:Q167)</f>
        <v>0</v>
      </c>
    </row>
    <row r="170" spans="3:18" hidden="1" x14ac:dyDescent="0.2">
      <c r="C170" s="24"/>
    </row>
    <row r="171" spans="3:18" ht="12.75" hidden="1" customHeight="1" x14ac:dyDescent="0.2">
      <c r="C171" s="24"/>
    </row>
    <row r="172" spans="3:18" hidden="1" x14ac:dyDescent="0.2">
      <c r="C172" s="24"/>
    </row>
    <row r="173" spans="3:18" hidden="1" x14ac:dyDescent="0.2">
      <c r="C173" s="24"/>
    </row>
    <row r="174" spans="3:18" x14ac:dyDescent="0.2">
      <c r="C174" s="24"/>
    </row>
    <row r="175" spans="3:18" ht="12.75" hidden="1" customHeight="1" x14ac:dyDescent="0.2">
      <c r="C175" s="24"/>
    </row>
    <row r="176" spans="3:18" hidden="1" x14ac:dyDescent="0.2">
      <c r="C176" s="374" t="s">
        <v>492</v>
      </c>
      <c r="D176" s="372" t="s">
        <v>471</v>
      </c>
      <c r="E176" s="373">
        <f t="shared" ref="E176:Q176" si="38">SUM(E12,E13,E60,E76,E99,E137,E146)</f>
        <v>0</v>
      </c>
      <c r="F176" s="373">
        <f t="shared" si="38"/>
        <v>0</v>
      </c>
      <c r="G176" s="373">
        <f t="shared" si="38"/>
        <v>0</v>
      </c>
      <c r="H176" s="373">
        <f t="shared" si="38"/>
        <v>0</v>
      </c>
      <c r="I176" s="373">
        <f t="shared" si="38"/>
        <v>0</v>
      </c>
      <c r="J176" s="373">
        <f t="shared" si="38"/>
        <v>0</v>
      </c>
      <c r="K176" s="373">
        <f t="shared" si="38"/>
        <v>0</v>
      </c>
      <c r="L176" s="373">
        <f t="shared" si="38"/>
        <v>0</v>
      </c>
      <c r="M176" s="373">
        <f t="shared" si="38"/>
        <v>0</v>
      </c>
      <c r="N176" s="373">
        <f t="shared" si="38"/>
        <v>0</v>
      </c>
      <c r="O176" s="373">
        <f t="shared" si="38"/>
        <v>0</v>
      </c>
      <c r="P176" s="373">
        <f t="shared" si="38"/>
        <v>0</v>
      </c>
      <c r="Q176" s="373">
        <f t="shared" si="38"/>
        <v>0</v>
      </c>
      <c r="R176" s="169"/>
    </row>
    <row r="177" spans="3:18" hidden="1" x14ac:dyDescent="0.2">
      <c r="C177" s="374" t="s">
        <v>491</v>
      </c>
      <c r="D177" s="372" t="s">
        <v>472</v>
      </c>
      <c r="E177" s="373">
        <f t="shared" ref="E177:P177" si="39">SUM(E77,E79,E81,E83,E84,E85,E86,E138)</f>
        <v>7742817</v>
      </c>
      <c r="F177" s="373">
        <f t="shared" si="39"/>
        <v>7742817</v>
      </c>
      <c r="G177" s="373">
        <f t="shared" si="39"/>
        <v>6294680</v>
      </c>
      <c r="H177" s="373">
        <f t="shared" si="39"/>
        <v>0</v>
      </c>
      <c r="I177" s="373">
        <f t="shared" si="39"/>
        <v>0</v>
      </c>
      <c r="J177" s="373">
        <f t="shared" si="39"/>
        <v>400000</v>
      </c>
      <c r="K177" s="373">
        <f t="shared" si="39"/>
        <v>0</v>
      </c>
      <c r="L177" s="373">
        <f t="shared" si="39"/>
        <v>0</v>
      </c>
      <c r="M177" s="373">
        <f t="shared" si="39"/>
        <v>0</v>
      </c>
      <c r="N177" s="373">
        <f t="shared" si="39"/>
        <v>400000</v>
      </c>
      <c r="O177" s="373">
        <f t="shared" si="39"/>
        <v>400000</v>
      </c>
      <c r="P177" s="373">
        <f t="shared" si="39"/>
        <v>0</v>
      </c>
      <c r="Q177" s="373">
        <f>SUM(Q77,Q79,Q81,Q83,Q84,Q85,Q86,Q138)</f>
        <v>8142817</v>
      </c>
      <c r="R177" s="169"/>
    </row>
    <row r="178" spans="3:18" hidden="1" x14ac:dyDescent="0.2">
      <c r="C178" s="374" t="s">
        <v>490</v>
      </c>
      <c r="D178" s="372" t="s">
        <v>473</v>
      </c>
      <c r="E178" s="373">
        <f t="shared" ref="E178:Q178" si="40">SUM(E14,E16,E23)</f>
        <v>408105.3</v>
      </c>
      <c r="F178" s="373">
        <f t="shared" si="40"/>
        <v>408105.3</v>
      </c>
      <c r="G178" s="373">
        <f t="shared" si="40"/>
        <v>0</v>
      </c>
      <c r="H178" s="373">
        <f t="shared" si="40"/>
        <v>0</v>
      </c>
      <c r="I178" s="373">
        <f t="shared" si="40"/>
        <v>0</v>
      </c>
      <c r="J178" s="373">
        <f t="shared" si="40"/>
        <v>0</v>
      </c>
      <c r="K178" s="373">
        <f t="shared" si="40"/>
        <v>0</v>
      </c>
      <c r="L178" s="373">
        <f t="shared" si="40"/>
        <v>0</v>
      </c>
      <c r="M178" s="373">
        <f t="shared" si="40"/>
        <v>0</v>
      </c>
      <c r="N178" s="373">
        <f t="shared" si="40"/>
        <v>0</v>
      </c>
      <c r="O178" s="373">
        <f t="shared" si="40"/>
        <v>0</v>
      </c>
      <c r="P178" s="373">
        <f t="shared" si="40"/>
        <v>0</v>
      </c>
      <c r="Q178" s="373">
        <f t="shared" si="40"/>
        <v>408105.3</v>
      </c>
      <c r="R178" s="169"/>
    </row>
    <row r="179" spans="3:18" ht="12.75" hidden="1" customHeight="1" x14ac:dyDescent="0.2">
      <c r="C179" s="374" t="s">
        <v>489</v>
      </c>
      <c r="D179" s="372" t="s">
        <v>383</v>
      </c>
      <c r="E179" s="373">
        <f t="shared" ref="E179:Q179" si="41">SUM(E26,E28,E31,E34,E35,E90,E100,E103,E105,E109,E117,E118,E126,E129,E130,E132)</f>
        <v>300770.59999999998</v>
      </c>
      <c r="F179" s="373">
        <f t="shared" si="41"/>
        <v>300770.59999999998</v>
      </c>
      <c r="G179" s="373">
        <f t="shared" si="41"/>
        <v>61640</v>
      </c>
      <c r="H179" s="373">
        <f t="shared" si="41"/>
        <v>1700</v>
      </c>
      <c r="I179" s="373">
        <f t="shared" si="41"/>
        <v>0</v>
      </c>
      <c r="J179" s="373">
        <f t="shared" si="41"/>
        <v>0</v>
      </c>
      <c r="K179" s="373">
        <f t="shared" si="41"/>
        <v>0</v>
      </c>
      <c r="L179" s="373">
        <f t="shared" si="41"/>
        <v>0</v>
      </c>
      <c r="M179" s="373">
        <f t="shared" si="41"/>
        <v>0</v>
      </c>
      <c r="N179" s="373">
        <f t="shared" si="41"/>
        <v>0</v>
      </c>
      <c r="O179" s="373">
        <f t="shared" si="41"/>
        <v>0</v>
      </c>
      <c r="P179" s="373">
        <f t="shared" si="41"/>
        <v>0</v>
      </c>
      <c r="Q179" s="373">
        <f t="shared" si="41"/>
        <v>300770.59999999998</v>
      </c>
      <c r="R179" s="169"/>
    </row>
    <row r="180" spans="3:18" hidden="1" x14ac:dyDescent="0.2">
      <c r="C180" s="374" t="s">
        <v>488</v>
      </c>
      <c r="D180" s="372" t="s">
        <v>474</v>
      </c>
      <c r="E180" s="373">
        <f t="shared" ref="E180:Q180" si="42">SUM(E139,E140,E141)</f>
        <v>0</v>
      </c>
      <c r="F180" s="373">
        <f t="shared" si="42"/>
        <v>0</v>
      </c>
      <c r="G180" s="373">
        <f t="shared" si="42"/>
        <v>0</v>
      </c>
      <c r="H180" s="373">
        <f t="shared" si="42"/>
        <v>0</v>
      </c>
      <c r="I180" s="373">
        <f t="shared" si="42"/>
        <v>0</v>
      </c>
      <c r="J180" s="373">
        <f t="shared" si="42"/>
        <v>0</v>
      </c>
      <c r="K180" s="373">
        <f t="shared" si="42"/>
        <v>0</v>
      </c>
      <c r="L180" s="373">
        <f t="shared" si="42"/>
        <v>0</v>
      </c>
      <c r="M180" s="373">
        <f t="shared" si="42"/>
        <v>0</v>
      </c>
      <c r="N180" s="373">
        <f t="shared" si="42"/>
        <v>0</v>
      </c>
      <c r="O180" s="373">
        <f t="shared" si="42"/>
        <v>0</v>
      </c>
      <c r="P180" s="373">
        <f t="shared" si="42"/>
        <v>0</v>
      </c>
      <c r="Q180" s="373">
        <f t="shared" si="42"/>
        <v>0</v>
      </c>
      <c r="R180" s="169"/>
    </row>
    <row r="181" spans="3:18" hidden="1" x14ac:dyDescent="0.2">
      <c r="C181" s="374" t="s">
        <v>487</v>
      </c>
      <c r="D181" s="372" t="s">
        <v>476</v>
      </c>
      <c r="E181" s="373">
        <f t="shared" ref="E181:Q181" si="43">SUM(E91,E37)</f>
        <v>0</v>
      </c>
      <c r="F181" s="373">
        <f t="shared" si="43"/>
        <v>0</v>
      </c>
      <c r="G181" s="373">
        <f t="shared" si="43"/>
        <v>0</v>
      </c>
      <c r="H181" s="373">
        <f t="shared" si="43"/>
        <v>0</v>
      </c>
      <c r="I181" s="373">
        <f t="shared" si="43"/>
        <v>0</v>
      </c>
      <c r="J181" s="373">
        <f t="shared" si="43"/>
        <v>0</v>
      </c>
      <c r="K181" s="373">
        <f t="shared" si="43"/>
        <v>0</v>
      </c>
      <c r="L181" s="373">
        <f t="shared" si="43"/>
        <v>0</v>
      </c>
      <c r="M181" s="373">
        <f t="shared" si="43"/>
        <v>0</v>
      </c>
      <c r="N181" s="373">
        <f t="shared" si="43"/>
        <v>0</v>
      </c>
      <c r="O181" s="373">
        <f t="shared" si="43"/>
        <v>0</v>
      </c>
      <c r="P181" s="373">
        <f t="shared" si="43"/>
        <v>0</v>
      </c>
      <c r="Q181" s="373">
        <f t="shared" si="43"/>
        <v>0</v>
      </c>
      <c r="R181" s="169"/>
    </row>
    <row r="182" spans="3:18" hidden="1" x14ac:dyDescent="0.2">
      <c r="C182" s="374" t="s">
        <v>486</v>
      </c>
      <c r="D182" s="372" t="s">
        <v>475</v>
      </c>
      <c r="E182" s="373">
        <f t="shared" ref="E182:Q182" si="44">SUM(E61,E45,E44,E40)</f>
        <v>0</v>
      </c>
      <c r="F182" s="373">
        <f t="shared" si="44"/>
        <v>0</v>
      </c>
      <c r="G182" s="373">
        <f t="shared" si="44"/>
        <v>0</v>
      </c>
      <c r="H182" s="373">
        <f t="shared" si="44"/>
        <v>0</v>
      </c>
      <c r="I182" s="373">
        <f t="shared" si="44"/>
        <v>0</v>
      </c>
      <c r="J182" s="373">
        <f t="shared" si="44"/>
        <v>0</v>
      </c>
      <c r="K182" s="373">
        <f t="shared" si="44"/>
        <v>0</v>
      </c>
      <c r="L182" s="373">
        <f t="shared" si="44"/>
        <v>0</v>
      </c>
      <c r="M182" s="373">
        <f t="shared" si="44"/>
        <v>0</v>
      </c>
      <c r="N182" s="373">
        <f t="shared" si="44"/>
        <v>0</v>
      </c>
      <c r="O182" s="373">
        <f t="shared" si="44"/>
        <v>0</v>
      </c>
      <c r="P182" s="373">
        <f t="shared" si="44"/>
        <v>0</v>
      </c>
      <c r="Q182" s="373">
        <f t="shared" si="44"/>
        <v>0</v>
      </c>
      <c r="R182" s="169"/>
    </row>
    <row r="183" spans="3:18" ht="12.75" hidden="1" customHeight="1" x14ac:dyDescent="0.2">
      <c r="C183" s="374" t="s">
        <v>345</v>
      </c>
      <c r="D183" s="372" t="s">
        <v>481</v>
      </c>
      <c r="E183" s="373">
        <f t="shared" ref="E183:Q183" si="45">SUM(E67)</f>
        <v>0</v>
      </c>
      <c r="F183" s="373">
        <f t="shared" si="45"/>
        <v>0</v>
      </c>
      <c r="G183" s="373">
        <f t="shared" si="45"/>
        <v>0</v>
      </c>
      <c r="H183" s="373">
        <f t="shared" si="45"/>
        <v>0</v>
      </c>
      <c r="I183" s="373">
        <f t="shared" si="45"/>
        <v>0</v>
      </c>
      <c r="J183" s="373">
        <f t="shared" si="45"/>
        <v>0</v>
      </c>
      <c r="K183" s="373">
        <f t="shared" si="45"/>
        <v>0</v>
      </c>
      <c r="L183" s="373">
        <f t="shared" si="45"/>
        <v>0</v>
      </c>
      <c r="M183" s="373">
        <f t="shared" si="45"/>
        <v>0</v>
      </c>
      <c r="N183" s="373">
        <f t="shared" si="45"/>
        <v>0</v>
      </c>
      <c r="O183" s="373">
        <f t="shared" si="45"/>
        <v>0</v>
      </c>
      <c r="P183" s="373">
        <f t="shared" si="45"/>
        <v>0</v>
      </c>
      <c r="Q183" s="373">
        <f t="shared" si="45"/>
        <v>0</v>
      </c>
      <c r="R183" s="169"/>
    </row>
    <row r="184" spans="3:18" hidden="1" x14ac:dyDescent="0.2"/>
    <row r="185" spans="3:18" hidden="1" x14ac:dyDescent="0.2"/>
    <row r="186" spans="3:18" hidden="1" x14ac:dyDescent="0.2">
      <c r="C186" s="374" t="s">
        <v>485</v>
      </c>
      <c r="D186" s="372" t="s">
        <v>478</v>
      </c>
      <c r="E186" s="373">
        <f t="shared" ref="E186:P186" si="46">SUM(E64,E65)</f>
        <v>0</v>
      </c>
      <c r="F186" s="373">
        <f t="shared" si="46"/>
        <v>0</v>
      </c>
      <c r="G186" s="373">
        <f t="shared" si="46"/>
        <v>0</v>
      </c>
      <c r="H186" s="373">
        <f t="shared" si="46"/>
        <v>0</v>
      </c>
      <c r="I186" s="373">
        <f t="shared" si="46"/>
        <v>0</v>
      </c>
      <c r="J186" s="373">
        <f t="shared" si="46"/>
        <v>0</v>
      </c>
      <c r="K186" s="373">
        <f t="shared" si="46"/>
        <v>0</v>
      </c>
      <c r="L186" s="373">
        <f t="shared" si="46"/>
        <v>0</v>
      </c>
      <c r="M186" s="373">
        <f t="shared" si="46"/>
        <v>0</v>
      </c>
      <c r="N186" s="373">
        <f>SUM(N64,N65,N94)</f>
        <v>0</v>
      </c>
      <c r="O186" s="373">
        <f t="shared" si="46"/>
        <v>0</v>
      </c>
      <c r="P186" s="373">
        <f t="shared" si="46"/>
        <v>0</v>
      </c>
      <c r="Q186" s="373">
        <f>SUM(Q64,Q65,Q94)</f>
        <v>0</v>
      </c>
      <c r="R186" s="169"/>
    </row>
    <row r="187" spans="3:18" hidden="1" x14ac:dyDescent="0.2">
      <c r="C187" s="374" t="s">
        <v>426</v>
      </c>
      <c r="D187" s="372" t="s">
        <v>483</v>
      </c>
      <c r="E187" s="373">
        <f t="shared" ref="E187:Q187" si="47">SUM(E66)</f>
        <v>0</v>
      </c>
      <c r="F187" s="373">
        <f t="shared" si="47"/>
        <v>0</v>
      </c>
      <c r="G187" s="373">
        <f t="shared" si="47"/>
        <v>0</v>
      </c>
      <c r="H187" s="373">
        <f t="shared" si="47"/>
        <v>0</v>
      </c>
      <c r="I187" s="373">
        <f t="shared" si="47"/>
        <v>0</v>
      </c>
      <c r="J187" s="373">
        <f t="shared" si="47"/>
        <v>0</v>
      </c>
      <c r="K187" s="373">
        <f t="shared" si="47"/>
        <v>0</v>
      </c>
      <c r="L187" s="373">
        <f t="shared" si="47"/>
        <v>0</v>
      </c>
      <c r="M187" s="373">
        <f t="shared" si="47"/>
        <v>0</v>
      </c>
      <c r="N187" s="373">
        <f t="shared" si="47"/>
        <v>0</v>
      </c>
      <c r="O187" s="373">
        <f t="shared" si="47"/>
        <v>0</v>
      </c>
      <c r="P187" s="373">
        <f t="shared" si="47"/>
        <v>0</v>
      </c>
      <c r="Q187" s="373">
        <f t="shared" si="47"/>
        <v>0</v>
      </c>
      <c r="R187" s="169"/>
    </row>
    <row r="188" spans="3:18" hidden="1" x14ac:dyDescent="0.2">
      <c r="C188" s="374" t="s">
        <v>256</v>
      </c>
      <c r="D188" s="372" t="s">
        <v>477</v>
      </c>
      <c r="E188" s="373">
        <f t="shared" ref="E188:Q188" si="48">SUM(E47)</f>
        <v>0</v>
      </c>
      <c r="F188" s="373">
        <f t="shared" si="48"/>
        <v>0</v>
      </c>
      <c r="G188" s="373">
        <f t="shared" si="48"/>
        <v>0</v>
      </c>
      <c r="H188" s="373">
        <f t="shared" si="48"/>
        <v>0</v>
      </c>
      <c r="I188" s="373">
        <f t="shared" si="48"/>
        <v>0</v>
      </c>
      <c r="J188" s="373">
        <f t="shared" si="48"/>
        <v>0</v>
      </c>
      <c r="K188" s="373">
        <f t="shared" si="48"/>
        <v>0</v>
      </c>
      <c r="L188" s="373">
        <f t="shared" si="48"/>
        <v>0</v>
      </c>
      <c r="M188" s="373">
        <f t="shared" si="48"/>
        <v>0</v>
      </c>
      <c r="N188" s="373">
        <f t="shared" si="48"/>
        <v>0</v>
      </c>
      <c r="O188" s="373">
        <f t="shared" si="48"/>
        <v>0</v>
      </c>
      <c r="P188" s="373">
        <f t="shared" si="48"/>
        <v>0</v>
      </c>
      <c r="Q188" s="373">
        <f t="shared" si="48"/>
        <v>0</v>
      </c>
      <c r="R188" s="169"/>
    </row>
    <row r="189" spans="3:18" ht="12.75" hidden="1" customHeight="1" x14ac:dyDescent="0.2">
      <c r="C189" s="374" t="s">
        <v>258</v>
      </c>
      <c r="D189" s="372" t="s">
        <v>479</v>
      </c>
      <c r="E189" s="373">
        <f t="shared" ref="E189:Q189" si="49">SUM(E48,E93)</f>
        <v>0</v>
      </c>
      <c r="F189" s="373">
        <f t="shared" si="49"/>
        <v>0</v>
      </c>
      <c r="G189" s="373">
        <f t="shared" si="49"/>
        <v>0</v>
      </c>
      <c r="H189" s="373">
        <f t="shared" si="49"/>
        <v>0</v>
      </c>
      <c r="I189" s="373">
        <f t="shared" si="49"/>
        <v>0</v>
      </c>
      <c r="J189" s="373">
        <f t="shared" si="49"/>
        <v>0</v>
      </c>
      <c r="K189" s="373">
        <f t="shared" si="49"/>
        <v>0</v>
      </c>
      <c r="L189" s="373">
        <f t="shared" si="49"/>
        <v>0</v>
      </c>
      <c r="M189" s="373">
        <f t="shared" si="49"/>
        <v>0</v>
      </c>
      <c r="N189" s="373">
        <f t="shared" si="49"/>
        <v>0</v>
      </c>
      <c r="O189" s="373">
        <f t="shared" si="49"/>
        <v>0</v>
      </c>
      <c r="P189" s="373">
        <f t="shared" si="49"/>
        <v>0</v>
      </c>
      <c r="Q189" s="373">
        <f t="shared" si="49"/>
        <v>0</v>
      </c>
      <c r="R189" s="169"/>
    </row>
    <row r="190" spans="3:18" ht="12.75" hidden="1" customHeight="1" x14ac:dyDescent="0.2">
      <c r="C190" s="374" t="s">
        <v>260</v>
      </c>
      <c r="D190" s="372" t="s">
        <v>482</v>
      </c>
      <c r="E190" s="373">
        <f t="shared" ref="E190:Q190" si="50">SUM(E49)</f>
        <v>0</v>
      </c>
      <c r="F190" s="373">
        <f t="shared" si="50"/>
        <v>0</v>
      </c>
      <c r="G190" s="373">
        <f t="shared" si="50"/>
        <v>0</v>
      </c>
      <c r="H190" s="373">
        <f t="shared" si="50"/>
        <v>0</v>
      </c>
      <c r="I190" s="373">
        <f t="shared" si="50"/>
        <v>0</v>
      </c>
      <c r="J190" s="373">
        <f t="shared" si="50"/>
        <v>0</v>
      </c>
      <c r="K190" s="373">
        <f t="shared" si="50"/>
        <v>0</v>
      </c>
      <c r="L190" s="373">
        <f t="shared" si="50"/>
        <v>0</v>
      </c>
      <c r="M190" s="373">
        <f t="shared" si="50"/>
        <v>0</v>
      </c>
      <c r="N190" s="373">
        <f t="shared" si="50"/>
        <v>0</v>
      </c>
      <c r="O190" s="373">
        <f t="shared" si="50"/>
        <v>0</v>
      </c>
      <c r="P190" s="373">
        <f t="shared" si="50"/>
        <v>0</v>
      </c>
      <c r="Q190" s="373">
        <f t="shared" si="50"/>
        <v>0</v>
      </c>
      <c r="R190" s="169"/>
    </row>
    <row r="191" spans="3:18" hidden="1" x14ac:dyDescent="0.2">
      <c r="C191" s="374" t="s">
        <v>263</v>
      </c>
      <c r="D191" s="372" t="s">
        <v>480</v>
      </c>
      <c r="E191" s="373">
        <f t="shared" ref="E191:Q191" si="51">SUM(E50)</f>
        <v>0</v>
      </c>
      <c r="F191" s="373">
        <f t="shared" si="51"/>
        <v>0</v>
      </c>
      <c r="G191" s="373">
        <f t="shared" si="51"/>
        <v>0</v>
      </c>
      <c r="H191" s="373">
        <f t="shared" si="51"/>
        <v>0</v>
      </c>
      <c r="I191" s="373">
        <f t="shared" si="51"/>
        <v>0</v>
      </c>
      <c r="J191" s="373">
        <f t="shared" si="51"/>
        <v>0</v>
      </c>
      <c r="K191" s="373">
        <f t="shared" si="51"/>
        <v>0</v>
      </c>
      <c r="L191" s="373">
        <f t="shared" si="51"/>
        <v>0</v>
      </c>
      <c r="M191" s="373">
        <f t="shared" si="51"/>
        <v>0</v>
      </c>
      <c r="N191" s="373">
        <f t="shared" si="51"/>
        <v>0</v>
      </c>
      <c r="O191" s="373">
        <f t="shared" si="51"/>
        <v>0</v>
      </c>
      <c r="P191" s="373">
        <f t="shared" si="51"/>
        <v>0</v>
      </c>
      <c r="Q191" s="373">
        <f t="shared" si="51"/>
        <v>0</v>
      </c>
      <c r="R191" s="169"/>
    </row>
    <row r="192" spans="3:18" ht="31.5" hidden="1" x14ac:dyDescent="0.25">
      <c r="C192" s="374" t="s">
        <v>265</v>
      </c>
      <c r="D192" s="212" t="s">
        <v>267</v>
      </c>
      <c r="E192" s="373">
        <f t="shared" ref="E192:Q192" si="52">SUM(E51)</f>
        <v>0</v>
      </c>
      <c r="F192" s="373">
        <f t="shared" si="52"/>
        <v>0</v>
      </c>
      <c r="G192" s="373">
        <f t="shared" si="52"/>
        <v>0</v>
      </c>
      <c r="H192" s="373">
        <f t="shared" si="52"/>
        <v>0</v>
      </c>
      <c r="I192" s="373">
        <f t="shared" si="52"/>
        <v>0</v>
      </c>
      <c r="J192" s="373">
        <f t="shared" si="52"/>
        <v>0</v>
      </c>
      <c r="K192" s="373">
        <f t="shared" si="52"/>
        <v>0</v>
      </c>
      <c r="L192" s="373">
        <f t="shared" si="52"/>
        <v>0</v>
      </c>
      <c r="M192" s="373">
        <f t="shared" si="52"/>
        <v>0</v>
      </c>
      <c r="N192" s="373">
        <f t="shared" si="52"/>
        <v>0</v>
      </c>
      <c r="O192" s="373">
        <f t="shared" si="52"/>
        <v>0</v>
      </c>
      <c r="P192" s="373">
        <f t="shared" si="52"/>
        <v>0</v>
      </c>
      <c r="Q192" s="373">
        <f t="shared" si="52"/>
        <v>0</v>
      </c>
      <c r="R192" s="169"/>
    </row>
    <row r="193" spans="3:18" ht="31.5" hidden="1" x14ac:dyDescent="0.25">
      <c r="C193" s="374" t="s">
        <v>269</v>
      </c>
      <c r="D193" s="212" t="s">
        <v>270</v>
      </c>
      <c r="E193" s="373">
        <f t="shared" ref="E193:Q193" si="53">SUM(E52)</f>
        <v>0</v>
      </c>
      <c r="F193" s="373">
        <f t="shared" si="53"/>
        <v>0</v>
      </c>
      <c r="G193" s="373">
        <f t="shared" si="53"/>
        <v>0</v>
      </c>
      <c r="H193" s="373">
        <f t="shared" si="53"/>
        <v>0</v>
      </c>
      <c r="I193" s="373">
        <f t="shared" si="53"/>
        <v>0</v>
      </c>
      <c r="J193" s="373">
        <f t="shared" si="53"/>
        <v>0</v>
      </c>
      <c r="K193" s="373">
        <f t="shared" si="53"/>
        <v>0</v>
      </c>
      <c r="L193" s="373">
        <f t="shared" si="53"/>
        <v>0</v>
      </c>
      <c r="M193" s="373">
        <f t="shared" si="53"/>
        <v>0</v>
      </c>
      <c r="N193" s="373">
        <f t="shared" si="53"/>
        <v>0</v>
      </c>
      <c r="O193" s="373">
        <f t="shared" si="53"/>
        <v>0</v>
      </c>
      <c r="P193" s="373">
        <f t="shared" si="53"/>
        <v>0</v>
      </c>
      <c r="Q193" s="373">
        <f t="shared" si="53"/>
        <v>0</v>
      </c>
      <c r="R193" s="169"/>
    </row>
    <row r="194" spans="3:18" ht="15.75" hidden="1" x14ac:dyDescent="0.25">
      <c r="C194" s="374" t="s">
        <v>272</v>
      </c>
      <c r="D194" s="207" t="s">
        <v>273</v>
      </c>
      <c r="E194" s="373">
        <f>SUM(E53,E134)</f>
        <v>0</v>
      </c>
      <c r="F194" s="373">
        <f t="shared" ref="F194:Q194" si="54">SUM(F53,F134)</f>
        <v>0</v>
      </c>
      <c r="G194" s="373">
        <f t="shared" si="54"/>
        <v>0</v>
      </c>
      <c r="H194" s="373">
        <f t="shared" si="54"/>
        <v>0</v>
      </c>
      <c r="I194" s="373">
        <f t="shared" si="54"/>
        <v>0</v>
      </c>
      <c r="J194" s="373">
        <f t="shared" si="54"/>
        <v>0</v>
      </c>
      <c r="K194" s="373">
        <f t="shared" si="54"/>
        <v>0</v>
      </c>
      <c r="L194" s="373">
        <f t="shared" si="54"/>
        <v>0</v>
      </c>
      <c r="M194" s="373">
        <f t="shared" si="54"/>
        <v>0</v>
      </c>
      <c r="N194" s="373">
        <f t="shared" si="54"/>
        <v>0</v>
      </c>
      <c r="O194" s="373">
        <f t="shared" si="54"/>
        <v>0</v>
      </c>
      <c r="P194" s="373">
        <f t="shared" si="54"/>
        <v>0</v>
      </c>
      <c r="Q194" s="373">
        <f t="shared" si="54"/>
        <v>0</v>
      </c>
      <c r="R194" s="169"/>
    </row>
    <row r="195" spans="3:18" ht="12.75" hidden="1" customHeight="1" x14ac:dyDescent="0.25">
      <c r="C195" s="374" t="s">
        <v>278</v>
      </c>
      <c r="D195" s="246" t="s">
        <v>279</v>
      </c>
      <c r="E195" s="373">
        <f t="shared" ref="E195:Q195" si="55">SUM(E147)</f>
        <v>0</v>
      </c>
      <c r="F195" s="373">
        <f t="shared" si="55"/>
        <v>0</v>
      </c>
      <c r="G195" s="373">
        <f t="shared" si="55"/>
        <v>0</v>
      </c>
      <c r="H195" s="373">
        <f t="shared" si="55"/>
        <v>0</v>
      </c>
      <c r="I195" s="373">
        <f t="shared" si="55"/>
        <v>0</v>
      </c>
      <c r="J195" s="373">
        <f t="shared" si="55"/>
        <v>0</v>
      </c>
      <c r="K195" s="373">
        <f t="shared" si="55"/>
        <v>0</v>
      </c>
      <c r="L195" s="373">
        <f t="shared" si="55"/>
        <v>0</v>
      </c>
      <c r="M195" s="373">
        <f t="shared" si="55"/>
        <v>0</v>
      </c>
      <c r="N195" s="373">
        <f t="shared" si="55"/>
        <v>0</v>
      </c>
      <c r="O195" s="373">
        <f t="shared" si="55"/>
        <v>0</v>
      </c>
      <c r="P195" s="373">
        <f t="shared" si="55"/>
        <v>0</v>
      </c>
      <c r="Q195" s="373">
        <f t="shared" si="55"/>
        <v>0</v>
      </c>
      <c r="R195" s="169"/>
    </row>
    <row r="196" spans="3:18" ht="15.75" hidden="1" x14ac:dyDescent="0.25">
      <c r="C196" s="24"/>
      <c r="D196" s="203" t="s">
        <v>458</v>
      </c>
      <c r="E196" s="373">
        <f t="shared" ref="E196:Q196" si="56">SUM(E148)</f>
        <v>0</v>
      </c>
      <c r="F196" s="373">
        <f t="shared" si="56"/>
        <v>0</v>
      </c>
      <c r="G196" s="373">
        <f t="shared" si="56"/>
        <v>0</v>
      </c>
      <c r="H196" s="373">
        <f t="shared" si="56"/>
        <v>0</v>
      </c>
      <c r="I196" s="373">
        <f t="shared" si="56"/>
        <v>0</v>
      </c>
      <c r="J196" s="373">
        <f t="shared" si="56"/>
        <v>0</v>
      </c>
      <c r="K196" s="373">
        <f t="shared" si="56"/>
        <v>0</v>
      </c>
      <c r="L196" s="373">
        <f t="shared" si="56"/>
        <v>0</v>
      </c>
      <c r="M196" s="373">
        <f t="shared" si="56"/>
        <v>0</v>
      </c>
      <c r="N196" s="373">
        <f t="shared" si="56"/>
        <v>0</v>
      </c>
      <c r="O196" s="373">
        <f t="shared" si="56"/>
        <v>0</v>
      </c>
      <c r="P196" s="373">
        <f t="shared" si="56"/>
        <v>0</v>
      </c>
      <c r="Q196" s="373">
        <f t="shared" si="56"/>
        <v>0</v>
      </c>
      <c r="R196" s="169"/>
    </row>
    <row r="197" spans="3:18" ht="15.75" hidden="1" x14ac:dyDescent="0.25">
      <c r="C197" s="374" t="s">
        <v>282</v>
      </c>
      <c r="D197" s="203" t="s">
        <v>280</v>
      </c>
      <c r="E197" s="373">
        <f t="shared" ref="E197:Q197" si="57">SUM(E149)</f>
        <v>0</v>
      </c>
      <c r="F197" s="373">
        <f t="shared" si="57"/>
        <v>0</v>
      </c>
      <c r="G197" s="373">
        <f t="shared" si="57"/>
        <v>0</v>
      </c>
      <c r="H197" s="373">
        <f t="shared" si="57"/>
        <v>0</v>
      </c>
      <c r="I197" s="373">
        <f t="shared" si="57"/>
        <v>0</v>
      </c>
      <c r="J197" s="373">
        <f t="shared" si="57"/>
        <v>0</v>
      </c>
      <c r="K197" s="373">
        <f t="shared" si="57"/>
        <v>0</v>
      </c>
      <c r="L197" s="373">
        <f t="shared" si="57"/>
        <v>0</v>
      </c>
      <c r="M197" s="373">
        <f t="shared" si="57"/>
        <v>0</v>
      </c>
      <c r="N197" s="373">
        <f t="shared" si="57"/>
        <v>0</v>
      </c>
      <c r="O197" s="373">
        <f t="shared" si="57"/>
        <v>0</v>
      </c>
      <c r="P197" s="373">
        <f t="shared" si="57"/>
        <v>0</v>
      </c>
      <c r="Q197" s="373">
        <f t="shared" si="57"/>
        <v>0</v>
      </c>
      <c r="R197" s="169"/>
    </row>
    <row r="198" spans="3:18" ht="15.75" hidden="1" x14ac:dyDescent="0.25">
      <c r="C198" s="374" t="s">
        <v>189</v>
      </c>
      <c r="D198" s="246" t="s">
        <v>90</v>
      </c>
      <c r="E198" s="373">
        <f t="shared" ref="E198:Q198" si="58">SUM(E150)</f>
        <v>0</v>
      </c>
      <c r="F198" s="373">
        <f t="shared" si="58"/>
        <v>0</v>
      </c>
      <c r="G198" s="373">
        <f t="shared" si="58"/>
        <v>0</v>
      </c>
      <c r="H198" s="373">
        <f t="shared" si="58"/>
        <v>0</v>
      </c>
      <c r="I198" s="373">
        <f t="shared" si="58"/>
        <v>0</v>
      </c>
      <c r="J198" s="373">
        <f t="shared" si="58"/>
        <v>0</v>
      </c>
      <c r="K198" s="373">
        <f t="shared" si="58"/>
        <v>0</v>
      </c>
      <c r="L198" s="373">
        <f t="shared" si="58"/>
        <v>0</v>
      </c>
      <c r="M198" s="373">
        <f t="shared" si="58"/>
        <v>0</v>
      </c>
      <c r="N198" s="373">
        <f t="shared" si="58"/>
        <v>0</v>
      </c>
      <c r="O198" s="373">
        <f t="shared" si="58"/>
        <v>0</v>
      </c>
      <c r="P198" s="373">
        <f t="shared" si="58"/>
        <v>0</v>
      </c>
      <c r="Q198" s="373">
        <f t="shared" si="58"/>
        <v>0</v>
      </c>
      <c r="R198" s="169"/>
    </row>
    <row r="199" spans="3:18" ht="12.75" hidden="1" customHeight="1" x14ac:dyDescent="0.2">
      <c r="C199" s="24"/>
    </row>
    <row r="200" spans="3:18" ht="12.75" hidden="1" customHeight="1" x14ac:dyDescent="0.2">
      <c r="C200" s="24"/>
    </row>
    <row r="201" spans="3:18" ht="15.75" hidden="1" x14ac:dyDescent="0.25">
      <c r="C201" s="24"/>
      <c r="D201" s="7" t="s">
        <v>484</v>
      </c>
      <c r="E201" s="390">
        <f>SUM(E176:E198)</f>
        <v>8451692.9000000004</v>
      </c>
      <c r="F201" s="390">
        <f t="shared" ref="F201:Q201" si="59">SUM(F176:F198)</f>
        <v>8451692.9000000004</v>
      </c>
      <c r="G201" s="390">
        <f t="shared" si="59"/>
        <v>6356320</v>
      </c>
      <c r="H201" s="390">
        <f t="shared" si="59"/>
        <v>1700</v>
      </c>
      <c r="I201" s="390">
        <f t="shared" si="59"/>
        <v>0</v>
      </c>
      <c r="J201" s="390">
        <f t="shared" si="59"/>
        <v>400000</v>
      </c>
      <c r="K201" s="390">
        <f t="shared" si="59"/>
        <v>0</v>
      </c>
      <c r="L201" s="390">
        <f t="shared" si="59"/>
        <v>0</v>
      </c>
      <c r="M201" s="390">
        <f t="shared" si="59"/>
        <v>0</v>
      </c>
      <c r="N201" s="390">
        <f t="shared" si="59"/>
        <v>400000</v>
      </c>
      <c r="O201" s="390">
        <f t="shared" si="59"/>
        <v>400000</v>
      </c>
      <c r="P201" s="390">
        <f t="shared" si="59"/>
        <v>0</v>
      </c>
      <c r="Q201" s="390">
        <f t="shared" si="59"/>
        <v>8851692.9000000004</v>
      </c>
    </row>
    <row r="202" spans="3:18" hidden="1" x14ac:dyDescent="0.2">
      <c r="C202" s="24"/>
    </row>
    <row r="203" spans="3:18" hidden="1" x14ac:dyDescent="0.2">
      <c r="C203" s="24"/>
    </row>
    <row r="204" spans="3:18" ht="12.75" customHeight="1" x14ac:dyDescent="0.2">
      <c r="C204" s="24"/>
    </row>
    <row r="205" spans="3:18" x14ac:dyDescent="0.2">
      <c r="C205" s="24"/>
    </row>
    <row r="206" spans="3:18" x14ac:dyDescent="0.2">
      <c r="C206" s="24"/>
    </row>
    <row r="207" spans="3:18" x14ac:dyDescent="0.2">
      <c r="C207" s="24"/>
    </row>
    <row r="208" spans="3:18" ht="12.75" customHeight="1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ht="12.75" customHeight="1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ht="12.75" customHeight="1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ht="12.75" customHeight="1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ht="12.75" customHeight="1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ht="12.75" customHeight="1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ht="12.75" customHeight="1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ht="12.75" customHeight="1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ht="12.75" customHeight="1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ht="12.75" customHeight="1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ht="12.75" customHeight="1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ht="12.75" customHeight="1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ht="12.75" customHeight="1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ht="12.75" customHeight="1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ht="12.75" customHeight="1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ht="12.75" customHeight="1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ht="12.75" customHeight="1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ht="12.75" customHeight="1" x14ac:dyDescent="0.2">
      <c r="C276" s="24"/>
    </row>
    <row r="277" spans="3:3" x14ac:dyDescent="0.2">
      <c r="C277" s="24"/>
    </row>
    <row r="278" spans="3:3" x14ac:dyDescent="0.2">
      <c r="C278" s="24"/>
    </row>
    <row r="279" spans="3:3" x14ac:dyDescent="0.2">
      <c r="C279" s="24"/>
    </row>
    <row r="280" spans="3:3" ht="12.75" customHeight="1" x14ac:dyDescent="0.2">
      <c r="C280" s="24"/>
    </row>
    <row r="281" spans="3:3" x14ac:dyDescent="0.2">
      <c r="C281" s="24"/>
    </row>
    <row r="282" spans="3:3" x14ac:dyDescent="0.2">
      <c r="C282" s="24"/>
    </row>
    <row r="283" spans="3:3" x14ac:dyDescent="0.2">
      <c r="C283" s="24"/>
    </row>
    <row r="284" spans="3:3" ht="12.75" customHeight="1" x14ac:dyDescent="0.2">
      <c r="C284" s="24"/>
    </row>
    <row r="285" spans="3:3" x14ac:dyDescent="0.2">
      <c r="C285" s="24"/>
    </row>
    <row r="286" spans="3:3" x14ac:dyDescent="0.2">
      <c r="C286" s="24"/>
    </row>
    <row r="287" spans="3:3" x14ac:dyDescent="0.2">
      <c r="C287" s="24"/>
    </row>
    <row r="288" spans="3:3" ht="12.75" customHeight="1" x14ac:dyDescent="0.2">
      <c r="C288" s="24"/>
    </row>
    <row r="289" spans="3:3" x14ac:dyDescent="0.2">
      <c r="C289" s="24"/>
    </row>
    <row r="290" spans="3:3" x14ac:dyDescent="0.2">
      <c r="C290" s="24"/>
    </row>
    <row r="291" spans="3:3" x14ac:dyDescent="0.2">
      <c r="C291" s="24"/>
    </row>
    <row r="292" spans="3:3" ht="12.75" customHeight="1" x14ac:dyDescent="0.2">
      <c r="C292" s="24"/>
    </row>
    <row r="293" spans="3:3" x14ac:dyDescent="0.2">
      <c r="C293" s="24"/>
    </row>
    <row r="294" spans="3:3" x14ac:dyDescent="0.2">
      <c r="C294" s="24"/>
    </row>
    <row r="295" spans="3:3" x14ac:dyDescent="0.2">
      <c r="C295" s="24"/>
    </row>
    <row r="296" spans="3:3" ht="12.75" customHeight="1" x14ac:dyDescent="0.2">
      <c r="C296" s="24"/>
    </row>
    <row r="297" spans="3:3" x14ac:dyDescent="0.2">
      <c r="C297" s="24"/>
    </row>
    <row r="298" spans="3:3" x14ac:dyDescent="0.2">
      <c r="C298" s="24"/>
    </row>
    <row r="299" spans="3:3" x14ac:dyDescent="0.2">
      <c r="C299" s="24"/>
    </row>
    <row r="300" spans="3:3" ht="12.75" customHeight="1" x14ac:dyDescent="0.2">
      <c r="C300" s="24"/>
    </row>
    <row r="301" spans="3:3" x14ac:dyDescent="0.2">
      <c r="C301" s="24"/>
    </row>
    <row r="302" spans="3:3" x14ac:dyDescent="0.2">
      <c r="C302" s="24"/>
    </row>
    <row r="303" spans="3:3" x14ac:dyDescent="0.2">
      <c r="C303" s="24"/>
    </row>
    <row r="304" spans="3:3" ht="12.75" customHeight="1" x14ac:dyDescent="0.2">
      <c r="C304" s="24"/>
    </row>
    <row r="305" spans="3:3" x14ac:dyDescent="0.2">
      <c r="C305" s="24"/>
    </row>
    <row r="306" spans="3:3" x14ac:dyDescent="0.2">
      <c r="C306" s="24"/>
    </row>
    <row r="307" spans="3:3" x14ac:dyDescent="0.2">
      <c r="C307" s="24"/>
    </row>
    <row r="308" spans="3:3" ht="12.75" customHeight="1" x14ac:dyDescent="0.2">
      <c r="C308" s="24"/>
    </row>
    <row r="309" spans="3:3" x14ac:dyDescent="0.2">
      <c r="C309" s="24"/>
    </row>
    <row r="310" spans="3:3" x14ac:dyDescent="0.2">
      <c r="C310" s="24"/>
    </row>
    <row r="311" spans="3:3" x14ac:dyDescent="0.2">
      <c r="C311" s="24"/>
    </row>
    <row r="312" spans="3:3" ht="12.75" customHeight="1" x14ac:dyDescent="0.2">
      <c r="C312" s="24"/>
    </row>
    <row r="313" spans="3:3" x14ac:dyDescent="0.2">
      <c r="C313" s="24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view="pageBreakPreview" topLeftCell="B1" zoomScale="89" zoomScaleNormal="75" zoomScaleSheetLayoutView="89" workbookViewId="0">
      <selection activeCell="F72" sqref="F72"/>
    </sheetView>
  </sheetViews>
  <sheetFormatPr defaultRowHeight="15" x14ac:dyDescent="0.2"/>
  <cols>
    <col min="1" max="1" width="22.140625" style="29" customWidth="1"/>
    <col min="2" max="2" width="15.85546875" style="29" customWidth="1"/>
    <col min="3" max="3" width="15.42578125" style="29" customWidth="1"/>
    <col min="4" max="4" width="78.85546875" style="29" customWidth="1"/>
    <col min="5" max="5" width="58.42578125" style="29" customWidth="1"/>
    <col min="6" max="6" width="15.85546875" style="29" customWidth="1"/>
    <col min="7" max="7" width="17.140625" style="29" customWidth="1"/>
    <col min="8" max="8" width="18.42578125" style="29" customWidth="1"/>
    <col min="9" max="9" width="19.85546875" style="29" customWidth="1"/>
    <col min="10" max="10" width="15.140625" style="29" hidden="1" customWidth="1"/>
    <col min="11" max="16384" width="9.140625" style="29"/>
  </cols>
  <sheetData>
    <row r="1" spans="1:10" ht="15.75" x14ac:dyDescent="0.25">
      <c r="A1" s="28"/>
      <c r="B1" s="28"/>
      <c r="C1" s="28"/>
      <c r="D1" s="28"/>
      <c r="E1" s="28"/>
      <c r="F1" s="28"/>
      <c r="G1" s="28"/>
    </row>
    <row r="2" spans="1:10" ht="15.75" x14ac:dyDescent="0.25">
      <c r="A2" s="28"/>
      <c r="B2" s="28"/>
      <c r="C2" s="28"/>
      <c r="D2" s="28"/>
      <c r="E2" s="28"/>
      <c r="F2" s="28"/>
      <c r="G2" s="28"/>
    </row>
    <row r="3" spans="1:10" ht="15.75" x14ac:dyDescent="0.25">
      <c r="A3" s="28"/>
      <c r="B3" s="28"/>
      <c r="C3" s="28"/>
      <c r="D3" s="28"/>
      <c r="E3" s="28"/>
      <c r="F3" s="28"/>
      <c r="G3" s="28"/>
    </row>
    <row r="4" spans="1:10" ht="18.75" x14ac:dyDescent="0.3">
      <c r="A4" s="28"/>
      <c r="B4" s="28"/>
      <c r="C4" s="28"/>
      <c r="D4" s="28"/>
      <c r="E4" s="28"/>
      <c r="F4" s="28"/>
      <c r="G4" s="28"/>
      <c r="H4" s="30"/>
      <c r="I4" s="30"/>
      <c r="J4" s="28"/>
    </row>
    <row r="5" spans="1:10" ht="18.75" x14ac:dyDescent="0.3">
      <c r="A5" s="28"/>
      <c r="B5" s="28"/>
      <c r="C5" s="28"/>
      <c r="D5" s="28"/>
      <c r="E5" s="28"/>
      <c r="F5" s="28"/>
      <c r="G5" s="28"/>
      <c r="H5" s="30"/>
      <c r="I5" s="30"/>
      <c r="J5" s="28"/>
    </row>
    <row r="7" spans="1:10" ht="75" customHeight="1" thickBot="1" x14ac:dyDescent="0.35">
      <c r="A7" s="30"/>
      <c r="B7" s="30"/>
      <c r="C7" s="30"/>
      <c r="D7" s="30"/>
      <c r="E7" s="30"/>
      <c r="F7" s="30"/>
      <c r="G7" s="30"/>
      <c r="H7" s="30"/>
      <c r="I7" s="30" t="s">
        <v>0</v>
      </c>
    </row>
    <row r="8" spans="1:10" s="31" customFormat="1" ht="94.5" customHeight="1" x14ac:dyDescent="0.2">
      <c r="A8" s="319" t="s">
        <v>23</v>
      </c>
      <c r="B8" s="319" t="s">
        <v>176</v>
      </c>
      <c r="C8" s="319" t="s">
        <v>28</v>
      </c>
      <c r="D8" s="319" t="s">
        <v>175</v>
      </c>
      <c r="E8" s="319" t="s">
        <v>96</v>
      </c>
      <c r="F8" s="319" t="s">
        <v>91</v>
      </c>
      <c r="G8" s="319" t="s">
        <v>92</v>
      </c>
      <c r="H8" s="319" t="s">
        <v>93</v>
      </c>
      <c r="I8" s="319" t="s">
        <v>94</v>
      </c>
      <c r="J8" s="167" t="s">
        <v>95</v>
      </c>
    </row>
    <row r="9" spans="1:10" s="31" customFormat="1" ht="19.5" customHeigh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3">
        <v>6</v>
      </c>
      <c r="G9" s="33">
        <v>7</v>
      </c>
      <c r="H9" s="32">
        <v>8</v>
      </c>
      <c r="I9" s="32">
        <v>9</v>
      </c>
      <c r="J9" s="34">
        <v>8</v>
      </c>
    </row>
    <row r="10" spans="1:10" s="31" customFormat="1" ht="40.5" hidden="1" customHeight="1" x14ac:dyDescent="0.3">
      <c r="A10" s="393" t="s">
        <v>203</v>
      </c>
      <c r="B10" s="393"/>
      <c r="C10" s="393"/>
      <c r="D10" s="394" t="s">
        <v>194</v>
      </c>
      <c r="E10" s="395"/>
      <c r="F10" s="396"/>
      <c r="G10" s="396"/>
      <c r="H10" s="396"/>
      <c r="I10" s="396">
        <f>SUM(I11)</f>
        <v>0</v>
      </c>
      <c r="J10" s="34"/>
    </row>
    <row r="11" spans="1:10" s="58" customFormat="1" ht="39.75" hidden="1" customHeight="1" x14ac:dyDescent="0.3">
      <c r="A11" s="393" t="s">
        <v>204</v>
      </c>
      <c r="B11" s="393"/>
      <c r="C11" s="393"/>
      <c r="D11" s="394" t="s">
        <v>194</v>
      </c>
      <c r="E11" s="395"/>
      <c r="F11" s="396"/>
      <c r="G11" s="396"/>
      <c r="H11" s="396"/>
      <c r="I11" s="396">
        <f>SUM(I12:I28)</f>
        <v>0</v>
      </c>
      <c r="J11" s="57" t="e">
        <f>SUM(#REF!)</f>
        <v>#REF!</v>
      </c>
    </row>
    <row r="12" spans="1:10" s="414" customFormat="1" ht="61.5" hidden="1" customHeight="1" x14ac:dyDescent="0.3">
      <c r="A12" s="62" t="s">
        <v>335</v>
      </c>
      <c r="B12" s="62" t="s">
        <v>202</v>
      </c>
      <c r="C12" s="62" t="s">
        <v>59</v>
      </c>
      <c r="D12" s="343" t="s">
        <v>201</v>
      </c>
      <c r="E12" s="218"/>
      <c r="F12" s="365"/>
      <c r="G12" s="306"/>
      <c r="H12" s="306"/>
      <c r="I12" s="322"/>
      <c r="J12" s="413"/>
    </row>
    <row r="13" spans="1:10" s="414" customFormat="1" ht="39.75" hidden="1" customHeight="1" x14ac:dyDescent="0.3">
      <c r="A13" s="410"/>
      <c r="B13" s="410"/>
      <c r="C13" s="410"/>
      <c r="D13" s="411"/>
      <c r="E13" s="412"/>
      <c r="F13" s="306"/>
      <c r="G13" s="306"/>
      <c r="H13" s="306"/>
      <c r="I13" s="306"/>
      <c r="J13" s="413"/>
    </row>
    <row r="14" spans="1:10" s="414" customFormat="1" ht="39.75" hidden="1" customHeight="1" x14ac:dyDescent="0.3">
      <c r="A14" s="410"/>
      <c r="B14" s="410"/>
      <c r="C14" s="410"/>
      <c r="D14" s="411"/>
      <c r="E14" s="412"/>
      <c r="F14" s="306"/>
      <c r="G14" s="306"/>
      <c r="H14" s="306"/>
      <c r="I14" s="306"/>
      <c r="J14" s="413"/>
    </row>
    <row r="15" spans="1:10" s="414" customFormat="1" ht="39.75" hidden="1" customHeight="1" x14ac:dyDescent="0.3">
      <c r="A15" s="410"/>
      <c r="B15" s="410"/>
      <c r="C15" s="410"/>
      <c r="D15" s="411"/>
      <c r="E15" s="412"/>
      <c r="F15" s="306"/>
      <c r="G15" s="306"/>
      <c r="H15" s="306"/>
      <c r="I15" s="306"/>
      <c r="J15" s="413"/>
    </row>
    <row r="16" spans="1:10" s="414" customFormat="1" ht="39.75" hidden="1" customHeight="1" x14ac:dyDescent="0.3">
      <c r="A16" s="410"/>
      <c r="B16" s="410"/>
      <c r="C16" s="410"/>
      <c r="D16" s="411"/>
      <c r="E16" s="412"/>
      <c r="F16" s="306"/>
      <c r="G16" s="306"/>
      <c r="H16" s="306"/>
      <c r="I16" s="306"/>
      <c r="J16" s="413"/>
    </row>
    <row r="17" spans="1:10" s="414" customFormat="1" ht="39.75" hidden="1" customHeight="1" x14ac:dyDescent="0.3">
      <c r="A17" s="410"/>
      <c r="B17" s="410"/>
      <c r="C17" s="410"/>
      <c r="D17" s="411"/>
      <c r="E17" s="412"/>
      <c r="F17" s="306"/>
      <c r="G17" s="306"/>
      <c r="H17" s="306"/>
      <c r="I17" s="306"/>
      <c r="J17" s="413"/>
    </row>
    <row r="18" spans="1:10" s="414" customFormat="1" ht="39.75" hidden="1" customHeight="1" x14ac:dyDescent="0.3">
      <c r="A18" s="410"/>
      <c r="B18" s="410"/>
      <c r="C18" s="410"/>
      <c r="D18" s="411"/>
      <c r="E18" s="412"/>
      <c r="F18" s="306"/>
      <c r="G18" s="306"/>
      <c r="H18" s="306"/>
      <c r="I18" s="306"/>
      <c r="J18" s="413"/>
    </row>
    <row r="19" spans="1:10" s="414" customFormat="1" ht="39.75" hidden="1" customHeight="1" x14ac:dyDescent="0.3">
      <c r="A19" s="410"/>
      <c r="B19" s="410"/>
      <c r="C19" s="410"/>
      <c r="D19" s="411"/>
      <c r="E19" s="412"/>
      <c r="F19" s="306"/>
      <c r="G19" s="306"/>
      <c r="H19" s="306"/>
      <c r="I19" s="306"/>
      <c r="J19" s="413"/>
    </row>
    <row r="20" spans="1:10" s="414" customFormat="1" ht="39.75" hidden="1" customHeight="1" x14ac:dyDescent="0.3">
      <c r="A20" s="410"/>
      <c r="B20" s="410"/>
      <c r="C20" s="410"/>
      <c r="D20" s="411"/>
      <c r="E20" s="412"/>
      <c r="F20" s="306"/>
      <c r="G20" s="306"/>
      <c r="H20" s="306"/>
      <c r="I20" s="306"/>
      <c r="J20" s="413"/>
    </row>
    <row r="21" spans="1:10" s="414" customFormat="1" ht="39.75" hidden="1" customHeight="1" x14ac:dyDescent="0.3">
      <c r="A21" s="410"/>
      <c r="B21" s="410"/>
      <c r="C21" s="410"/>
      <c r="D21" s="411"/>
      <c r="E21" s="412"/>
      <c r="F21" s="306"/>
      <c r="G21" s="306"/>
      <c r="H21" s="306"/>
      <c r="I21" s="306"/>
      <c r="J21" s="413"/>
    </row>
    <row r="22" spans="1:10" s="414" customFormat="1" ht="39.75" hidden="1" customHeight="1" x14ac:dyDescent="0.3">
      <c r="A22" s="410"/>
      <c r="B22" s="410"/>
      <c r="C22" s="410"/>
      <c r="D22" s="411"/>
      <c r="E22" s="412"/>
      <c r="F22" s="306"/>
      <c r="G22" s="306"/>
      <c r="H22" s="306"/>
      <c r="I22" s="306"/>
      <c r="J22" s="413"/>
    </row>
    <row r="23" spans="1:10" s="58" customFormat="1" ht="64.5" hidden="1" customHeight="1" x14ac:dyDescent="0.3">
      <c r="A23" s="171" t="s">
        <v>259</v>
      </c>
      <c r="B23" s="171" t="s">
        <v>260</v>
      </c>
      <c r="C23" s="172" t="s">
        <v>72</v>
      </c>
      <c r="D23" s="173" t="s">
        <v>174</v>
      </c>
      <c r="E23" s="59" t="s">
        <v>333</v>
      </c>
      <c r="F23" s="60"/>
      <c r="G23" s="60"/>
      <c r="H23" s="60"/>
      <c r="I23" s="60"/>
      <c r="J23" s="57"/>
    </row>
    <row r="24" spans="1:10" s="58" customFormat="1" ht="58.5" hidden="1" customHeight="1" x14ac:dyDescent="0.3">
      <c r="A24" s="171" t="s">
        <v>259</v>
      </c>
      <c r="B24" s="171" t="s">
        <v>260</v>
      </c>
      <c r="C24" s="172" t="s">
        <v>72</v>
      </c>
      <c r="D24" s="173" t="s">
        <v>174</v>
      </c>
      <c r="E24" s="59" t="s">
        <v>334</v>
      </c>
      <c r="F24" s="60"/>
      <c r="G24" s="60"/>
      <c r="H24" s="60"/>
      <c r="I24" s="60"/>
      <c r="J24" s="57"/>
    </row>
    <row r="25" spans="1:10" s="58" customFormat="1" ht="65.25" hidden="1" customHeight="1" x14ac:dyDescent="0.3">
      <c r="A25" s="62" t="s">
        <v>335</v>
      </c>
      <c r="B25" s="62" t="s">
        <v>202</v>
      </c>
      <c r="C25" s="62" t="s">
        <v>59</v>
      </c>
      <c r="D25" s="260" t="s">
        <v>201</v>
      </c>
      <c r="E25" s="59"/>
      <c r="F25" s="60"/>
      <c r="G25" s="60"/>
      <c r="H25" s="60"/>
      <c r="I25" s="60"/>
      <c r="J25" s="57"/>
    </row>
    <row r="26" spans="1:10" s="58" customFormat="1" ht="30.75" hidden="1" customHeight="1" x14ac:dyDescent="0.3">
      <c r="A26" s="62" t="s">
        <v>235</v>
      </c>
      <c r="B26" s="62" t="s">
        <v>180</v>
      </c>
      <c r="C26" s="263"/>
      <c r="D26" s="264" t="s">
        <v>239</v>
      </c>
      <c r="E26" s="59"/>
      <c r="F26" s="60"/>
      <c r="G26" s="60"/>
      <c r="H26" s="60"/>
      <c r="I26" s="60"/>
      <c r="J26" s="57"/>
    </row>
    <row r="27" spans="1:10" s="58" customFormat="1" ht="30" hidden="1" customHeight="1" x14ac:dyDescent="0.3">
      <c r="A27" s="265" t="s">
        <v>240</v>
      </c>
      <c r="B27" s="265" t="s">
        <v>181</v>
      </c>
      <c r="C27" s="265" t="s">
        <v>67</v>
      </c>
      <c r="D27" s="266" t="s">
        <v>241</v>
      </c>
      <c r="E27" s="59"/>
      <c r="F27" s="60"/>
      <c r="G27" s="61"/>
      <c r="H27" s="60"/>
      <c r="I27" s="415"/>
      <c r="J27" s="57"/>
    </row>
    <row r="28" spans="1:10" s="58" customFormat="1" ht="39.75" hidden="1" customHeight="1" x14ac:dyDescent="0.3">
      <c r="A28" s="193" t="s">
        <v>493</v>
      </c>
      <c r="B28" s="193" t="s">
        <v>184</v>
      </c>
      <c r="C28" s="193"/>
      <c r="D28" s="303" t="s">
        <v>339</v>
      </c>
      <c r="E28" s="59"/>
      <c r="F28" s="60"/>
      <c r="G28" s="61"/>
      <c r="H28" s="60"/>
      <c r="I28" s="416"/>
      <c r="J28" s="57"/>
    </row>
    <row r="29" spans="1:10" s="58" customFormat="1" ht="30" hidden="1" customHeight="1" x14ac:dyDescent="0.3">
      <c r="A29" s="304" t="s">
        <v>494</v>
      </c>
      <c r="B29" s="304" t="s">
        <v>337</v>
      </c>
      <c r="C29" s="304" t="s">
        <v>68</v>
      </c>
      <c r="D29" s="305" t="s">
        <v>338</v>
      </c>
      <c r="E29" s="59"/>
      <c r="F29" s="60"/>
      <c r="G29" s="61"/>
      <c r="H29" s="60"/>
      <c r="I29" s="415"/>
      <c r="J29" s="57"/>
    </row>
    <row r="30" spans="1:10" s="58" customFormat="1" ht="41.25" hidden="1" customHeight="1" x14ac:dyDescent="0.3">
      <c r="A30" s="304" t="s">
        <v>512</v>
      </c>
      <c r="B30" s="304" t="s">
        <v>513</v>
      </c>
      <c r="C30" s="304" t="s">
        <v>68</v>
      </c>
      <c r="D30" s="305" t="s">
        <v>514</v>
      </c>
      <c r="E30" s="59"/>
      <c r="F30" s="60"/>
      <c r="G30" s="61"/>
      <c r="H30" s="60"/>
      <c r="I30" s="415"/>
      <c r="J30" s="57"/>
    </row>
    <row r="31" spans="1:10" s="58" customFormat="1" ht="30" hidden="1" customHeight="1" x14ac:dyDescent="0.3">
      <c r="A31" s="62" t="s">
        <v>252</v>
      </c>
      <c r="B31" s="62" t="s">
        <v>253</v>
      </c>
      <c r="C31" s="62" t="s">
        <v>68</v>
      </c>
      <c r="D31" s="336" t="s">
        <v>254</v>
      </c>
      <c r="E31" s="59"/>
      <c r="F31" s="60"/>
      <c r="G31" s="61"/>
      <c r="H31" s="60"/>
      <c r="I31" s="416"/>
      <c r="J31" s="57"/>
    </row>
    <row r="32" spans="1:10" s="58" customFormat="1" ht="31.5" hidden="1" customHeight="1" x14ac:dyDescent="0.3">
      <c r="A32" s="62" t="s">
        <v>257</v>
      </c>
      <c r="B32" s="62" t="s">
        <v>258</v>
      </c>
      <c r="C32" s="62" t="s">
        <v>84</v>
      </c>
      <c r="D32" s="267" t="s">
        <v>21</v>
      </c>
      <c r="F32" s="406"/>
      <c r="G32" s="406"/>
      <c r="H32" s="406"/>
      <c r="I32" s="60"/>
      <c r="J32" s="57"/>
    </row>
    <row r="33" spans="1:10" s="58" customFormat="1" ht="32.25" hidden="1" customHeight="1" x14ac:dyDescent="0.3">
      <c r="A33" s="62" t="s">
        <v>271</v>
      </c>
      <c r="B33" s="62" t="s">
        <v>272</v>
      </c>
      <c r="C33" s="62" t="s">
        <v>70</v>
      </c>
      <c r="D33" s="397" t="s">
        <v>273</v>
      </c>
      <c r="E33" s="59"/>
      <c r="F33" s="60"/>
      <c r="G33" s="61"/>
      <c r="H33" s="60"/>
      <c r="I33" s="417"/>
      <c r="J33" s="57"/>
    </row>
    <row r="34" spans="1:10" s="58" customFormat="1" ht="42.75" hidden="1" customHeight="1" x14ac:dyDescent="0.3">
      <c r="A34" s="393" t="s">
        <v>31</v>
      </c>
      <c r="B34" s="393"/>
      <c r="C34" s="393"/>
      <c r="D34" s="394" t="s">
        <v>198</v>
      </c>
      <c r="E34" s="395"/>
      <c r="F34" s="396"/>
      <c r="G34" s="396"/>
      <c r="H34" s="396"/>
      <c r="I34" s="396">
        <f>SUM(I35)</f>
        <v>0</v>
      </c>
      <c r="J34" s="57"/>
    </row>
    <row r="35" spans="1:10" s="58" customFormat="1" ht="44.25" hidden="1" customHeight="1" x14ac:dyDescent="0.3">
      <c r="A35" s="393" t="s">
        <v>32</v>
      </c>
      <c r="B35" s="393"/>
      <c r="C35" s="393"/>
      <c r="D35" s="394" t="s">
        <v>198</v>
      </c>
      <c r="E35" s="395"/>
      <c r="F35" s="396"/>
      <c r="G35" s="396"/>
      <c r="H35" s="396"/>
      <c r="I35" s="396">
        <f>SUM(I37,I39,I40)</f>
        <v>0</v>
      </c>
      <c r="J35" s="57"/>
    </row>
    <row r="36" spans="1:10" s="58" customFormat="1" ht="62.25" hidden="1" customHeight="1" x14ac:dyDescent="0.3">
      <c r="A36" s="171" t="s">
        <v>341</v>
      </c>
      <c r="B36" s="171" t="s">
        <v>188</v>
      </c>
      <c r="C36" s="171" t="s">
        <v>343</v>
      </c>
      <c r="D36" s="56" t="s">
        <v>342</v>
      </c>
      <c r="E36" s="323" t="s">
        <v>413</v>
      </c>
      <c r="F36" s="306"/>
      <c r="G36" s="306"/>
      <c r="H36" s="306"/>
      <c r="I36" s="322"/>
      <c r="J36" s="57"/>
    </row>
    <row r="37" spans="1:10" s="58" customFormat="1" ht="41.25" hidden="1" customHeight="1" x14ac:dyDescent="0.3">
      <c r="A37" s="193" t="s">
        <v>340</v>
      </c>
      <c r="B37" s="193" t="s">
        <v>184</v>
      </c>
      <c r="C37" s="193"/>
      <c r="D37" s="303" t="s">
        <v>339</v>
      </c>
      <c r="E37" s="323"/>
      <c r="F37" s="306"/>
      <c r="G37" s="306"/>
      <c r="H37" s="306"/>
      <c r="I37" s="322"/>
      <c r="J37" s="57"/>
    </row>
    <row r="38" spans="1:10" s="58" customFormat="1" ht="26.25" hidden="1" customHeight="1" x14ac:dyDescent="0.3">
      <c r="A38" s="304" t="s">
        <v>336</v>
      </c>
      <c r="B38" s="304" t="s">
        <v>337</v>
      </c>
      <c r="C38" s="304" t="s">
        <v>68</v>
      </c>
      <c r="D38" s="305" t="s">
        <v>338</v>
      </c>
      <c r="E38" s="323"/>
      <c r="F38" s="306"/>
      <c r="G38" s="306"/>
      <c r="H38" s="306"/>
      <c r="I38" s="434"/>
      <c r="J38" s="57"/>
    </row>
    <row r="39" spans="1:10" s="58" customFormat="1" ht="37.5" hidden="1" customHeight="1" x14ac:dyDescent="0.3">
      <c r="A39" s="62" t="s">
        <v>427</v>
      </c>
      <c r="B39" s="62" t="s">
        <v>426</v>
      </c>
      <c r="C39" s="62" t="s">
        <v>343</v>
      </c>
      <c r="D39" s="267" t="s">
        <v>425</v>
      </c>
      <c r="E39" s="323"/>
      <c r="F39" s="306"/>
      <c r="G39" s="306"/>
      <c r="H39" s="306"/>
      <c r="I39" s="322"/>
      <c r="J39" s="57"/>
    </row>
    <row r="40" spans="1:10" s="58" customFormat="1" ht="41.25" hidden="1" customHeight="1" x14ac:dyDescent="0.3">
      <c r="A40" s="171" t="s">
        <v>344</v>
      </c>
      <c r="B40" s="171" t="s">
        <v>345</v>
      </c>
      <c r="C40" s="171"/>
      <c r="D40" s="56" t="s">
        <v>346</v>
      </c>
      <c r="E40" s="323"/>
      <c r="F40" s="306"/>
      <c r="G40" s="306"/>
      <c r="H40" s="306"/>
      <c r="I40" s="322"/>
      <c r="J40" s="57"/>
    </row>
    <row r="41" spans="1:10" s="58" customFormat="1" ht="42.75" hidden="1" customHeight="1" x14ac:dyDescent="0.3">
      <c r="A41" s="315" t="s">
        <v>349</v>
      </c>
      <c r="B41" s="315" t="s">
        <v>348</v>
      </c>
      <c r="C41" s="265" t="s">
        <v>69</v>
      </c>
      <c r="D41" s="433" t="s">
        <v>347</v>
      </c>
      <c r="E41" s="323"/>
      <c r="F41" s="306"/>
      <c r="G41" s="306"/>
      <c r="H41" s="306"/>
      <c r="I41" s="434"/>
      <c r="J41" s="57"/>
    </row>
    <row r="42" spans="1:10" s="58" customFormat="1" ht="43.5" hidden="1" customHeight="1" x14ac:dyDescent="0.3">
      <c r="A42" s="62" t="s">
        <v>286</v>
      </c>
      <c r="B42" s="62" t="s">
        <v>200</v>
      </c>
      <c r="C42" s="62" t="s">
        <v>59</v>
      </c>
      <c r="D42" s="267" t="s">
        <v>199</v>
      </c>
      <c r="E42" s="59"/>
      <c r="F42" s="60"/>
      <c r="G42" s="60"/>
      <c r="H42" s="60"/>
      <c r="I42" s="60"/>
      <c r="J42" s="57"/>
    </row>
    <row r="43" spans="1:10" s="58" customFormat="1" ht="33.75" hidden="1" customHeight="1" x14ac:dyDescent="0.3">
      <c r="E43" s="59"/>
      <c r="F43" s="60"/>
      <c r="G43" s="60"/>
      <c r="H43" s="60"/>
      <c r="I43" s="195"/>
      <c r="J43" s="57"/>
    </row>
    <row r="44" spans="1:10" s="58" customFormat="1" ht="43.5" hidden="1" customHeight="1" x14ac:dyDescent="0.3">
      <c r="A44" s="193" t="s">
        <v>340</v>
      </c>
      <c r="B44" s="193" t="s">
        <v>184</v>
      </c>
      <c r="C44" s="193"/>
      <c r="D44" s="303" t="s">
        <v>339</v>
      </c>
      <c r="E44" s="59"/>
      <c r="F44" s="60"/>
      <c r="G44" s="60"/>
      <c r="H44" s="60"/>
      <c r="I44" s="60">
        <f>SUM(I45:I46)</f>
        <v>0</v>
      </c>
      <c r="J44" s="57"/>
    </row>
    <row r="45" spans="1:10" s="58" customFormat="1" ht="29.25" hidden="1" customHeight="1" x14ac:dyDescent="0.3">
      <c r="A45" s="304" t="s">
        <v>336</v>
      </c>
      <c r="B45" s="304" t="s">
        <v>337</v>
      </c>
      <c r="C45" s="304" t="s">
        <v>68</v>
      </c>
      <c r="D45" s="305" t="s">
        <v>338</v>
      </c>
      <c r="E45" s="59"/>
      <c r="F45" s="60"/>
      <c r="G45" s="60"/>
      <c r="H45" s="60"/>
      <c r="I45" s="370"/>
      <c r="J45" s="57"/>
    </row>
    <row r="46" spans="1:10" s="58" customFormat="1" ht="32.25" hidden="1" customHeight="1" x14ac:dyDescent="0.3">
      <c r="A46" s="304" t="s">
        <v>466</v>
      </c>
      <c r="B46" s="304" t="s">
        <v>467</v>
      </c>
      <c r="C46" s="304" t="s">
        <v>68</v>
      </c>
      <c r="D46" s="305" t="s">
        <v>468</v>
      </c>
      <c r="E46" s="59"/>
      <c r="F46" s="60"/>
      <c r="G46" s="60"/>
      <c r="H46" s="60"/>
      <c r="I46" s="370"/>
      <c r="J46" s="57"/>
    </row>
    <row r="47" spans="1:10" s="58" customFormat="1" ht="51.75" customHeight="1" x14ac:dyDescent="0.3">
      <c r="A47" s="393" t="s">
        <v>289</v>
      </c>
      <c r="B47" s="393"/>
      <c r="C47" s="393"/>
      <c r="D47" s="398" t="s">
        <v>195</v>
      </c>
      <c r="E47" s="399"/>
      <c r="F47" s="399"/>
      <c r="G47" s="399"/>
      <c r="H47" s="399"/>
      <c r="I47" s="400">
        <f>SUM(I48)</f>
        <v>400000</v>
      </c>
      <c r="J47" s="196"/>
    </row>
    <row r="48" spans="1:10" s="64" customFormat="1" ht="49.5" customHeight="1" x14ac:dyDescent="0.3">
      <c r="A48" s="393" t="s">
        <v>288</v>
      </c>
      <c r="B48" s="393"/>
      <c r="C48" s="393"/>
      <c r="D48" s="398" t="s">
        <v>195</v>
      </c>
      <c r="E48" s="399"/>
      <c r="F48" s="399"/>
      <c r="G48" s="399"/>
      <c r="H48" s="399"/>
      <c r="I48" s="400">
        <f>SUM(I50,I51,I53,I55,I60)</f>
        <v>400000</v>
      </c>
      <c r="J48" s="63"/>
    </row>
    <row r="49" spans="1:10" s="64" customFormat="1" ht="44.25" hidden="1" customHeight="1" x14ac:dyDescent="0.3">
      <c r="A49" s="194" t="s">
        <v>519</v>
      </c>
      <c r="B49" s="194" t="s">
        <v>520</v>
      </c>
      <c r="C49" s="194"/>
      <c r="D49" s="313" t="s">
        <v>523</v>
      </c>
      <c r="E49" s="430" t="s">
        <v>526</v>
      </c>
      <c r="F49" s="307"/>
      <c r="G49" s="307"/>
      <c r="H49" s="307"/>
      <c r="I49" s="418"/>
      <c r="J49" s="63"/>
    </row>
    <row r="50" spans="1:10" s="64" customFormat="1" ht="44.25" hidden="1" customHeight="1" x14ac:dyDescent="0.35">
      <c r="A50" s="263" t="s">
        <v>521</v>
      </c>
      <c r="B50" s="263" t="s">
        <v>524</v>
      </c>
      <c r="C50" s="263" t="s">
        <v>343</v>
      </c>
      <c r="D50" s="429" t="s">
        <v>522</v>
      </c>
      <c r="E50" s="431" t="s">
        <v>526</v>
      </c>
      <c r="F50" s="432"/>
      <c r="G50" s="432"/>
      <c r="H50" s="432"/>
      <c r="I50" s="419"/>
      <c r="J50" s="63"/>
    </row>
    <row r="51" spans="1:10" s="64" customFormat="1" ht="73.5" hidden="1" customHeight="1" x14ac:dyDescent="0.3">
      <c r="A51" s="422" t="s">
        <v>516</v>
      </c>
      <c r="B51" s="422" t="s">
        <v>517</v>
      </c>
      <c r="C51" s="194" t="s">
        <v>72</v>
      </c>
      <c r="D51" s="313" t="s">
        <v>518</v>
      </c>
      <c r="E51" s="430" t="s">
        <v>525</v>
      </c>
      <c r="F51" s="307"/>
      <c r="G51" s="307"/>
      <c r="H51" s="307"/>
      <c r="I51" s="418"/>
      <c r="J51" s="63"/>
    </row>
    <row r="52" spans="1:10" s="309" customFormat="1" ht="45.75" hidden="1" customHeight="1" x14ac:dyDescent="0.3">
      <c r="A52" s="62" t="s">
        <v>287</v>
      </c>
      <c r="B52" s="62" t="s">
        <v>200</v>
      </c>
      <c r="C52" s="62" t="s">
        <v>59</v>
      </c>
      <c r="D52" s="267" t="s">
        <v>199</v>
      </c>
      <c r="E52" s="307"/>
      <c r="F52" s="307"/>
      <c r="G52" s="307"/>
      <c r="H52" s="307"/>
      <c r="I52" s="418"/>
      <c r="J52" s="308"/>
    </row>
    <row r="53" spans="1:10" s="309" customFormat="1" ht="30.75" hidden="1" customHeight="1" x14ac:dyDescent="0.3">
      <c r="A53" s="194" t="s">
        <v>352</v>
      </c>
      <c r="B53" s="194" t="s">
        <v>74</v>
      </c>
      <c r="C53" s="280" t="s">
        <v>60</v>
      </c>
      <c r="D53" s="310" t="s">
        <v>350</v>
      </c>
      <c r="E53" s="307"/>
      <c r="F53" s="307"/>
      <c r="G53" s="307"/>
      <c r="H53" s="307"/>
      <c r="I53" s="418"/>
      <c r="J53" s="308"/>
    </row>
    <row r="54" spans="1:10" s="437" customFormat="1" ht="33.75" hidden="1" customHeight="1" x14ac:dyDescent="0.35">
      <c r="A54" s="263"/>
      <c r="B54" s="263"/>
      <c r="C54" s="311"/>
      <c r="D54" s="366" t="s">
        <v>527</v>
      </c>
      <c r="E54" s="435"/>
      <c r="F54" s="435"/>
      <c r="G54" s="435"/>
      <c r="H54" s="435"/>
      <c r="I54" s="419"/>
      <c r="J54" s="436"/>
    </row>
    <row r="55" spans="1:10" s="309" customFormat="1" ht="59.25" customHeight="1" x14ac:dyDescent="0.3">
      <c r="A55" s="194" t="s">
        <v>353</v>
      </c>
      <c r="B55" s="194" t="s">
        <v>75</v>
      </c>
      <c r="C55" s="280" t="s">
        <v>61</v>
      </c>
      <c r="D55" s="310" t="s">
        <v>351</v>
      </c>
      <c r="E55" s="307"/>
      <c r="F55" s="307"/>
      <c r="G55" s="307"/>
      <c r="H55" s="307"/>
      <c r="I55" s="346">
        <v>400000</v>
      </c>
      <c r="J55" s="308"/>
    </row>
    <row r="56" spans="1:10" s="309" customFormat="1" ht="35.25" customHeight="1" x14ac:dyDescent="0.3">
      <c r="A56" s="189"/>
      <c r="B56" s="189"/>
      <c r="C56" s="226"/>
      <c r="D56" s="190" t="s">
        <v>550</v>
      </c>
      <c r="E56" s="307"/>
      <c r="F56" s="307"/>
      <c r="G56" s="307"/>
      <c r="H56" s="307"/>
      <c r="I56" s="419">
        <v>400000</v>
      </c>
      <c r="J56" s="308"/>
    </row>
    <row r="57" spans="1:10" s="309" customFormat="1" ht="43.5" hidden="1" customHeight="1" x14ac:dyDescent="0.3">
      <c r="A57" s="194" t="s">
        <v>357</v>
      </c>
      <c r="B57" s="194" t="s">
        <v>66</v>
      </c>
      <c r="C57" s="194" t="s">
        <v>63</v>
      </c>
      <c r="D57" s="281" t="s">
        <v>356</v>
      </c>
      <c r="E57" s="307"/>
      <c r="F57" s="307"/>
      <c r="G57" s="307"/>
      <c r="H57" s="307"/>
      <c r="I57" s="418"/>
      <c r="J57" s="308"/>
    </row>
    <row r="58" spans="1:10" s="309" customFormat="1" ht="37.5" hidden="1" customHeight="1" x14ac:dyDescent="0.3">
      <c r="A58" s="194" t="s">
        <v>363</v>
      </c>
      <c r="B58" s="194" t="s">
        <v>364</v>
      </c>
      <c r="C58" s="280" t="s">
        <v>365</v>
      </c>
      <c r="D58" s="310" t="s">
        <v>358</v>
      </c>
      <c r="E58" s="307"/>
      <c r="F58" s="307"/>
      <c r="G58" s="307"/>
      <c r="H58" s="307"/>
      <c r="I58" s="418"/>
      <c r="J58" s="308"/>
    </row>
    <row r="59" spans="1:10" s="309" customFormat="1" ht="37.5" hidden="1" customHeight="1" x14ac:dyDescent="0.3">
      <c r="A59" s="194" t="s">
        <v>366</v>
      </c>
      <c r="B59" s="194" t="s">
        <v>367</v>
      </c>
      <c r="C59" s="280" t="s">
        <v>64</v>
      </c>
      <c r="D59" s="310" t="s">
        <v>359</v>
      </c>
      <c r="E59" s="307"/>
      <c r="F59" s="307"/>
      <c r="G59" s="307"/>
      <c r="H59" s="307"/>
      <c r="I59" s="418"/>
      <c r="J59" s="308"/>
    </row>
    <row r="60" spans="1:10" s="309" customFormat="1" ht="27.75" hidden="1" customHeight="1" x14ac:dyDescent="0.3">
      <c r="A60" s="194" t="s">
        <v>370</v>
      </c>
      <c r="B60" s="194" t="s">
        <v>368</v>
      </c>
      <c r="C60" s="280"/>
      <c r="D60" s="310" t="s">
        <v>360</v>
      </c>
      <c r="E60" s="307"/>
      <c r="F60" s="307"/>
      <c r="G60" s="307"/>
      <c r="H60" s="307"/>
      <c r="I60" s="418"/>
      <c r="J60" s="308"/>
    </row>
    <row r="61" spans="1:10" s="309" customFormat="1" ht="26.25" hidden="1" customHeight="1" x14ac:dyDescent="0.3">
      <c r="A61" s="263" t="s">
        <v>371</v>
      </c>
      <c r="B61" s="263" t="s">
        <v>372</v>
      </c>
      <c r="C61" s="311" t="s">
        <v>64</v>
      </c>
      <c r="D61" s="312" t="s">
        <v>361</v>
      </c>
      <c r="E61" s="307"/>
      <c r="F61" s="307"/>
      <c r="G61" s="307"/>
      <c r="H61" s="307"/>
      <c r="I61" s="419"/>
      <c r="J61" s="308"/>
    </row>
    <row r="62" spans="1:10" s="309" customFormat="1" ht="48.75" hidden="1" customHeight="1" x14ac:dyDescent="0.3">
      <c r="A62" s="263"/>
      <c r="B62" s="263"/>
      <c r="C62" s="311"/>
      <c r="D62" s="366" t="s">
        <v>515</v>
      </c>
      <c r="E62" s="307"/>
      <c r="F62" s="307"/>
      <c r="G62" s="307"/>
      <c r="H62" s="307"/>
      <c r="I62" s="419"/>
      <c r="J62" s="308"/>
    </row>
    <row r="63" spans="1:10" s="309" customFormat="1" ht="141" hidden="1" customHeight="1" x14ac:dyDescent="0.3">
      <c r="A63" s="194" t="s">
        <v>374</v>
      </c>
      <c r="B63" s="194" t="s">
        <v>373</v>
      </c>
      <c r="C63" s="194" t="s">
        <v>67</v>
      </c>
      <c r="D63" s="282" t="s">
        <v>375</v>
      </c>
      <c r="E63" s="307"/>
      <c r="F63" s="307"/>
      <c r="G63" s="307"/>
      <c r="H63" s="307"/>
      <c r="I63" s="420"/>
      <c r="J63" s="308"/>
    </row>
    <row r="64" spans="1:10" s="309" customFormat="1" ht="28.5" hidden="1" customHeight="1" x14ac:dyDescent="0.3">
      <c r="A64" s="194" t="s">
        <v>378</v>
      </c>
      <c r="B64" s="194" t="s">
        <v>381</v>
      </c>
      <c r="C64" s="280"/>
      <c r="D64" s="310" t="s">
        <v>376</v>
      </c>
      <c r="E64" s="307"/>
      <c r="F64" s="307"/>
      <c r="G64" s="307"/>
      <c r="H64" s="307"/>
      <c r="I64" s="418"/>
      <c r="J64" s="308"/>
    </row>
    <row r="65" spans="1:10" s="309" customFormat="1" ht="42.75" hidden="1" customHeight="1" x14ac:dyDescent="0.3">
      <c r="A65" s="263" t="s">
        <v>379</v>
      </c>
      <c r="B65" s="263" t="s">
        <v>380</v>
      </c>
      <c r="C65" s="311" t="s">
        <v>65</v>
      </c>
      <c r="D65" s="312" t="s">
        <v>377</v>
      </c>
      <c r="E65" s="307"/>
      <c r="F65" s="307"/>
      <c r="G65" s="307"/>
      <c r="H65" s="307"/>
      <c r="I65" s="419"/>
      <c r="J65" s="308"/>
    </row>
    <row r="66" spans="1:10" s="309" customFormat="1" ht="32.25" hidden="1" customHeight="1" x14ac:dyDescent="0.3">
      <c r="A66" s="194" t="s">
        <v>382</v>
      </c>
      <c r="B66" s="62" t="s">
        <v>258</v>
      </c>
      <c r="C66" s="62" t="s">
        <v>84</v>
      </c>
      <c r="D66" s="267" t="s">
        <v>21</v>
      </c>
      <c r="E66" s="307"/>
      <c r="F66" s="307"/>
      <c r="G66" s="307"/>
      <c r="H66" s="307"/>
      <c r="I66" s="418"/>
      <c r="J66" s="308"/>
    </row>
    <row r="67" spans="1:10" s="64" customFormat="1" ht="61.5" customHeight="1" x14ac:dyDescent="0.3">
      <c r="A67" s="393" t="s">
        <v>285</v>
      </c>
      <c r="B67" s="393"/>
      <c r="C67" s="393"/>
      <c r="D67" s="398" t="s">
        <v>196</v>
      </c>
      <c r="E67" s="399"/>
      <c r="F67" s="399"/>
      <c r="G67" s="399"/>
      <c r="H67" s="399"/>
      <c r="I67" s="400">
        <f>SUM(I68)</f>
        <v>1006864</v>
      </c>
      <c r="J67" s="63"/>
    </row>
    <row r="68" spans="1:10" s="64" customFormat="1" ht="57.75" customHeight="1" x14ac:dyDescent="0.3">
      <c r="A68" s="393" t="s">
        <v>284</v>
      </c>
      <c r="B68" s="393"/>
      <c r="C68" s="393"/>
      <c r="D68" s="398" t="s">
        <v>196</v>
      </c>
      <c r="E68" s="399"/>
      <c r="F68" s="399"/>
      <c r="G68" s="399"/>
      <c r="H68" s="399"/>
      <c r="I68" s="400">
        <f>SUM(I69:I70)</f>
        <v>1006864</v>
      </c>
      <c r="J68" s="63"/>
    </row>
    <row r="69" spans="1:10" s="64" customFormat="1" ht="50.25" hidden="1" customHeight="1" x14ac:dyDescent="0.3">
      <c r="A69" s="62" t="s">
        <v>290</v>
      </c>
      <c r="B69" s="62" t="s">
        <v>200</v>
      </c>
      <c r="C69" s="62" t="s">
        <v>59</v>
      </c>
      <c r="D69" s="267" t="s">
        <v>199</v>
      </c>
      <c r="E69" s="59"/>
      <c r="F69" s="60"/>
      <c r="G69" s="61"/>
      <c r="H69" s="60"/>
      <c r="I69" s="60"/>
      <c r="J69" s="63"/>
    </row>
    <row r="70" spans="1:10" s="64" customFormat="1" ht="44.25" customHeight="1" x14ac:dyDescent="0.3">
      <c r="A70" s="62" t="s">
        <v>535</v>
      </c>
      <c r="B70" s="62" t="s">
        <v>534</v>
      </c>
      <c r="C70" s="62"/>
      <c r="D70" s="452" t="s">
        <v>533</v>
      </c>
      <c r="E70" s="59"/>
      <c r="F70" s="60"/>
      <c r="G70" s="61"/>
      <c r="H70" s="60"/>
      <c r="I70" s="60">
        <v>1006864</v>
      </c>
      <c r="J70" s="63"/>
    </row>
    <row r="71" spans="1:10" s="64" customFormat="1" ht="64.5" hidden="1" customHeight="1" x14ac:dyDescent="0.3">
      <c r="A71" s="265" t="s">
        <v>530</v>
      </c>
      <c r="B71" s="265" t="s">
        <v>531</v>
      </c>
      <c r="C71" s="453" t="s">
        <v>532</v>
      </c>
      <c r="D71" s="327" t="s">
        <v>529</v>
      </c>
      <c r="E71" s="59"/>
      <c r="F71" s="60"/>
      <c r="G71" s="61"/>
      <c r="H71" s="60"/>
      <c r="I71" s="195"/>
      <c r="J71" s="63"/>
    </row>
    <row r="72" spans="1:10" s="457" customFormat="1" ht="174" customHeight="1" x14ac:dyDescent="0.3">
      <c r="A72" s="265" t="s">
        <v>530</v>
      </c>
      <c r="B72" s="265" t="s">
        <v>531</v>
      </c>
      <c r="C72" s="453" t="s">
        <v>532</v>
      </c>
      <c r="D72" s="480" t="s">
        <v>529</v>
      </c>
      <c r="E72" s="454"/>
      <c r="F72" s="370"/>
      <c r="G72" s="455"/>
      <c r="H72" s="370"/>
      <c r="I72" s="195">
        <v>1006864</v>
      </c>
      <c r="J72" s="456"/>
    </row>
    <row r="73" spans="1:10" s="64" customFormat="1" ht="42.75" hidden="1" customHeight="1" x14ac:dyDescent="0.3">
      <c r="A73" s="393" t="s">
        <v>29</v>
      </c>
      <c r="B73" s="393"/>
      <c r="C73" s="393"/>
      <c r="D73" s="401" t="s">
        <v>415</v>
      </c>
      <c r="E73" s="399"/>
      <c r="F73" s="399"/>
      <c r="G73" s="399"/>
      <c r="H73" s="399"/>
      <c r="I73" s="400">
        <f>SUM(I74)</f>
        <v>0</v>
      </c>
      <c r="J73" s="63"/>
    </row>
    <row r="74" spans="1:10" s="64" customFormat="1" ht="44.25" hidden="1" customHeight="1" x14ac:dyDescent="0.3">
      <c r="A74" s="393" t="s">
        <v>30</v>
      </c>
      <c r="B74" s="393"/>
      <c r="C74" s="393"/>
      <c r="D74" s="401" t="s">
        <v>415</v>
      </c>
      <c r="E74" s="399"/>
      <c r="F74" s="399"/>
      <c r="G74" s="399"/>
      <c r="H74" s="399"/>
      <c r="I74" s="400">
        <f>SUM(I75:I79)</f>
        <v>0</v>
      </c>
      <c r="J74" s="63"/>
    </row>
    <row r="75" spans="1:10" s="64" customFormat="1" ht="44.25" hidden="1" customHeight="1" x14ac:dyDescent="0.3">
      <c r="A75" s="62" t="s">
        <v>317</v>
      </c>
      <c r="B75" s="62" t="s">
        <v>200</v>
      </c>
      <c r="C75" s="62" t="s">
        <v>59</v>
      </c>
      <c r="D75" s="267" t="s">
        <v>199</v>
      </c>
      <c r="E75" s="307"/>
      <c r="F75" s="307"/>
      <c r="G75" s="307"/>
      <c r="H75" s="307"/>
      <c r="I75" s="345"/>
      <c r="J75" s="63"/>
    </row>
    <row r="76" spans="1:10" s="64" customFormat="1" ht="34.5" hidden="1" customHeight="1" x14ac:dyDescent="0.3">
      <c r="A76" s="194" t="s">
        <v>316</v>
      </c>
      <c r="B76" s="194" t="s">
        <v>318</v>
      </c>
      <c r="C76" s="194" t="s">
        <v>76</v>
      </c>
      <c r="D76" s="313" t="s">
        <v>315</v>
      </c>
      <c r="E76" s="307"/>
      <c r="F76" s="307"/>
      <c r="G76" s="307"/>
      <c r="H76" s="307"/>
      <c r="I76" s="346"/>
      <c r="J76" s="63"/>
    </row>
    <row r="77" spans="1:10" s="64" customFormat="1" ht="48" hidden="1" customHeight="1" x14ac:dyDescent="0.3">
      <c r="A77" s="194" t="s">
        <v>319</v>
      </c>
      <c r="B77" s="194" t="s">
        <v>193</v>
      </c>
      <c r="C77" s="194" t="s">
        <v>77</v>
      </c>
      <c r="D77" s="314" t="s">
        <v>320</v>
      </c>
      <c r="E77" s="307"/>
      <c r="F77" s="307"/>
      <c r="G77" s="307"/>
      <c r="H77" s="307"/>
      <c r="I77" s="346"/>
      <c r="J77" s="63"/>
    </row>
    <row r="78" spans="1:10" s="64" customFormat="1" ht="59.25" hidden="1" customHeight="1" x14ac:dyDescent="0.3">
      <c r="A78" s="194" t="s">
        <v>321</v>
      </c>
      <c r="B78" s="194" t="s">
        <v>332</v>
      </c>
      <c r="C78" s="194" t="s">
        <v>63</v>
      </c>
      <c r="D78" s="313" t="s">
        <v>331</v>
      </c>
      <c r="E78" s="307"/>
      <c r="F78" s="307"/>
      <c r="G78" s="307"/>
      <c r="H78" s="307"/>
      <c r="I78" s="346"/>
      <c r="J78" s="63"/>
    </row>
    <row r="79" spans="1:10" s="64" customFormat="1" ht="36" hidden="1" customHeight="1" x14ac:dyDescent="0.3">
      <c r="A79" s="194" t="s">
        <v>325</v>
      </c>
      <c r="B79" s="194" t="s">
        <v>326</v>
      </c>
      <c r="C79" s="194"/>
      <c r="D79" s="314" t="s">
        <v>327</v>
      </c>
      <c r="E79" s="307"/>
      <c r="F79" s="307"/>
      <c r="G79" s="307"/>
      <c r="H79" s="307"/>
      <c r="I79" s="186">
        <f>SUM(I80:I81)</f>
        <v>0</v>
      </c>
      <c r="J79" s="63"/>
    </row>
    <row r="80" spans="1:10" s="64" customFormat="1" ht="41.25" hidden="1" customHeight="1" x14ac:dyDescent="0.3">
      <c r="A80" s="315" t="s">
        <v>322</v>
      </c>
      <c r="B80" s="315" t="s">
        <v>323</v>
      </c>
      <c r="C80" s="316" t="s">
        <v>78</v>
      </c>
      <c r="D80" s="317" t="s">
        <v>324</v>
      </c>
      <c r="E80" s="307"/>
      <c r="F80" s="307"/>
      <c r="G80" s="307"/>
      <c r="H80" s="307"/>
      <c r="I80" s="347"/>
      <c r="J80" s="63"/>
    </row>
    <row r="81" spans="1:20" s="64" customFormat="1" ht="33" hidden="1" customHeight="1" x14ac:dyDescent="0.3">
      <c r="A81" s="315" t="s">
        <v>329</v>
      </c>
      <c r="B81" s="315" t="s">
        <v>330</v>
      </c>
      <c r="C81" s="316" t="s">
        <v>78</v>
      </c>
      <c r="D81" s="318" t="s">
        <v>328</v>
      </c>
      <c r="E81" s="307"/>
      <c r="F81" s="307"/>
      <c r="G81" s="307"/>
      <c r="H81" s="307"/>
      <c r="I81" s="348"/>
      <c r="J81" s="63"/>
    </row>
    <row r="82" spans="1:20" s="64" customFormat="1" ht="42.75" customHeight="1" x14ac:dyDescent="0.3">
      <c r="A82" s="402"/>
      <c r="B82" s="402"/>
      <c r="C82" s="403"/>
      <c r="D82" s="404" t="s">
        <v>98</v>
      </c>
      <c r="E82" s="399"/>
      <c r="F82" s="405"/>
      <c r="G82" s="399"/>
      <c r="H82" s="399"/>
      <c r="I82" s="421">
        <f>SUM(I11,I35,I48,I68,I74)</f>
        <v>1406864</v>
      </c>
      <c r="J82" s="63"/>
    </row>
    <row r="83" spans="1:20" ht="42.75" customHeight="1" x14ac:dyDescent="0.3">
      <c r="A83" s="35"/>
      <c r="B83" s="35"/>
      <c r="C83" s="35"/>
      <c r="D83" s="30"/>
      <c r="E83" s="30"/>
      <c r="F83" s="30"/>
      <c r="G83" s="30"/>
      <c r="H83" s="30"/>
      <c r="I83" s="30"/>
      <c r="J83" s="30"/>
    </row>
    <row r="84" spans="1:20" ht="46.5" customHeight="1" x14ac:dyDescent="0.3">
      <c r="A84" s="35"/>
      <c r="B84" s="35"/>
      <c r="C84" s="35"/>
      <c r="D84" s="36"/>
      <c r="E84" s="36"/>
      <c r="F84" s="36"/>
      <c r="G84" s="36"/>
      <c r="H84" s="28"/>
      <c r="I84" s="28"/>
      <c r="J84" s="28"/>
    </row>
    <row r="85" spans="1:20" ht="18.75" x14ac:dyDescent="0.3">
      <c r="A85" s="35"/>
      <c r="B85" s="35"/>
      <c r="C85" s="35"/>
      <c r="D85" s="30"/>
      <c r="E85" s="30"/>
      <c r="F85" s="30"/>
      <c r="G85" s="30"/>
      <c r="H85" s="28"/>
      <c r="I85" s="28"/>
      <c r="J85" s="28"/>
    </row>
    <row r="86" spans="1:20" ht="20.25" x14ac:dyDescent="0.3">
      <c r="A86" s="37"/>
      <c r="B86" s="37"/>
      <c r="C86" s="37"/>
      <c r="D86" s="38"/>
      <c r="E86" s="38"/>
      <c r="F86" s="38"/>
      <c r="G86" s="38"/>
      <c r="H86" s="28"/>
      <c r="I86" s="28"/>
      <c r="J86" s="28"/>
    </row>
    <row r="87" spans="1:20" ht="15.75" x14ac:dyDescent="0.25">
      <c r="H87" s="28"/>
      <c r="I87" s="28"/>
      <c r="J87" s="28"/>
    </row>
    <row r="91" spans="1:20" ht="15.75" x14ac:dyDescent="0.2">
      <c r="E91" s="39"/>
      <c r="F91" s="40"/>
      <c r="G91" s="41"/>
    </row>
    <row r="92" spans="1:20" ht="20.25" x14ac:dyDescent="0.3">
      <c r="E92" s="39"/>
      <c r="F92" s="42"/>
      <c r="G92" s="41"/>
      <c r="M92" s="554"/>
      <c r="N92" s="554"/>
      <c r="O92" s="554"/>
      <c r="P92" s="554"/>
      <c r="Q92" s="554"/>
      <c r="R92" s="554"/>
      <c r="S92" s="554"/>
      <c r="T92" s="554"/>
    </row>
    <row r="93" spans="1:20" ht="20.25" x14ac:dyDescent="0.3">
      <c r="E93" s="41"/>
      <c r="F93" s="41"/>
      <c r="G93" s="41"/>
      <c r="M93" s="554"/>
      <c r="N93" s="554"/>
      <c r="O93" s="554"/>
      <c r="P93" s="554"/>
      <c r="Q93" s="554"/>
      <c r="R93" s="554"/>
      <c r="S93" s="554"/>
      <c r="T93" s="554"/>
    </row>
  </sheetData>
  <mergeCells count="2">
    <mergeCell ref="M92:T92"/>
    <mergeCell ref="M93:T93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 </vt:lpstr>
      <vt:lpstr>дод1!Заголовки_для_печати</vt:lpstr>
      <vt:lpstr>дод3!Заголовки_для_печати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2018-09-26T06:35:55Z</cp:lastPrinted>
  <dcterms:created xsi:type="dcterms:W3CDTF">2004-12-22T07:46:33Z</dcterms:created>
  <dcterms:modified xsi:type="dcterms:W3CDTF">2018-09-26T13:47:33Z</dcterms:modified>
</cp:coreProperties>
</file>