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65" windowWidth="20715" windowHeight="11085"/>
  </bookViews>
  <sheets>
    <sheet name="дод1" sheetId="37" r:id="rId1"/>
    <sheet name="дод2" sheetId="35" r:id="rId2"/>
    <sheet name="дод3" sheetId="28" r:id="rId3"/>
    <sheet name="дод4" sheetId="39" r:id="rId4"/>
    <sheet name="дод5" sheetId="29" r:id="rId5"/>
    <sheet name="дод6" sheetId="40" r:id="rId6"/>
  </sheets>
  <definedNames>
    <definedName name="_xlnm.Print_Titles" localSheetId="2">дод3!$5:$9</definedName>
    <definedName name="_xlnm.Print_Titles" localSheetId="4">дод5!$8:$9</definedName>
    <definedName name="_xlnm.Print_Titles" localSheetId="5">дод6!$9:$11</definedName>
    <definedName name="_xlnm.Print_Area" localSheetId="0">дод1!$A$1:$F$95</definedName>
    <definedName name="_xlnm.Print_Area" localSheetId="1">дод2!$A$1:$F$34</definedName>
    <definedName name="_xlnm.Print_Area" localSheetId="2">дод3!$A$1:$Q$172</definedName>
    <definedName name="_xlnm.Print_Area" localSheetId="3">дод4!$A$1:$G$26</definedName>
    <definedName name="_xlnm.Print_Area" localSheetId="4">дод5!$A$1:$I$63</definedName>
    <definedName name="_xlnm.Print_Area" localSheetId="5">дод6!$A$1:$H$80</definedName>
  </definedNames>
  <calcPr calcId="145621"/>
</workbook>
</file>

<file path=xl/calcChain.xml><?xml version="1.0" encoding="utf-8"?>
<calcChain xmlns="http://schemas.openxmlformats.org/spreadsheetml/2006/main">
  <c r="H46" i="40" l="1"/>
  <c r="I27" i="29"/>
  <c r="O53" i="28"/>
  <c r="N53" i="28"/>
  <c r="J55" i="28"/>
  <c r="E55" i="28"/>
  <c r="Q55" i="28" s="1"/>
  <c r="D24" i="35" l="1"/>
  <c r="D23" i="35" s="1"/>
  <c r="F24" i="35"/>
  <c r="F23" i="35" s="1"/>
  <c r="F19" i="35" s="1"/>
  <c r="E24" i="35"/>
  <c r="E23" i="35"/>
  <c r="E19" i="35" s="1"/>
  <c r="C25" i="35"/>
  <c r="F15" i="35"/>
  <c r="E15" i="35"/>
  <c r="C17" i="35"/>
  <c r="E166" i="28"/>
  <c r="J167" i="28"/>
  <c r="Q167" i="28" s="1"/>
  <c r="C24" i="35" l="1"/>
  <c r="C23" i="35"/>
  <c r="F16" i="28"/>
  <c r="J110" i="28"/>
  <c r="E110" i="28"/>
  <c r="Q110" i="28" s="1"/>
  <c r="J23" i="28"/>
  <c r="E23" i="28"/>
  <c r="J19" i="28"/>
  <c r="J18" i="28"/>
  <c r="E19" i="28"/>
  <c r="F108" i="28"/>
  <c r="I88" i="28"/>
  <c r="F93" i="28"/>
  <c r="D81" i="37"/>
  <c r="D82" i="37"/>
  <c r="D86" i="37"/>
  <c r="C92" i="37"/>
  <c r="C90" i="37"/>
  <c r="C85" i="37"/>
  <c r="C84" i="37"/>
  <c r="C83" i="37"/>
  <c r="Q23" i="28" l="1"/>
  <c r="Q19" i="28"/>
  <c r="J75" i="28"/>
  <c r="P51" i="28" l="1"/>
  <c r="O51" i="28"/>
  <c r="N51" i="28"/>
  <c r="M51" i="28"/>
  <c r="L51" i="28"/>
  <c r="K51" i="28"/>
  <c r="I51" i="28"/>
  <c r="H51" i="28"/>
  <c r="G51" i="28"/>
  <c r="F51" i="28"/>
  <c r="E57" i="28"/>
  <c r="J57" i="28"/>
  <c r="Q57" i="28" s="1"/>
  <c r="I20" i="29"/>
  <c r="G43" i="40"/>
  <c r="F43" i="40"/>
  <c r="H50" i="40"/>
  <c r="H49" i="40"/>
  <c r="C91" i="37" l="1"/>
  <c r="C89" i="37"/>
  <c r="C88" i="37"/>
  <c r="C87" i="37"/>
  <c r="C86" i="37"/>
  <c r="C82" i="37"/>
  <c r="C81" i="37"/>
  <c r="E78" i="37"/>
  <c r="C78" i="37" s="1"/>
  <c r="F77" i="37"/>
  <c r="F76" i="37" s="1"/>
  <c r="E77" i="37"/>
  <c r="C77" i="37"/>
  <c r="E70" i="37"/>
  <c r="E69" i="37" s="1"/>
  <c r="C68" i="37"/>
  <c r="D67" i="37"/>
  <c r="C67" i="37" s="1"/>
  <c r="C65" i="37"/>
  <c r="C64" i="37"/>
  <c r="D63" i="37"/>
  <c r="C63" i="37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D50" i="37" s="1"/>
  <c r="C50" i="37" s="1"/>
  <c r="C48" i="37"/>
  <c r="C47" i="37"/>
  <c r="C46" i="37"/>
  <c r="E45" i="37"/>
  <c r="E44" i="37" s="1"/>
  <c r="C45" i="37"/>
  <c r="C43" i="37"/>
  <c r="C42" i="37"/>
  <c r="C41" i="37"/>
  <c r="D40" i="37"/>
  <c r="C40" i="37"/>
  <c r="C39" i="37"/>
  <c r="C38" i="37"/>
  <c r="D37" i="37"/>
  <c r="C37" i="37"/>
  <c r="C36" i="37"/>
  <c r="C35" i="37"/>
  <c r="C34" i="37"/>
  <c r="C33" i="37"/>
  <c r="C32" i="37"/>
  <c r="C31" i="37"/>
  <c r="C30" i="37"/>
  <c r="C29" i="37"/>
  <c r="C28" i="37"/>
  <c r="D27" i="37"/>
  <c r="C27" i="37"/>
  <c r="D26" i="37"/>
  <c r="C25" i="37"/>
  <c r="C24" i="37"/>
  <c r="C23" i="37" s="1"/>
  <c r="D23" i="37"/>
  <c r="C22" i="37"/>
  <c r="D21" i="37"/>
  <c r="D20" i="37" s="1"/>
  <c r="C20" i="37" s="1"/>
  <c r="C21" i="37"/>
  <c r="C19" i="37"/>
  <c r="D18" i="37"/>
  <c r="C18" i="37"/>
  <c r="C17" i="37"/>
  <c r="C16" i="37"/>
  <c r="C15" i="37"/>
  <c r="C14" i="37"/>
  <c r="D13" i="37"/>
  <c r="C13" i="37" s="1"/>
  <c r="D12" i="37"/>
  <c r="C12" i="37"/>
  <c r="D11" i="37" l="1"/>
  <c r="C70" i="37"/>
  <c r="C26" i="37"/>
  <c r="C51" i="37"/>
  <c r="C11" i="37"/>
  <c r="E11" i="37"/>
  <c r="C44" i="37"/>
  <c r="E76" i="37"/>
  <c r="C76" i="37" s="1"/>
  <c r="F75" i="37"/>
  <c r="E49" i="37"/>
  <c r="C69" i="37"/>
  <c r="D56" i="37"/>
  <c r="C56" i="37" s="1"/>
  <c r="D66" i="37"/>
  <c r="D80" i="37"/>
  <c r="C80" i="37" s="1"/>
  <c r="G72" i="40"/>
  <c r="F72" i="40"/>
  <c r="G74" i="40"/>
  <c r="G73" i="40" s="1"/>
  <c r="F74" i="40"/>
  <c r="F73" i="40" s="1"/>
  <c r="G61" i="40"/>
  <c r="F61" i="40"/>
  <c r="G62" i="40"/>
  <c r="F69" i="40"/>
  <c r="H70" i="40"/>
  <c r="H71" i="40"/>
  <c r="H68" i="40"/>
  <c r="H67" i="40"/>
  <c r="F63" i="40"/>
  <c r="G55" i="40"/>
  <c r="G54" i="40"/>
  <c r="F54" i="40"/>
  <c r="F55" i="40"/>
  <c r="H58" i="40"/>
  <c r="H59" i="40"/>
  <c r="G12" i="40"/>
  <c r="G13" i="40"/>
  <c r="F12" i="40"/>
  <c r="H37" i="40"/>
  <c r="F30" i="40"/>
  <c r="D49" i="37" l="1"/>
  <c r="C66" i="37"/>
  <c r="F62" i="40"/>
  <c r="F79" i="37"/>
  <c r="F93" i="37" s="1"/>
  <c r="E75" i="37"/>
  <c r="C75" i="37" s="1"/>
  <c r="H69" i="40"/>
  <c r="H23" i="40"/>
  <c r="F15" i="40"/>
  <c r="F13" i="40" s="1"/>
  <c r="G42" i="40"/>
  <c r="F42" i="40"/>
  <c r="H48" i="40"/>
  <c r="H53" i="40"/>
  <c r="H51" i="40"/>
  <c r="H47" i="40"/>
  <c r="H45" i="40"/>
  <c r="H44" i="40"/>
  <c r="H43" i="40" s="1"/>
  <c r="P67" i="28"/>
  <c r="P66" i="28" s="1"/>
  <c r="M67" i="28"/>
  <c r="L67" i="28"/>
  <c r="L66" i="28" s="1"/>
  <c r="K67" i="28"/>
  <c r="I67" i="28"/>
  <c r="I66" i="28" s="1"/>
  <c r="J73" i="28"/>
  <c r="J71" i="28"/>
  <c r="E73" i="28"/>
  <c r="E71" i="28"/>
  <c r="J108" i="28"/>
  <c r="J107" i="28"/>
  <c r="J106" i="28"/>
  <c r="J105" i="28"/>
  <c r="J104" i="28"/>
  <c r="J103" i="28"/>
  <c r="J102" i="28"/>
  <c r="J101" i="28"/>
  <c r="J100" i="28"/>
  <c r="J99" i="28"/>
  <c r="J98" i="28"/>
  <c r="J97" i="28"/>
  <c r="J96" i="28"/>
  <c r="J95" i="28"/>
  <c r="I58" i="29"/>
  <c r="I53" i="29" s="1"/>
  <c r="I49" i="29"/>
  <c r="I47" i="29" s="1"/>
  <c r="I31" i="29"/>
  <c r="F99" i="28"/>
  <c r="J94" i="28"/>
  <c r="E94" i="28"/>
  <c r="J93" i="28"/>
  <c r="E93" i="28"/>
  <c r="E107" i="28"/>
  <c r="E106" i="28"/>
  <c r="E105" i="28"/>
  <c r="E104" i="28"/>
  <c r="E103" i="28"/>
  <c r="E102" i="28"/>
  <c r="E101" i="28"/>
  <c r="E100" i="28"/>
  <c r="J114" i="28"/>
  <c r="J113" i="28"/>
  <c r="J112" i="28"/>
  <c r="J111" i="28"/>
  <c r="J109" i="28"/>
  <c r="J92" i="28"/>
  <c r="J91" i="28"/>
  <c r="F90" i="28"/>
  <c r="E90" i="28" s="1"/>
  <c r="E114" i="28"/>
  <c r="E113" i="28"/>
  <c r="E112" i="28"/>
  <c r="E111" i="28"/>
  <c r="E109" i="28"/>
  <c r="E108" i="28"/>
  <c r="E92" i="28"/>
  <c r="E91" i="28"/>
  <c r="M66" i="28"/>
  <c r="E75" i="28"/>
  <c r="Q75" i="28" s="1"/>
  <c r="E83" i="28"/>
  <c r="O77" i="28"/>
  <c r="N77" i="28"/>
  <c r="N67" i="28" s="1"/>
  <c r="H77" i="28"/>
  <c r="H67" i="28" s="1"/>
  <c r="G77" i="28"/>
  <c r="F77" i="28"/>
  <c r="F67" i="28" s="1"/>
  <c r="J81" i="28"/>
  <c r="J82" i="28"/>
  <c r="J69" i="28"/>
  <c r="J53" i="28"/>
  <c r="J58" i="28"/>
  <c r="E53" i="28"/>
  <c r="E58" i="28"/>
  <c r="I11" i="29"/>
  <c r="E99" i="28" l="1"/>
  <c r="Q99" i="28" s="1"/>
  <c r="E79" i="37"/>
  <c r="E93" i="37" s="1"/>
  <c r="F78" i="40"/>
  <c r="C49" i="37"/>
  <c r="C79" i="37" s="1"/>
  <c r="D79" i="37"/>
  <c r="D93" i="37" s="1"/>
  <c r="C93" i="37" s="1"/>
  <c r="G78" i="40"/>
  <c r="H42" i="40"/>
  <c r="Q73" i="28"/>
  <c r="Q71" i="28"/>
  <c r="G67" i="28"/>
  <c r="G66" i="28" s="1"/>
  <c r="O67" i="28"/>
  <c r="O66" i="28" s="1"/>
  <c r="N66" i="28"/>
  <c r="H66" i="28"/>
  <c r="F66" i="28"/>
  <c r="I61" i="29"/>
  <c r="Q107" i="28"/>
  <c r="Q103" i="28"/>
  <c r="Q101" i="28"/>
  <c r="Q104" i="28"/>
  <c r="Q93" i="28"/>
  <c r="Q112" i="28"/>
  <c r="Q105" i="28"/>
  <c r="Q94" i="28"/>
  <c r="Q108" i="28"/>
  <c r="Q113" i="28"/>
  <c r="Q102" i="28"/>
  <c r="Q106" i="28"/>
  <c r="Q109" i="28"/>
  <c r="Q114" i="28"/>
  <c r="Q100" i="28"/>
  <c r="Q111" i="28"/>
  <c r="Q92" i="28"/>
  <c r="J90" i="28"/>
  <c r="Q91" i="28"/>
  <c r="K66" i="28"/>
  <c r="Q58" i="28"/>
  <c r="Q53" i="28"/>
  <c r="P154" i="28"/>
  <c r="O159" i="28"/>
  <c r="O154" i="28" s="1"/>
  <c r="I154" i="28"/>
  <c r="H159" i="28"/>
  <c r="H154" i="28" s="1"/>
  <c r="N159" i="28"/>
  <c r="N154" i="28" s="1"/>
  <c r="M159" i="28"/>
  <c r="M154" i="28" s="1"/>
  <c r="L159" i="28"/>
  <c r="L154" i="28" s="1"/>
  <c r="K159" i="28"/>
  <c r="K154" i="28" s="1"/>
  <c r="G159" i="28"/>
  <c r="G154" i="28" s="1"/>
  <c r="F159" i="28"/>
  <c r="F154" i="28" s="1"/>
  <c r="J161" i="28"/>
  <c r="E161" i="28"/>
  <c r="J15" i="28"/>
  <c r="E15" i="28"/>
  <c r="Q15" i="28" l="1"/>
  <c r="Q90" i="28"/>
  <c r="Q161" i="28"/>
  <c r="O115" i="28"/>
  <c r="O88" i="28" s="1"/>
  <c r="N115" i="28"/>
  <c r="N88" i="28" s="1"/>
  <c r="M115" i="28"/>
  <c r="M88" i="28" s="1"/>
  <c r="L115" i="28"/>
  <c r="L88" i="28" s="1"/>
  <c r="K115" i="28"/>
  <c r="K88" i="28" s="1"/>
  <c r="H115" i="28"/>
  <c r="H88" i="28" s="1"/>
  <c r="G115" i="28"/>
  <c r="G88" i="28" s="1"/>
  <c r="F115" i="28"/>
  <c r="E129" i="28"/>
  <c r="E128" i="28"/>
  <c r="E127" i="28"/>
  <c r="E126" i="28"/>
  <c r="E125" i="28"/>
  <c r="E124" i="28"/>
  <c r="E123" i="28"/>
  <c r="E122" i="28"/>
  <c r="E121" i="28"/>
  <c r="E120" i="28"/>
  <c r="E118" i="28"/>
  <c r="E117" i="28"/>
  <c r="E168" i="28"/>
  <c r="F95" i="28"/>
  <c r="F88" i="28" s="1"/>
  <c r="E98" i="28"/>
  <c r="J166" i="28"/>
  <c r="Q166" i="28" s="1"/>
  <c r="J165" i="28"/>
  <c r="Q165" i="28" s="1"/>
  <c r="J164" i="28"/>
  <c r="J168" i="28"/>
  <c r="O163" i="28"/>
  <c r="N163" i="28"/>
  <c r="M163" i="28"/>
  <c r="L163" i="28"/>
  <c r="K163" i="28"/>
  <c r="I163" i="28"/>
  <c r="H163" i="28"/>
  <c r="G163" i="28"/>
  <c r="F163" i="28"/>
  <c r="M11" i="28"/>
  <c r="L11" i="28"/>
  <c r="K11" i="28"/>
  <c r="I11" i="28"/>
  <c r="J31" i="28"/>
  <c r="J30" i="28"/>
  <c r="J28" i="28"/>
  <c r="J27" i="28"/>
  <c r="J26" i="28"/>
  <c r="J25" i="28"/>
  <c r="J24" i="28"/>
  <c r="J22" i="28"/>
  <c r="J21" i="28"/>
  <c r="J20" i="28"/>
  <c r="J17" i="28"/>
  <c r="J16" i="28"/>
  <c r="J14" i="28"/>
  <c r="J13" i="28"/>
  <c r="J37" i="28"/>
  <c r="J36" i="28"/>
  <c r="J35" i="28"/>
  <c r="J34" i="28"/>
  <c r="J33" i="28"/>
  <c r="J32" i="28"/>
  <c r="J45" i="28"/>
  <c r="J44" i="28"/>
  <c r="J43" i="28"/>
  <c r="J42" i="28"/>
  <c r="J41" i="28"/>
  <c r="J40" i="28"/>
  <c r="F35" i="28"/>
  <c r="E35" i="28" s="1"/>
  <c r="O29" i="28"/>
  <c r="O11" i="28" s="1"/>
  <c r="N29" i="28"/>
  <c r="N11" i="28" s="1"/>
  <c r="H29" i="28"/>
  <c r="G29" i="28"/>
  <c r="F29" i="28"/>
  <c r="E29" i="28" s="1"/>
  <c r="H26" i="28"/>
  <c r="G26" i="28"/>
  <c r="F26" i="28"/>
  <c r="E26" i="28" s="1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4" i="28"/>
  <c r="E33" i="28"/>
  <c r="E32" i="28"/>
  <c r="E31" i="28"/>
  <c r="E30" i="28"/>
  <c r="E28" i="28"/>
  <c r="E27" i="28"/>
  <c r="E20" i="28"/>
  <c r="E18" i="28"/>
  <c r="E95" i="28" l="1"/>
  <c r="N169" i="28"/>
  <c r="O169" i="28"/>
  <c r="L169" i="28"/>
  <c r="I169" i="28"/>
  <c r="K169" i="28"/>
  <c r="M169" i="28"/>
  <c r="H11" i="28"/>
  <c r="H169" i="28" s="1"/>
  <c r="Q31" i="28"/>
  <c r="Q40" i="28"/>
  <c r="Q44" i="28"/>
  <c r="Q42" i="28"/>
  <c r="G11" i="28"/>
  <c r="G169" i="28" s="1"/>
  <c r="Q28" i="28"/>
  <c r="Q36" i="28"/>
  <c r="F11" i="28"/>
  <c r="Q34" i="28"/>
  <c r="Q35" i="28"/>
  <c r="J29" i="28"/>
  <c r="Q45" i="28"/>
  <c r="Q43" i="28"/>
  <c r="Q41" i="28"/>
  <c r="Q32" i="28"/>
  <c r="Q37" i="28"/>
  <c r="Q33" i="28"/>
  <c r="E12" i="28"/>
  <c r="J52" i="28"/>
  <c r="E52" i="28"/>
  <c r="P50" i="28"/>
  <c r="O50" i="28"/>
  <c r="N50" i="28"/>
  <c r="M50" i="28"/>
  <c r="L50" i="28"/>
  <c r="K50" i="28"/>
  <c r="I50" i="28"/>
  <c r="H50" i="28"/>
  <c r="G50" i="28"/>
  <c r="F50" i="28"/>
  <c r="F169" i="28" l="1"/>
  <c r="Q52" i="28"/>
  <c r="P11" i="28"/>
  <c r="I30" i="29"/>
  <c r="H66" i="40"/>
  <c r="H65" i="40"/>
  <c r="I10" i="29"/>
  <c r="J48" i="28"/>
  <c r="Q48" i="28" s="1"/>
  <c r="H57" i="40"/>
  <c r="H20" i="40"/>
  <c r="E25" i="28"/>
  <c r="H76" i="40"/>
  <c r="H75" i="40"/>
  <c r="H74" i="40"/>
  <c r="H73" i="40" s="1"/>
  <c r="H64" i="40"/>
  <c r="H63" i="40"/>
  <c r="H62" i="40" s="1"/>
  <c r="H60" i="40"/>
  <c r="H56" i="40"/>
  <c r="H52" i="40"/>
  <c r="H41" i="40"/>
  <c r="H40" i="40"/>
  <c r="H39" i="40"/>
  <c r="H38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2" i="40"/>
  <c r="H21" i="40"/>
  <c r="H19" i="40"/>
  <c r="H18" i="40"/>
  <c r="H17" i="40"/>
  <c r="H16" i="40"/>
  <c r="H15" i="40"/>
  <c r="H14" i="40"/>
  <c r="D11" i="35"/>
  <c r="D10" i="35" s="1"/>
  <c r="E11" i="35"/>
  <c r="F11" i="35"/>
  <c r="F10" i="35" s="1"/>
  <c r="J72" i="28"/>
  <c r="E72" i="28"/>
  <c r="J120" i="28"/>
  <c r="J119" i="28"/>
  <c r="J118" i="28"/>
  <c r="J116" i="28"/>
  <c r="J115" i="28"/>
  <c r="Q98" i="28"/>
  <c r="E116" i="28"/>
  <c r="E115" i="28"/>
  <c r="P144" i="28"/>
  <c r="O144" i="28"/>
  <c r="N144" i="28"/>
  <c r="M144" i="28"/>
  <c r="L144" i="28"/>
  <c r="K144" i="28"/>
  <c r="I144" i="28"/>
  <c r="P146" i="28"/>
  <c r="O146" i="28"/>
  <c r="N146" i="28"/>
  <c r="M146" i="28"/>
  <c r="L146" i="28"/>
  <c r="K146" i="28"/>
  <c r="I146" i="28"/>
  <c r="E97" i="28"/>
  <c r="Q97" i="28" s="1"/>
  <c r="E96" i="28"/>
  <c r="Q96" i="28" s="1"/>
  <c r="P121" i="28"/>
  <c r="P88" i="28" s="1"/>
  <c r="P117" i="28"/>
  <c r="P129" i="28"/>
  <c r="O129" i="28"/>
  <c r="N129" i="28"/>
  <c r="M129" i="28"/>
  <c r="L129" i="28"/>
  <c r="K129" i="28"/>
  <c r="I129" i="28"/>
  <c r="E119" i="28" s="1"/>
  <c r="P153" i="28"/>
  <c r="O153" i="28"/>
  <c r="N153" i="28"/>
  <c r="M153" i="28"/>
  <c r="L153" i="28"/>
  <c r="K153" i="28"/>
  <c r="I153" i="28"/>
  <c r="H153" i="28"/>
  <c r="G153" i="28"/>
  <c r="F153" i="28"/>
  <c r="P84" i="28"/>
  <c r="I84" i="28"/>
  <c r="P163" i="28"/>
  <c r="P162" i="28" s="1"/>
  <c r="O162" i="28"/>
  <c r="N162" i="28"/>
  <c r="M162" i="28"/>
  <c r="L162" i="28"/>
  <c r="K162" i="28"/>
  <c r="I162" i="28"/>
  <c r="H162" i="28"/>
  <c r="G162" i="28"/>
  <c r="F162" i="28"/>
  <c r="J145" i="28"/>
  <c r="J144" i="28" s="1"/>
  <c r="E145" i="28"/>
  <c r="E144" i="28" s="1"/>
  <c r="J148" i="28"/>
  <c r="E148" i="28"/>
  <c r="J147" i="28"/>
  <c r="E147" i="28"/>
  <c r="J39" i="28"/>
  <c r="Q39" i="28" s="1"/>
  <c r="J38" i="28"/>
  <c r="K10" i="28"/>
  <c r="I10" i="28"/>
  <c r="H10" i="28"/>
  <c r="G10" i="28"/>
  <c r="J12" i="28"/>
  <c r="F28" i="35"/>
  <c r="E28" i="35"/>
  <c r="D28" i="35"/>
  <c r="C22" i="35"/>
  <c r="F21" i="35"/>
  <c r="F20" i="35" s="1"/>
  <c r="E21" i="35"/>
  <c r="E20" i="35" s="1"/>
  <c r="D21" i="35"/>
  <c r="D20" i="35" s="1"/>
  <c r="D19" i="35" s="1"/>
  <c r="C16" i="35"/>
  <c r="F14" i="35"/>
  <c r="D15" i="35"/>
  <c r="D14" i="35" s="1"/>
  <c r="C13" i="35"/>
  <c r="C12" i="35"/>
  <c r="E22" i="28"/>
  <c r="Q22" i="28" s="1"/>
  <c r="E21" i="28"/>
  <c r="Q21" i="28" s="1"/>
  <c r="E17" i="28"/>
  <c r="E16" i="28" s="1"/>
  <c r="E151" i="28"/>
  <c r="J151" i="28"/>
  <c r="E85" i="28"/>
  <c r="J85" i="28"/>
  <c r="J84" i="28" s="1"/>
  <c r="J49" i="28"/>
  <c r="Q49" i="28" s="1"/>
  <c r="D19" i="39"/>
  <c r="E19" i="39"/>
  <c r="F19" i="39"/>
  <c r="G18" i="39"/>
  <c r="G17" i="39"/>
  <c r="G16" i="39"/>
  <c r="J60" i="28"/>
  <c r="J59" i="28"/>
  <c r="E59" i="28"/>
  <c r="E157" i="28"/>
  <c r="E158" i="28"/>
  <c r="E156" i="28"/>
  <c r="E159" i="28"/>
  <c r="E160" i="28"/>
  <c r="E155" i="28"/>
  <c r="J47" i="28"/>
  <c r="Q47" i="28" s="1"/>
  <c r="E70" i="28"/>
  <c r="E63" i="28"/>
  <c r="J63" i="28"/>
  <c r="J149" i="28"/>
  <c r="E150" i="28"/>
  <c r="J150" i="28"/>
  <c r="E152" i="28"/>
  <c r="J152" i="28"/>
  <c r="E64" i="28"/>
  <c r="J64" i="28"/>
  <c r="E54" i="28"/>
  <c r="J54" i="28"/>
  <c r="J61" i="28"/>
  <c r="I46" i="29"/>
  <c r="I19" i="29"/>
  <c r="I52" i="29"/>
  <c r="E60" i="28"/>
  <c r="E61" i="28"/>
  <c r="E24" i="28"/>
  <c r="E14" i="28"/>
  <c r="E141" i="28"/>
  <c r="Q141" i="28" s="1"/>
  <c r="E164" i="28"/>
  <c r="E130" i="28"/>
  <c r="E69" i="28"/>
  <c r="E74" i="28"/>
  <c r="E76" i="28"/>
  <c r="E77" i="28"/>
  <c r="E78" i="28"/>
  <c r="E79" i="28"/>
  <c r="E80" i="28"/>
  <c r="E81" i="28"/>
  <c r="E82" i="28"/>
  <c r="Q82" i="28" s="1"/>
  <c r="J74" i="28"/>
  <c r="J77" i="28"/>
  <c r="J83" i="28"/>
  <c r="J11" i="29"/>
  <c r="J158" i="28"/>
  <c r="J157" i="28"/>
  <c r="J156" i="28"/>
  <c r="J159" i="28"/>
  <c r="J160" i="28"/>
  <c r="E143" i="28"/>
  <c r="E142" i="28"/>
  <c r="E149" i="28"/>
  <c r="E138" i="28"/>
  <c r="E137" i="28"/>
  <c r="E136" i="28"/>
  <c r="E135" i="28"/>
  <c r="E134" i="28"/>
  <c r="J134" i="28"/>
  <c r="E133" i="28"/>
  <c r="E132" i="28"/>
  <c r="J132" i="28"/>
  <c r="E131" i="28"/>
  <c r="E139" i="28"/>
  <c r="J128" i="28"/>
  <c r="Q127" i="28"/>
  <c r="J126" i="28"/>
  <c r="J124" i="28"/>
  <c r="J123" i="28"/>
  <c r="E89" i="28"/>
  <c r="J138" i="28"/>
  <c r="J125" i="28"/>
  <c r="J139" i="28"/>
  <c r="J130" i="28"/>
  <c r="J131" i="28"/>
  <c r="J133" i="28"/>
  <c r="J135" i="28"/>
  <c r="J136" i="28"/>
  <c r="J137" i="28"/>
  <c r="E86" i="28"/>
  <c r="E68" i="28"/>
  <c r="J68" i="28"/>
  <c r="E65" i="28"/>
  <c r="J65" i="28"/>
  <c r="E62" i="28"/>
  <c r="E56" i="28"/>
  <c r="J56" i="28"/>
  <c r="Q29" i="28"/>
  <c r="E13" i="28"/>
  <c r="Q13" i="28" s="1"/>
  <c r="J62" i="28"/>
  <c r="J46" i="28"/>
  <c r="Q46" i="28" s="1"/>
  <c r="Q30" i="28"/>
  <c r="J70" i="28"/>
  <c r="J76" i="28"/>
  <c r="J78" i="28"/>
  <c r="J79" i="28"/>
  <c r="J80" i="28"/>
  <c r="J86" i="28"/>
  <c r="J89" i="28"/>
  <c r="J122" i="28"/>
  <c r="J121" i="28" s="1"/>
  <c r="J140" i="28"/>
  <c r="J142" i="28"/>
  <c r="J143" i="28"/>
  <c r="J155" i="28"/>
  <c r="E88" i="28" l="1"/>
  <c r="C15" i="35"/>
  <c r="J88" i="28"/>
  <c r="C29" i="35"/>
  <c r="E51" i="28"/>
  <c r="E50" i="28" s="1"/>
  <c r="C28" i="35"/>
  <c r="J51" i="28"/>
  <c r="J50" i="28" s="1"/>
  <c r="H72" i="40"/>
  <c r="Q38" i="28"/>
  <c r="F18" i="35"/>
  <c r="H61" i="40"/>
  <c r="C11" i="35"/>
  <c r="H12" i="40"/>
  <c r="H13" i="40"/>
  <c r="H54" i="40"/>
  <c r="H55" i="40"/>
  <c r="J67" i="28"/>
  <c r="E67" i="28"/>
  <c r="P10" i="28"/>
  <c r="Q70" i="28"/>
  <c r="Q80" i="28"/>
  <c r="Q76" i="28"/>
  <c r="E163" i="28"/>
  <c r="E154" i="28"/>
  <c r="Q72" i="28"/>
  <c r="Q83" i="28"/>
  <c r="E84" i="28"/>
  <c r="Q84" i="28" s="1"/>
  <c r="Q85" i="28"/>
  <c r="Q81" i="28"/>
  <c r="Q79" i="28"/>
  <c r="Q77" i="28"/>
  <c r="Q78" i="28"/>
  <c r="Q74" i="28"/>
  <c r="J154" i="28"/>
  <c r="J153" i="28" s="1"/>
  <c r="Q89" i="28"/>
  <c r="Q119" i="28"/>
  <c r="Q128" i="28"/>
  <c r="Q63" i="28"/>
  <c r="Q142" i="28"/>
  <c r="E11" i="28"/>
  <c r="Q138" i="28"/>
  <c r="Q151" i="28"/>
  <c r="Q62" i="28"/>
  <c r="Q152" i="28"/>
  <c r="J11" i="28"/>
  <c r="Q27" i="28"/>
  <c r="Q54" i="28"/>
  <c r="Q133" i="28"/>
  <c r="Q159" i="28"/>
  <c r="Q130" i="28"/>
  <c r="Q17" i="28"/>
  <c r="O10" i="28"/>
  <c r="Q147" i="28"/>
  <c r="Q116" i="28"/>
  <c r="Q160" i="28"/>
  <c r="Q26" i="28"/>
  <c r="N10" i="28"/>
  <c r="Q134" i="28"/>
  <c r="Q137" i="28"/>
  <c r="Q157" i="28"/>
  <c r="M10" i="28"/>
  <c r="Q148" i="28"/>
  <c r="Q56" i="28"/>
  <c r="Q120" i="28"/>
  <c r="Q65" i="28"/>
  <c r="Q126" i="28"/>
  <c r="Q149" i="28"/>
  <c r="Q61" i="28"/>
  <c r="Q64" i="28"/>
  <c r="Q150" i="28"/>
  <c r="L10" i="28"/>
  <c r="Q12" i="28"/>
  <c r="Q156" i="28"/>
  <c r="Q24" i="28"/>
  <c r="Q145" i="28"/>
  <c r="Q144" i="28" s="1"/>
  <c r="Q69" i="28"/>
  <c r="Q136" i="28"/>
  <c r="Q158" i="28"/>
  <c r="Q25" i="28"/>
  <c r="Q118" i="28"/>
  <c r="Q131" i="28"/>
  <c r="Q115" i="28"/>
  <c r="Q132" i="28"/>
  <c r="Q143" i="28"/>
  <c r="Q135" i="28"/>
  <c r="Q139" i="28"/>
  <c r="Q124" i="28"/>
  <c r="Q122" i="28"/>
  <c r="Q121" i="28" s="1"/>
  <c r="Q140" i="28"/>
  <c r="Q20" i="28"/>
  <c r="Q59" i="28"/>
  <c r="Q68" i="28"/>
  <c r="Q14" i="28"/>
  <c r="E14" i="35"/>
  <c r="C14" i="35" s="1"/>
  <c r="E10" i="35"/>
  <c r="D18" i="35"/>
  <c r="C19" i="35"/>
  <c r="Q164" i="28"/>
  <c r="Q125" i="28"/>
  <c r="G19" i="39"/>
  <c r="E27" i="35"/>
  <c r="C20" i="35"/>
  <c r="E146" i="28"/>
  <c r="J129" i="28"/>
  <c r="Q86" i="28"/>
  <c r="Q123" i="28"/>
  <c r="Q60" i="28"/>
  <c r="C21" i="35"/>
  <c r="D27" i="35"/>
  <c r="D26" i="35" s="1"/>
  <c r="J146" i="28"/>
  <c r="J117" i="28"/>
  <c r="Q117" i="28" s="1"/>
  <c r="Q16" i="28"/>
  <c r="F27" i="35"/>
  <c r="Q155" i="28"/>
  <c r="G185" i="28"/>
  <c r="I185" i="28"/>
  <c r="L185" i="28"/>
  <c r="N185" i="28"/>
  <c r="P185" i="28"/>
  <c r="H185" i="28"/>
  <c r="K185" i="28"/>
  <c r="M185" i="28"/>
  <c r="O185" i="28"/>
  <c r="P169" i="28"/>
  <c r="F26" i="35" l="1"/>
  <c r="F30" i="35" s="1"/>
  <c r="E26" i="35"/>
  <c r="E30" i="35" s="1"/>
  <c r="E18" i="35"/>
  <c r="C18" i="35" s="1"/>
  <c r="Q51" i="28"/>
  <c r="Q50" i="28" s="1"/>
  <c r="C10" i="35"/>
  <c r="H78" i="40"/>
  <c r="Q67" i="28"/>
  <c r="Q66" i="28" s="1"/>
  <c r="Q95" i="28"/>
  <c r="Q88" i="28" s="1"/>
  <c r="E66" i="28"/>
  <c r="E162" i="28"/>
  <c r="E153" i="28"/>
  <c r="E169" i="28"/>
  <c r="J66" i="28"/>
  <c r="Q154" i="28"/>
  <c r="Q153" i="28" s="1"/>
  <c r="F87" i="28"/>
  <c r="Q11" i="28"/>
  <c r="J10" i="28"/>
  <c r="Q146" i="28"/>
  <c r="Q129" i="28"/>
  <c r="C27" i="35"/>
  <c r="Q18" i="28"/>
  <c r="E10" i="28"/>
  <c r="F185" i="28"/>
  <c r="N87" i="28"/>
  <c r="L87" i="28"/>
  <c r="D30" i="35"/>
  <c r="O87" i="28"/>
  <c r="M87" i="28"/>
  <c r="K87" i="28"/>
  <c r="I87" i="28"/>
  <c r="G87" i="28"/>
  <c r="P87" i="28"/>
  <c r="H87" i="28"/>
  <c r="C26" i="35" l="1"/>
  <c r="C30" i="35" s="1"/>
  <c r="J87" i="28"/>
  <c r="E87" i="28"/>
  <c r="Q10" i="28"/>
  <c r="Q87" i="28" l="1"/>
  <c r="F10" i="28"/>
  <c r="J185" i="28"/>
  <c r="Q168" i="28"/>
  <c r="Q185" i="28"/>
  <c r="J163" i="28"/>
  <c r="Q163" i="28" l="1"/>
  <c r="Q169" i="28" s="1"/>
  <c r="J169" i="28"/>
  <c r="J162" i="28"/>
  <c r="Q162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<sst xmlns="http://schemas.openxmlformats.org/spreadsheetml/2006/main" count="1049" uniqueCount="520">
  <si>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</si>
  <si>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</si>
  <si>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</si>
  <si>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</si>
  <si>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</si>
  <si>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</si>
  <si>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</si>
  <si>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</si>
  <si>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</si>
  <si>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</si>
  <si>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</si>
  <si>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</si>
  <si>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</si>
  <si>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</si>
  <si>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</si>
  <si>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</si>
  <si>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</si>
  <si>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</si>
  <si>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</si>
  <si>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</si>
  <si>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</si>
  <si>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</si>
  <si>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</si>
  <si>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</si>
  <si>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</si>
  <si>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</si>
  <si>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</si>
  <si>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</si>
  <si>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</si>
  <si>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</si>
  <si>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</si>
  <si>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</si>
  <si>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</si>
  <si>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</si>
  <si>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</si>
  <si>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</si>
  <si>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</si>
  <si>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</si>
  <si>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</si>
  <si>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</si>
  <si>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</si>
  <si>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</si>
  <si>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</si>
  <si>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</si>
  <si>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</si>
  <si>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</si>
  <si>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</si>
  <si>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</si>
  <si>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</si>
  <si>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</si>
  <si>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</si>
  <si>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</si>
  <si>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</si>
  <si>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</si>
  <si>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</si>
  <si>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</si>
  <si>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</si>
  <si>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</si>
  <si>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</si>
  <si>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</si>
  <si>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</si>
  <si>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</si>
  <si>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</si>
  <si>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</si>
  <si>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</si>
  <si>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</si>
  <si>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</si>
  <si>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</si>
  <si>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</si>
  <si>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</si>
  <si>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</si>
  <si>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</si>
  <si>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</si>
  <si>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</si>
  <si>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</si>
  <si>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</si>
  <si>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</si>
  <si>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</si>
  <si>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</si>
  <si>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</si>
  <si>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</si>
  <si>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</si>
  <si>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</si>
  <si>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</si>
  <si>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</si>
  <si>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</si>
  <si>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</si>
  <si>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</si>
  <si>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</si>
  <si>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</si>
  <si>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</si>
  <si>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</si>
  <si>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</si>
  <si>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</si>
  <si>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</si>
  <si>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</si>
  <si>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</si>
  <si>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</si>
  <si>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</si>
  <si>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</si>
  <si>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</si>
  <si>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</si>
  <si>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</si>
  <si>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</si>
  <si>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</si>
  <si>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Разом загальний та спеціальний фонди</t>
  </si>
  <si>
    <t xml:space="preserve">     Секретар міської ради                                                     І.Шумра</t>
  </si>
  <si>
    <t xml:space="preserve">                           до рішення міської ради</t>
  </si>
  <si>
    <t>Найменування  згідно                                                      з  класифікацією доходів бюджету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</si>
  <si>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</si>
  <si>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</si>
  <si>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</si>
  <si>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</si>
  <si>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</si>
  <si>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</si>
  <si>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</si>
  <si>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</si>
  <si>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</si>
  <si>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</si>
  <si>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</si>
  <si>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</si>
  <si>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</si>
  <si>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</si>
  <si>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</si>
  <si>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</si>
  <si>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</si>
  <si>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</si>
  <si>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</si>
  <si>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</si>
  <si>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</si>
  <si>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</si>
  <si>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</si>
  <si>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</si>
  <si>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</si>
  <si>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</si>
  <si>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</si>
  <si>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</si>
  <si>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</si>
  <si>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</si>
  <si>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</si>
  <si>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</si>
  <si>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</si>
  <si>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</si>
  <si>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</si>
  <si>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</si>
  <si>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</si>
  <si>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</si>
  <si>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</si>
  <si>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</si>
  <si>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</si>
  <si>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</si>
  <si>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</si>
  <si>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</si>
  <si>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</si>
  <si>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</si>
  <si>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</si>
  <si>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</si>
  <si>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</si>
  <si>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</si>
  <si>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</si>
  <si>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</si>
  <si>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</si>
  <si>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</si>
  <si>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</si>
  <si>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</si>
  <si>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</si>
  <si>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</si>
  <si>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</si>
  <si>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</si>
  <si>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</si>
  <si>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Код бюджету</t>
  </si>
  <si>
    <t>Назва місцевого бюджету адміністративно -територіальної одиниці</t>
  </si>
  <si>
    <t xml:space="preserve">Субвенція спеціального фонду на: </t>
  </si>
  <si>
    <t>Державний бюджет</t>
  </si>
  <si>
    <t>Бюджет Володимирецького району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</si>
  <si>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</si>
  <si>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</si>
  <si>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</si>
  <si>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</si>
  <si>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</si>
  <si>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</si>
  <si>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</si>
  <si>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Код програмної класифікації видатків та кредитування місцевих бюджетів </t>
  </si>
  <si>
    <t>Назва головного розпорядника, відповідального виконавця, бюджетної програми або напряму видатків згідно з типовою відомчою/ТПКВКМБ/ТКВКБМС</t>
  </si>
  <si>
    <t xml:space="preserve">Найменування місцевої (регіональної) програми </t>
  </si>
  <si>
    <t xml:space="preserve">Всього    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</si>
  <si>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</si>
  <si>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</si>
  <si>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</si>
  <si>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</si>
  <si>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</si>
  <si>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</si>
  <si>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</si>
  <si>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</si>
  <si>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</si>
  <si>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</si>
  <si>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</si>
  <si>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</si>
  <si>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</si>
  <si>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</si>
  <si>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</si>
  <si>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</si>
  <si>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</si>
  <si>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</si>
  <si>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</si>
  <si>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</si>
  <si>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</si>
  <si>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Фінансування  бюджету м.Вараш на 2018 рік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</si>
  <si>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</si>
  <si>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</si>
  <si>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</si>
  <si>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</si>
  <si>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</si>
  <si>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</si>
  <si>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</si>
  <si>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</si>
  <si>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</si>
  <si>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</si>
  <si>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</si>
  <si>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</si>
  <si>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</si>
  <si>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</si>
  <si>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</si>
  <si>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</si>
  <si>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</si>
  <si>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</si>
  <si>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</si>
  <si>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</si>
  <si>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</si>
  <si>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</si>
  <si>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</si>
  <si>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</si>
  <si>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</si>
  <si>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</si>
  <si>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</si>
  <si>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</si>
  <si>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</si>
  <si>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</si>
  <si>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</si>
  <si>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</si>
  <si>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</si>
  <si>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</si>
  <si>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</si>
  <si>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</si>
  <si>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</si>
  <si>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</si>
  <si>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</si>
  <si>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</si>
  <si>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</si>
  <si>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</si>
  <si>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</si>
  <si>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</si>
  <si>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</si>
  <si>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</si>
  <si>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</si>
  <si>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</si>
  <si>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</si>
  <si>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</si>
  <si>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</si>
  <si>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</si>
  <si>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</si>
  <si>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</si>
  <si>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</si>
  <si>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</si>
  <si>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</si>
  <si>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</si>
  <si>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</si>
  <si>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</si>
  <si>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</si>
  <si>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</si>
  <si>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</si>
  <si>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</si>
  <si>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</si>
  <si>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</si>
  <si>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</si>
  <si>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</si>
  <si>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</si>
  <si>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</si>
  <si>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</si>
  <si>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</si>
  <si>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</si>
  <si>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</si>
  <si>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</si>
  <si>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</si>
  <si>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</si>
  <si>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</si>
  <si>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</si>
  <si>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</si>
  <si>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</si>
  <si>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</si>
  <si>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</si>
  <si>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</si>
  <si>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</si>
  <si>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</si>
  <si>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</si>
  <si>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</si>
  <si>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</si>
  <si>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</si>
  <si>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</si>
  <si>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</si>
  <si>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</si>
  <si>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</si>
  <si>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</si>
  <si>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</si>
  <si>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</si>
  <si>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</si>
  <si>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</si>
  <si>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</si>
  <si>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</si>
  <si>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</si>
  <si>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</si>
  <si>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</si>
  <si>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</si>
  <si>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</si>
  <si>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</si>
  <si>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</si>
  <si>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</si>
  <si>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</si>
  <si>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</si>
  <si>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</si>
  <si>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</si>
  <si>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</si>
  <si>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</si>
  <si>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</si>
  <si>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</si>
  <si>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</si>
  <si>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</si>
  <si>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</si>
  <si>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</si>
  <si>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</si>
  <si>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</si>
  <si>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</si>
  <si>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</si>
  <si>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</si>
  <si>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</si>
  <si>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</si>
  <si>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</si>
  <si>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</si>
  <si>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</si>
  <si>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</si>
  <si>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</si>
  <si>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</si>
  <si>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</si>
  <si>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</si>
  <si>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</si>
  <si>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</si>
  <si>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</si>
  <si>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</si>
  <si>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Дотації з бюджету м.Вараш</t>
  </si>
  <si>
    <t>Обласний бюджет Рівненської області</t>
  </si>
  <si>
    <t>Субвенції з бюджету м.Вараш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</si>
  <si>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</si>
  <si>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</si>
  <si>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</si>
  <si>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</si>
  <si>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</si>
  <si>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</si>
  <si>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</si>
  <si>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</si>
  <si>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</si>
  <si>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</si>
  <si>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</si>
  <si>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</si>
  <si>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</si>
  <si>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</si>
  <si>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</si>
  <si>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</si>
  <si>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</si>
  <si>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</si>
  <si>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</si>
  <si>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</si>
  <si>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</si>
  <si>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</si>
  <si>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</si>
  <si>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</si>
  <si>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</si>
  <si>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</si>
  <si>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</si>
  <si>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</si>
  <si>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</si>
  <si>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</si>
  <si>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</si>
  <si>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</si>
  <si>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</si>
  <si>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</si>
  <si>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</si>
  <si>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</si>
  <si>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</si>
  <si>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</si>
  <si>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</si>
  <si>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</si>
  <si>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</si>
  <si>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</si>
  <si>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</si>
  <si>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</si>
  <si>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</si>
  <si>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</si>
  <si>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</si>
  <si>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</si>
  <si>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</si>
  <si>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</si>
  <si>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</si>
  <si>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</si>
  <si>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</si>
  <si>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</si>
  <si>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</si>
  <si>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</si>
  <si>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</si>
  <si>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</si>
  <si>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</si>
  <si>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</si>
  <si>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</si>
  <si>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</si>
  <si>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</si>
  <si>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</si>
  <si>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</si>
  <si>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</si>
  <si>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</si>
  <si>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</si>
  <si>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</si>
  <si>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</si>
  <si>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</si>
  <si>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</si>
  <si>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</si>
  <si>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</si>
  <si>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</si>
  <si>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</si>
  <si>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</si>
  <si>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</si>
  <si>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</si>
  <si>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</si>
  <si>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</si>
  <si>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</si>
  <si>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</si>
  <si>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</si>
  <si>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</si>
  <si>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Реконструкція магістральної водопровідної мережі по вулиці Парковій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</si>
  <si>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</si>
  <si>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</si>
  <si>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</si>
  <si>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</si>
  <si>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</si>
  <si>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</si>
  <si>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Міська комплексна програма "Здоров'я" на 2018 рік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</si>
  <si>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</si>
  <si>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</si>
  <si>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</si>
  <si>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</si>
  <si>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</si>
  <si>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економічного і соціального розвитку міста Вараш на 2018 рік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</si>
  <si>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</si>
  <si>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</si>
  <si>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</si>
  <si>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</si>
  <si>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"Харчування учнів загальноосвітніх навчальних закладів міста Вараша" на 2018 рік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</si>
  <si>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</si>
  <si>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</si>
  <si>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</si>
  <si>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 xml:space="preserve">                                         Додаток  1</t>
  </si>
  <si>
    <t>Доходи бюджету м.Вараш на 2018 рік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</si>
  <si>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</si>
  <si>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</si>
  <si>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</si>
  <si>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</si>
  <si>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</si>
  <si>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Міська програма "Питна вода міста Вараш" на 2006-2020 роки</t>
  </si>
  <si>
    <t xml:space="preserve">Субвенції загального фонду на: 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</si>
  <si>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</si>
  <si>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</si>
  <si>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</si>
  <si>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</si>
  <si>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</si>
  <si>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</si>
  <si>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</si>
  <si>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</si>
  <si>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Будівництво літньої сцени з благоустроєм прилеглої території та прив'язка памятника Т.Шевченку в м.Вараш Рівненської області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</si>
  <si>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</si>
  <si>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</si>
  <si>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</si>
  <si>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</si>
  <si>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</si>
  <si>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</si>
  <si>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</si>
  <si>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</si>
  <si>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</si>
  <si>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</si>
  <si>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</si>
  <si>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</si>
  <si>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</si>
  <si>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</si>
  <si>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</si>
  <si>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</si>
  <si>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</si>
  <si>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</si>
  <si>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</si>
  <si>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</si>
  <si>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</si>
  <si>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</si>
  <si>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</si>
  <si>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</si>
  <si>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</si>
  <si>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</si>
  <si>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</si>
  <si>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</si>
  <si>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</si>
  <si>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</si>
  <si>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_____________________  №______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</si>
  <si>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</si>
  <si>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</si>
  <si>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</si>
  <si>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</si>
  <si>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</si>
  <si>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</si>
  <si>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</si>
  <si>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</si>
  <si>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</si>
  <si>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</si>
  <si>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</si>
  <si>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</si>
  <si>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Інші субвенції з місцевого бюджету (забезпечення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міського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</si>
</sst>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00"/>
  </numFmts>
  <fonts count="13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7"/>
      <name val="Times New Roman"/>
      <family val="1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1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sz val="16"/>
      <name val="Times New Roman"/>
      <family val="1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b/>
      <i/>
      <sz val="12"/>
      <color indexed="10"/>
      <name val="Times New Roman CYR"/>
      <family val="1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0"/>
      <name val="Helv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b/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b/>
      <i/>
      <sz val="12"/>
      <name val="Times New Roman"/>
      <family val="1"/>
    </font>
    <font>
      <i/>
      <sz val="12"/>
      <name val="Times New Roman CYR"/>
      <charset val="204"/>
    </font>
    <font>
      <i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4"/>
      <color indexed="8"/>
      <name val="Times New Roman Cyr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8" fillId="0" borderId="0"/>
    <xf numFmtId="0" fontId="1" fillId="0" borderId="0"/>
    <xf numFmtId="0" fontId="20" fillId="0" borderId="0"/>
  </cellStyleXfs>
  <cellXfs count="658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9" fillId="0" borderId="0" xfId="0" applyFont="1"/>
    <xf numFmtId="0" fontId="19" fillId="0" borderId="0" xfId="0" applyFont="1" applyFill="1"/>
    <xf numFmtId="0" fontId="19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/>
    <xf numFmtId="0" fontId="31" fillId="0" borderId="0" xfId="0" applyFont="1"/>
    <xf numFmtId="0" fontId="31" fillId="0" borderId="0" xfId="0" applyFont="1" applyBorder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49" fontId="28" fillId="0" borderId="0" xfId="0" applyNumberFormat="1" applyFont="1"/>
    <xf numFmtId="0" fontId="25" fillId="0" borderId="0" xfId="0" applyFont="1"/>
    <xf numFmtId="0" fontId="15" fillId="0" borderId="0" xfId="5" applyFont="1"/>
    <xf numFmtId="0" fontId="32" fillId="0" borderId="0" xfId="5" applyFont="1"/>
    <xf numFmtId="0" fontId="21" fillId="0" borderId="0" xfId="5" applyFont="1"/>
    <xf numFmtId="0" fontId="32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1" fillId="0" borderId="0" xfId="5" applyNumberFormat="1" applyFont="1"/>
    <xf numFmtId="0" fontId="37" fillId="0" borderId="0" xfId="5" applyFont="1"/>
    <xf numFmtId="49" fontId="32" fillId="0" borderId="0" xfId="5" applyNumberFormat="1" applyFont="1"/>
    <xf numFmtId="0" fontId="38" fillId="0" borderId="0" xfId="5" applyFont="1"/>
    <xf numFmtId="49" fontId="18" fillId="0" borderId="0" xfId="5" applyNumberFormat="1" applyFont="1" applyFill="1" applyBorder="1" applyAlignment="1">
      <alignment horizontal="center" vertical="center" wrapText="1"/>
    </xf>
    <xf numFmtId="49" fontId="19" fillId="0" borderId="0" xfId="5" applyNumberFormat="1" applyFont="1" applyFill="1" applyBorder="1" applyAlignment="1" applyProtection="1">
      <alignment vertical="top" wrapText="1"/>
      <protection locked="0"/>
    </xf>
    <xf numFmtId="0" fontId="32" fillId="0" borderId="0" xfId="5" applyFont="1" applyBorder="1"/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40" fillId="0" borderId="0" xfId="0" applyFont="1"/>
    <xf numFmtId="0" fontId="44" fillId="0" borderId="1" xfId="0" applyFont="1" applyBorder="1" applyAlignment="1">
      <alignment horizontal="center" vertical="center" wrapText="1"/>
    </xf>
    <xf numFmtId="3" fontId="25" fillId="0" borderId="0" xfId="0" applyNumberFormat="1" applyFont="1"/>
    <xf numFmtId="3" fontId="45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horizontal="center"/>
    </xf>
    <xf numFmtId="0" fontId="40" fillId="0" borderId="0" xfId="0" applyNumberFormat="1" applyFont="1" applyBorder="1" applyAlignment="1" applyProtection="1">
      <alignment horizontal="left" vertical="center" wrapText="1"/>
    </xf>
    <xf numFmtId="164" fontId="41" fillId="0" borderId="0" xfId="0" applyNumberFormat="1" applyFont="1" applyBorder="1" applyAlignment="1">
      <alignment horizontal="right" wrapText="1"/>
    </xf>
    <xf numFmtId="0" fontId="41" fillId="0" borderId="0" xfId="0" applyFont="1" applyFill="1" applyBorder="1" applyAlignment="1">
      <alignment horizontal="center" vertical="top" wrapText="1"/>
    </xf>
    <xf numFmtId="49" fontId="45" fillId="0" borderId="0" xfId="0" applyNumberFormat="1" applyFont="1" applyFill="1" applyBorder="1" applyAlignment="1" applyProtection="1">
      <alignment wrapText="1"/>
      <protection locked="0"/>
    </xf>
    <xf numFmtId="164" fontId="45" fillId="0" borderId="0" xfId="0" applyNumberFormat="1" applyFont="1" applyFill="1" applyBorder="1" applyAlignment="1">
      <alignment horizontal="right" wrapText="1"/>
    </xf>
    <xf numFmtId="0" fontId="47" fillId="0" borderId="0" xfId="0" applyFont="1"/>
    <xf numFmtId="0" fontId="41" fillId="0" borderId="0" xfId="0" applyFont="1" applyBorder="1" applyAlignment="1" applyProtection="1">
      <alignment horizontal="center" vertical="top" wrapText="1"/>
    </xf>
    <xf numFmtId="0" fontId="41" fillId="0" borderId="0" xfId="0" applyFont="1" applyBorder="1" applyAlignment="1" applyProtection="1">
      <alignment vertical="top" wrapText="1"/>
    </xf>
    <xf numFmtId="49" fontId="16" fillId="2" borderId="1" xfId="0" applyNumberFormat="1" applyFont="1" applyFill="1" applyBorder="1" applyAlignment="1" applyProtection="1">
      <alignment horizontal="center" wrapText="1"/>
      <protection locked="0"/>
    </xf>
    <xf numFmtId="49" fontId="34" fillId="2" borderId="1" xfId="5" applyNumberFormat="1" applyFont="1" applyFill="1" applyBorder="1" applyAlignment="1">
      <alignment horizontal="center" wrapText="1"/>
    </xf>
    <xf numFmtId="49" fontId="34" fillId="2" borderId="1" xfId="5" applyNumberFormat="1" applyFont="1" applyFill="1" applyBorder="1" applyAlignment="1" applyProtection="1">
      <alignment horizontal="center" wrapText="1"/>
      <protection locked="0"/>
    </xf>
    <xf numFmtId="49" fontId="36" fillId="0" borderId="1" xfId="0" applyNumberFormat="1" applyFont="1" applyFill="1" applyBorder="1" applyAlignment="1">
      <alignment horizontal="left" wrapText="1"/>
    </xf>
    <xf numFmtId="3" fontId="21" fillId="2" borderId="2" xfId="5" applyNumberFormat="1" applyFont="1" applyFill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21" fillId="0" borderId="1" xfId="5" applyFont="1" applyBorder="1" applyAlignment="1">
      <alignment wrapText="1"/>
    </xf>
    <xf numFmtId="3" fontId="21" fillId="0" borderId="1" xfId="5" applyNumberFormat="1" applyFont="1" applyBorder="1" applyAlignment="1">
      <alignment horizontal="center" wrapText="1"/>
    </xf>
    <xf numFmtId="4" fontId="21" fillId="0" borderId="1" xfId="5" applyNumberFormat="1" applyFont="1" applyBorder="1" applyAlignment="1">
      <alignment horizontal="center" wrapText="1"/>
    </xf>
    <xf numFmtId="49" fontId="35" fillId="0" borderId="1" xfId="0" applyNumberFormat="1" applyFont="1" applyFill="1" applyBorder="1" applyAlignment="1">
      <alignment horizontal="center" wrapText="1"/>
    </xf>
    <xf numFmtId="3" fontId="21" fillId="0" borderId="7" xfId="5" applyNumberFormat="1" applyFont="1" applyBorder="1" applyAlignment="1">
      <alignment wrapText="1"/>
    </xf>
    <xf numFmtId="0" fontId="3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50" fillId="0" borderId="0" xfId="4" applyFont="1" applyAlignment="1"/>
    <xf numFmtId="0" fontId="51" fillId="0" borderId="0" xfId="4" applyFont="1" applyFill="1" applyBorder="1"/>
    <xf numFmtId="0" fontId="11" fillId="0" borderId="0" xfId="4" applyFont="1" applyFill="1" applyBorder="1"/>
    <xf numFmtId="0" fontId="27" fillId="0" borderId="0" xfId="4" applyFont="1" applyFill="1" applyBorder="1" applyAlignment="1">
      <alignment horizontal="center"/>
    </xf>
    <xf numFmtId="0" fontId="54" fillId="0" borderId="1" xfId="4" applyFont="1" applyFill="1" applyBorder="1" applyAlignment="1">
      <alignment horizontal="center" vertical="center" wrapText="1"/>
    </xf>
    <xf numFmtId="0" fontId="54" fillId="0" borderId="1" xfId="4" applyFont="1" applyFill="1" applyBorder="1" applyAlignment="1">
      <alignment horizontal="center" vertical="center"/>
    </xf>
    <xf numFmtId="49" fontId="55" fillId="0" borderId="1" xfId="4" applyNumberFormat="1" applyFont="1" applyFill="1" applyBorder="1" applyAlignment="1">
      <alignment horizontal="center" vertical="top" wrapText="1"/>
    </xf>
    <xf numFmtId="0" fontId="55" fillId="0" borderId="1" xfId="4" applyFont="1" applyFill="1" applyBorder="1" applyAlignment="1">
      <alignment horizontal="center" vertical="center" wrapText="1"/>
    </xf>
    <xf numFmtId="0" fontId="56" fillId="0" borderId="0" xfId="4" applyFont="1" applyFill="1" applyBorder="1"/>
    <xf numFmtId="49" fontId="57" fillId="0" borderId="1" xfId="4" applyNumberFormat="1" applyFont="1" applyFill="1" applyBorder="1" applyAlignment="1">
      <alignment wrapText="1"/>
    </xf>
    <xf numFmtId="0" fontId="58" fillId="3" borderId="0" xfId="4" applyFont="1" applyFill="1" applyBorder="1"/>
    <xf numFmtId="0" fontId="58" fillId="0" borderId="0" xfId="4" applyFont="1" applyFill="1" applyBorder="1"/>
    <xf numFmtId="49" fontId="59" fillId="0" borderId="1" xfId="4" applyNumberFormat="1" applyFont="1" applyFill="1" applyBorder="1" applyAlignment="1">
      <alignment horizontal="left" wrapText="1"/>
    </xf>
    <xf numFmtId="2" fontId="58" fillId="0" borderId="0" xfId="4" applyNumberFormat="1" applyFont="1" applyFill="1" applyBorder="1"/>
    <xf numFmtId="49" fontId="59" fillId="0" borderId="1" xfId="4" applyNumberFormat="1" applyFont="1" applyFill="1" applyBorder="1" applyAlignment="1">
      <alignment vertical="justify" wrapText="1"/>
    </xf>
    <xf numFmtId="0" fontId="51" fillId="3" borderId="0" xfId="4" applyFont="1" applyFill="1" applyBorder="1"/>
    <xf numFmtId="49" fontId="57" fillId="0" borderId="1" xfId="4" applyNumberFormat="1" applyFont="1" applyFill="1" applyBorder="1" applyAlignment="1">
      <alignment horizontal="left" wrapText="1"/>
    </xf>
    <xf numFmtId="49" fontId="59" fillId="0" borderId="1" xfId="4" applyNumberFormat="1" applyFont="1" applyFill="1" applyBorder="1" applyAlignment="1">
      <alignment wrapText="1"/>
    </xf>
    <xf numFmtId="49" fontId="51" fillId="0" borderId="0" xfId="4" applyNumberFormat="1" applyFont="1" applyFill="1" applyBorder="1" applyAlignment="1">
      <alignment vertical="top" wrapText="1"/>
    </xf>
    <xf numFmtId="0" fontId="61" fillId="0" borderId="0" xfId="4" applyFont="1" applyFill="1" applyBorder="1"/>
    <xf numFmtId="0" fontId="62" fillId="0" borderId="0" xfId="4" applyFont="1" applyFill="1" applyBorder="1"/>
    <xf numFmtId="0" fontId="40" fillId="0" borderId="0" xfId="4" applyFont="1" applyFill="1" applyBorder="1" applyAlignment="1">
      <alignment vertical="top"/>
    </xf>
    <xf numFmtId="0" fontId="58" fillId="0" borderId="0" xfId="6" applyFont="1" applyFill="1" applyBorder="1" applyAlignment="1" applyProtection="1">
      <alignment vertical="center" wrapText="1"/>
    </xf>
    <xf numFmtId="164" fontId="61" fillId="0" borderId="0" xfId="4" applyNumberFormat="1" applyFont="1" applyFill="1" applyBorder="1"/>
    <xf numFmtId="3" fontId="61" fillId="0" borderId="0" xfId="4" applyNumberFormat="1" applyFont="1" applyFill="1" applyBorder="1"/>
    <xf numFmtId="1" fontId="51" fillId="0" borderId="0" xfId="4" applyNumberFormat="1" applyFont="1" applyFill="1" applyBorder="1" applyAlignment="1">
      <alignment vertical="top" wrapText="1"/>
    </xf>
    <xf numFmtId="0" fontId="65" fillId="0" borderId="0" xfId="0" applyFont="1" applyAlignment="1">
      <alignment horizontal="left"/>
    </xf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horizontal="center"/>
    </xf>
    <xf numFmtId="0" fontId="68" fillId="0" borderId="1" xfId="0" applyFont="1" applyBorder="1" applyAlignment="1">
      <alignment horizontal="center" wrapText="1"/>
    </xf>
    <xf numFmtId="0" fontId="68" fillId="0" borderId="1" xfId="0" applyFont="1" applyBorder="1" applyAlignment="1">
      <alignment horizontal="center"/>
    </xf>
    <xf numFmtId="0" fontId="69" fillId="0" borderId="0" xfId="0" applyFont="1"/>
    <xf numFmtId="0" fontId="70" fillId="0" borderId="0" xfId="0" applyFont="1"/>
    <xf numFmtId="0" fontId="21" fillId="0" borderId="0" xfId="0" applyFont="1"/>
    <xf numFmtId="0" fontId="71" fillId="0" borderId="0" xfId="0" applyFont="1"/>
    <xf numFmtId="0" fontId="29" fillId="0" borderId="1" xfId="0" applyFont="1" applyBorder="1" applyAlignment="1">
      <alignment wrapText="1"/>
    </xf>
    <xf numFmtId="165" fontId="74" fillId="0" borderId="0" xfId="0" applyNumberFormat="1" applyFont="1" applyBorder="1" applyAlignment="1">
      <alignment vertical="center"/>
    </xf>
    <xf numFmtId="2" fontId="74" fillId="0" borderId="0" xfId="0" applyNumberFormat="1" applyFont="1" applyBorder="1" applyAlignment="1">
      <alignment vertical="center"/>
    </xf>
    <xf numFmtId="0" fontId="2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justify" wrapText="1"/>
    </xf>
    <xf numFmtId="0" fontId="77" fillId="0" borderId="0" xfId="0" applyFont="1"/>
    <xf numFmtId="3" fontId="19" fillId="2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3" fontId="48" fillId="0" borderId="1" xfId="0" applyNumberFormat="1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0" fontId="42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9" fillId="0" borderId="0" xfId="0" applyFont="1" applyBorder="1"/>
    <xf numFmtId="0" fontId="8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left" wrapText="1"/>
    </xf>
    <xf numFmtId="49" fontId="46" fillId="0" borderId="9" xfId="0" applyNumberFormat="1" applyFont="1" applyBorder="1" applyAlignment="1" applyProtection="1">
      <alignment horizontal="left" wrapText="1"/>
      <protection locked="0"/>
    </xf>
    <xf numFmtId="3" fontId="84" fillId="0" borderId="10" xfId="0" applyNumberFormat="1" applyFont="1" applyBorder="1" applyAlignment="1" applyProtection="1">
      <alignment wrapText="1"/>
      <protection locked="0"/>
    </xf>
    <xf numFmtId="3" fontId="84" fillId="0" borderId="9" xfId="0" applyNumberFormat="1" applyFont="1" applyBorder="1" applyAlignment="1">
      <alignment wrapText="1"/>
    </xf>
    <xf numFmtId="3" fontId="45" fillId="0" borderId="11" xfId="0" applyNumberFormat="1" applyFont="1" applyBorder="1" applyAlignment="1">
      <alignment horizontal="right" wrapText="1"/>
    </xf>
    <xf numFmtId="0" fontId="43" fillId="0" borderId="12" xfId="0" applyFont="1" applyBorder="1" applyAlignment="1">
      <alignment horizontal="left" wrapText="1"/>
    </xf>
    <xf numFmtId="49" fontId="46" fillId="0" borderId="10" xfId="0" applyNumberFormat="1" applyFont="1" applyBorder="1" applyAlignment="1" applyProtection="1">
      <alignment horizontal="left" wrapText="1"/>
      <protection locked="0"/>
    </xf>
    <xf numFmtId="3" fontId="84" fillId="0" borderId="10" xfId="0" applyNumberFormat="1" applyFont="1" applyBorder="1" applyAlignment="1">
      <alignment wrapText="1"/>
    </xf>
    <xf numFmtId="4" fontId="41" fillId="0" borderId="10" xfId="0" applyNumberFormat="1" applyFont="1" applyBorder="1" applyAlignment="1">
      <alignment horizontal="center" wrapText="1"/>
    </xf>
    <xf numFmtId="4" fontId="41" fillId="0" borderId="13" xfId="0" applyNumberFormat="1" applyFont="1" applyBorder="1" applyAlignment="1">
      <alignment horizontal="center" wrapText="1"/>
    </xf>
    <xf numFmtId="3" fontId="81" fillId="0" borderId="10" xfId="0" applyNumberFormat="1" applyFont="1" applyBorder="1" applyAlignment="1">
      <alignment horizontal="right" wrapText="1"/>
    </xf>
    <xf numFmtId="4" fontId="87" fillId="0" borderId="10" xfId="0" applyNumberFormat="1" applyFont="1" applyBorder="1" applyAlignment="1">
      <alignment horizontal="center" wrapText="1"/>
    </xf>
    <xf numFmtId="0" fontId="83" fillId="0" borderId="12" xfId="0" applyFont="1" applyBorder="1" applyAlignment="1">
      <alignment horizontal="left" wrapText="1"/>
    </xf>
    <xf numFmtId="0" fontId="88" fillId="0" borderId="10" xfId="0" applyFont="1" applyBorder="1"/>
    <xf numFmtId="3" fontId="80" fillId="0" borderId="10" xfId="0" applyNumberFormat="1" applyFont="1" applyBorder="1" applyAlignment="1">
      <alignment horizontal="right" wrapText="1"/>
    </xf>
    <xf numFmtId="3" fontId="84" fillId="0" borderId="10" xfId="0" applyNumberFormat="1" applyFont="1" applyBorder="1" applyAlignment="1">
      <alignment horizontal="right" wrapText="1"/>
    </xf>
    <xf numFmtId="0" fontId="89" fillId="0" borderId="12" xfId="0" applyFont="1" applyBorder="1" applyAlignment="1">
      <alignment horizontal="left" wrapText="1"/>
    </xf>
    <xf numFmtId="0" fontId="88" fillId="0" borderId="10" xfId="0" applyFont="1" applyBorder="1" applyAlignment="1">
      <alignment horizontal="left" wrapText="1"/>
    </xf>
    <xf numFmtId="3" fontId="84" fillId="0" borderId="10" xfId="0" applyNumberFormat="1" applyFont="1" applyBorder="1" applyAlignment="1" applyProtection="1">
      <alignment horizontal="right" wrapText="1"/>
      <protection locked="0"/>
    </xf>
    <xf numFmtId="3" fontId="87" fillId="0" borderId="10" xfId="0" applyNumberFormat="1" applyFont="1" applyBorder="1" applyAlignment="1">
      <alignment horizontal="right" wrapText="1"/>
    </xf>
    <xf numFmtId="3" fontId="90" fillId="0" borderId="10" xfId="0" applyNumberFormat="1" applyFont="1" applyBorder="1" applyAlignment="1">
      <alignment horizontal="right" wrapText="1"/>
    </xf>
    <xf numFmtId="3" fontId="45" fillId="0" borderId="13" xfId="0" applyNumberFormat="1" applyFont="1" applyBorder="1" applyAlignment="1">
      <alignment horizontal="right" wrapText="1"/>
    </xf>
    <xf numFmtId="0" fontId="88" fillId="0" borderId="10" xfId="0" applyFont="1" applyFill="1" applyBorder="1" applyAlignment="1" applyProtection="1">
      <alignment horizontal="left" wrapText="1"/>
    </xf>
    <xf numFmtId="0" fontId="42" fillId="0" borderId="14" xfId="0" applyNumberFormat="1" applyFont="1" applyBorder="1" applyAlignment="1">
      <alignment horizontal="left" wrapText="1"/>
    </xf>
    <xf numFmtId="3" fontId="41" fillId="0" borderId="13" xfId="0" applyNumberFormat="1" applyFont="1" applyBorder="1" applyAlignment="1">
      <alignment horizontal="right" wrapText="1"/>
    </xf>
    <xf numFmtId="0" fontId="42" fillId="0" borderId="15" xfId="0" applyNumberFormat="1" applyFont="1" applyBorder="1" applyAlignment="1">
      <alignment horizontal="left" wrapText="1"/>
    </xf>
    <xf numFmtId="0" fontId="85" fillId="0" borderId="16" xfId="0" applyFont="1" applyBorder="1" applyAlignment="1">
      <alignment horizontal="left" wrapText="1"/>
    </xf>
    <xf numFmtId="49" fontId="78" fillId="0" borderId="10" xfId="0" applyNumberFormat="1" applyFont="1" applyBorder="1" applyAlignment="1" applyProtection="1">
      <alignment horizontal="left" wrapText="1"/>
      <protection locked="0"/>
    </xf>
    <xf numFmtId="3" fontId="87" fillId="0" borderId="10" xfId="0" applyNumberFormat="1" applyFont="1" applyBorder="1" applyAlignment="1">
      <alignment horizontal="center" wrapText="1"/>
    </xf>
    <xf numFmtId="3" fontId="81" fillId="0" borderId="10" xfId="0" applyNumberFormat="1" applyFont="1" applyBorder="1" applyAlignment="1">
      <alignment wrapText="1"/>
    </xf>
    <xf numFmtId="0" fontId="83" fillId="0" borderId="17" xfId="0" applyFont="1" applyBorder="1" applyAlignment="1">
      <alignment horizontal="left" wrapText="1"/>
    </xf>
    <xf numFmtId="0" fontId="88" fillId="0" borderId="18" xfId="0" applyFont="1" applyBorder="1" applyAlignment="1">
      <alignment horizontal="left" wrapText="1"/>
    </xf>
    <xf numFmtId="3" fontId="80" fillId="0" borderId="10" xfId="0" applyNumberFormat="1" applyFont="1" applyBorder="1" applyAlignment="1">
      <alignment wrapText="1"/>
    </xf>
    <xf numFmtId="0" fontId="89" fillId="0" borderId="19" xfId="0" applyFont="1" applyBorder="1" applyAlignment="1">
      <alignment horizontal="left" wrapText="1"/>
    </xf>
    <xf numFmtId="0" fontId="42" fillId="0" borderId="20" xfId="0" applyFont="1" applyBorder="1" applyAlignment="1">
      <alignment horizontal="left" wrapText="1"/>
    </xf>
    <xf numFmtId="0" fontId="89" fillId="0" borderId="21" xfId="0" applyFont="1" applyBorder="1" applyAlignment="1">
      <alignment horizontal="left" wrapText="1"/>
    </xf>
    <xf numFmtId="0" fontId="42" fillId="0" borderId="22" xfId="0" applyFont="1" applyBorder="1" applyAlignment="1">
      <alignment horizontal="left" wrapText="1"/>
    </xf>
    <xf numFmtId="0" fontId="42" fillId="0" borderId="10" xfId="0" applyFont="1" applyBorder="1" applyAlignment="1">
      <alignment horizontal="left"/>
    </xf>
    <xf numFmtId="0" fontId="88" fillId="0" borderId="10" xfId="0" applyFont="1" applyBorder="1" applyAlignment="1">
      <alignment horizontal="left"/>
    </xf>
    <xf numFmtId="0" fontId="42" fillId="0" borderId="23" xfId="0" applyFont="1" applyBorder="1" applyAlignment="1">
      <alignment horizontal="left" wrapText="1"/>
    </xf>
    <xf numFmtId="49" fontId="42" fillId="0" borderId="10" xfId="0" applyNumberFormat="1" applyFont="1" applyBorder="1" applyAlignment="1">
      <alignment horizontal="left" wrapText="1"/>
    </xf>
    <xf numFmtId="0" fontId="25" fillId="0" borderId="0" xfId="0" applyFont="1" applyAlignment="1">
      <alignment wrapText="1"/>
    </xf>
    <xf numFmtId="3" fontId="90" fillId="0" borderId="10" xfId="0" applyNumberFormat="1" applyFont="1" applyBorder="1" applyAlignment="1">
      <alignment horizontal="center" wrapText="1"/>
    </xf>
    <xf numFmtId="3" fontId="45" fillId="0" borderId="13" xfId="0" applyNumberFormat="1" applyFont="1" applyBorder="1" applyAlignment="1">
      <alignment horizontal="center" wrapText="1"/>
    </xf>
    <xf numFmtId="0" fontId="88" fillId="0" borderId="0" xfId="0" applyFont="1" applyBorder="1" applyAlignment="1">
      <alignment horizontal="left" wrapText="1"/>
    </xf>
    <xf numFmtId="0" fontId="86" fillId="0" borderId="10" xfId="0" applyFont="1" applyBorder="1" applyAlignment="1">
      <alignment horizontal="center" wrapText="1"/>
    </xf>
    <xf numFmtId="3" fontId="86" fillId="0" borderId="10" xfId="0" applyNumberFormat="1" applyFont="1" applyFill="1" applyBorder="1" applyAlignment="1">
      <alignment horizontal="right" wrapText="1"/>
    </xf>
    <xf numFmtId="3" fontId="41" fillId="0" borderId="13" xfId="0" applyNumberFormat="1" applyFont="1" applyFill="1" applyBorder="1" applyAlignment="1">
      <alignment horizontal="center" wrapText="1"/>
    </xf>
    <xf numFmtId="0" fontId="86" fillId="0" borderId="10" xfId="0" applyFont="1" applyBorder="1" applyAlignment="1">
      <alignment horizontal="right" wrapText="1"/>
    </xf>
    <xf numFmtId="3" fontId="91" fillId="0" borderId="0" xfId="0" applyNumberFormat="1" applyFont="1" applyBorder="1" applyAlignment="1">
      <alignment horizontal="justify" wrapText="1"/>
    </xf>
    <xf numFmtId="3" fontId="84" fillId="0" borderId="10" xfId="0" applyNumberFormat="1" applyFont="1" applyBorder="1" applyAlignment="1">
      <alignment horizontal="right" vertical="center" wrapText="1"/>
    </xf>
    <xf numFmtId="3" fontId="41" fillId="0" borderId="13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wrapText="1"/>
    </xf>
    <xf numFmtId="0" fontId="89" fillId="0" borderId="24" xfId="0" applyFont="1" applyBorder="1" applyAlignment="1">
      <alignment horizontal="left"/>
    </xf>
    <xf numFmtId="0" fontId="92" fillId="0" borderId="25" xfId="0" applyFont="1" applyBorder="1" applyAlignment="1">
      <alignment horizontal="left"/>
    </xf>
    <xf numFmtId="0" fontId="46" fillId="0" borderId="26" xfId="0" applyFont="1" applyBorder="1" applyAlignment="1">
      <alignment horizontal="left" wrapText="1"/>
    </xf>
    <xf numFmtId="3" fontId="84" fillId="0" borderId="26" xfId="0" applyNumberFormat="1" applyFont="1" applyBorder="1" applyAlignment="1">
      <alignment horizontal="right" wrapText="1"/>
    </xf>
    <xf numFmtId="0" fontId="73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wrapText="1"/>
    </xf>
    <xf numFmtId="0" fontId="90" fillId="0" borderId="0" xfId="0" applyFont="1" applyBorder="1" applyAlignment="1">
      <alignment horizontal="justify" wrapText="1"/>
    </xf>
    <xf numFmtId="3" fontId="90" fillId="0" borderId="0" xfId="0" applyNumberFormat="1" applyFont="1" applyBorder="1" applyAlignment="1">
      <alignment horizontal="right" wrapText="1"/>
    </xf>
    <xf numFmtId="3" fontId="53" fillId="0" borderId="1" xfId="4" applyNumberFormat="1" applyFont="1" applyFill="1" applyBorder="1" applyAlignment="1">
      <alignment horizontal="center" wrapText="1"/>
    </xf>
    <xf numFmtId="3" fontId="59" fillId="0" borderId="1" xfId="4" applyNumberFormat="1" applyFont="1" applyFill="1" applyBorder="1" applyAlignment="1">
      <alignment horizontal="center" wrapText="1"/>
    </xf>
    <xf numFmtId="3" fontId="60" fillId="0" borderId="1" xfId="4" applyNumberFormat="1" applyFont="1" applyFill="1" applyBorder="1" applyAlignment="1">
      <alignment horizontal="center" wrapText="1"/>
    </xf>
    <xf numFmtId="3" fontId="60" fillId="0" borderId="1" xfId="4" applyNumberFormat="1" applyFont="1" applyFill="1" applyBorder="1" applyAlignment="1">
      <alignment horizontal="center"/>
    </xf>
    <xf numFmtId="3" fontId="57" fillId="0" borderId="1" xfId="4" applyNumberFormat="1" applyFont="1" applyFill="1" applyBorder="1" applyAlignment="1">
      <alignment horizontal="center" wrapText="1"/>
    </xf>
    <xf numFmtId="3" fontId="34" fillId="2" borderId="1" xfId="5" applyNumberFormat="1" applyFont="1" applyFill="1" applyBorder="1" applyAlignment="1" applyProtection="1">
      <alignment horizontal="center" wrapText="1"/>
      <protection locked="0"/>
    </xf>
    <xf numFmtId="3" fontId="35" fillId="0" borderId="1" xfId="5" applyNumberFormat="1" applyFont="1" applyFill="1" applyBorder="1" applyAlignment="1">
      <alignment horizontal="center" wrapText="1"/>
    </xf>
    <xf numFmtId="0" fontId="95" fillId="0" borderId="0" xfId="0" applyFont="1"/>
    <xf numFmtId="0" fontId="95" fillId="0" borderId="0" xfId="0" applyFont="1" applyFill="1"/>
    <xf numFmtId="0" fontId="17" fillId="0" borderId="0" xfId="0" applyFont="1"/>
    <xf numFmtId="0" fontId="17" fillId="0" borderId="0" xfId="0" applyFont="1" applyFill="1"/>
    <xf numFmtId="3" fontId="96" fillId="0" borderId="1" xfId="0" applyNumberFormat="1" applyFont="1" applyFill="1" applyBorder="1" applyAlignment="1">
      <alignment horizontal="center" wrapText="1"/>
    </xf>
    <xf numFmtId="0" fontId="98" fillId="0" borderId="0" xfId="0" applyFont="1"/>
    <xf numFmtId="3" fontId="19" fillId="0" borderId="4" xfId="0" applyNumberFormat="1" applyFont="1" applyFill="1" applyBorder="1" applyAlignment="1">
      <alignment horizontal="center" wrapText="1"/>
    </xf>
    <xf numFmtId="0" fontId="19" fillId="0" borderId="1" xfId="0" applyFont="1" applyBorder="1"/>
    <xf numFmtId="3" fontId="95" fillId="0" borderId="1" xfId="0" applyNumberFormat="1" applyFont="1" applyFill="1" applyBorder="1" applyAlignment="1">
      <alignment horizontal="center" wrapText="1"/>
    </xf>
    <xf numFmtId="0" fontId="95" fillId="0" borderId="0" xfId="0" applyFont="1" applyBorder="1"/>
    <xf numFmtId="0" fontId="97" fillId="0" borderId="0" xfId="0" applyFont="1"/>
    <xf numFmtId="0" fontId="19" fillId="0" borderId="4" xfId="0" applyFont="1" applyBorder="1"/>
    <xf numFmtId="0" fontId="19" fillId="0" borderId="4" xfId="0" applyFont="1" applyBorder="1" applyAlignment="1"/>
    <xf numFmtId="0" fontId="98" fillId="0" borderId="0" xfId="0" applyFont="1" applyBorder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Alignment="1" applyProtection="1">
      <alignment vertical="top"/>
      <protection locked="0"/>
    </xf>
    <xf numFmtId="3" fontId="0" fillId="0" borderId="0" xfId="0" applyNumberFormat="1"/>
    <xf numFmtId="3" fontId="31" fillId="0" borderId="0" xfId="0" applyNumberFormat="1" applyFont="1"/>
    <xf numFmtId="3" fontId="11" fillId="0" borderId="0" xfId="0" applyNumberFormat="1" applyFont="1"/>
    <xf numFmtId="3" fontId="60" fillId="0" borderId="1" xfId="0" applyNumberFormat="1" applyFont="1" applyBorder="1" applyAlignment="1">
      <alignment horizontal="center" wrapText="1"/>
    </xf>
    <xf numFmtId="49" fontId="36" fillId="0" borderId="1" xfId="0" applyNumberFormat="1" applyFont="1" applyFill="1" applyBorder="1" applyAlignment="1">
      <alignment horizontal="center" wrapText="1"/>
    </xf>
    <xf numFmtId="49" fontId="36" fillId="3" borderId="1" xfId="0" applyNumberFormat="1" applyFont="1" applyFill="1" applyBorder="1" applyAlignment="1">
      <alignment horizontal="center" wrapText="1"/>
    </xf>
    <xf numFmtId="49" fontId="36" fillId="3" borderId="1" xfId="0" applyNumberFormat="1" applyFont="1" applyFill="1" applyBorder="1" applyAlignment="1">
      <alignment horizontal="left" wrapText="1"/>
    </xf>
    <xf numFmtId="49" fontId="57" fillId="0" borderId="1" xfId="4" applyNumberFormat="1" applyFont="1" applyFill="1" applyBorder="1" applyAlignment="1">
      <alignment horizontal="center" wrapText="1"/>
    </xf>
    <xf numFmtId="49" fontId="59" fillId="0" borderId="1" xfId="4" applyNumberFormat="1" applyFont="1" applyFill="1" applyBorder="1" applyAlignment="1">
      <alignment horizontal="center" wrapText="1"/>
    </xf>
    <xf numFmtId="3" fontId="53" fillId="0" borderId="1" xfId="4" applyNumberFormat="1" applyFont="1" applyFill="1" applyBorder="1" applyAlignment="1">
      <alignment horizontal="left" wrapText="1"/>
    </xf>
    <xf numFmtId="3" fontId="84" fillId="0" borderId="9" xfId="0" applyNumberFormat="1" applyFont="1" applyBorder="1" applyAlignment="1">
      <alignment horizontal="right" wrapText="1"/>
    </xf>
    <xf numFmtId="0" fontId="42" fillId="0" borderId="0" xfId="0" applyFont="1" applyBorder="1" applyAlignment="1">
      <alignment wrapText="1"/>
    </xf>
    <xf numFmtId="0" fontId="42" fillId="0" borderId="10" xfId="0" applyFont="1" applyBorder="1" applyAlignment="1">
      <alignment wrapText="1"/>
    </xf>
    <xf numFmtId="0" fontId="80" fillId="0" borderId="10" xfId="0" applyFont="1" applyBorder="1"/>
    <xf numFmtId="3" fontId="84" fillId="0" borderId="13" xfId="0" applyNumberFormat="1" applyFont="1" applyBorder="1" applyAlignment="1">
      <alignment horizontal="right" wrapText="1"/>
    </xf>
    <xf numFmtId="3" fontId="86" fillId="0" borderId="13" xfId="0" applyNumberFormat="1" applyFont="1" applyBorder="1" applyAlignment="1">
      <alignment horizontal="right" wrapText="1"/>
    </xf>
    <xf numFmtId="3" fontId="86" fillId="0" borderId="30" xfId="0" applyNumberFormat="1" applyFont="1" applyBorder="1" applyAlignment="1">
      <alignment horizontal="right" wrapText="1"/>
    </xf>
    <xf numFmtId="0" fontId="41" fillId="0" borderId="31" xfId="0" applyFont="1" applyBorder="1" applyAlignment="1">
      <alignment horizontal="center" wrapText="1"/>
    </xf>
    <xf numFmtId="3" fontId="84" fillId="0" borderId="32" xfId="0" applyNumberFormat="1" applyFont="1" applyBorder="1" applyAlignment="1">
      <alignment horizontal="right" wrapText="1"/>
    </xf>
    <xf numFmtId="0" fontId="26" fillId="0" borderId="0" xfId="0" applyFont="1"/>
    <xf numFmtId="3" fontId="100" fillId="0" borderId="0" xfId="0" applyNumberFormat="1" applyFont="1"/>
    <xf numFmtId="3" fontId="29" fillId="0" borderId="1" xfId="0" applyNumberFormat="1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0" fontId="104" fillId="0" borderId="0" xfId="0" applyFont="1"/>
    <xf numFmtId="0" fontId="105" fillId="0" borderId="0" xfId="0" applyFont="1"/>
    <xf numFmtId="3" fontId="29" fillId="0" borderId="1" xfId="0" applyNumberFormat="1" applyFont="1" applyBorder="1" applyAlignment="1">
      <alignment horizontal="center" wrapText="1"/>
    </xf>
    <xf numFmtId="49" fontId="96" fillId="0" borderId="1" xfId="0" applyNumberFormat="1" applyFont="1" applyBorder="1" applyAlignment="1">
      <alignment horizontal="center" wrapText="1"/>
    </xf>
    <xf numFmtId="49" fontId="101" fillId="0" borderId="1" xfId="0" applyNumberFormat="1" applyFont="1" applyFill="1" applyBorder="1" applyAlignment="1">
      <alignment horizontal="left" wrapText="1"/>
    </xf>
    <xf numFmtId="3" fontId="102" fillId="0" borderId="1" xfId="0" applyNumberFormat="1" applyFont="1" applyBorder="1" applyAlignment="1">
      <alignment horizontal="center" wrapText="1"/>
    </xf>
    <xf numFmtId="0" fontId="106" fillId="0" borderId="0" xfId="0" applyFont="1"/>
    <xf numFmtId="3" fontId="107" fillId="0" borderId="1" xfId="0" applyNumberFormat="1" applyFont="1" applyBorder="1" applyAlignment="1">
      <alignment horizontal="center" wrapText="1"/>
    </xf>
    <xf numFmtId="49" fontId="96" fillId="0" borderId="1" xfId="0" applyNumberFormat="1" applyFont="1" applyFill="1" applyBorder="1" applyAlignment="1" applyProtection="1">
      <alignment horizontal="left" wrapText="1"/>
      <protection locked="0"/>
    </xf>
    <xf numFmtId="49" fontId="36" fillId="0" borderId="1" xfId="2" applyNumberFormat="1" applyFont="1" applyFill="1" applyBorder="1" applyAlignment="1">
      <alignment horizontal="center" wrapText="1"/>
    </xf>
    <xf numFmtId="0" fontId="29" fillId="0" borderId="0" xfId="0" applyFont="1"/>
    <xf numFmtId="0" fontId="110" fillId="0" borderId="0" xfId="0" applyFont="1"/>
    <xf numFmtId="49" fontId="35" fillId="0" borderId="1" xfId="0" applyNumberFormat="1" applyFont="1" applyBorder="1" applyAlignment="1">
      <alignment horizontal="center" wrapText="1"/>
    </xf>
    <xf numFmtId="0" fontId="111" fillId="0" borderId="0" xfId="0" applyFont="1"/>
    <xf numFmtId="3" fontId="112" fillId="0" borderId="1" xfId="0" applyNumberFormat="1" applyFont="1" applyBorder="1" applyAlignment="1">
      <alignment horizontal="center"/>
    </xf>
    <xf numFmtId="1" fontId="34" fillId="2" borderId="1" xfId="5" applyNumberFormat="1" applyFont="1" applyFill="1" applyBorder="1" applyAlignment="1" applyProtection="1">
      <alignment horizontal="center" wrapText="1"/>
      <protection locked="0"/>
    </xf>
    <xf numFmtId="3" fontId="76" fillId="0" borderId="0" xfId="0" applyNumberFormat="1" applyFont="1"/>
    <xf numFmtId="49" fontId="113" fillId="0" borderId="1" xfId="0" applyNumberFormat="1" applyFont="1" applyFill="1" applyBorder="1" applyAlignment="1">
      <alignment horizontal="center" wrapText="1"/>
    </xf>
    <xf numFmtId="3" fontId="107" fillId="0" borderId="1" xfId="5" applyNumberFormat="1" applyFont="1" applyBorder="1" applyAlignment="1">
      <alignment horizontal="center" wrapText="1"/>
    </xf>
    <xf numFmtId="3" fontId="21" fillId="2" borderId="7" xfId="5" applyNumberFormat="1" applyFont="1" applyFill="1" applyBorder="1" applyAlignment="1">
      <alignment horizontal="center" vertical="center" wrapText="1"/>
    </xf>
    <xf numFmtId="166" fontId="102" fillId="0" borderId="1" xfId="0" applyNumberFormat="1" applyFont="1" applyBorder="1" applyAlignment="1">
      <alignment horizontal="center"/>
    </xf>
    <xf numFmtId="0" fontId="114" fillId="0" borderId="0" xfId="0" applyFont="1" applyAlignment="1">
      <alignment horizontal="center"/>
    </xf>
    <xf numFmtId="49" fontId="102" fillId="0" borderId="1" xfId="0" applyNumberFormat="1" applyFont="1" applyBorder="1" applyAlignment="1">
      <alignment horizontal="left" wrapText="1"/>
    </xf>
    <xf numFmtId="3" fontId="115" fillId="0" borderId="1" xfId="5" applyNumberFormat="1" applyFont="1" applyFill="1" applyBorder="1" applyAlignment="1">
      <alignment horizontal="center" wrapText="1"/>
    </xf>
    <xf numFmtId="49" fontId="34" fillId="2" borderId="1" xfId="5" applyNumberFormat="1" applyFont="1" applyFill="1" applyBorder="1" applyAlignment="1">
      <alignment horizontal="center" vertical="top" wrapText="1"/>
    </xf>
    <xf numFmtId="3" fontId="19" fillId="0" borderId="0" xfId="0" applyNumberFormat="1" applyFont="1" applyFill="1"/>
    <xf numFmtId="49" fontId="116" fillId="0" borderId="1" xfId="0" applyNumberFormat="1" applyFont="1" applyFill="1" applyBorder="1" applyAlignment="1">
      <alignment horizontal="left" wrapText="1"/>
    </xf>
    <xf numFmtId="49" fontId="116" fillId="0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Border="1" applyAlignment="1">
      <alignment horizontal="center" wrapText="1"/>
    </xf>
    <xf numFmtId="49" fontId="101" fillId="0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Border="1" applyAlignment="1">
      <alignment horizontal="left" wrapText="1"/>
    </xf>
    <xf numFmtId="49" fontId="102" fillId="0" borderId="0" xfId="0" applyNumberFormat="1" applyFont="1" applyAlignment="1">
      <alignment horizontal="left" wrapText="1"/>
    </xf>
    <xf numFmtId="49" fontId="59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49" fontId="108" fillId="0" borderId="1" xfId="0" applyNumberFormat="1" applyFont="1" applyFill="1" applyBorder="1" applyAlignment="1">
      <alignment horizontal="left" wrapText="1"/>
    </xf>
    <xf numFmtId="49" fontId="117" fillId="0" borderId="1" xfId="0" applyNumberFormat="1" applyFont="1" applyBorder="1" applyAlignment="1">
      <alignment horizontal="left" wrapText="1"/>
    </xf>
    <xf numFmtId="49" fontId="118" fillId="0" borderId="4" xfId="0" applyNumberFormat="1" applyFont="1" applyFill="1" applyBorder="1" applyAlignment="1">
      <alignment horizontal="left" wrapText="1"/>
    </xf>
    <xf numFmtId="49" fontId="60" fillId="0" borderId="5" xfId="0" applyNumberFormat="1" applyFont="1" applyBorder="1" applyAlignment="1">
      <alignment horizontal="left" wrapText="1"/>
    </xf>
    <xf numFmtId="49" fontId="116" fillId="3" borderId="1" xfId="0" applyNumberFormat="1" applyFont="1" applyFill="1" applyBorder="1" applyAlignment="1">
      <alignment horizontal="left" wrapText="1"/>
    </xf>
    <xf numFmtId="3" fontId="10" fillId="5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15" fillId="0" borderId="4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108" fillId="0" borderId="1" xfId="0" applyNumberFormat="1" applyFont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3" fontId="53" fillId="0" borderId="4" xfId="0" applyNumberFormat="1" applyFont="1" applyBorder="1" applyAlignment="1">
      <alignment horizontal="center" wrapText="1"/>
    </xf>
    <xf numFmtId="3" fontId="60" fillId="0" borderId="4" xfId="0" applyNumberFormat="1" applyFont="1" applyBorder="1" applyAlignment="1">
      <alignment horizontal="center" wrapText="1"/>
    </xf>
    <xf numFmtId="3" fontId="20" fillId="0" borderId="4" xfId="0" applyNumberFormat="1" applyFont="1" applyFill="1" applyBorder="1" applyAlignment="1">
      <alignment horizontal="center" wrapText="1"/>
    </xf>
    <xf numFmtId="49" fontId="60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>
      <alignment horizontal="center"/>
    </xf>
    <xf numFmtId="49" fontId="96" fillId="0" borderId="28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3" fontId="119" fillId="0" borderId="1" xfId="0" applyNumberFormat="1" applyFont="1" applyFill="1" applyBorder="1" applyAlignment="1">
      <alignment horizontal="center" wrapText="1"/>
    </xf>
    <xf numFmtId="49" fontId="96" fillId="0" borderId="5" xfId="0" applyNumberFormat="1" applyFont="1" applyFill="1" applyBorder="1" applyAlignment="1">
      <alignment horizontal="center" wrapText="1"/>
    </xf>
    <xf numFmtId="49" fontId="96" fillId="0" borderId="36" xfId="0" applyNumberFormat="1" applyFont="1" applyFill="1" applyBorder="1" applyAlignment="1">
      <alignment horizontal="center" wrapText="1"/>
    </xf>
    <xf numFmtId="3" fontId="102" fillId="0" borderId="5" xfId="0" applyNumberFormat="1" applyFont="1" applyBorder="1" applyAlignment="1">
      <alignment horizontal="center" wrapText="1"/>
    </xf>
    <xf numFmtId="3" fontId="96" fillId="0" borderId="5" xfId="0" applyNumberFormat="1" applyFont="1" applyFill="1" applyBorder="1" applyAlignment="1">
      <alignment horizontal="center" wrapText="1"/>
    </xf>
    <xf numFmtId="3" fontId="103" fillId="0" borderId="3" xfId="0" applyNumberFormat="1" applyFont="1" applyBorder="1" applyAlignment="1">
      <alignment horizontal="center" wrapText="1"/>
    </xf>
    <xf numFmtId="3" fontId="53" fillId="0" borderId="3" xfId="0" applyNumberFormat="1" applyFont="1" applyBorder="1" applyAlignment="1">
      <alignment horizontal="center" wrapText="1"/>
    </xf>
    <xf numFmtId="166" fontId="108" fillId="0" borderId="1" xfId="0" applyNumberFormat="1" applyFont="1" applyBorder="1" applyAlignment="1">
      <alignment horizontal="center"/>
    </xf>
    <xf numFmtId="49" fontId="108" fillId="0" borderId="1" xfId="0" applyNumberFormat="1" applyFont="1" applyBorder="1" applyAlignment="1">
      <alignment horizontal="center"/>
    </xf>
    <xf numFmtId="3" fontId="120" fillId="0" borderId="1" xfId="0" applyNumberFormat="1" applyFont="1" applyFill="1" applyBorder="1" applyAlignment="1" applyProtection="1">
      <alignment horizontal="center" wrapText="1"/>
      <protection locked="0"/>
    </xf>
    <xf numFmtId="3" fontId="120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 wrapText="1"/>
    </xf>
    <xf numFmtId="3" fontId="120" fillId="0" borderId="1" xfId="0" applyNumberFormat="1" applyFont="1" applyBorder="1" applyAlignment="1">
      <alignment horizontal="center" wrapText="1"/>
    </xf>
    <xf numFmtId="49" fontId="60" fillId="0" borderId="4" xfId="0" applyNumberFormat="1" applyFont="1" applyBorder="1" applyAlignment="1">
      <alignment horizontal="center"/>
    </xf>
    <xf numFmtId="166" fontId="6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wrapText="1"/>
    </xf>
    <xf numFmtId="3" fontId="10" fillId="0" borderId="28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3" fontId="6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28" xfId="0" applyNumberFormat="1" applyFont="1" applyFill="1" applyBorder="1" applyAlignment="1">
      <alignment horizontal="center" wrapText="1"/>
    </xf>
    <xf numFmtId="0" fontId="121" fillId="0" borderId="1" xfId="0" applyFont="1" applyBorder="1" applyAlignment="1">
      <alignment horizontal="center"/>
    </xf>
    <xf numFmtId="49" fontId="121" fillId="0" borderId="1" xfId="0" applyNumberFormat="1" applyFont="1" applyBorder="1" applyAlignment="1">
      <alignment horizontal="center"/>
    </xf>
    <xf numFmtId="166" fontId="60" fillId="0" borderId="1" xfId="0" applyNumberFormat="1" applyFont="1" applyBorder="1" applyAlignment="1">
      <alignment horizontal="center" wrapText="1"/>
    </xf>
    <xf numFmtId="3" fontId="122" fillId="0" borderId="1" xfId="0" applyNumberFormat="1" applyFont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1" xfId="0" applyNumberFormat="1" applyFont="1" applyFill="1" applyBorder="1" applyAlignment="1">
      <alignment horizontal="center" wrapText="1"/>
    </xf>
    <xf numFmtId="3" fontId="117" fillId="0" borderId="1" xfId="0" applyNumberFormat="1" applyFont="1" applyFill="1" applyBorder="1" applyAlignment="1">
      <alignment horizontal="center" wrapText="1"/>
    </xf>
    <xf numFmtId="49" fontId="20" fillId="0" borderId="5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5" xfId="0" applyNumberFormat="1" applyFont="1" applyBorder="1" applyAlignment="1" applyProtection="1">
      <alignment horizontal="left" wrapText="1"/>
      <protection locked="0"/>
    </xf>
    <xf numFmtId="49" fontId="15" fillId="0" borderId="27" xfId="0" applyNumberFormat="1" applyFont="1" applyBorder="1" applyAlignment="1">
      <alignment horizontal="left" wrapText="1"/>
    </xf>
    <xf numFmtId="3" fontId="20" fillId="0" borderId="5" xfId="0" applyNumberFormat="1" applyFont="1" applyFill="1" applyBorder="1" applyAlignment="1">
      <alignment horizontal="center" wrapText="1"/>
    </xf>
    <xf numFmtId="3" fontId="19" fillId="0" borderId="5" xfId="0" applyNumberFormat="1" applyFont="1" applyFill="1" applyBorder="1" applyAlignment="1">
      <alignment horizontal="center" wrapText="1"/>
    </xf>
    <xf numFmtId="3" fontId="121" fillId="0" borderId="5" xfId="0" applyNumberFormat="1" applyFont="1" applyFill="1" applyBorder="1" applyAlignment="1">
      <alignment horizontal="center" wrapText="1"/>
    </xf>
    <xf numFmtId="49" fontId="108" fillId="0" borderId="1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left" wrapText="1"/>
    </xf>
    <xf numFmtId="49" fontId="19" fillId="0" borderId="0" xfId="0" applyNumberFormat="1" applyFont="1" applyAlignment="1">
      <alignment horizontal="left" wrapText="1"/>
    </xf>
    <xf numFmtId="49" fontId="15" fillId="0" borderId="1" xfId="0" applyNumberFormat="1" applyFont="1" applyFill="1" applyBorder="1" applyAlignment="1">
      <alignment horizontal="left" wrapText="1"/>
    </xf>
    <xf numFmtId="49" fontId="121" fillId="0" borderId="1" xfId="0" applyNumberFormat="1" applyFont="1" applyBorder="1" applyAlignment="1">
      <alignment horizontal="left" wrapText="1"/>
    </xf>
    <xf numFmtId="49" fontId="121" fillId="0" borderId="1" xfId="0" applyNumberFormat="1" applyFont="1" applyFill="1" applyBorder="1" applyAlignment="1">
      <alignment horizontal="left" wrapText="1"/>
    </xf>
    <xf numFmtId="3" fontId="108" fillId="0" borderId="1" xfId="0" applyNumberFormat="1" applyFont="1" applyFill="1" applyBorder="1" applyAlignment="1">
      <alignment horizontal="center" wrapText="1"/>
    </xf>
    <xf numFmtId="49" fontId="60" fillId="0" borderId="0" xfId="0" applyNumberFormat="1" applyFont="1" applyAlignment="1">
      <alignment horizontal="left" wrapText="1"/>
    </xf>
    <xf numFmtId="49" fontId="34" fillId="2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justify" vertical="center" wrapText="1"/>
    </xf>
    <xf numFmtId="49" fontId="116" fillId="3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center" wrapText="1"/>
    </xf>
    <xf numFmtId="49" fontId="125" fillId="0" borderId="1" xfId="0" applyNumberFormat="1" applyFont="1" applyBorder="1" applyAlignment="1">
      <alignment horizontal="center" wrapText="1"/>
    </xf>
    <xf numFmtId="49" fontId="126" fillId="0" borderId="1" xfId="0" applyNumberFormat="1" applyFont="1" applyFill="1" applyBorder="1" applyAlignment="1">
      <alignment horizontal="left" wrapText="1"/>
    </xf>
    <xf numFmtId="49" fontId="125" fillId="0" borderId="1" xfId="0" applyNumberFormat="1" applyFont="1" applyFill="1" applyBorder="1" applyAlignment="1">
      <alignment horizontal="center" wrapText="1"/>
    </xf>
    <xf numFmtId="49" fontId="125" fillId="0" borderId="1" xfId="0" applyNumberFormat="1" applyFont="1" applyFill="1" applyBorder="1" applyAlignment="1" applyProtection="1">
      <alignment horizontal="left" wrapText="1"/>
      <protection locked="0"/>
    </xf>
    <xf numFmtId="49" fontId="29" fillId="0" borderId="1" xfId="0" applyNumberFormat="1" applyFont="1" applyBorder="1" applyAlignment="1">
      <alignment horizontal="left" wrapText="1"/>
    </xf>
    <xf numFmtId="49" fontId="116" fillId="0" borderId="1" xfId="2" applyNumberFormat="1" applyFont="1" applyFill="1" applyBorder="1" applyAlignment="1">
      <alignment horizontal="center" wrapText="1"/>
    </xf>
    <xf numFmtId="49" fontId="116" fillId="0" borderId="1" xfId="2" applyNumberFormat="1" applyFont="1" applyFill="1" applyBorder="1" applyAlignment="1">
      <alignment horizontal="left" wrapText="1"/>
    </xf>
    <xf numFmtId="3" fontId="53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60" fillId="0" borderId="1" xfId="0" applyNumberFormat="1" applyFont="1" applyFill="1" applyBorder="1" applyAlignment="1">
      <alignment horizontal="center"/>
    </xf>
    <xf numFmtId="49" fontId="101" fillId="0" borderId="1" xfId="0" applyNumberFormat="1" applyFont="1" applyBorder="1" applyAlignment="1" applyProtection="1">
      <alignment horizontal="left" wrapText="1"/>
      <protection locked="0"/>
    </xf>
    <xf numFmtId="3" fontId="102" fillId="0" borderId="1" xfId="0" applyNumberFormat="1" applyFont="1" applyFill="1" applyBorder="1" applyAlignment="1" applyProtection="1">
      <alignment horizontal="center"/>
      <protection locked="0"/>
    </xf>
    <xf numFmtId="3" fontId="102" fillId="0" borderId="1" xfId="0" applyNumberFormat="1" applyFont="1" applyFill="1" applyBorder="1" applyAlignment="1">
      <alignment horizontal="center"/>
    </xf>
    <xf numFmtId="49" fontId="101" fillId="0" borderId="1" xfId="2" applyNumberFormat="1" applyFont="1" applyFill="1" applyBorder="1" applyAlignment="1">
      <alignment horizontal="center" wrapText="1"/>
    </xf>
    <xf numFmtId="49" fontId="101" fillId="0" borderId="1" xfId="2" applyNumberFormat="1" applyFont="1" applyFill="1" applyBorder="1" applyAlignment="1">
      <alignment horizontal="left" wrapText="1"/>
    </xf>
    <xf numFmtId="0" fontId="97" fillId="0" borderId="0" xfId="0" applyFont="1" applyFill="1" applyBorder="1"/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35" fillId="0" borderId="28" xfId="0" applyNumberFormat="1" applyFont="1" applyBorder="1" applyAlignment="1">
      <alignment horizontal="center" wrapText="1"/>
    </xf>
    <xf numFmtId="49" fontId="21" fillId="0" borderId="5" xfId="0" applyNumberFormat="1" applyFont="1" applyBorder="1" applyAlignment="1" applyProtection="1">
      <alignment horizontal="left" wrapText="1"/>
      <protection locked="0"/>
    </xf>
    <xf numFmtId="49" fontId="21" fillId="0" borderId="4" xfId="0" applyNumberFormat="1" applyFont="1" applyBorder="1" applyAlignment="1" applyProtection="1">
      <alignment horizontal="left" wrapText="1"/>
      <protection locked="0"/>
    </xf>
    <xf numFmtId="49" fontId="21" fillId="0" borderId="27" xfId="0" applyNumberFormat="1" applyFont="1" applyBorder="1" applyAlignment="1" applyProtection="1">
      <alignment horizontal="left" wrapText="1"/>
      <protection locked="0"/>
    </xf>
    <xf numFmtId="49" fontId="15" fillId="0" borderId="4" xfId="0" applyNumberFormat="1" applyFont="1" applyBorder="1" applyAlignment="1" applyProtection="1">
      <alignment horizontal="left" wrapText="1"/>
      <protection locked="0"/>
    </xf>
    <xf numFmtId="49" fontId="15" fillId="0" borderId="27" xfId="0" applyNumberFormat="1" applyFont="1" applyBorder="1" applyAlignment="1" applyProtection="1">
      <alignment horizontal="left" wrapText="1"/>
      <protection locked="0"/>
    </xf>
    <xf numFmtId="3" fontId="53" fillId="0" borderId="3" xfId="0" applyNumberFormat="1" applyFont="1" applyFill="1" applyBorder="1" applyAlignment="1">
      <alignment horizontal="center" wrapText="1"/>
    </xf>
    <xf numFmtId="3" fontId="121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49" fontId="121" fillId="0" borderId="1" xfId="0" applyNumberFormat="1" applyFont="1" applyFill="1" applyBorder="1" applyAlignment="1">
      <alignment horizontal="center" wrapText="1"/>
    </xf>
    <xf numFmtId="49" fontId="118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28" xfId="0" applyNumberFormat="1" applyFont="1" applyFill="1" applyBorder="1" applyAlignment="1">
      <alignment horizontal="center" wrapText="1"/>
    </xf>
    <xf numFmtId="3" fontId="108" fillId="0" borderId="1" xfId="0" applyNumberFormat="1" applyFont="1" applyFill="1" applyBorder="1" applyAlignment="1" applyProtection="1">
      <alignment horizontal="center" wrapText="1"/>
      <protection locked="0"/>
    </xf>
    <xf numFmtId="49" fontId="96" fillId="0" borderId="28" xfId="0" applyNumberFormat="1" applyFont="1" applyFill="1" applyBorder="1" applyAlignment="1">
      <alignment horizontal="center" wrapText="1"/>
    </xf>
    <xf numFmtId="49" fontId="123" fillId="0" borderId="1" xfId="3" applyNumberFormat="1" applyFont="1" applyFill="1" applyBorder="1" applyAlignment="1">
      <alignment horizontal="left" wrapText="1"/>
    </xf>
    <xf numFmtId="49" fontId="101" fillId="3" borderId="1" xfId="0" applyNumberFormat="1" applyFont="1" applyFill="1" applyBorder="1" applyAlignment="1">
      <alignment horizontal="center" wrapText="1"/>
    </xf>
    <xf numFmtId="49" fontId="20" fillId="0" borderId="28" xfId="0" applyNumberFormat="1" applyFont="1" applyFill="1" applyBorder="1" applyAlignment="1">
      <alignment horizontal="center" wrapText="1"/>
    </xf>
    <xf numFmtId="49" fontId="20" fillId="0" borderId="4" xfId="0" applyNumberFormat="1" applyFont="1" applyFill="1" applyBorder="1" applyAlignment="1">
      <alignment horizontal="center" wrapText="1"/>
    </xf>
    <xf numFmtId="3" fontId="53" fillId="0" borderId="34" xfId="0" applyNumberFormat="1" applyFont="1" applyBorder="1" applyAlignment="1">
      <alignment horizontal="center" wrapText="1"/>
    </xf>
    <xf numFmtId="49" fontId="60" fillId="0" borderId="4" xfId="0" applyNumberFormat="1" applyFont="1" applyBorder="1" applyAlignment="1">
      <alignment horizontal="left" wrapText="1"/>
    </xf>
    <xf numFmtId="49" fontId="19" fillId="2" borderId="1" xfId="1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Alignment="1">
      <alignment horizontal="left" wrapText="1"/>
    </xf>
    <xf numFmtId="49" fontId="19" fillId="2" borderId="1" xfId="0" applyNumberFormat="1" applyFont="1" applyFill="1" applyBorder="1" applyAlignment="1" applyProtection="1">
      <alignment horizontal="left" wrapText="1"/>
      <protection locked="0"/>
    </xf>
    <xf numFmtId="49" fontId="101" fillId="3" borderId="1" xfId="0" applyNumberFormat="1" applyFont="1" applyFill="1" applyBorder="1" applyAlignment="1">
      <alignment horizontal="left" wrapText="1"/>
    </xf>
    <xf numFmtId="49" fontId="118" fillId="0" borderId="1" xfId="0" applyNumberFormat="1" applyFont="1" applyBorder="1" applyAlignment="1">
      <alignment horizontal="left" wrapText="1"/>
    </xf>
    <xf numFmtId="49" fontId="116" fillId="0" borderId="1" xfId="0" applyNumberFormat="1" applyFont="1" applyBorder="1" applyAlignment="1" applyProtection="1">
      <alignment horizontal="left" wrapText="1"/>
      <protection locked="0"/>
    </xf>
    <xf numFmtId="0" fontId="60" fillId="0" borderId="1" xfId="0" applyFont="1" applyBorder="1" applyAlignment="1">
      <alignment horizontal="center" wrapText="1"/>
    </xf>
    <xf numFmtId="0" fontId="102" fillId="0" borderId="1" xfId="0" applyFont="1" applyBorder="1" applyAlignment="1">
      <alignment horizontal="center" wrapText="1"/>
    </xf>
    <xf numFmtId="0" fontId="102" fillId="0" borderId="4" xfId="0" applyFont="1" applyBorder="1" applyAlignment="1">
      <alignment horizontal="center" wrapText="1"/>
    </xf>
    <xf numFmtId="0" fontId="102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3" fontId="19" fillId="0" borderId="0" xfId="0" applyNumberFormat="1" applyFont="1"/>
    <xf numFmtId="49" fontId="107" fillId="0" borderId="1" xfId="0" applyNumberFormat="1" applyFont="1" applyBorder="1" applyAlignment="1">
      <alignment horizontal="left" wrapText="1"/>
    </xf>
    <xf numFmtId="49" fontId="36" fillId="0" borderId="1" xfId="2" applyNumberFormat="1" applyFont="1" applyFill="1" applyBorder="1" applyAlignment="1">
      <alignment horizontal="left" wrapText="1"/>
    </xf>
    <xf numFmtId="49" fontId="128" fillId="0" borderId="1" xfId="2" applyNumberFormat="1" applyFont="1" applyFill="1" applyBorder="1" applyAlignment="1">
      <alignment horizontal="center" wrapText="1"/>
    </xf>
    <xf numFmtId="49" fontId="128" fillId="0" borderId="1" xfId="2" applyNumberFormat="1" applyFont="1" applyFill="1" applyBorder="1" applyAlignment="1">
      <alignment horizontal="left" wrapText="1"/>
    </xf>
    <xf numFmtId="3" fontId="48" fillId="0" borderId="1" xfId="5" applyNumberFormat="1" applyFont="1" applyFill="1" applyBorder="1" applyAlignment="1">
      <alignment horizontal="center" wrapText="1"/>
    </xf>
    <xf numFmtId="49" fontId="34" fillId="5" borderId="1" xfId="0" applyNumberFormat="1" applyFont="1" applyFill="1" applyBorder="1" applyAlignment="1">
      <alignment horizontal="center" wrapText="1"/>
    </xf>
    <xf numFmtId="0" fontId="21" fillId="5" borderId="1" xfId="5" applyFont="1" applyFill="1" applyBorder="1" applyAlignment="1">
      <alignment horizontal="center" wrapText="1"/>
    </xf>
    <xf numFmtId="3" fontId="48" fillId="5" borderId="1" xfId="5" applyNumberFormat="1" applyFont="1" applyFill="1" applyBorder="1" applyAlignment="1">
      <alignment horizontal="center" wrapText="1"/>
    </xf>
    <xf numFmtId="49" fontId="34" fillId="5" borderId="1" xfId="1" applyNumberFormat="1" applyFont="1" applyFill="1" applyBorder="1" applyAlignment="1" applyProtection="1">
      <alignment horizontal="left" wrapText="1"/>
      <protection locked="0"/>
    </xf>
    <xf numFmtId="49" fontId="34" fillId="0" borderId="1" xfId="5" applyNumberFormat="1" applyFont="1" applyFill="1" applyBorder="1" applyAlignment="1" applyProtection="1">
      <alignment horizontal="center" wrapText="1"/>
      <protection locked="0"/>
    </xf>
    <xf numFmtId="3" fontId="34" fillId="0" borderId="1" xfId="5" applyNumberFormat="1" applyFont="1" applyFill="1" applyBorder="1" applyAlignment="1" applyProtection="1">
      <alignment horizontal="center" wrapText="1"/>
      <protection locked="0"/>
    </xf>
    <xf numFmtId="3" fontId="21" fillId="0" borderId="7" xfId="5" applyNumberFormat="1" applyFont="1" applyFill="1" applyBorder="1" applyAlignment="1">
      <alignment wrapText="1"/>
    </xf>
    <xf numFmtId="0" fontId="37" fillId="0" borderId="0" xfId="5" applyFont="1" applyFill="1" applyAlignment="1">
      <alignment wrapText="1"/>
    </xf>
    <xf numFmtId="49" fontId="34" fillId="5" borderId="1" xfId="5" applyNumberFormat="1" applyFont="1" applyFill="1" applyBorder="1" applyAlignment="1" applyProtection="1">
      <alignment horizontal="center" wrapText="1"/>
      <protection locked="0"/>
    </xf>
    <xf numFmtId="3" fontId="34" fillId="5" borderId="1" xfId="5" applyNumberFormat="1" applyFont="1" applyFill="1" applyBorder="1" applyAlignment="1" applyProtection="1">
      <alignment horizontal="center" wrapText="1"/>
      <protection locked="0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0" fontId="29" fillId="0" borderId="1" xfId="0" applyFont="1" applyBorder="1" applyAlignment="1">
      <alignment horizontal="left" vertical="center" wrapText="1"/>
    </xf>
    <xf numFmtId="49" fontId="125" fillId="0" borderId="28" xfId="0" applyNumberFormat="1" applyFont="1" applyBorder="1" applyAlignment="1">
      <alignment horizontal="center" wrapText="1"/>
    </xf>
    <xf numFmtId="0" fontId="107" fillId="0" borderId="1" xfId="0" applyFont="1" applyBorder="1" applyAlignment="1">
      <alignment horizontal="left" vertical="center" wrapText="1"/>
    </xf>
    <xf numFmtId="3" fontId="109" fillId="0" borderId="1" xfId="5" applyNumberFormat="1" applyFont="1" applyFill="1" applyBorder="1" applyAlignment="1" applyProtection="1">
      <alignment horizontal="center" wrapText="1"/>
      <protection locked="0"/>
    </xf>
    <xf numFmtId="3" fontId="115" fillId="0" borderId="1" xfId="5" applyNumberFormat="1" applyFont="1" applyFill="1" applyBorder="1" applyAlignment="1" applyProtection="1">
      <alignment horizontal="center" wrapText="1"/>
      <protection locked="0"/>
    </xf>
    <xf numFmtId="49" fontId="29" fillId="0" borderId="1" xfId="0" applyNumberFormat="1" applyFont="1" applyBorder="1" applyAlignment="1">
      <alignment horizontal="center"/>
    </xf>
    <xf numFmtId="49" fontId="107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left" wrapText="1"/>
    </xf>
    <xf numFmtId="49" fontId="49" fillId="2" borderId="1" xfId="0" applyNumberFormat="1" applyFont="1" applyFill="1" applyBorder="1" applyAlignment="1" applyProtection="1">
      <alignment horizontal="left" wrapText="1"/>
      <protection locked="0"/>
    </xf>
    <xf numFmtId="49" fontId="21" fillId="0" borderId="1" xfId="0" applyNumberFormat="1" applyFont="1" applyBorder="1" applyAlignment="1" applyProtection="1">
      <alignment horizontal="left" wrapText="1"/>
      <protection locked="0"/>
    </xf>
    <xf numFmtId="49" fontId="21" fillId="0" borderId="1" xfId="0" applyNumberFormat="1" applyFont="1" applyFill="1" applyBorder="1" applyAlignment="1">
      <alignment horizontal="left" wrapText="1"/>
    </xf>
    <xf numFmtId="49" fontId="128" fillId="0" borderId="1" xfId="0" applyNumberFormat="1" applyFont="1" applyFill="1" applyBorder="1" applyAlignment="1">
      <alignment horizontal="center" wrapText="1"/>
    </xf>
    <xf numFmtId="49" fontId="129" fillId="0" borderId="1" xfId="0" applyNumberFormat="1" applyFont="1" applyFill="1" applyBorder="1" applyAlignment="1">
      <alignment horizontal="center" wrapText="1"/>
    </xf>
    <xf numFmtId="49" fontId="115" fillId="0" borderId="1" xfId="0" applyNumberFormat="1" applyFont="1" applyFill="1" applyBorder="1" applyAlignment="1">
      <alignment horizontal="left" wrapText="1"/>
    </xf>
    <xf numFmtId="49" fontId="115" fillId="0" borderId="1" xfId="0" applyNumberFormat="1" applyFont="1" applyBorder="1" applyAlignment="1">
      <alignment horizontal="left" wrapText="1"/>
    </xf>
    <xf numFmtId="3" fontId="127" fillId="2" borderId="1" xfId="5" applyNumberFormat="1" applyFont="1" applyFill="1" applyBorder="1" applyAlignment="1" applyProtection="1">
      <alignment horizontal="center" wrapText="1"/>
      <protection locked="0"/>
    </xf>
    <xf numFmtId="49" fontId="127" fillId="2" borderId="1" xfId="5" applyNumberFormat="1" applyFont="1" applyFill="1" applyBorder="1" applyAlignment="1" applyProtection="1">
      <alignment horizontal="center" wrapText="1"/>
      <protection locked="0"/>
    </xf>
    <xf numFmtId="0" fontId="15" fillId="0" borderId="1" xfId="5" applyFont="1" applyBorder="1" applyAlignment="1">
      <alignment horizontal="center" vertical="center" wrapText="1"/>
    </xf>
    <xf numFmtId="3" fontId="96" fillId="0" borderId="4" xfId="0" applyNumberFormat="1" applyFont="1" applyFill="1" applyBorder="1" applyAlignment="1">
      <alignment horizontal="center" wrapText="1"/>
    </xf>
    <xf numFmtId="3" fontId="102" fillId="0" borderId="4" xfId="0" applyNumberFormat="1" applyFont="1" applyBorder="1" applyAlignment="1">
      <alignment horizontal="center" wrapText="1"/>
    </xf>
    <xf numFmtId="3" fontId="29" fillId="0" borderId="1" xfId="5" applyNumberFormat="1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left" wrapText="1"/>
    </xf>
    <xf numFmtId="49" fontId="130" fillId="2" borderId="1" xfId="0" applyNumberFormat="1" applyFont="1" applyFill="1" applyBorder="1" applyAlignment="1" applyProtection="1">
      <alignment horizontal="left" wrapText="1"/>
      <protection locked="0"/>
    </xf>
    <xf numFmtId="3" fontId="102" fillId="0" borderId="3" xfId="0" applyNumberFormat="1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Fill="1"/>
    <xf numFmtId="3" fontId="107" fillId="0" borderId="1" xfId="0" applyNumberFormat="1" applyFont="1" applyBorder="1" applyAlignment="1">
      <alignment horizontal="center"/>
    </xf>
    <xf numFmtId="0" fontId="102" fillId="0" borderId="0" xfId="0" applyFont="1"/>
    <xf numFmtId="0" fontId="107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49" fontId="126" fillId="0" borderId="1" xfId="0" applyNumberFormat="1" applyFont="1" applyFill="1" applyBorder="1" applyAlignment="1">
      <alignment horizontal="center" wrapText="1"/>
    </xf>
    <xf numFmtId="0" fontId="124" fillId="0" borderId="0" xfId="0" applyFont="1"/>
    <xf numFmtId="0" fontId="107" fillId="0" borderId="1" xfId="0" applyFont="1" applyBorder="1" applyAlignment="1">
      <alignment wrapText="1"/>
    </xf>
    <xf numFmtId="3" fontId="48" fillId="4" borderId="1" xfId="0" applyNumberFormat="1" applyFont="1" applyFill="1" applyBorder="1" applyAlignment="1">
      <alignment horizontal="center"/>
    </xf>
    <xf numFmtId="49" fontId="48" fillId="4" borderId="1" xfId="0" applyNumberFormat="1" applyFont="1" applyFill="1" applyBorder="1" applyAlignment="1">
      <alignment horizontal="center" wrapText="1"/>
    </xf>
    <xf numFmtId="49" fontId="48" fillId="4" borderId="1" xfId="1" applyNumberFormat="1" applyFont="1" applyFill="1" applyBorder="1" applyAlignment="1" applyProtection="1">
      <alignment horizontal="left" wrapText="1"/>
      <protection locked="0"/>
    </xf>
    <xf numFmtId="0" fontId="29" fillId="4" borderId="1" xfId="0" applyFont="1" applyFill="1" applyBorder="1" applyAlignment="1">
      <alignment wrapText="1"/>
    </xf>
    <xf numFmtId="0" fontId="96" fillId="0" borderId="0" xfId="0" applyFont="1"/>
    <xf numFmtId="0" fontId="96" fillId="0" borderId="0" xfId="0" applyFont="1" applyBorder="1"/>
    <xf numFmtId="3" fontId="108" fillId="0" borderId="4" xfId="0" applyNumberFormat="1" applyFont="1" applyBorder="1" applyAlignment="1">
      <alignment horizontal="center" wrapText="1"/>
    </xf>
    <xf numFmtId="3" fontId="102" fillId="0" borderId="3" xfId="0" applyNumberFormat="1" applyFont="1" applyFill="1" applyBorder="1" applyAlignment="1">
      <alignment horizontal="center" wrapText="1"/>
    </xf>
    <xf numFmtId="0" fontId="96" fillId="0" borderId="0" xfId="0" applyFont="1" applyFill="1"/>
    <xf numFmtId="0" fontId="96" fillId="0" borderId="0" xfId="0" applyFont="1" applyAlignment="1">
      <alignment horizontal="left"/>
    </xf>
    <xf numFmtId="0" fontId="96" fillId="0" borderId="0" xfId="0" applyFont="1" applyFill="1" applyAlignment="1">
      <alignment horizontal="left"/>
    </xf>
    <xf numFmtId="0" fontId="96" fillId="0" borderId="0" xfId="0" applyFont="1" applyAlignment="1">
      <alignment horizontal="center"/>
    </xf>
    <xf numFmtId="0" fontId="96" fillId="0" borderId="0" xfId="0" applyFont="1" applyFill="1" applyAlignment="1">
      <alignment horizontal="center"/>
    </xf>
    <xf numFmtId="49" fontId="107" fillId="0" borderId="0" xfId="0" applyNumberFormat="1" applyFont="1" applyAlignment="1">
      <alignment horizontal="left" wrapText="1"/>
    </xf>
    <xf numFmtId="3" fontId="107" fillId="0" borderId="1" xfId="0" applyNumberFormat="1" applyFont="1" applyFill="1" applyBorder="1" applyAlignment="1">
      <alignment horizontal="center" wrapText="1"/>
    </xf>
    <xf numFmtId="3" fontId="131" fillId="0" borderId="1" xfId="0" applyNumberFormat="1" applyFont="1" applyBorder="1" applyAlignment="1">
      <alignment horizontal="center"/>
    </xf>
    <xf numFmtId="0" fontId="132" fillId="0" borderId="1" xfId="0" applyFont="1" applyBorder="1" applyAlignment="1">
      <alignment wrapText="1"/>
    </xf>
    <xf numFmtId="0" fontId="107" fillId="0" borderId="0" xfId="0" applyFont="1" applyAlignment="1">
      <alignment horizontal="left" wrapText="1"/>
    </xf>
    <xf numFmtId="49" fontId="113" fillId="0" borderId="4" xfId="0" applyNumberFormat="1" applyFont="1" applyFill="1" applyBorder="1" applyAlignment="1">
      <alignment horizontal="left" wrapText="1"/>
    </xf>
    <xf numFmtId="49" fontId="29" fillId="0" borderId="5" xfId="0" applyNumberFormat="1" applyFont="1" applyBorder="1" applyAlignment="1">
      <alignment horizontal="left" wrapText="1"/>
    </xf>
    <xf numFmtId="3" fontId="107" fillId="0" borderId="1" xfId="0" applyNumberFormat="1" applyFont="1" applyFill="1" applyBorder="1" applyAlignment="1">
      <alignment horizontal="center"/>
    </xf>
    <xf numFmtId="3" fontId="131" fillId="0" borderId="1" xfId="0" applyNumberFormat="1" applyFont="1" applyFill="1" applyBorder="1" applyAlignment="1">
      <alignment horizontal="center"/>
    </xf>
    <xf numFmtId="49" fontId="48" fillId="2" borderId="1" xfId="0" applyNumberFormat="1" applyFont="1" applyFill="1" applyBorder="1" applyAlignment="1">
      <alignment horizontal="center" wrapText="1"/>
    </xf>
    <xf numFmtId="49" fontId="48" fillId="2" borderId="1" xfId="1" applyNumberFormat="1" applyFont="1" applyFill="1" applyBorder="1" applyAlignment="1" applyProtection="1">
      <alignment horizontal="left" wrapText="1"/>
      <protection locked="0"/>
    </xf>
    <xf numFmtId="49" fontId="29" fillId="0" borderId="1" xfId="0" applyNumberFormat="1" applyFont="1" applyFill="1" applyBorder="1" applyAlignment="1">
      <alignment horizontal="center" wrapText="1"/>
    </xf>
    <xf numFmtId="49" fontId="107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Fill="1" applyBorder="1" applyAlignment="1">
      <alignment horizontal="left" wrapText="1"/>
    </xf>
    <xf numFmtId="49" fontId="29" fillId="0" borderId="1" xfId="0" applyNumberFormat="1" applyFont="1" applyFill="1" applyBorder="1" applyAlignment="1" applyProtection="1">
      <alignment horizontal="left" wrapText="1"/>
      <protection locked="0"/>
    </xf>
    <xf numFmtId="49" fontId="107" fillId="0" borderId="1" xfId="0" applyNumberFormat="1" applyFont="1" applyFill="1" applyBorder="1" applyAlignment="1" applyProtection="1">
      <alignment horizontal="left" wrapText="1"/>
      <protection locked="0"/>
    </xf>
    <xf numFmtId="49" fontId="107" fillId="0" borderId="1" xfId="0" applyNumberFormat="1" applyFont="1" applyBorder="1" applyAlignment="1">
      <alignment horizontal="center" wrapText="1"/>
    </xf>
    <xf numFmtId="49" fontId="107" fillId="0" borderId="1" xfId="0" applyNumberFormat="1" applyFont="1" applyFill="1" applyBorder="1" applyAlignment="1">
      <alignment horizontal="left" wrapText="1"/>
    </xf>
    <xf numFmtId="0" fontId="29" fillId="0" borderId="1" xfId="0" applyFont="1" applyBorder="1" applyAlignment="1">
      <alignment horizontal="center"/>
    </xf>
    <xf numFmtId="49" fontId="29" fillId="0" borderId="28" xfId="0" applyNumberFormat="1" applyFont="1" applyFill="1" applyBorder="1" applyAlignment="1">
      <alignment horizontal="center" wrapText="1"/>
    </xf>
    <xf numFmtId="49" fontId="107" fillId="0" borderId="28" xfId="0" applyNumberFormat="1" applyFont="1" applyFill="1" applyBorder="1" applyAlignment="1">
      <alignment horizontal="center" wrapText="1"/>
    </xf>
    <xf numFmtId="49" fontId="126" fillId="3" borderId="1" xfId="0" applyNumberFormat="1" applyFont="1" applyFill="1" applyBorder="1" applyAlignment="1">
      <alignment horizontal="center" wrapText="1"/>
    </xf>
    <xf numFmtId="49" fontId="126" fillId="3" borderId="1" xfId="0" applyNumberFormat="1" applyFont="1" applyFill="1" applyBorder="1" applyAlignment="1">
      <alignment horizontal="left" wrapText="1"/>
    </xf>
    <xf numFmtId="49" fontId="126" fillId="0" borderId="1" xfId="2" applyNumberFormat="1" applyFont="1" applyFill="1" applyBorder="1" applyAlignment="1">
      <alignment horizontal="center" wrapText="1"/>
    </xf>
    <xf numFmtId="49" fontId="126" fillId="0" borderId="1" xfId="2" applyNumberFormat="1" applyFont="1" applyFill="1" applyBorder="1" applyAlignment="1">
      <alignment horizontal="left" wrapText="1"/>
    </xf>
    <xf numFmtId="49" fontId="113" fillId="0" borderId="1" xfId="2" applyNumberFormat="1" applyFont="1" applyFill="1" applyBorder="1" applyAlignment="1">
      <alignment horizontal="center" wrapText="1"/>
    </xf>
    <xf numFmtId="49" fontId="113" fillId="0" borderId="1" xfId="2" applyNumberFormat="1" applyFont="1" applyFill="1" applyBorder="1" applyAlignment="1">
      <alignment horizontal="left" wrapText="1"/>
    </xf>
    <xf numFmtId="49" fontId="113" fillId="0" borderId="1" xfId="0" applyNumberFormat="1" applyFont="1" applyBorder="1" applyAlignment="1" applyProtection="1">
      <alignment horizontal="left" wrapText="1"/>
      <protection locked="0"/>
    </xf>
    <xf numFmtId="49" fontId="29" fillId="0" borderId="1" xfId="0" applyNumberFormat="1" applyFont="1" applyBorder="1" applyAlignment="1">
      <alignment horizontal="center" wrapText="1"/>
    </xf>
    <xf numFmtId="49" fontId="29" fillId="0" borderId="28" xfId="0" applyNumberFormat="1" applyFont="1" applyBorder="1" applyAlignment="1">
      <alignment horizontal="center" wrapText="1"/>
    </xf>
    <xf numFmtId="49" fontId="29" fillId="0" borderId="5" xfId="0" applyNumberFormat="1" applyFont="1" applyBorder="1" applyAlignment="1" applyProtection="1">
      <alignment horizontal="left" wrapText="1"/>
      <protection locked="0"/>
    </xf>
    <xf numFmtId="49" fontId="107" fillId="0" borderId="28" xfId="0" applyNumberFormat="1" applyFont="1" applyBorder="1" applyAlignment="1">
      <alignment horizontal="center" wrapText="1"/>
    </xf>
    <xf numFmtId="3" fontId="132" fillId="0" borderId="1" xfId="0" applyNumberFormat="1" applyFont="1" applyBorder="1" applyAlignment="1">
      <alignment horizontal="center"/>
    </xf>
    <xf numFmtId="49" fontId="132" fillId="0" borderId="1" xfId="0" applyNumberFormat="1" applyFont="1" applyFill="1" applyBorder="1" applyAlignment="1">
      <alignment horizontal="center" wrapText="1"/>
    </xf>
    <xf numFmtId="49" fontId="132" fillId="0" borderId="1" xfId="0" applyNumberFormat="1" applyFont="1" applyFill="1" applyBorder="1" applyAlignment="1" applyProtection="1">
      <alignment wrapText="1"/>
      <protection locked="0"/>
    </xf>
    <xf numFmtId="0" fontId="29" fillId="0" borderId="0" xfId="0" applyFont="1" applyAlignment="1">
      <alignment horizontal="center"/>
    </xf>
    <xf numFmtId="3" fontId="48" fillId="5" borderId="1" xfId="0" applyNumberFormat="1" applyFont="1" applyFill="1" applyBorder="1" applyAlignment="1">
      <alignment horizontal="center"/>
    </xf>
    <xf numFmtId="3" fontId="134" fillId="0" borderId="1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48" fillId="5" borderId="1" xfId="0" applyFont="1" applyFill="1" applyBorder="1" applyAlignment="1">
      <alignment wrapText="1"/>
    </xf>
    <xf numFmtId="0" fontId="133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/>
    </xf>
    <xf numFmtId="3" fontId="112" fillId="0" borderId="1" xfId="0" applyNumberFormat="1" applyFont="1" applyFill="1" applyBorder="1" applyAlignment="1">
      <alignment horizontal="center"/>
    </xf>
    <xf numFmtId="49" fontId="48" fillId="5" borderId="1" xfId="0" applyNumberFormat="1" applyFont="1" applyFill="1" applyBorder="1" applyAlignment="1">
      <alignment horizontal="center"/>
    </xf>
    <xf numFmtId="49" fontId="34" fillId="5" borderId="1" xfId="0" applyNumberFormat="1" applyFont="1" applyFill="1" applyBorder="1" applyAlignment="1" applyProtection="1">
      <alignment horizontal="left" wrapText="1"/>
      <protection locked="0"/>
    </xf>
    <xf numFmtId="0" fontId="48" fillId="5" borderId="1" xfId="0" applyFont="1" applyFill="1" applyBorder="1" applyAlignment="1">
      <alignment horizontal="justify" wrapText="1"/>
    </xf>
    <xf numFmtId="49" fontId="125" fillId="0" borderId="5" xfId="0" applyNumberFormat="1" applyFont="1" applyFill="1" applyBorder="1" applyAlignment="1">
      <alignment horizontal="center" wrapText="1"/>
    </xf>
    <xf numFmtId="49" fontId="125" fillId="0" borderId="36" xfId="0" applyNumberFormat="1" applyFont="1" applyFill="1" applyBorder="1" applyAlignment="1">
      <alignment horizontal="center" wrapText="1"/>
    </xf>
    <xf numFmtId="49" fontId="21" fillId="0" borderId="1" xfId="0" applyNumberFormat="1" applyFont="1" applyBorder="1" applyAlignment="1">
      <alignment horizontal="center"/>
    </xf>
    <xf numFmtId="49" fontId="129" fillId="0" borderId="1" xfId="0" applyNumberFormat="1" applyFont="1" applyBorder="1" applyAlignment="1">
      <alignment horizontal="center"/>
    </xf>
    <xf numFmtId="49" fontId="129" fillId="0" borderId="1" xfId="0" applyNumberFormat="1" applyFont="1" applyBorder="1" applyAlignment="1">
      <alignment horizontal="left" wrapText="1"/>
    </xf>
    <xf numFmtId="49" fontId="21" fillId="0" borderId="4" xfId="0" applyNumberFormat="1" applyFont="1" applyBorder="1" applyAlignment="1">
      <alignment horizontal="center"/>
    </xf>
    <xf numFmtId="49" fontId="35" fillId="0" borderId="4" xfId="0" applyNumberFormat="1" applyFont="1" applyBorder="1" applyAlignment="1">
      <alignment horizontal="center" wrapText="1"/>
    </xf>
    <xf numFmtId="49" fontId="21" fillId="0" borderId="4" xfId="0" applyNumberFormat="1" applyFont="1" applyBorder="1" applyAlignment="1">
      <alignment horizontal="left" wrapText="1"/>
    </xf>
    <xf numFmtId="0" fontId="110" fillId="0" borderId="0" xfId="0" applyFont="1" applyFill="1"/>
    <xf numFmtId="49" fontId="135" fillId="2" borderId="1" xfId="0" applyNumberFormat="1" applyFont="1" applyFill="1" applyBorder="1" applyAlignment="1" applyProtection="1">
      <alignment horizontal="left" wrapText="1"/>
      <protection locked="0"/>
    </xf>
    <xf numFmtId="49" fontId="132" fillId="5" borderId="1" xfId="0" applyNumberFormat="1" applyFont="1" applyFill="1" applyBorder="1" applyAlignment="1">
      <alignment horizontal="center"/>
    </xf>
    <xf numFmtId="0" fontId="132" fillId="5" borderId="1" xfId="0" applyFont="1" applyFill="1" applyBorder="1"/>
    <xf numFmtId="0" fontId="136" fillId="0" borderId="0" xfId="0" applyFont="1"/>
    <xf numFmtId="0" fontId="42" fillId="0" borderId="0" xfId="0" applyFont="1" applyAlignment="1"/>
    <xf numFmtId="0" fontId="137" fillId="0" borderId="10" xfId="0" applyFont="1" applyBorder="1" applyAlignment="1">
      <alignment wrapText="1"/>
    </xf>
    <xf numFmtId="0" fontId="137" fillId="0" borderId="0" xfId="0" applyFont="1"/>
    <xf numFmtId="49" fontId="78" fillId="0" borderId="23" xfId="0" applyNumberFormat="1" applyFont="1" applyBorder="1" applyAlignment="1" applyProtection="1">
      <alignment horizontal="left" wrapText="1"/>
      <protection locked="0"/>
    </xf>
    <xf numFmtId="0" fontId="88" fillId="0" borderId="10" xfId="0" applyFont="1" applyBorder="1" applyAlignment="1">
      <alignment wrapText="1"/>
    </xf>
    <xf numFmtId="0" fontId="84" fillId="0" borderId="10" xfId="0" applyFont="1" applyBorder="1" applyAlignment="1">
      <alignment horizontal="right" wrapText="1"/>
    </xf>
    <xf numFmtId="0" fontId="42" fillId="0" borderId="23" xfId="0" applyFont="1" applyBorder="1"/>
    <xf numFmtId="0" fontId="137" fillId="0" borderId="10" xfId="0" applyFont="1" applyBorder="1" applyAlignment="1">
      <alignment horizontal="left" vertical="center" wrapText="1"/>
    </xf>
    <xf numFmtId="49" fontId="87" fillId="0" borderId="30" xfId="0" applyNumberFormat="1" applyFont="1" applyBorder="1" applyAlignment="1" applyProtection="1">
      <alignment horizontal="left" wrapText="1"/>
      <protection locked="0"/>
    </xf>
    <xf numFmtId="49" fontId="113" fillId="0" borderId="28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0" fontId="107" fillId="0" borderId="1" xfId="0" applyFont="1" applyBorder="1" applyAlignment="1">
      <alignment horizontal="left" wrapText="1"/>
    </xf>
    <xf numFmtId="49" fontId="59" fillId="0" borderId="1" xfId="0" applyNumberFormat="1" applyFont="1" applyFill="1" applyBorder="1" applyAlignment="1">
      <alignment horizontal="center" wrapText="1"/>
    </xf>
    <xf numFmtId="3" fontId="35" fillId="0" borderId="1" xfId="0" applyNumberFormat="1" applyFont="1" applyFill="1" applyBorder="1" applyAlignment="1">
      <alignment horizontal="center" wrapText="1"/>
    </xf>
    <xf numFmtId="3" fontId="21" fillId="0" borderId="1" xfId="0" applyNumberFormat="1" applyFont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3" fontId="129" fillId="0" borderId="1" xfId="0" applyNumberFormat="1" applyFont="1" applyBorder="1" applyAlignment="1">
      <alignment horizontal="center" wrapText="1"/>
    </xf>
    <xf numFmtId="3" fontId="86" fillId="0" borderId="10" xfId="0" applyNumberFormat="1" applyFont="1" applyBorder="1" applyAlignment="1">
      <alignment horizontal="center" wrapText="1"/>
    </xf>
    <xf numFmtId="3" fontId="41" fillId="0" borderId="13" xfId="0" applyNumberFormat="1" applyFont="1" applyBorder="1" applyAlignment="1">
      <alignment horizontal="center" wrapText="1"/>
    </xf>
    <xf numFmtId="0" fontId="85" fillId="0" borderId="12" xfId="0" applyFont="1" applyBorder="1" applyAlignment="1">
      <alignment horizontal="left" wrapText="1"/>
    </xf>
    <xf numFmtId="0" fontId="42" fillId="0" borderId="10" xfId="0" applyFont="1" applyBorder="1" applyAlignment="1">
      <alignment horizontal="left" wrapText="1"/>
    </xf>
    <xf numFmtId="3" fontId="86" fillId="0" borderId="10" xfId="0" applyNumberFormat="1" applyFont="1" applyBorder="1" applyAlignment="1">
      <alignment horizontal="right" wrapText="1"/>
    </xf>
    <xf numFmtId="0" fontId="83" fillId="0" borderId="12" xfId="0" applyFont="1" applyBorder="1" applyAlignment="1">
      <alignment horizontal="left"/>
    </xf>
    <xf numFmtId="0" fontId="86" fillId="0" borderId="30" xfId="0" applyFont="1" applyBorder="1" applyAlignment="1">
      <alignment horizontal="center" wrapText="1"/>
    </xf>
    <xf numFmtId="0" fontId="89" fillId="0" borderId="39" xfId="0" applyFont="1" applyBorder="1" applyAlignment="1">
      <alignment horizontal="left"/>
    </xf>
    <xf numFmtId="0" fontId="137" fillId="0" borderId="30" xfId="0" applyFont="1" applyBorder="1" applyAlignment="1">
      <alignment horizontal="left" wrapText="1"/>
    </xf>
    <xf numFmtId="3" fontId="86" fillId="0" borderId="10" xfId="0" applyNumberFormat="1" applyFont="1" applyBorder="1" applyAlignment="1">
      <alignment wrapText="1"/>
    </xf>
    <xf numFmtId="3" fontId="41" fillId="0" borderId="13" xfId="0" applyNumberFormat="1" applyFont="1" applyBorder="1" applyAlignment="1">
      <alignment wrapText="1"/>
    </xf>
    <xf numFmtId="0" fontId="137" fillId="0" borderId="0" xfId="0" applyFont="1" applyBorder="1" applyAlignment="1">
      <alignment wrapText="1"/>
    </xf>
    <xf numFmtId="0" fontId="89" fillId="0" borderId="40" xfId="0" applyFont="1" applyBorder="1" applyAlignment="1">
      <alignment horizontal="left"/>
    </xf>
    <xf numFmtId="49" fontId="102" fillId="0" borderId="4" xfId="0" applyNumberFormat="1" applyFont="1" applyBorder="1" applyAlignment="1">
      <alignment horizontal="left" wrapText="1"/>
    </xf>
    <xf numFmtId="0" fontId="60" fillId="0" borderId="28" xfId="0" applyFont="1" applyBorder="1" applyAlignment="1">
      <alignment horizontal="center" wrapText="1"/>
    </xf>
    <xf numFmtId="0" fontId="102" fillId="0" borderId="28" xfId="0" applyFont="1" applyBorder="1" applyAlignment="1">
      <alignment horizontal="center" wrapText="1"/>
    </xf>
    <xf numFmtId="3" fontId="102" fillId="0" borderId="34" xfId="0" applyNumberFormat="1" applyFont="1" applyBorder="1" applyAlignment="1">
      <alignment horizontal="center" wrapText="1"/>
    </xf>
    <xf numFmtId="0" fontId="60" fillId="0" borderId="1" xfId="0" applyFont="1" applyBorder="1" applyAlignment="1">
      <alignment horizontal="left" wrapText="1"/>
    </xf>
    <xf numFmtId="0" fontId="102" fillId="0" borderId="1" xfId="0" applyFont="1" applyBorder="1" applyAlignment="1">
      <alignment horizontal="left" wrapText="1"/>
    </xf>
    <xf numFmtId="0" fontId="102" fillId="0" borderId="4" xfId="0" applyFont="1" applyBorder="1" applyAlignment="1">
      <alignment horizontal="left" wrapText="1"/>
    </xf>
    <xf numFmtId="0" fontId="60" fillId="0" borderId="1" xfId="0" applyFont="1" applyBorder="1" applyAlignment="1">
      <alignment horizontal="justify" wrapText="1"/>
    </xf>
    <xf numFmtId="0" fontId="102" fillId="0" borderId="1" xfId="0" applyFont="1" applyBorder="1" applyAlignment="1">
      <alignment horizontal="justify" wrapText="1"/>
    </xf>
    <xf numFmtId="3" fontId="53" fillId="0" borderId="1" xfId="4" applyNumberFormat="1" applyFont="1" applyFill="1" applyBorder="1" applyAlignment="1">
      <alignment horizontal="center"/>
    </xf>
    <xf numFmtId="3" fontId="129" fillId="0" borderId="1" xfId="5" applyNumberFormat="1" applyFont="1" applyBorder="1" applyAlignment="1">
      <alignment horizontal="center" wrapText="1"/>
    </xf>
    <xf numFmtId="3" fontId="129" fillId="0" borderId="1" xfId="0" applyNumberFormat="1" applyFont="1" applyBorder="1" applyAlignment="1">
      <alignment horizontal="center"/>
    </xf>
    <xf numFmtId="49" fontId="101" fillId="0" borderId="28" xfId="0" applyNumberFormat="1" applyFont="1" applyFill="1" applyBorder="1" applyAlignment="1">
      <alignment horizontal="center" wrapText="1"/>
    </xf>
    <xf numFmtId="0" fontId="72" fillId="5" borderId="1" xfId="0" applyFont="1" applyFill="1" applyBorder="1" applyAlignment="1"/>
    <xf numFmtId="49" fontId="29" fillId="0" borderId="1" xfId="3" applyNumberFormat="1" applyFont="1" applyFill="1" applyBorder="1" applyAlignment="1">
      <alignment horizontal="left" wrapText="1"/>
    </xf>
    <xf numFmtId="49" fontId="107" fillId="0" borderId="1" xfId="3" applyNumberFormat="1" applyFont="1" applyFill="1" applyBorder="1" applyAlignment="1">
      <alignment horizontal="left" wrapText="1"/>
    </xf>
    <xf numFmtId="0" fontId="29" fillId="0" borderId="1" xfId="0" applyFont="1" applyBorder="1" applyAlignment="1"/>
    <xf numFmtId="0" fontId="48" fillId="5" borderId="1" xfId="0" applyFont="1" applyFill="1" applyBorder="1" applyAlignment="1"/>
    <xf numFmtId="0" fontId="42" fillId="0" borderId="0" xfId="0" applyFont="1" applyAlignment="1"/>
    <xf numFmtId="0" fontId="79" fillId="0" borderId="0" xfId="0" applyFont="1" applyAlignment="1"/>
    <xf numFmtId="49" fontId="99" fillId="0" borderId="0" xfId="0" applyNumberFormat="1" applyFont="1" applyBorder="1" applyAlignment="1" applyProtection="1">
      <alignment horizontal="left"/>
      <protection locked="0"/>
    </xf>
    <xf numFmtId="49" fontId="64" fillId="0" borderId="0" xfId="0" applyNumberFormat="1" applyFont="1" applyBorder="1" applyAlignment="1" applyProtection="1">
      <alignment horizontal="center" vertical="top"/>
      <protection locked="0"/>
    </xf>
    <xf numFmtId="49" fontId="80" fillId="0" borderId="4" xfId="0" applyNumberFormat="1" applyFont="1" applyBorder="1" applyAlignment="1">
      <alignment horizontal="center" vertical="center"/>
    </xf>
    <xf numFmtId="0" fontId="81" fillId="0" borderId="5" xfId="0" applyFont="1" applyBorder="1" applyAlignment="1">
      <alignment horizontal="center" vertical="center"/>
    </xf>
    <xf numFmtId="49" fontId="80" fillId="0" borderId="4" xfId="0" applyNumberFormat="1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49" fontId="80" fillId="0" borderId="33" xfId="0" applyNumberFormat="1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left" wrapText="1"/>
    </xf>
    <xf numFmtId="0" fontId="43" fillId="0" borderId="16" xfId="0" applyFont="1" applyBorder="1" applyAlignment="1">
      <alignment horizontal="left" wrapText="1"/>
    </xf>
    <xf numFmtId="3" fontId="84" fillId="0" borderId="30" xfId="0" applyNumberFormat="1" applyFont="1" applyBorder="1" applyAlignment="1" applyProtection="1">
      <alignment horizontal="right" wrapText="1"/>
      <protection locked="0"/>
    </xf>
    <xf numFmtId="3" fontId="84" fillId="0" borderId="23" xfId="0" applyNumberFormat="1" applyFont="1" applyBorder="1" applyAlignment="1" applyProtection="1">
      <alignment horizontal="right" wrapText="1"/>
      <protection locked="0"/>
    </xf>
    <xf numFmtId="3" fontId="84" fillId="0" borderId="30" xfId="0" applyNumberFormat="1" applyFont="1" applyBorder="1" applyAlignment="1">
      <alignment horizontal="right" wrapText="1"/>
    </xf>
    <xf numFmtId="3" fontId="84" fillId="0" borderId="23" xfId="0" applyNumberFormat="1" applyFont="1" applyBorder="1" applyAlignment="1">
      <alignment horizontal="right" wrapText="1"/>
    </xf>
    <xf numFmtId="3" fontId="87" fillId="0" borderId="30" xfId="0" applyNumberFormat="1" applyFont="1" applyBorder="1" applyAlignment="1">
      <alignment horizontal="center" wrapText="1"/>
    </xf>
    <xf numFmtId="3" fontId="87" fillId="0" borderId="23" xfId="0" applyNumberFormat="1" applyFont="1" applyBorder="1" applyAlignment="1">
      <alignment horizontal="center" wrapText="1"/>
    </xf>
    <xf numFmtId="3" fontId="41" fillId="0" borderId="31" xfId="0" applyNumberFormat="1" applyFont="1" applyBorder="1" applyAlignment="1">
      <alignment horizontal="center" wrapText="1"/>
    </xf>
    <xf numFmtId="3" fontId="41" fillId="0" borderId="38" xfId="0" applyNumberFormat="1" applyFont="1" applyBorder="1" applyAlignment="1">
      <alignment horizontal="center" wrapText="1"/>
    </xf>
    <xf numFmtId="49" fontId="41" fillId="0" borderId="0" xfId="4" applyNumberFormat="1" applyFont="1" applyFill="1" applyBorder="1" applyAlignment="1" applyProtection="1">
      <alignment horizontal="left" vertical="top" wrapText="1"/>
      <protection locked="0"/>
    </xf>
    <xf numFmtId="0" fontId="53" fillId="0" borderId="1" xfId="4" applyFont="1" applyFill="1" applyBorder="1" applyAlignment="1">
      <alignment horizontal="center" vertical="center" wrapText="1"/>
    </xf>
    <xf numFmtId="49" fontId="54" fillId="0" borderId="1" xfId="4" applyNumberFormat="1" applyFont="1" applyFill="1" applyBorder="1" applyAlignment="1">
      <alignment horizontal="center" vertical="center" wrapText="1"/>
    </xf>
    <xf numFmtId="0" fontId="54" fillId="0" borderId="1" xfId="4" applyFont="1" applyFill="1" applyBorder="1" applyAlignment="1">
      <alignment horizontal="center" vertical="center"/>
    </xf>
    <xf numFmtId="0" fontId="54" fillId="0" borderId="1" xfId="4" applyFont="1" applyFill="1" applyBorder="1" applyAlignment="1">
      <alignment horizontal="center" vertical="center" wrapText="1"/>
    </xf>
    <xf numFmtId="0" fontId="29" fillId="0" borderId="0" xfId="4" applyFont="1" applyAlignment="1"/>
    <xf numFmtId="0" fontId="29" fillId="0" borderId="0" xfId="4" applyFont="1" applyAlignment="1">
      <alignment horizontal="right"/>
    </xf>
    <xf numFmtId="1" fontId="52" fillId="0" borderId="0" xfId="4" applyNumberFormat="1" applyFont="1" applyFill="1" applyBorder="1" applyAlignment="1">
      <alignment horizontal="center" vertical="top" wrapText="1"/>
    </xf>
    <xf numFmtId="49" fontId="63" fillId="0" borderId="0" xfId="4" applyNumberFormat="1" applyFont="1" applyFill="1" applyBorder="1" applyAlignment="1" applyProtection="1">
      <alignment horizontal="left" vertical="top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Border="1" applyAlignment="1"/>
    <xf numFmtId="0" fontId="0" fillId="0" borderId="5" xfId="0" applyBorder="1" applyAlignme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6" fillId="0" borderId="1" xfId="0" applyFont="1" applyBorder="1" applyAlignment="1">
      <alignment wrapText="1"/>
    </xf>
    <xf numFmtId="0" fontId="65" fillId="0" borderId="1" xfId="0" applyFont="1" applyBorder="1" applyAlignment="1">
      <alignment horizontal="justify" wrapText="1"/>
    </xf>
    <xf numFmtId="0" fontId="60" fillId="0" borderId="28" xfId="0" applyFont="1" applyBorder="1" applyAlignment="1">
      <alignment horizontal="left" wrapText="1"/>
    </xf>
    <xf numFmtId="0" fontId="60" fillId="0" borderId="3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justify" wrapText="1"/>
    </xf>
    <xf numFmtId="0" fontId="6" fillId="0" borderId="28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30" fillId="0" borderId="0" xfId="5" applyFont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left"/>
    </xf>
    <xf numFmtId="0" fontId="67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1">
    <dxf>
      <font>
        <b/>
        <i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171450</xdr:rowOff>
    </xdr:from>
    <xdr:to>
      <xdr:col>5</xdr:col>
      <xdr:colOff>1028700</xdr:colOff>
      <xdr:row>3</xdr:row>
      <xdr:rowOff>428625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124450" y="190500"/>
          <a:ext cx="2552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511025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_____________________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171</xdr:row>
      <xdr:rowOff>438150</xdr:rowOff>
    </xdr:from>
    <xdr:to>
      <xdr:col>12</xdr:col>
      <xdr:colOff>333375</xdr:colOff>
      <xdr:row>171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1685925</xdr:colOff>
      <xdr:row>0</xdr:row>
      <xdr:rowOff>47625</xdr:rowOff>
    </xdr:from>
    <xdr:to>
      <xdr:col>6</xdr:col>
      <xdr:colOff>1704975</xdr:colOff>
      <xdr:row>4</xdr:row>
      <xdr:rowOff>123825</xdr:rowOff>
    </xdr:to>
    <xdr:sp macro="" textlink="">
      <xdr:nvSpPr>
        <xdr:cNvPr id="68615" name="Rectangle 1"/>
        <xdr:cNvSpPr>
          <a:spLocks noChangeArrowheads="1"/>
        </xdr:cNvSpPr>
      </xdr:nvSpPr>
      <xdr:spPr bwMode="auto">
        <a:xfrm flipV="1">
          <a:off x="5724525" y="47625"/>
          <a:ext cx="3009900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до рішення міської ради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№______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6</xdr:row>
      <xdr:rowOff>28575</xdr:rowOff>
    </xdr:from>
    <xdr:to>
      <xdr:col>6</xdr:col>
      <xdr:colOff>609600</xdr:colOff>
      <xdr:row>10</xdr:row>
      <xdr:rowOff>38100</xdr:rowOff>
    </xdr:to>
    <xdr:sp macro="" textlink="">
      <xdr:nvSpPr>
        <xdr:cNvPr id="68616" name="Rectangle 2"/>
        <xdr:cNvSpPr>
          <a:spLocks noChangeArrowheads="1"/>
        </xdr:cNvSpPr>
      </xdr:nvSpPr>
      <xdr:spPr bwMode="auto">
        <a:xfrm>
          <a:off x="47625" y="1495425"/>
          <a:ext cx="7591425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        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Міжбюджетні трансферти </a:t>
          </a:r>
        </a:p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з бюджету м. Вараш місцевим/державному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бюджетам на 2018 рік </a:t>
          </a:r>
        </a:p>
      </xdr:txBody>
    </xdr:sp>
    <xdr:clientData/>
  </xdr:twoCellAnchor>
  <xdr:twoCellAnchor>
    <xdr:from>
      <xdr:col>0</xdr:col>
      <xdr:colOff>885825</xdr:colOff>
      <xdr:row>22</xdr:row>
      <xdr:rowOff>238126</xdr:rowOff>
    </xdr:from>
    <xdr:to>
      <xdr:col>6</xdr:col>
      <xdr:colOff>971550</xdr:colOff>
      <xdr:row>25</xdr:row>
      <xdr:rowOff>222250</xdr:rowOff>
    </xdr:to>
    <xdr:sp macro="" textlink="">
      <xdr:nvSpPr>
        <xdr:cNvPr id="68617" name="Rectangle 3"/>
        <xdr:cNvSpPr>
          <a:spLocks noChangeArrowheads="1"/>
        </xdr:cNvSpPr>
      </xdr:nvSpPr>
      <xdr:spPr bwMode="auto">
        <a:xfrm>
          <a:off x="885825" y="8715376"/>
          <a:ext cx="7531100" cy="746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І.Шумра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677900" y="28575"/>
          <a:ext cx="4133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_____________________  №______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466725"/>
          <a:ext cx="1227772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Перелік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61</xdr:row>
      <xdr:rowOff>228600</xdr:rowOff>
    </xdr:from>
    <xdr:to>
      <xdr:col>6</xdr:col>
      <xdr:colOff>1104902</xdr:colOff>
      <xdr:row>62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8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28575</xdr:colOff>
      <xdr:row>0</xdr:row>
      <xdr:rowOff>0</xdr:rowOff>
    </xdr:from>
    <xdr:to>
      <xdr:col>8</xdr:col>
      <xdr:colOff>0</xdr:colOff>
      <xdr:row>3</xdr:row>
      <xdr:rowOff>447675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6829425" y="0"/>
          <a:ext cx="3200400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___________________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Перелік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міського бюджету  у 2018  році</a:t>
          </a:r>
        </a:p>
      </xdr:txBody>
    </xdr:sp>
    <xdr:clientData/>
  </xdr:twoCellAnchor>
  <xdr:twoCellAnchor>
    <xdr:from>
      <xdr:col>0</xdr:col>
      <xdr:colOff>609600</xdr:colOff>
      <xdr:row>79</xdr:row>
      <xdr:rowOff>469726</xdr:rowOff>
    </xdr:from>
    <xdr:to>
      <xdr:col>7</xdr:col>
      <xdr:colOff>323850</xdr:colOff>
      <xdr:row>80</xdr:row>
      <xdr:rowOff>76200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43789426"/>
          <a:ext cx="8667750" cy="6446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view="pageBreakPreview" topLeftCell="A8" zoomScale="73" zoomScaleNormal="100" zoomScaleSheetLayoutView="73" workbookViewId="0">
      <selection activeCell="A95" sqref="A95:F95"/>
    </sheetView>
  </sheetViews>
  <sheetFormatPr defaultRowHeight="12.75" x14ac:dyDescent="0.2"/>
  <cols>
    <col min="1" max="1" width="14.7109375" style="27" customWidth="1"/>
    <col min="2" max="2" width="99.7109375" style="27" customWidth="1"/>
    <col min="3" max="3" width="24.140625" style="27" customWidth="1"/>
    <col min="4" max="4" width="24.7109375" style="27" customWidth="1"/>
    <col min="5" max="5" width="21.42578125" style="27" customWidth="1"/>
    <col min="6" max="6" width="17.28515625" style="27" customWidth="1"/>
    <col min="7" max="7" width="11" style="27" customWidth="1"/>
    <col min="8" max="16384" width="9.140625" style="27"/>
  </cols>
  <sheetData>
    <row r="1" spans="1:6" ht="26.25" x14ac:dyDescent="0.4">
      <c r="A1" s="43"/>
      <c r="B1" s="123"/>
      <c r="C1" s="575" t="s">
        <v>458</v>
      </c>
      <c r="D1" s="576"/>
      <c r="E1" s="576"/>
      <c r="F1" s="576"/>
    </row>
    <row r="2" spans="1:6" ht="26.25" x14ac:dyDescent="0.4">
      <c r="A2" s="43"/>
      <c r="B2" s="123"/>
      <c r="C2" s="575" t="s">
        <v>107</v>
      </c>
      <c r="D2" s="576"/>
      <c r="E2" s="576"/>
      <c r="F2" s="576"/>
    </row>
    <row r="3" spans="1:6" ht="26.25" x14ac:dyDescent="0.4">
      <c r="A3" s="43"/>
      <c r="B3" s="527"/>
      <c r="C3" s="527"/>
      <c r="D3" s="575" t="s">
        <v>506</v>
      </c>
      <c r="E3" s="575"/>
      <c r="F3" s="575"/>
    </row>
    <row r="4" spans="1:6" ht="18" customHeight="1" x14ac:dyDescent="0.35">
      <c r="A4" s="43"/>
      <c r="B4" s="43"/>
      <c r="C4" s="43"/>
      <c r="D4" s="43"/>
      <c r="E4" s="43"/>
      <c r="F4" s="43"/>
    </row>
    <row r="5" spans="1:6" ht="8.25" customHeight="1" x14ac:dyDescent="0.35">
      <c r="A5" s="43"/>
      <c r="B5" s="43"/>
      <c r="C5" s="43"/>
      <c r="D5" s="43"/>
      <c r="E5" s="43"/>
      <c r="F5" s="43"/>
    </row>
    <row r="6" spans="1:6" ht="48" customHeight="1" x14ac:dyDescent="0.2">
      <c r="A6" s="578" t="s">
        <v>459</v>
      </c>
      <c r="B6" s="578"/>
      <c r="C6" s="578"/>
      <c r="D6" s="578"/>
      <c r="E6" s="578"/>
      <c r="F6" s="578"/>
    </row>
    <row r="7" spans="1:6" ht="21" customHeight="1" x14ac:dyDescent="0.25">
      <c r="A7" s="124"/>
      <c r="B7" s="125"/>
      <c r="C7" s="125"/>
      <c r="D7" s="126"/>
      <c r="E7" s="126"/>
      <c r="F7" s="127" t="s">
        <v>0</v>
      </c>
    </row>
    <row r="8" spans="1:6" ht="56.25" customHeight="1" x14ac:dyDescent="0.2">
      <c r="A8" s="579" t="s">
        <v>80</v>
      </c>
      <c r="B8" s="581" t="s">
        <v>108</v>
      </c>
      <c r="C8" s="581" t="s">
        <v>98</v>
      </c>
      <c r="D8" s="581" t="s">
        <v>88</v>
      </c>
      <c r="E8" s="584" t="s">
        <v>89</v>
      </c>
      <c r="F8" s="585"/>
    </row>
    <row r="9" spans="1:6" ht="61.5" customHeight="1" x14ac:dyDescent="0.2">
      <c r="A9" s="580"/>
      <c r="B9" s="582"/>
      <c r="C9" s="583"/>
      <c r="D9" s="582"/>
      <c r="E9" s="44" t="s">
        <v>98</v>
      </c>
      <c r="F9" s="128" t="s">
        <v>109</v>
      </c>
    </row>
    <row r="10" spans="1:6" ht="17.25" customHeight="1" x14ac:dyDescent="0.2">
      <c r="A10" s="129">
        <v>1</v>
      </c>
      <c r="B10" s="130">
        <v>2</v>
      </c>
      <c r="C10" s="130" t="s">
        <v>79</v>
      </c>
      <c r="D10" s="131">
        <v>4</v>
      </c>
      <c r="E10" s="132">
        <v>5</v>
      </c>
      <c r="F10" s="129">
        <v>6</v>
      </c>
    </row>
    <row r="11" spans="1:6" ht="30" customHeight="1" x14ac:dyDescent="0.35">
      <c r="A11" s="133">
        <v>10000000</v>
      </c>
      <c r="B11" s="134" t="s">
        <v>110</v>
      </c>
      <c r="C11" s="135">
        <f>SUM(D11:E11)</f>
        <v>297525100</v>
      </c>
      <c r="D11" s="136">
        <f>SUM(D44,D26,D20,D12)</f>
        <v>297425100</v>
      </c>
      <c r="E11" s="230">
        <f>SUM(E44)</f>
        <v>100000</v>
      </c>
      <c r="F11" s="137"/>
    </row>
    <row r="12" spans="1:6" ht="48" customHeight="1" x14ac:dyDescent="0.35">
      <c r="A12" s="138">
        <v>11000000</v>
      </c>
      <c r="B12" s="139" t="s">
        <v>111</v>
      </c>
      <c r="C12" s="135">
        <f>SUM(D12)</f>
        <v>227672000</v>
      </c>
      <c r="D12" s="140">
        <f>SUM(D13,D18)</f>
        <v>227672000</v>
      </c>
      <c r="E12" s="141"/>
      <c r="F12" s="142"/>
    </row>
    <row r="13" spans="1:6" ht="30" customHeight="1" x14ac:dyDescent="0.35">
      <c r="A13" s="138">
        <v>11010000</v>
      </c>
      <c r="B13" s="139" t="s">
        <v>112</v>
      </c>
      <c r="C13" s="135">
        <f>SUM(D13)</f>
        <v>227500000</v>
      </c>
      <c r="D13" s="140">
        <f>SUM(D14:D17)</f>
        <v>227500000</v>
      </c>
      <c r="E13" s="141"/>
      <c r="F13" s="142"/>
    </row>
    <row r="14" spans="1:6" ht="78" customHeight="1" x14ac:dyDescent="0.4">
      <c r="A14" s="546">
        <v>11010100</v>
      </c>
      <c r="B14" s="547" t="s">
        <v>113</v>
      </c>
      <c r="C14" s="143">
        <f>SUM(D14)</f>
        <v>217270000</v>
      </c>
      <c r="D14" s="548">
        <v>217270000</v>
      </c>
      <c r="E14" s="144"/>
      <c r="F14" s="142"/>
    </row>
    <row r="15" spans="1:6" ht="101.25" customHeight="1" x14ac:dyDescent="0.4">
      <c r="A15" s="546">
        <v>11010200</v>
      </c>
      <c r="B15" s="547" t="s">
        <v>114</v>
      </c>
      <c r="C15" s="143">
        <f t="shared" ref="C15:C25" si="0">SUM(D15)</f>
        <v>6500000</v>
      </c>
      <c r="D15" s="548">
        <v>6500000</v>
      </c>
      <c r="E15" s="144"/>
      <c r="F15" s="142"/>
    </row>
    <row r="16" spans="1:6" ht="83.25" customHeight="1" x14ac:dyDescent="0.4">
      <c r="A16" s="546">
        <v>11010400</v>
      </c>
      <c r="B16" s="547" t="s">
        <v>115</v>
      </c>
      <c r="C16" s="143">
        <f t="shared" si="0"/>
        <v>3500000</v>
      </c>
      <c r="D16" s="548">
        <v>3500000</v>
      </c>
      <c r="E16" s="144"/>
      <c r="F16" s="142"/>
    </row>
    <row r="17" spans="1:6" ht="57" customHeight="1" x14ac:dyDescent="0.4">
      <c r="A17" s="546">
        <v>11010500</v>
      </c>
      <c r="B17" s="547" t="s">
        <v>116</v>
      </c>
      <c r="C17" s="143">
        <f t="shared" si="0"/>
        <v>230000</v>
      </c>
      <c r="D17" s="548">
        <v>230000</v>
      </c>
      <c r="E17" s="144"/>
      <c r="F17" s="142"/>
    </row>
    <row r="18" spans="1:6" ht="27.75" customHeight="1" x14ac:dyDescent="0.35">
      <c r="A18" s="145">
        <v>11020000</v>
      </c>
      <c r="B18" s="146" t="s">
        <v>117</v>
      </c>
      <c r="C18" s="147">
        <f>SUM(D18)</f>
        <v>172000</v>
      </c>
      <c r="D18" s="148">
        <f>SUM(D19)</f>
        <v>172000</v>
      </c>
      <c r="E18" s="144"/>
      <c r="F18" s="142"/>
    </row>
    <row r="19" spans="1:6" ht="52.5" customHeight="1" x14ac:dyDescent="0.4">
      <c r="A19" s="149">
        <v>11020200</v>
      </c>
      <c r="B19" s="231" t="s">
        <v>118</v>
      </c>
      <c r="C19" s="143">
        <f t="shared" si="0"/>
        <v>172000</v>
      </c>
      <c r="D19" s="548">
        <v>172000</v>
      </c>
      <c r="E19" s="144"/>
      <c r="F19" s="142"/>
    </row>
    <row r="20" spans="1:6" ht="30" customHeight="1" x14ac:dyDescent="0.35">
      <c r="A20" s="138">
        <v>14000000</v>
      </c>
      <c r="B20" s="150" t="s">
        <v>119</v>
      </c>
      <c r="C20" s="151">
        <f>SUM(D20)</f>
        <v>9700000</v>
      </c>
      <c r="D20" s="148">
        <f>SUM(D25,D21,D23)</f>
        <v>9700000</v>
      </c>
      <c r="E20" s="152"/>
      <c r="F20" s="545"/>
    </row>
    <row r="21" spans="1:6" ht="51.75" customHeight="1" x14ac:dyDescent="0.4">
      <c r="A21" s="546">
        <v>14020000</v>
      </c>
      <c r="B21" s="555" t="s">
        <v>460</v>
      </c>
      <c r="C21" s="548">
        <f>SUM(C22)</f>
        <v>1200000</v>
      </c>
      <c r="D21" s="548">
        <f>SUM(D22)</f>
        <v>1200000</v>
      </c>
      <c r="E21" s="152"/>
      <c r="F21" s="545"/>
    </row>
    <row r="22" spans="1:6" ht="30" customHeight="1" x14ac:dyDescent="0.4">
      <c r="A22" s="546">
        <v>14021900</v>
      </c>
      <c r="B22" s="547" t="s">
        <v>461</v>
      </c>
      <c r="C22" s="548">
        <f>SUM(D22)</f>
        <v>1200000</v>
      </c>
      <c r="D22" s="548">
        <v>1200000</v>
      </c>
      <c r="E22" s="152"/>
      <c r="F22" s="545"/>
    </row>
    <row r="23" spans="1:6" ht="49.5" customHeight="1" x14ac:dyDescent="0.4">
      <c r="A23" s="546">
        <v>14030000</v>
      </c>
      <c r="B23" s="528" t="s">
        <v>462</v>
      </c>
      <c r="C23" s="548">
        <f>SUM(C24)</f>
        <v>4600000</v>
      </c>
      <c r="D23" s="548">
        <f>SUM(D24)</f>
        <v>4600000</v>
      </c>
      <c r="E23" s="152"/>
      <c r="F23" s="545"/>
    </row>
    <row r="24" spans="1:6" ht="30" customHeight="1" x14ac:dyDescent="0.4">
      <c r="A24" s="546">
        <v>14031900</v>
      </c>
      <c r="B24" s="547" t="s">
        <v>461</v>
      </c>
      <c r="C24" s="548">
        <f>SUM(D24)</f>
        <v>4600000</v>
      </c>
      <c r="D24" s="548">
        <v>4600000</v>
      </c>
      <c r="E24" s="152"/>
      <c r="F24" s="545"/>
    </row>
    <row r="25" spans="1:6" ht="47.25" customHeight="1" x14ac:dyDescent="0.4">
      <c r="A25" s="546">
        <v>14040000</v>
      </c>
      <c r="B25" s="547" t="s">
        <v>120</v>
      </c>
      <c r="C25" s="143">
        <f t="shared" si="0"/>
        <v>3900000</v>
      </c>
      <c r="D25" s="548">
        <v>3900000</v>
      </c>
      <c r="E25" s="152"/>
      <c r="F25" s="545"/>
    </row>
    <row r="26" spans="1:6" ht="30" customHeight="1" x14ac:dyDescent="0.35">
      <c r="A26" s="138">
        <v>18000000</v>
      </c>
      <c r="B26" s="139" t="s">
        <v>121</v>
      </c>
      <c r="C26" s="151">
        <f>SUM(D26)</f>
        <v>60053100</v>
      </c>
      <c r="D26" s="148">
        <f>SUM(D40,D37,D27)</f>
        <v>60053100</v>
      </c>
      <c r="E26" s="153"/>
      <c r="F26" s="154"/>
    </row>
    <row r="27" spans="1:6" ht="30" customHeight="1" x14ac:dyDescent="0.35">
      <c r="A27" s="138">
        <v>18010000</v>
      </c>
      <c r="B27" s="155" t="s">
        <v>122</v>
      </c>
      <c r="C27" s="151">
        <f>SUM(D27)</f>
        <v>49050000</v>
      </c>
      <c r="D27" s="148">
        <f>SUM(D28:D36)</f>
        <v>49050000</v>
      </c>
      <c r="E27" s="153"/>
      <c r="F27" s="154"/>
    </row>
    <row r="28" spans="1:6" ht="75.75" customHeight="1" x14ac:dyDescent="0.4">
      <c r="A28" s="546">
        <v>18010100</v>
      </c>
      <c r="B28" s="156" t="s">
        <v>123</v>
      </c>
      <c r="C28" s="143">
        <f t="shared" ref="C28:C43" si="1">SUM(D28)</f>
        <v>110000</v>
      </c>
      <c r="D28" s="548">
        <v>110000</v>
      </c>
      <c r="E28" s="152"/>
      <c r="F28" s="157"/>
    </row>
    <row r="29" spans="1:6" ht="75" customHeight="1" x14ac:dyDescent="0.4">
      <c r="A29" s="546">
        <v>18010200</v>
      </c>
      <c r="B29" s="158" t="s">
        <v>124</v>
      </c>
      <c r="C29" s="143">
        <f t="shared" si="1"/>
        <v>400000</v>
      </c>
      <c r="D29" s="548">
        <v>400000</v>
      </c>
      <c r="E29" s="152"/>
      <c r="F29" s="157"/>
    </row>
    <row r="30" spans="1:6" ht="81" customHeight="1" x14ac:dyDescent="0.4">
      <c r="A30" s="159">
        <v>18010300</v>
      </c>
      <c r="B30" s="156" t="s">
        <v>125</v>
      </c>
      <c r="C30" s="143">
        <f t="shared" si="1"/>
        <v>240000</v>
      </c>
      <c r="D30" s="548">
        <v>240000</v>
      </c>
      <c r="E30" s="152"/>
      <c r="F30" s="157"/>
    </row>
    <row r="31" spans="1:6" ht="76.5" customHeight="1" x14ac:dyDescent="0.4">
      <c r="A31" s="546">
        <v>18010400</v>
      </c>
      <c r="B31" s="156" t="s">
        <v>126</v>
      </c>
      <c r="C31" s="143">
        <f t="shared" si="1"/>
        <v>2850000</v>
      </c>
      <c r="D31" s="548">
        <v>2850000</v>
      </c>
      <c r="E31" s="152"/>
      <c r="F31" s="157"/>
    </row>
    <row r="32" spans="1:6" ht="30" customHeight="1" x14ac:dyDescent="0.4">
      <c r="A32" s="546">
        <v>18010500</v>
      </c>
      <c r="B32" s="160" t="s">
        <v>127</v>
      </c>
      <c r="C32" s="143">
        <f t="shared" si="1"/>
        <v>40550000</v>
      </c>
      <c r="D32" s="548">
        <v>40550000</v>
      </c>
      <c r="E32" s="161"/>
      <c r="F32" s="545"/>
    </row>
    <row r="33" spans="1:6" ht="30" customHeight="1" x14ac:dyDescent="0.4">
      <c r="A33" s="546">
        <v>18010600</v>
      </c>
      <c r="B33" s="160" t="s">
        <v>128</v>
      </c>
      <c r="C33" s="143">
        <f t="shared" si="1"/>
        <v>2650000</v>
      </c>
      <c r="D33" s="548">
        <v>2650000</v>
      </c>
      <c r="E33" s="161"/>
      <c r="F33" s="545"/>
    </row>
    <row r="34" spans="1:6" ht="30" customHeight="1" x14ac:dyDescent="0.4">
      <c r="A34" s="546">
        <v>18010700</v>
      </c>
      <c r="B34" s="160" t="s">
        <v>129</v>
      </c>
      <c r="C34" s="143">
        <f t="shared" si="1"/>
        <v>520000</v>
      </c>
      <c r="D34" s="548">
        <v>520000</v>
      </c>
      <c r="E34" s="161"/>
      <c r="F34" s="545"/>
    </row>
    <row r="35" spans="1:6" ht="30" customHeight="1" x14ac:dyDescent="0.4">
      <c r="A35" s="546">
        <v>18010900</v>
      </c>
      <c r="B35" s="160" t="s">
        <v>130</v>
      </c>
      <c r="C35" s="143">
        <f t="shared" si="1"/>
        <v>1680000</v>
      </c>
      <c r="D35" s="548">
        <v>1680000</v>
      </c>
      <c r="E35" s="161"/>
      <c r="F35" s="545"/>
    </row>
    <row r="36" spans="1:6" ht="30" customHeight="1" x14ac:dyDescent="0.4">
      <c r="A36" s="546">
        <v>18011000</v>
      </c>
      <c r="B36" s="160" t="s">
        <v>131</v>
      </c>
      <c r="C36" s="143">
        <f t="shared" si="1"/>
        <v>50000</v>
      </c>
      <c r="D36" s="548">
        <v>50000</v>
      </c>
      <c r="E36" s="161"/>
      <c r="F36" s="545"/>
    </row>
    <row r="37" spans="1:6" ht="30" customHeight="1" x14ac:dyDescent="0.4">
      <c r="A37" s="163">
        <v>18030000</v>
      </c>
      <c r="B37" s="164" t="s">
        <v>132</v>
      </c>
      <c r="C37" s="165">
        <f>SUM(D37)</f>
        <v>3100</v>
      </c>
      <c r="D37" s="148">
        <f>SUM(D38:D39)</f>
        <v>3100</v>
      </c>
      <c r="E37" s="161"/>
      <c r="F37" s="545"/>
    </row>
    <row r="38" spans="1:6" ht="27" customHeight="1" x14ac:dyDescent="0.4">
      <c r="A38" s="166">
        <v>18030100</v>
      </c>
      <c r="B38" s="167" t="s">
        <v>133</v>
      </c>
      <c r="C38" s="143">
        <f t="shared" si="1"/>
        <v>3100</v>
      </c>
      <c r="D38" s="548">
        <v>3100</v>
      </c>
      <c r="E38" s="161"/>
      <c r="F38" s="545"/>
    </row>
    <row r="39" spans="1:6" ht="47.25" hidden="1" customHeight="1" x14ac:dyDescent="0.4">
      <c r="A39" s="168" t="s">
        <v>134</v>
      </c>
      <c r="B39" s="169" t="s">
        <v>135</v>
      </c>
      <c r="C39" s="143">
        <f t="shared" si="1"/>
        <v>0</v>
      </c>
      <c r="D39" s="548"/>
      <c r="E39" s="161"/>
      <c r="F39" s="545"/>
    </row>
    <row r="40" spans="1:6" ht="24.75" customHeight="1" x14ac:dyDescent="0.35">
      <c r="A40" s="138">
        <v>18050000</v>
      </c>
      <c r="B40" s="139" t="s">
        <v>136</v>
      </c>
      <c r="C40" s="165">
        <f>SUM(D40)</f>
        <v>11000000</v>
      </c>
      <c r="D40" s="148">
        <f>SUM(D41:D43)</f>
        <v>11000000</v>
      </c>
      <c r="E40" s="153"/>
      <c r="F40" s="154"/>
    </row>
    <row r="41" spans="1:6" ht="30" customHeight="1" x14ac:dyDescent="0.4">
      <c r="A41" s="546">
        <v>18050300</v>
      </c>
      <c r="B41" s="170" t="s">
        <v>137</v>
      </c>
      <c r="C41" s="143">
        <f t="shared" si="1"/>
        <v>1034000</v>
      </c>
      <c r="D41" s="548">
        <v>1034000</v>
      </c>
      <c r="E41" s="152"/>
      <c r="F41" s="157"/>
    </row>
    <row r="42" spans="1:6" ht="30" customHeight="1" x14ac:dyDescent="0.4">
      <c r="A42" s="546">
        <v>18050400</v>
      </c>
      <c r="B42" s="170" t="s">
        <v>138</v>
      </c>
      <c r="C42" s="143">
        <f t="shared" si="1"/>
        <v>9960000</v>
      </c>
      <c r="D42" s="548">
        <v>9960000</v>
      </c>
      <c r="E42" s="152"/>
      <c r="F42" s="157"/>
    </row>
    <row r="43" spans="1:6" ht="105.75" customHeight="1" x14ac:dyDescent="0.4">
      <c r="A43" s="546">
        <v>18050500</v>
      </c>
      <c r="B43" s="547" t="s">
        <v>139</v>
      </c>
      <c r="C43" s="143">
        <f t="shared" si="1"/>
        <v>6000</v>
      </c>
      <c r="D43" s="548">
        <v>6000</v>
      </c>
      <c r="E43" s="152"/>
      <c r="F43" s="157"/>
    </row>
    <row r="44" spans="1:6" ht="30" customHeight="1" x14ac:dyDescent="0.35">
      <c r="A44" s="138">
        <v>19000000</v>
      </c>
      <c r="B44" s="171" t="s">
        <v>140</v>
      </c>
      <c r="C44" s="165">
        <f>SUM(E44)</f>
        <v>100000</v>
      </c>
      <c r="D44" s="148"/>
      <c r="E44" s="148">
        <f>SUM(E45)</f>
        <v>100000</v>
      </c>
      <c r="F44" s="154"/>
    </row>
    <row r="45" spans="1:6" ht="27" customHeight="1" x14ac:dyDescent="0.35">
      <c r="A45" s="138">
        <v>19010000</v>
      </c>
      <c r="B45" s="171" t="s">
        <v>141</v>
      </c>
      <c r="C45" s="165">
        <f>SUM(E45)</f>
        <v>100000</v>
      </c>
      <c r="D45" s="148"/>
      <c r="E45" s="148">
        <f>SUM(E46:E48)</f>
        <v>100000</v>
      </c>
      <c r="F45" s="154"/>
    </row>
    <row r="46" spans="1:6" ht="51.75" customHeight="1" x14ac:dyDescent="0.4">
      <c r="A46" s="546">
        <v>19010100</v>
      </c>
      <c r="B46" s="172" t="s">
        <v>142</v>
      </c>
      <c r="C46" s="162">
        <f>SUM(E46)</f>
        <v>3700</v>
      </c>
      <c r="D46" s="548"/>
      <c r="E46" s="152">
        <v>3700</v>
      </c>
      <c r="F46" s="157"/>
    </row>
    <row r="47" spans="1:6" ht="50.25" customHeight="1" x14ac:dyDescent="0.4">
      <c r="A47" s="546">
        <v>19010200</v>
      </c>
      <c r="B47" s="547" t="s">
        <v>143</v>
      </c>
      <c r="C47" s="162">
        <f>SUM(E47)</f>
        <v>55800</v>
      </c>
      <c r="D47" s="548"/>
      <c r="E47" s="152">
        <v>55800</v>
      </c>
      <c r="F47" s="157"/>
    </row>
    <row r="48" spans="1:6" ht="78" customHeight="1" x14ac:dyDescent="0.4">
      <c r="A48" s="546">
        <v>19010300</v>
      </c>
      <c r="B48" s="173" t="s">
        <v>144</v>
      </c>
      <c r="C48" s="162">
        <f>SUM(E48)</f>
        <v>40500</v>
      </c>
      <c r="D48" s="548"/>
      <c r="E48" s="152">
        <v>40500</v>
      </c>
      <c r="F48" s="157"/>
    </row>
    <row r="49" spans="1:7" ht="30" customHeight="1" x14ac:dyDescent="0.35">
      <c r="A49" s="138">
        <v>20000000</v>
      </c>
      <c r="B49" s="139" t="s">
        <v>145</v>
      </c>
      <c r="C49" s="151">
        <f>SUM(D49,E49)</f>
        <v>11338166</v>
      </c>
      <c r="D49" s="148">
        <f>SUM(D66,D56,D50)</f>
        <v>1420300</v>
      </c>
      <c r="E49" s="148">
        <f>SUM(E66,E69)</f>
        <v>9917866</v>
      </c>
      <c r="F49" s="545"/>
    </row>
    <row r="50" spans="1:7" ht="26.25" customHeight="1" x14ac:dyDescent="0.35">
      <c r="A50" s="138">
        <v>21000000</v>
      </c>
      <c r="B50" s="139" t="s">
        <v>146</v>
      </c>
      <c r="C50" s="151">
        <f t="shared" ref="C50:C57" si="2">SUM(D50)</f>
        <v>150300</v>
      </c>
      <c r="D50" s="148">
        <f>SUM(D51,D54)</f>
        <v>150300</v>
      </c>
      <c r="E50" s="161"/>
      <c r="F50" s="545"/>
    </row>
    <row r="51" spans="1:7" ht="98.25" customHeight="1" x14ac:dyDescent="0.4">
      <c r="A51" s="586">
        <v>21010000</v>
      </c>
      <c r="B51" s="535" t="s">
        <v>483</v>
      </c>
      <c r="C51" s="588">
        <f t="shared" si="2"/>
        <v>130300</v>
      </c>
      <c r="D51" s="590">
        <f>SUM(D53)</f>
        <v>130300</v>
      </c>
      <c r="E51" s="592"/>
      <c r="F51" s="594"/>
      <c r="G51" s="529"/>
    </row>
    <row r="52" spans="1:7" ht="21.75" customHeight="1" x14ac:dyDescent="0.4">
      <c r="A52" s="587"/>
      <c r="B52" s="530" t="s">
        <v>463</v>
      </c>
      <c r="C52" s="589">
        <f t="shared" si="2"/>
        <v>0</v>
      </c>
      <c r="D52" s="591"/>
      <c r="E52" s="593"/>
      <c r="F52" s="595"/>
      <c r="G52" s="529"/>
    </row>
    <row r="53" spans="1:7" s="174" customFormat="1" ht="77.25" customHeight="1" x14ac:dyDescent="0.4">
      <c r="A53" s="546">
        <v>21010300</v>
      </c>
      <c r="B53" s="160" t="s">
        <v>147</v>
      </c>
      <c r="C53" s="143">
        <f>SUM(D53)</f>
        <v>130300</v>
      </c>
      <c r="D53" s="548">
        <v>130300</v>
      </c>
      <c r="E53" s="161"/>
      <c r="F53" s="545"/>
    </row>
    <row r="54" spans="1:7" ht="27.75" customHeight="1" x14ac:dyDescent="0.35">
      <c r="A54" s="138">
        <v>21080000</v>
      </c>
      <c r="B54" s="139" t="s">
        <v>148</v>
      </c>
      <c r="C54" s="151">
        <f t="shared" si="2"/>
        <v>20000</v>
      </c>
      <c r="D54" s="148">
        <f>SUM(D55:D55)</f>
        <v>20000</v>
      </c>
      <c r="E54" s="175"/>
      <c r="F54" s="176"/>
    </row>
    <row r="55" spans="1:7" ht="28.5" customHeight="1" x14ac:dyDescent="0.4">
      <c r="A55" s="546">
        <v>21081100</v>
      </c>
      <c r="B55" s="160" t="s">
        <v>149</v>
      </c>
      <c r="C55" s="143">
        <f>SUM(D55)</f>
        <v>20000</v>
      </c>
      <c r="D55" s="548">
        <v>20000</v>
      </c>
      <c r="E55" s="161"/>
      <c r="F55" s="545"/>
    </row>
    <row r="56" spans="1:7" ht="52.5" customHeight="1" x14ac:dyDescent="0.35">
      <c r="A56" s="138">
        <v>22000000</v>
      </c>
      <c r="B56" s="139" t="s">
        <v>150</v>
      </c>
      <c r="C56" s="151">
        <f t="shared" si="2"/>
        <v>1185000</v>
      </c>
      <c r="D56" s="148">
        <f>SUM(D63,D61,D57)</f>
        <v>1185000</v>
      </c>
      <c r="E56" s="161"/>
      <c r="F56" s="545"/>
    </row>
    <row r="57" spans="1:7" ht="30" customHeight="1" x14ac:dyDescent="0.35">
      <c r="A57" s="138">
        <v>22010000</v>
      </c>
      <c r="B57" s="139" t="s">
        <v>151</v>
      </c>
      <c r="C57" s="151">
        <f t="shared" si="2"/>
        <v>1148000</v>
      </c>
      <c r="D57" s="148">
        <f>SUM(D58:D60)</f>
        <v>1148000</v>
      </c>
      <c r="E57" s="161"/>
      <c r="F57" s="545"/>
    </row>
    <row r="58" spans="1:7" ht="76.5" customHeight="1" x14ac:dyDescent="0.4">
      <c r="A58" s="546">
        <v>22010300</v>
      </c>
      <c r="B58" s="231" t="s">
        <v>175</v>
      </c>
      <c r="C58" s="143">
        <f>SUM(D58)</f>
        <v>10000</v>
      </c>
      <c r="D58" s="548">
        <v>10000</v>
      </c>
      <c r="E58" s="161"/>
      <c r="F58" s="545"/>
    </row>
    <row r="59" spans="1:7" ht="28.5" customHeight="1" x14ac:dyDescent="0.4">
      <c r="A59" s="546">
        <v>22012500</v>
      </c>
      <c r="B59" s="160" t="s">
        <v>152</v>
      </c>
      <c r="C59" s="143">
        <f>SUM(D59)</f>
        <v>940000</v>
      </c>
      <c r="D59" s="548">
        <v>940000</v>
      </c>
      <c r="E59" s="161"/>
      <c r="F59" s="545"/>
    </row>
    <row r="60" spans="1:7" ht="54" customHeight="1" x14ac:dyDescent="0.4">
      <c r="A60" s="546">
        <v>22012600</v>
      </c>
      <c r="B60" s="232" t="s">
        <v>176</v>
      </c>
      <c r="C60" s="143">
        <f>SUM(D60)</f>
        <v>198000</v>
      </c>
      <c r="D60" s="548">
        <v>198000</v>
      </c>
      <c r="E60" s="161"/>
      <c r="F60" s="545"/>
    </row>
    <row r="61" spans="1:7" ht="72" hidden="1" customHeight="1" x14ac:dyDescent="0.35">
      <c r="A61" s="138">
        <v>22080000</v>
      </c>
      <c r="B61" s="177" t="s">
        <v>153</v>
      </c>
      <c r="C61" s="151">
        <f>SUM(D61)</f>
        <v>0</v>
      </c>
      <c r="D61" s="148">
        <f>SUM(D62)</f>
        <v>0</v>
      </c>
      <c r="E61" s="175"/>
      <c r="F61" s="176"/>
    </row>
    <row r="62" spans="1:7" ht="84" hidden="1" customHeight="1" x14ac:dyDescent="0.4">
      <c r="A62" s="546">
        <v>22080400</v>
      </c>
      <c r="B62" s="160" t="s">
        <v>154</v>
      </c>
      <c r="C62" s="143"/>
      <c r="D62" s="548"/>
      <c r="E62" s="161"/>
      <c r="F62" s="545"/>
    </row>
    <row r="63" spans="1:7" ht="27" customHeight="1" x14ac:dyDescent="0.35">
      <c r="A63" s="138">
        <v>22090000</v>
      </c>
      <c r="B63" s="139" t="s">
        <v>155</v>
      </c>
      <c r="C63" s="151">
        <f t="shared" ref="C63:C68" si="3">SUM(D63)</f>
        <v>37000</v>
      </c>
      <c r="D63" s="148">
        <f>SUM(D64:D65)</f>
        <v>37000</v>
      </c>
      <c r="E63" s="175"/>
      <c r="F63" s="176"/>
    </row>
    <row r="64" spans="1:7" ht="72" customHeight="1" x14ac:dyDescent="0.4">
      <c r="A64" s="546">
        <v>22090100</v>
      </c>
      <c r="B64" s="160" t="s">
        <v>156</v>
      </c>
      <c r="C64" s="143">
        <f t="shared" si="3"/>
        <v>25000</v>
      </c>
      <c r="D64" s="548">
        <v>25000</v>
      </c>
      <c r="E64" s="161"/>
      <c r="F64" s="545"/>
    </row>
    <row r="65" spans="1:7" ht="70.5" customHeight="1" x14ac:dyDescent="0.4">
      <c r="A65" s="546">
        <v>22090400</v>
      </c>
      <c r="B65" s="160" t="s">
        <v>157</v>
      </c>
      <c r="C65" s="143">
        <f t="shared" si="3"/>
        <v>12000</v>
      </c>
      <c r="D65" s="548">
        <v>12000</v>
      </c>
      <c r="E65" s="161"/>
      <c r="F65" s="545"/>
    </row>
    <row r="66" spans="1:7" ht="25.5" customHeight="1" x14ac:dyDescent="0.35">
      <c r="A66" s="138">
        <v>24000000</v>
      </c>
      <c r="B66" s="139" t="s">
        <v>158</v>
      </c>
      <c r="C66" s="151">
        <f t="shared" si="3"/>
        <v>85000</v>
      </c>
      <c r="D66" s="148">
        <f>SUM(D67)</f>
        <v>85000</v>
      </c>
      <c r="E66" s="153"/>
      <c r="F66" s="545"/>
    </row>
    <row r="67" spans="1:7" ht="26.25" x14ac:dyDescent="0.35">
      <c r="A67" s="138">
        <v>24060000</v>
      </c>
      <c r="B67" s="139" t="s">
        <v>159</v>
      </c>
      <c r="C67" s="151">
        <f t="shared" si="3"/>
        <v>85000</v>
      </c>
      <c r="D67" s="148">
        <f>SUM(D68)</f>
        <v>85000</v>
      </c>
      <c r="E67" s="153"/>
      <c r="F67" s="545"/>
    </row>
    <row r="68" spans="1:7" ht="27" x14ac:dyDescent="0.4">
      <c r="A68" s="546">
        <v>24060300</v>
      </c>
      <c r="B68" s="160" t="s">
        <v>159</v>
      </c>
      <c r="C68" s="143">
        <f t="shared" si="3"/>
        <v>85000</v>
      </c>
      <c r="D68" s="548">
        <v>85000</v>
      </c>
      <c r="E68" s="161"/>
      <c r="F68" s="545" t="s">
        <v>160</v>
      </c>
    </row>
    <row r="69" spans="1:7" ht="28.5" customHeight="1" x14ac:dyDescent="0.4">
      <c r="A69" s="138">
        <v>25000000</v>
      </c>
      <c r="B69" s="139" t="s">
        <v>161</v>
      </c>
      <c r="C69" s="147">
        <f>SUM(E69)</f>
        <v>9917866</v>
      </c>
      <c r="D69" s="544"/>
      <c r="E69" s="148">
        <f>SUM(E70)</f>
        <v>9917866</v>
      </c>
      <c r="F69" s="545"/>
    </row>
    <row r="70" spans="1:7" ht="48" customHeight="1" x14ac:dyDescent="0.4">
      <c r="A70" s="138">
        <v>25010000</v>
      </c>
      <c r="B70" s="139" t="s">
        <v>162</v>
      </c>
      <c r="C70" s="147">
        <f>SUM(E70)</f>
        <v>9917866</v>
      </c>
      <c r="D70" s="178"/>
      <c r="E70" s="148">
        <f>SUM(E71:E74)</f>
        <v>9917866</v>
      </c>
      <c r="F70" s="545"/>
    </row>
    <row r="71" spans="1:7" ht="51" customHeight="1" x14ac:dyDescent="0.4">
      <c r="A71" s="546">
        <v>25010100</v>
      </c>
      <c r="B71" s="160" t="s">
        <v>163</v>
      </c>
      <c r="C71" s="143"/>
      <c r="D71" s="178"/>
      <c r="E71" s="179">
        <v>9537509</v>
      </c>
      <c r="F71" s="180"/>
    </row>
    <row r="72" spans="1:7" ht="51" customHeight="1" x14ac:dyDescent="0.4">
      <c r="A72" s="546">
        <v>25010200</v>
      </c>
      <c r="B72" s="160" t="s">
        <v>177</v>
      </c>
      <c r="C72" s="143"/>
      <c r="D72" s="178"/>
      <c r="E72" s="179">
        <v>18000</v>
      </c>
      <c r="F72" s="180"/>
    </row>
    <row r="73" spans="1:7" ht="27" customHeight="1" x14ac:dyDescent="0.4">
      <c r="A73" s="546">
        <v>25010300</v>
      </c>
      <c r="B73" s="160" t="s">
        <v>164</v>
      </c>
      <c r="C73" s="143"/>
      <c r="D73" s="178"/>
      <c r="E73" s="179">
        <v>362357</v>
      </c>
      <c r="F73" s="180"/>
    </row>
    <row r="74" spans="1:7" ht="75" hidden="1" customHeight="1" x14ac:dyDescent="0.4">
      <c r="A74" s="546">
        <v>25010400</v>
      </c>
      <c r="B74" s="232" t="s">
        <v>165</v>
      </c>
      <c r="C74" s="143"/>
      <c r="D74" s="181"/>
      <c r="E74" s="548"/>
      <c r="F74" s="157"/>
    </row>
    <row r="75" spans="1:7" ht="26.25" customHeight="1" x14ac:dyDescent="0.4">
      <c r="A75" s="145">
        <v>30000000</v>
      </c>
      <c r="B75" s="233" t="s">
        <v>178</v>
      </c>
      <c r="C75" s="147">
        <f>SUM(E75)</f>
        <v>90000</v>
      </c>
      <c r="D75" s="181"/>
      <c r="E75" s="148">
        <f>SUM(F75)</f>
        <v>90000</v>
      </c>
      <c r="F75" s="234">
        <f>SUM(F76)</f>
        <v>90000</v>
      </c>
    </row>
    <row r="76" spans="1:7" ht="33" customHeight="1" x14ac:dyDescent="0.35">
      <c r="A76" s="145">
        <v>33000000</v>
      </c>
      <c r="B76" s="531" t="s">
        <v>179</v>
      </c>
      <c r="C76" s="147">
        <f>SUM(E76)</f>
        <v>90000</v>
      </c>
      <c r="D76" s="532"/>
      <c r="E76" s="148">
        <f>SUM(F76)</f>
        <v>90000</v>
      </c>
      <c r="F76" s="234">
        <f>SUM(F77)</f>
        <v>90000</v>
      </c>
    </row>
    <row r="77" spans="1:7" ht="26.25" customHeight="1" x14ac:dyDescent="0.4">
      <c r="A77" s="149">
        <v>33010000</v>
      </c>
      <c r="B77" s="533" t="s">
        <v>180</v>
      </c>
      <c r="C77" s="143">
        <f>SUM(E77)</f>
        <v>90000</v>
      </c>
      <c r="D77" s="181"/>
      <c r="E77" s="548">
        <f>SUM(F77)</f>
        <v>90000</v>
      </c>
      <c r="F77" s="235">
        <f>SUM(F78)</f>
        <v>90000</v>
      </c>
    </row>
    <row r="78" spans="1:7" ht="99" customHeight="1" x14ac:dyDescent="0.4">
      <c r="A78" s="546">
        <v>33010100</v>
      </c>
      <c r="B78" s="231" t="s">
        <v>181</v>
      </c>
      <c r="C78" s="143">
        <f>SUM(E78)</f>
        <v>90000</v>
      </c>
      <c r="D78" s="181"/>
      <c r="E78" s="548">
        <f>SUM(F78)</f>
        <v>90000</v>
      </c>
      <c r="F78" s="235">
        <v>90000</v>
      </c>
    </row>
    <row r="79" spans="1:7" ht="28.5" customHeight="1" x14ac:dyDescent="0.35">
      <c r="A79" s="546"/>
      <c r="B79" s="139" t="s">
        <v>166</v>
      </c>
      <c r="C79" s="148">
        <f>SUM(C11,C49,C75)</f>
        <v>308953266</v>
      </c>
      <c r="D79" s="148">
        <f>SUM(D11,D49)</f>
        <v>298845400</v>
      </c>
      <c r="E79" s="148">
        <f>SUM(E11,E49,E75)</f>
        <v>10107866</v>
      </c>
      <c r="F79" s="234">
        <f>SUM(F75)</f>
        <v>90000</v>
      </c>
      <c r="G79" s="182"/>
    </row>
    <row r="80" spans="1:7" ht="30" customHeight="1" x14ac:dyDescent="0.35">
      <c r="A80" s="138">
        <v>40000000</v>
      </c>
      <c r="B80" s="139" t="s">
        <v>81</v>
      </c>
      <c r="C80" s="151">
        <f>SUM(D80)</f>
        <v>159221800</v>
      </c>
      <c r="D80" s="183">
        <f>SUM(D81)</f>
        <v>159221800</v>
      </c>
      <c r="E80" s="183"/>
      <c r="F80" s="184"/>
    </row>
    <row r="81" spans="1:7" ht="30" customHeight="1" x14ac:dyDescent="0.35">
      <c r="A81" s="138">
        <v>41000000</v>
      </c>
      <c r="B81" s="139" t="s">
        <v>82</v>
      </c>
      <c r="C81" s="151">
        <f>SUM(D81)</f>
        <v>159221800</v>
      </c>
      <c r="D81" s="183">
        <f>SUM(D82,D86)</f>
        <v>159221800</v>
      </c>
      <c r="E81" s="183"/>
      <c r="F81" s="184"/>
    </row>
    <row r="82" spans="1:7" ht="30" customHeight="1" x14ac:dyDescent="0.35">
      <c r="A82" s="138">
        <v>41030000</v>
      </c>
      <c r="B82" s="139" t="s">
        <v>83</v>
      </c>
      <c r="C82" s="151">
        <f>SUM(D82)</f>
        <v>89881300</v>
      </c>
      <c r="D82" s="183">
        <f>SUM(D83:D85)</f>
        <v>89881300</v>
      </c>
      <c r="E82" s="183"/>
      <c r="F82" s="184"/>
    </row>
    <row r="83" spans="1:7" ht="42" customHeight="1" x14ac:dyDescent="0.4">
      <c r="A83" s="186">
        <v>41033900</v>
      </c>
      <c r="B83" s="547" t="s">
        <v>167</v>
      </c>
      <c r="C83" s="143">
        <f>SUM(D83)</f>
        <v>53082300</v>
      </c>
      <c r="D83" s="548">
        <v>53082300</v>
      </c>
      <c r="E83" s="553"/>
      <c r="F83" s="554"/>
    </row>
    <row r="84" spans="1:7" ht="52.5" customHeight="1" x14ac:dyDescent="0.4">
      <c r="A84" s="186">
        <v>41034200</v>
      </c>
      <c r="B84" s="547" t="s">
        <v>168</v>
      </c>
      <c r="C84" s="143">
        <f>SUM(D84)</f>
        <v>31910900</v>
      </c>
      <c r="D84" s="548">
        <v>31910900</v>
      </c>
      <c r="E84" s="553"/>
      <c r="F84" s="554"/>
    </row>
    <row r="85" spans="1:7" ht="106.5" customHeight="1" x14ac:dyDescent="0.4">
      <c r="A85" s="186">
        <v>41035100</v>
      </c>
      <c r="B85" s="534" t="s">
        <v>464</v>
      </c>
      <c r="C85" s="143">
        <f t="shared" ref="C85" si="4">SUM(D85)</f>
        <v>4888100</v>
      </c>
      <c r="D85" s="548">
        <v>4888100</v>
      </c>
      <c r="E85" s="544"/>
      <c r="F85" s="545"/>
    </row>
    <row r="86" spans="1:7" ht="45.75" customHeight="1" x14ac:dyDescent="0.4">
      <c r="A86" s="549">
        <v>41050000</v>
      </c>
      <c r="B86" s="150" t="s">
        <v>476</v>
      </c>
      <c r="C86" s="147">
        <f t="shared" ref="C86:C87" si="5">SUM(D86)</f>
        <v>69340500</v>
      </c>
      <c r="D86" s="148">
        <f>SUM(D87:D92)</f>
        <v>69340500</v>
      </c>
      <c r="E86" s="178"/>
      <c r="F86" s="185"/>
    </row>
    <row r="87" spans="1:7" ht="181.5" customHeight="1" x14ac:dyDescent="0.4">
      <c r="A87" s="556">
        <v>41050100</v>
      </c>
      <c r="B87" s="547" t="s">
        <v>477</v>
      </c>
      <c r="C87" s="143">
        <f t="shared" si="5"/>
        <v>12580000</v>
      </c>
      <c r="D87" s="548">
        <v>12580000</v>
      </c>
      <c r="E87" s="178"/>
      <c r="F87" s="185"/>
    </row>
    <row r="88" spans="1:7" ht="105.75" customHeight="1" x14ac:dyDescent="0.4">
      <c r="A88" s="186">
        <v>41050200</v>
      </c>
      <c r="B88" s="547" t="s">
        <v>478</v>
      </c>
      <c r="C88" s="143">
        <f>SUM(D88)</f>
        <v>29000</v>
      </c>
      <c r="D88" s="548">
        <v>29000</v>
      </c>
      <c r="E88" s="178"/>
      <c r="F88" s="185"/>
    </row>
    <row r="89" spans="1:7" ht="289.5" customHeight="1" x14ac:dyDescent="0.4">
      <c r="A89" s="186">
        <v>41050300</v>
      </c>
      <c r="B89" s="547" t="s">
        <v>479</v>
      </c>
      <c r="C89" s="143">
        <f>SUM(D89)</f>
        <v>54891600</v>
      </c>
      <c r="D89" s="548">
        <v>54891600</v>
      </c>
      <c r="E89" s="178"/>
      <c r="F89" s="185"/>
    </row>
    <row r="90" spans="1:7" ht="80.25" customHeight="1" x14ac:dyDescent="0.4">
      <c r="A90" s="186">
        <v>41051500</v>
      </c>
      <c r="B90" s="547" t="s">
        <v>481</v>
      </c>
      <c r="C90" s="143">
        <f>SUM(D90)</f>
        <v>628600</v>
      </c>
      <c r="D90" s="548">
        <v>628600</v>
      </c>
      <c r="E90" s="550"/>
      <c r="F90" s="237"/>
    </row>
    <row r="91" spans="1:7" ht="80.25" customHeight="1" x14ac:dyDescent="0.4">
      <c r="A91" s="186">
        <v>41052000</v>
      </c>
      <c r="B91" s="534" t="s">
        <v>480</v>
      </c>
      <c r="C91" s="143">
        <f t="shared" ref="C91:C92" si="6">SUM(D91)</f>
        <v>911100</v>
      </c>
      <c r="D91" s="548">
        <v>911100</v>
      </c>
      <c r="E91" s="236"/>
      <c r="F91" s="237"/>
    </row>
    <row r="92" spans="1:7" ht="38.25" customHeight="1" x14ac:dyDescent="0.4">
      <c r="A92" s="551">
        <v>41053900</v>
      </c>
      <c r="B92" s="552" t="s">
        <v>482</v>
      </c>
      <c r="C92" s="143">
        <f t="shared" si="6"/>
        <v>300200</v>
      </c>
      <c r="D92" s="236">
        <v>300200</v>
      </c>
      <c r="E92" s="236"/>
      <c r="F92" s="237"/>
    </row>
    <row r="93" spans="1:7" ht="34.5" customHeight="1" x14ac:dyDescent="0.35">
      <c r="A93" s="187"/>
      <c r="B93" s="188" t="s">
        <v>166</v>
      </c>
      <c r="C93" s="189">
        <f>SUM(D93:E93)</f>
        <v>468175066</v>
      </c>
      <c r="D93" s="189">
        <f>SUM(D79:D80)</f>
        <v>458067200</v>
      </c>
      <c r="E93" s="189">
        <f>SUM(E79:E80)</f>
        <v>10107866</v>
      </c>
      <c r="F93" s="238">
        <f>SUM(F79:F80)</f>
        <v>90000</v>
      </c>
      <c r="G93" s="45"/>
    </row>
    <row r="94" spans="1:7" ht="61.5" customHeight="1" x14ac:dyDescent="0.35">
      <c r="A94" s="190"/>
      <c r="B94" s="191"/>
      <c r="C94" s="192"/>
      <c r="D94" s="193"/>
      <c r="E94" s="193"/>
      <c r="F94" s="46"/>
      <c r="G94" s="45"/>
    </row>
    <row r="95" spans="1:7" ht="64.5" customHeight="1" x14ac:dyDescent="0.5">
      <c r="A95" s="577" t="s">
        <v>169</v>
      </c>
      <c r="B95" s="577"/>
      <c r="C95" s="577"/>
      <c r="D95" s="577"/>
      <c r="E95" s="577"/>
      <c r="F95" s="577"/>
      <c r="G95" s="45"/>
    </row>
    <row r="96" spans="1:7" ht="33.75" customHeight="1" x14ac:dyDescent="0.35">
      <c r="A96" s="47"/>
      <c r="B96" s="48"/>
      <c r="C96" s="48"/>
      <c r="D96" s="49"/>
      <c r="E96" s="49"/>
      <c r="F96" s="49"/>
    </row>
    <row r="97" spans="1:6" ht="24.75" customHeight="1" x14ac:dyDescent="0.3">
      <c r="A97" s="50"/>
      <c r="B97" s="51"/>
      <c r="C97" s="51"/>
      <c r="D97" s="52"/>
      <c r="E97" s="52"/>
      <c r="F97" s="52"/>
    </row>
    <row r="98" spans="1:6" ht="23.25" x14ac:dyDescent="0.35">
      <c r="A98" s="53"/>
      <c r="B98" s="53"/>
      <c r="C98" s="53"/>
      <c r="D98" s="53"/>
      <c r="E98" s="53"/>
      <c r="F98" s="53"/>
    </row>
    <row r="99" spans="1:6" ht="23.25" x14ac:dyDescent="0.35">
      <c r="A99" s="54"/>
      <c r="B99" s="55"/>
      <c r="C99" s="55"/>
      <c r="D99" s="49"/>
      <c r="E99" s="49"/>
      <c r="F99" s="49"/>
    </row>
    <row r="100" spans="1:6" ht="21.75" customHeight="1" x14ac:dyDescent="0.35">
      <c r="A100" s="53"/>
      <c r="B100" s="53"/>
      <c r="C100" s="53"/>
      <c r="D100" s="53"/>
      <c r="E100" s="53"/>
      <c r="F100" s="53"/>
    </row>
    <row r="101" spans="1:6" ht="23.25" x14ac:dyDescent="0.35">
      <c r="A101" s="43"/>
      <c r="B101" s="43"/>
      <c r="C101" s="43"/>
      <c r="D101" s="43"/>
      <c r="E101" s="43"/>
      <c r="F101" s="43"/>
    </row>
    <row r="102" spans="1:6" ht="23.25" x14ac:dyDescent="0.35">
      <c r="A102" s="53"/>
      <c r="B102" s="53"/>
      <c r="C102" s="53"/>
      <c r="D102" s="53"/>
      <c r="E102" s="53"/>
      <c r="F102" s="53"/>
    </row>
    <row r="103" spans="1:6" ht="23.25" x14ac:dyDescent="0.35">
      <c r="A103" s="43"/>
      <c r="B103" s="43"/>
      <c r="C103" s="43"/>
      <c r="D103" s="43"/>
      <c r="E103" s="43"/>
      <c r="F103" s="43"/>
    </row>
    <row r="104" spans="1:6" ht="23.25" x14ac:dyDescent="0.35">
      <c r="A104" s="43"/>
      <c r="B104" s="43"/>
      <c r="C104" s="43"/>
      <c r="D104" s="43"/>
      <c r="E104" s="43"/>
      <c r="F104" s="43"/>
    </row>
    <row r="105" spans="1:6" ht="23.25" x14ac:dyDescent="0.35">
      <c r="A105" s="43"/>
      <c r="B105" s="43"/>
      <c r="C105" s="43"/>
      <c r="D105" s="43"/>
      <c r="E105" s="43"/>
      <c r="F105" s="43"/>
    </row>
    <row r="106" spans="1:6" ht="23.25" x14ac:dyDescent="0.35">
      <c r="A106" s="43"/>
      <c r="B106" s="43"/>
      <c r="C106" s="43"/>
      <c r="D106" s="43"/>
      <c r="E106" s="43"/>
      <c r="F106" s="43"/>
    </row>
    <row r="107" spans="1:6" ht="23.25" x14ac:dyDescent="0.35">
      <c r="A107" s="43"/>
      <c r="B107" s="43"/>
      <c r="C107" s="43"/>
      <c r="D107" s="43"/>
      <c r="E107" s="43"/>
      <c r="F107" s="43"/>
    </row>
    <row r="108" spans="1:6" ht="23.25" x14ac:dyDescent="0.35">
      <c r="A108" s="43"/>
      <c r="B108" s="43"/>
      <c r="C108" s="43"/>
      <c r="D108" s="43"/>
      <c r="E108" s="43"/>
      <c r="F108" s="43"/>
    </row>
    <row r="109" spans="1:6" ht="23.25" x14ac:dyDescent="0.35">
      <c r="A109" s="43"/>
      <c r="B109" s="43"/>
      <c r="C109" s="43"/>
      <c r="D109" s="43"/>
      <c r="E109" s="43"/>
      <c r="F109" s="43"/>
    </row>
    <row r="110" spans="1:6" ht="23.25" x14ac:dyDescent="0.35">
      <c r="A110" s="43"/>
      <c r="B110" s="43"/>
      <c r="C110" s="43"/>
      <c r="D110" s="43"/>
      <c r="E110" s="43"/>
      <c r="F110" s="43"/>
    </row>
    <row r="111" spans="1:6" ht="23.25" x14ac:dyDescent="0.35">
      <c r="A111" s="43"/>
      <c r="B111" s="43"/>
      <c r="C111" s="43"/>
      <c r="D111" s="43"/>
      <c r="E111" s="43"/>
      <c r="F111" s="43"/>
    </row>
    <row r="112" spans="1:6" ht="23.25" x14ac:dyDescent="0.35">
      <c r="A112" s="43"/>
      <c r="B112" s="43"/>
      <c r="C112" s="43"/>
      <c r="D112" s="43"/>
      <c r="E112" s="43"/>
      <c r="F112" s="43"/>
    </row>
    <row r="113" spans="1:6" ht="23.25" x14ac:dyDescent="0.35">
      <c r="A113" s="43"/>
      <c r="B113" s="43"/>
      <c r="C113" s="43"/>
      <c r="D113" s="43"/>
      <c r="E113" s="43"/>
      <c r="F113" s="43"/>
    </row>
    <row r="114" spans="1:6" ht="23.25" x14ac:dyDescent="0.35">
      <c r="A114" s="53"/>
      <c r="B114" s="53"/>
      <c r="C114" s="53"/>
      <c r="D114" s="53"/>
      <c r="E114" s="53"/>
      <c r="F114" s="53"/>
    </row>
    <row r="115" spans="1:6" ht="23.25" x14ac:dyDescent="0.35">
      <c r="A115" s="53"/>
      <c r="B115" s="53"/>
      <c r="C115" s="53"/>
      <c r="D115" s="53"/>
      <c r="E115" s="53"/>
      <c r="F115" s="53"/>
    </row>
    <row r="116" spans="1:6" ht="23.25" x14ac:dyDescent="0.35">
      <c r="A116" s="53"/>
      <c r="B116" s="53"/>
      <c r="C116" s="53"/>
      <c r="D116" s="53"/>
      <c r="E116" s="53"/>
      <c r="F116" s="53"/>
    </row>
    <row r="117" spans="1:6" ht="23.25" x14ac:dyDescent="0.35">
      <c r="A117" s="53"/>
      <c r="B117" s="53"/>
      <c r="C117" s="53"/>
      <c r="D117" s="53"/>
      <c r="E117" s="53"/>
      <c r="F117" s="53"/>
    </row>
    <row r="118" spans="1:6" ht="23.25" x14ac:dyDescent="0.35">
      <c r="A118" s="53"/>
      <c r="B118" s="53"/>
      <c r="C118" s="53"/>
      <c r="D118" s="53"/>
      <c r="E118" s="53"/>
      <c r="F118" s="53"/>
    </row>
    <row r="119" spans="1:6" ht="23.25" x14ac:dyDescent="0.35">
      <c r="A119" s="53"/>
      <c r="B119" s="53"/>
      <c r="C119" s="53"/>
      <c r="D119" s="53"/>
      <c r="E119" s="53"/>
      <c r="F119" s="53"/>
    </row>
    <row r="120" spans="1:6" ht="23.25" x14ac:dyDescent="0.35">
      <c r="A120" s="53"/>
      <c r="B120" s="53"/>
      <c r="C120" s="53"/>
      <c r="D120" s="53"/>
      <c r="E120" s="53"/>
      <c r="F120" s="53"/>
    </row>
    <row r="121" spans="1:6" ht="23.25" x14ac:dyDescent="0.35">
      <c r="A121" s="53"/>
      <c r="B121" s="53"/>
      <c r="C121" s="53"/>
      <c r="D121" s="53"/>
      <c r="E121" s="53"/>
      <c r="F121" s="53"/>
    </row>
    <row r="122" spans="1:6" ht="23.25" x14ac:dyDescent="0.35">
      <c r="A122" s="53"/>
      <c r="B122" s="53"/>
      <c r="C122" s="53"/>
      <c r="D122" s="53"/>
      <c r="E122" s="53"/>
      <c r="F122" s="53"/>
    </row>
    <row r="123" spans="1:6" ht="23.25" x14ac:dyDescent="0.35">
      <c r="A123" s="53"/>
      <c r="B123" s="53"/>
      <c r="C123" s="53"/>
      <c r="D123" s="53"/>
      <c r="E123" s="53"/>
      <c r="F123" s="53"/>
    </row>
    <row r="124" spans="1:6" ht="23.25" x14ac:dyDescent="0.35">
      <c r="A124" s="53"/>
      <c r="B124" s="53"/>
      <c r="C124" s="53"/>
      <c r="D124" s="53"/>
      <c r="E124" s="53"/>
      <c r="F124" s="53"/>
    </row>
    <row r="125" spans="1:6" ht="23.25" x14ac:dyDescent="0.35">
      <c r="A125" s="53"/>
      <c r="B125" s="53"/>
      <c r="C125" s="53"/>
      <c r="D125" s="53"/>
      <c r="E125" s="53"/>
      <c r="F125" s="53"/>
    </row>
    <row r="126" spans="1:6" ht="23.25" x14ac:dyDescent="0.35">
      <c r="A126" s="53"/>
      <c r="B126" s="53"/>
      <c r="C126" s="53"/>
      <c r="D126" s="53"/>
      <c r="E126" s="53"/>
      <c r="F126" s="53"/>
    </row>
    <row r="127" spans="1:6" ht="23.25" x14ac:dyDescent="0.35">
      <c r="A127" s="53"/>
      <c r="B127" s="53"/>
      <c r="C127" s="53"/>
      <c r="D127" s="53"/>
      <c r="E127" s="53"/>
      <c r="F127" s="53"/>
    </row>
    <row r="128" spans="1:6" ht="23.25" x14ac:dyDescent="0.35">
      <c r="A128" s="53"/>
      <c r="B128" s="53"/>
      <c r="C128" s="53"/>
      <c r="D128" s="53"/>
      <c r="E128" s="53"/>
      <c r="F128" s="53"/>
    </row>
    <row r="129" spans="1:6" ht="23.25" x14ac:dyDescent="0.35">
      <c r="A129" s="53"/>
      <c r="B129" s="53"/>
      <c r="C129" s="53"/>
      <c r="D129" s="53"/>
      <c r="E129" s="53"/>
      <c r="F129" s="53"/>
    </row>
    <row r="130" spans="1:6" ht="23.25" x14ac:dyDescent="0.35">
      <c r="A130" s="53"/>
      <c r="B130" s="53"/>
      <c r="C130" s="53"/>
      <c r="D130" s="53"/>
      <c r="E130" s="53"/>
      <c r="F130" s="53"/>
    </row>
    <row r="131" spans="1:6" ht="23.25" x14ac:dyDescent="0.35">
      <c r="A131" s="53"/>
      <c r="B131" s="53"/>
      <c r="C131" s="53"/>
      <c r="D131" s="53"/>
      <c r="E131" s="53"/>
      <c r="F131" s="53"/>
    </row>
    <row r="132" spans="1:6" ht="23.25" x14ac:dyDescent="0.35">
      <c r="A132" s="53"/>
      <c r="B132" s="53"/>
      <c r="C132" s="53"/>
      <c r="D132" s="53"/>
      <c r="E132" s="53"/>
      <c r="F132" s="53"/>
    </row>
    <row r="133" spans="1:6" ht="23.25" x14ac:dyDescent="0.35">
      <c r="A133" s="53"/>
      <c r="B133" s="53"/>
      <c r="C133" s="53"/>
      <c r="D133" s="53"/>
      <c r="E133" s="53"/>
      <c r="F133" s="53"/>
    </row>
    <row r="134" spans="1:6" ht="23.25" x14ac:dyDescent="0.35">
      <c r="A134" s="53"/>
      <c r="B134" s="53"/>
      <c r="C134" s="53"/>
      <c r="D134" s="53"/>
      <c r="E134" s="53"/>
      <c r="F134" s="53"/>
    </row>
    <row r="135" spans="1:6" ht="23.25" x14ac:dyDescent="0.35">
      <c r="A135" s="53"/>
      <c r="B135" s="53"/>
      <c r="C135" s="53"/>
      <c r="D135" s="53"/>
      <c r="E135" s="53"/>
      <c r="F135" s="53"/>
    </row>
    <row r="136" spans="1:6" ht="23.25" x14ac:dyDescent="0.35">
      <c r="A136" s="53"/>
      <c r="B136" s="53"/>
      <c r="C136" s="53"/>
      <c r="D136" s="53"/>
      <c r="E136" s="53"/>
      <c r="F136" s="53"/>
    </row>
    <row r="137" spans="1:6" ht="23.25" x14ac:dyDescent="0.35">
      <c r="A137" s="53"/>
      <c r="B137" s="53"/>
      <c r="C137" s="53"/>
      <c r="D137" s="53"/>
      <c r="E137" s="53"/>
      <c r="F137" s="53"/>
    </row>
    <row r="138" spans="1:6" ht="23.25" x14ac:dyDescent="0.35">
      <c r="A138" s="53"/>
      <c r="B138" s="53"/>
      <c r="C138" s="53"/>
      <c r="D138" s="53"/>
      <c r="E138" s="53"/>
      <c r="F138" s="53"/>
    </row>
    <row r="139" spans="1:6" ht="23.25" x14ac:dyDescent="0.35">
      <c r="A139" s="53"/>
      <c r="B139" s="53"/>
      <c r="C139" s="53"/>
      <c r="D139" s="53"/>
      <c r="E139" s="53"/>
      <c r="F139" s="53"/>
    </row>
  </sheetData>
  <mergeCells count="15">
    <mergeCell ref="C1:F1"/>
    <mergeCell ref="C2:F2"/>
    <mergeCell ref="D3:F3"/>
    <mergeCell ref="A95:F95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14" zoomScaleNormal="100" workbookViewId="0">
      <selection activeCell="B15" sqref="B15"/>
    </sheetView>
  </sheetViews>
  <sheetFormatPr defaultColWidth="8" defaultRowHeight="12.75" x14ac:dyDescent="0.2"/>
  <cols>
    <col min="1" max="1" width="10.5703125" style="95" customWidth="1"/>
    <col min="2" max="2" width="29.140625" style="88" customWidth="1"/>
    <col min="3" max="3" width="21" style="88" customWidth="1"/>
    <col min="4" max="4" width="20.7109375" style="89" customWidth="1"/>
    <col min="5" max="5" width="17.28515625" style="89" customWidth="1"/>
    <col min="6" max="6" width="17" style="71" customWidth="1"/>
    <col min="7" max="8" width="8" style="71"/>
    <col min="9" max="9" width="12.140625" style="71" bestFit="1" customWidth="1"/>
    <col min="10" max="16384" width="8" style="71"/>
  </cols>
  <sheetData>
    <row r="1" spans="1:9" ht="16.5" customHeight="1" x14ac:dyDescent="0.3">
      <c r="A1" s="68"/>
      <c r="B1" s="69"/>
      <c r="C1" s="69"/>
      <c r="D1" s="70"/>
      <c r="E1" s="601"/>
      <c r="F1" s="601"/>
    </row>
    <row r="2" spans="1:9" ht="17.25" customHeight="1" x14ac:dyDescent="0.3">
      <c r="A2" s="68"/>
      <c r="B2" s="69"/>
      <c r="C2" s="69"/>
      <c r="D2" s="70"/>
      <c r="E2" s="602"/>
      <c r="F2" s="602"/>
    </row>
    <row r="3" spans="1:9" ht="18" customHeight="1" x14ac:dyDescent="0.3">
      <c r="A3" s="68"/>
      <c r="B3" s="69"/>
      <c r="C3" s="69"/>
      <c r="D3" s="70"/>
      <c r="E3" s="602"/>
      <c r="F3" s="602"/>
    </row>
    <row r="4" spans="1:9" ht="72" customHeight="1" x14ac:dyDescent="0.25">
      <c r="A4" s="68"/>
      <c r="B4" s="69"/>
      <c r="C4" s="69"/>
      <c r="D4" s="70"/>
      <c r="E4" s="70"/>
      <c r="F4" s="70"/>
    </row>
    <row r="5" spans="1:9" ht="30.75" customHeight="1" x14ac:dyDescent="0.2">
      <c r="A5" s="603" t="s">
        <v>207</v>
      </c>
      <c r="B5" s="603"/>
      <c r="C5" s="603"/>
      <c r="D5" s="603"/>
      <c r="E5" s="603"/>
      <c r="F5" s="603"/>
    </row>
    <row r="6" spans="1:9" ht="51" customHeight="1" x14ac:dyDescent="0.25">
      <c r="A6" s="68"/>
      <c r="B6" s="69"/>
      <c r="C6" s="69"/>
      <c r="D6" s="72"/>
      <c r="E6" s="72"/>
      <c r="F6" s="73" t="s">
        <v>0</v>
      </c>
    </row>
    <row r="7" spans="1:9" ht="39" customHeight="1" x14ac:dyDescent="0.2">
      <c r="A7" s="597" t="s">
        <v>37</v>
      </c>
      <c r="B7" s="598" t="s">
        <v>38</v>
      </c>
      <c r="C7" s="599" t="s">
        <v>39</v>
      </c>
      <c r="D7" s="600" t="s">
        <v>88</v>
      </c>
      <c r="E7" s="599" t="s">
        <v>89</v>
      </c>
      <c r="F7" s="599"/>
    </row>
    <row r="8" spans="1:9" ht="62.25" customHeight="1" x14ac:dyDescent="0.2">
      <c r="A8" s="597"/>
      <c r="B8" s="598"/>
      <c r="C8" s="599"/>
      <c r="D8" s="600"/>
      <c r="E8" s="75" t="s">
        <v>40</v>
      </c>
      <c r="F8" s="74" t="s">
        <v>41</v>
      </c>
    </row>
    <row r="9" spans="1:9" s="78" customFormat="1" ht="16.5" customHeight="1" x14ac:dyDescent="0.2">
      <c r="A9" s="76">
        <v>1</v>
      </c>
      <c r="B9" s="76">
        <v>2</v>
      </c>
      <c r="C9" s="77">
        <v>6</v>
      </c>
      <c r="D9" s="77">
        <v>3</v>
      </c>
      <c r="E9" s="77">
        <v>4</v>
      </c>
      <c r="F9" s="77">
        <v>5</v>
      </c>
    </row>
    <row r="10" spans="1:9" s="81" customFormat="1" ht="39.75" customHeight="1" x14ac:dyDescent="0.25">
      <c r="A10" s="227" t="s">
        <v>42</v>
      </c>
      <c r="B10" s="79" t="s">
        <v>43</v>
      </c>
      <c r="C10" s="194">
        <f t="shared" ref="C10:C29" si="0">SUM(D10:E10)</f>
        <v>0</v>
      </c>
      <c r="D10" s="194">
        <f>D11</f>
        <v>-26760859</v>
      </c>
      <c r="E10" s="194">
        <f>E11</f>
        <v>26760859</v>
      </c>
      <c r="F10" s="194">
        <f>F11</f>
        <v>26760859</v>
      </c>
      <c r="G10" s="80"/>
    </row>
    <row r="11" spans="1:9" s="81" customFormat="1" ht="54.75" customHeight="1" x14ac:dyDescent="0.25">
      <c r="A11" s="227">
        <v>208000</v>
      </c>
      <c r="B11" s="79" t="s">
        <v>44</v>
      </c>
      <c r="C11" s="194">
        <f t="shared" si="0"/>
        <v>0</v>
      </c>
      <c r="D11" s="194">
        <f>D12+D13</f>
        <v>-26760859</v>
      </c>
      <c r="E11" s="194">
        <f>E12+E13</f>
        <v>26760859</v>
      </c>
      <c r="F11" s="194">
        <f>F12+F13</f>
        <v>26760859</v>
      </c>
      <c r="G11" s="80"/>
    </row>
    <row r="12" spans="1:9" s="81" customFormat="1" ht="26.25" hidden="1" customHeight="1" x14ac:dyDescent="0.25">
      <c r="A12" s="228">
        <v>208100</v>
      </c>
      <c r="B12" s="82" t="s">
        <v>45</v>
      </c>
      <c r="C12" s="196">
        <f t="shared" si="0"/>
        <v>0</v>
      </c>
      <c r="D12" s="195"/>
      <c r="E12" s="196"/>
      <c r="F12" s="196"/>
      <c r="G12" s="80"/>
      <c r="I12" s="83"/>
    </row>
    <row r="13" spans="1:9" ht="69" customHeight="1" x14ac:dyDescent="0.25">
      <c r="A13" s="228" t="s">
        <v>46</v>
      </c>
      <c r="B13" s="84" t="s">
        <v>47</v>
      </c>
      <c r="C13" s="196">
        <f t="shared" si="0"/>
        <v>0</v>
      </c>
      <c r="D13" s="197">
        <v>-26760859</v>
      </c>
      <c r="E13" s="197">
        <v>26760859</v>
      </c>
      <c r="F13" s="197">
        <v>26760859</v>
      </c>
      <c r="G13" s="85"/>
    </row>
    <row r="14" spans="1:9" ht="24.75" customHeight="1" x14ac:dyDescent="0.25">
      <c r="A14" s="227" t="s">
        <v>1</v>
      </c>
      <c r="B14" s="79" t="s">
        <v>2</v>
      </c>
      <c r="C14" s="194">
        <f>SUM(D14:E14)</f>
        <v>4151586</v>
      </c>
      <c r="D14" s="194">
        <f t="shared" ref="D14:F15" si="1">D15</f>
        <v>0</v>
      </c>
      <c r="E14" s="194">
        <f t="shared" si="1"/>
        <v>4151586</v>
      </c>
      <c r="F14" s="194">
        <f t="shared" si="1"/>
        <v>4151586</v>
      </c>
      <c r="G14" s="85"/>
    </row>
    <row r="15" spans="1:9" ht="50.25" customHeight="1" x14ac:dyDescent="0.25">
      <c r="A15" s="227">
        <v>301000</v>
      </c>
      <c r="B15" s="79" t="s">
        <v>3</v>
      </c>
      <c r="C15" s="194">
        <f>SUM(D15:E15)</f>
        <v>4151586</v>
      </c>
      <c r="D15" s="194">
        <f t="shared" si="1"/>
        <v>0</v>
      </c>
      <c r="E15" s="194">
        <f>SUM(E16:E17)</f>
        <v>4151586</v>
      </c>
      <c r="F15" s="194">
        <f>SUM(F16:F17)</f>
        <v>4151586</v>
      </c>
      <c r="G15" s="85"/>
    </row>
    <row r="16" spans="1:9" ht="30" customHeight="1" x14ac:dyDescent="0.25">
      <c r="A16" s="228">
        <v>301100</v>
      </c>
      <c r="B16" s="82" t="s">
        <v>4</v>
      </c>
      <c r="C16" s="196">
        <f>SUM(D16:E16)</f>
        <v>4151586</v>
      </c>
      <c r="D16" s="195">
        <v>0</v>
      </c>
      <c r="E16" s="196">
        <v>4151586</v>
      </c>
      <c r="F16" s="196">
        <v>4151586</v>
      </c>
      <c r="G16" s="85"/>
    </row>
    <row r="17" spans="1:8" ht="27.75" hidden="1" customHeight="1" x14ac:dyDescent="0.25">
      <c r="A17" s="228" t="s">
        <v>507</v>
      </c>
      <c r="B17" s="82" t="s">
        <v>508</v>
      </c>
      <c r="C17" s="196">
        <f>SUM(D17:E17)</f>
        <v>0</v>
      </c>
      <c r="D17" s="195">
        <v>0</v>
      </c>
      <c r="E17" s="196"/>
      <c r="F17" s="196"/>
      <c r="G17" s="85"/>
    </row>
    <row r="18" spans="1:8" ht="28.5" customHeight="1" x14ac:dyDescent="0.25">
      <c r="A18" s="227"/>
      <c r="B18" s="86" t="s">
        <v>48</v>
      </c>
      <c r="C18" s="194">
        <f t="shared" si="0"/>
        <v>4151586</v>
      </c>
      <c r="D18" s="198">
        <f>SUM(D10,D14)</f>
        <v>-26760859</v>
      </c>
      <c r="E18" s="198">
        <f>SUM(E10,E14)</f>
        <v>30912445</v>
      </c>
      <c r="F18" s="198">
        <f>SUM(F10,F14)</f>
        <v>30912445</v>
      </c>
      <c r="G18" s="85"/>
    </row>
    <row r="19" spans="1:8" ht="35.25" customHeight="1" x14ac:dyDescent="0.25">
      <c r="A19" s="227" t="s">
        <v>5</v>
      </c>
      <c r="B19" s="79" t="s">
        <v>6</v>
      </c>
      <c r="C19" s="194">
        <f>SUM(D19:E19)</f>
        <v>4151586</v>
      </c>
      <c r="D19" s="194">
        <f>D20</f>
        <v>0</v>
      </c>
      <c r="E19" s="194">
        <f>SUM(E20,E23)</f>
        <v>4151586</v>
      </c>
      <c r="F19" s="194">
        <f>SUM(F20,F23)</f>
        <v>4151586</v>
      </c>
      <c r="G19" s="85"/>
    </row>
    <row r="20" spans="1:8" ht="28.5" customHeight="1" x14ac:dyDescent="0.25">
      <c r="A20" s="227" t="s">
        <v>7</v>
      </c>
      <c r="B20" s="79" t="s">
        <v>8</v>
      </c>
      <c r="C20" s="194">
        <f>SUM(D20:E20)</f>
        <v>4151586</v>
      </c>
      <c r="D20" s="194">
        <f>D21+D22</f>
        <v>0</v>
      </c>
      <c r="E20" s="194">
        <f>E21</f>
        <v>4151586</v>
      </c>
      <c r="F20" s="194">
        <f>F21</f>
        <v>4151586</v>
      </c>
      <c r="G20" s="85"/>
    </row>
    <row r="21" spans="1:8" ht="28.5" customHeight="1" x14ac:dyDescent="0.25">
      <c r="A21" s="228" t="s">
        <v>9</v>
      </c>
      <c r="B21" s="82" t="s">
        <v>10</v>
      </c>
      <c r="C21" s="196">
        <f>SUM(D21:E21)</f>
        <v>4151586</v>
      </c>
      <c r="D21" s="195">
        <f>D16</f>
        <v>0</v>
      </c>
      <c r="E21" s="196">
        <f>E16</f>
        <v>4151586</v>
      </c>
      <c r="F21" s="196">
        <f>F16</f>
        <v>4151586</v>
      </c>
      <c r="G21" s="85"/>
    </row>
    <row r="22" spans="1:8" ht="34.5" customHeight="1" x14ac:dyDescent="0.25">
      <c r="A22" s="228" t="s">
        <v>11</v>
      </c>
      <c r="B22" s="87" t="s">
        <v>12</v>
      </c>
      <c r="C22" s="196">
        <f>SUM(D22:E22)</f>
        <v>4151586</v>
      </c>
      <c r="D22" s="197">
        <v>0</v>
      </c>
      <c r="E22" s="197">
        <v>4151586</v>
      </c>
      <c r="F22" s="197">
        <v>4151586</v>
      </c>
      <c r="G22" s="85"/>
    </row>
    <row r="23" spans="1:8" ht="28.5" hidden="1" customHeight="1" x14ac:dyDescent="0.25">
      <c r="A23" s="227" t="s">
        <v>509</v>
      </c>
      <c r="B23" s="79" t="s">
        <v>510</v>
      </c>
      <c r="C23" s="194">
        <f t="shared" ref="C23:C25" si="2">SUM(D23:E23)</f>
        <v>0</v>
      </c>
      <c r="D23" s="566">
        <f t="shared" ref="D23:F24" si="3">SUM(D24)</f>
        <v>0</v>
      </c>
      <c r="E23" s="566">
        <f t="shared" si="3"/>
        <v>0</v>
      </c>
      <c r="F23" s="566">
        <f t="shared" si="3"/>
        <v>0</v>
      </c>
      <c r="G23" s="85"/>
    </row>
    <row r="24" spans="1:8" ht="26.25" hidden="1" customHeight="1" x14ac:dyDescent="0.25">
      <c r="A24" s="228" t="s">
        <v>511</v>
      </c>
      <c r="B24" s="87" t="s">
        <v>512</v>
      </c>
      <c r="C24" s="196">
        <f t="shared" si="2"/>
        <v>0</v>
      </c>
      <c r="D24" s="197">
        <f t="shared" si="3"/>
        <v>0</v>
      </c>
      <c r="E24" s="197">
        <f t="shared" si="3"/>
        <v>0</v>
      </c>
      <c r="F24" s="197">
        <f t="shared" si="3"/>
        <v>0</v>
      </c>
      <c r="G24" s="85"/>
    </row>
    <row r="25" spans="1:8" ht="36" hidden="1" customHeight="1" x14ac:dyDescent="0.25">
      <c r="A25" s="228" t="s">
        <v>513</v>
      </c>
      <c r="B25" s="87" t="s">
        <v>12</v>
      </c>
      <c r="C25" s="196">
        <f t="shared" si="2"/>
        <v>0</v>
      </c>
      <c r="D25" s="197">
        <v>0</v>
      </c>
      <c r="E25" s="197"/>
      <c r="F25" s="197"/>
      <c r="G25" s="85"/>
    </row>
    <row r="26" spans="1:8" ht="43.5" customHeight="1" x14ac:dyDescent="0.25">
      <c r="A26" s="227" t="s">
        <v>49</v>
      </c>
      <c r="B26" s="79" t="s">
        <v>50</v>
      </c>
      <c r="C26" s="194">
        <f t="shared" si="0"/>
        <v>0</v>
      </c>
      <c r="D26" s="194">
        <f>D27</f>
        <v>-26760859</v>
      </c>
      <c r="E26" s="194">
        <f>E27</f>
        <v>26760859</v>
      </c>
      <c r="F26" s="194">
        <f>F27</f>
        <v>26760859</v>
      </c>
      <c r="G26" s="85"/>
    </row>
    <row r="27" spans="1:8" ht="33.75" customHeight="1" x14ac:dyDescent="0.25">
      <c r="A27" s="227" t="s">
        <v>51</v>
      </c>
      <c r="B27" s="79" t="s">
        <v>52</v>
      </c>
      <c r="C27" s="194">
        <f t="shared" si="0"/>
        <v>0</v>
      </c>
      <c r="D27" s="194">
        <f>D28+D29</f>
        <v>-26760859</v>
      </c>
      <c r="E27" s="194">
        <f>E28+E29</f>
        <v>26760859</v>
      </c>
      <c r="F27" s="194">
        <f>F28+F29</f>
        <v>26760859</v>
      </c>
      <c r="G27" s="85"/>
    </row>
    <row r="28" spans="1:8" ht="27.75" hidden="1" customHeight="1" x14ac:dyDescent="0.25">
      <c r="A28" s="228" t="s">
        <v>53</v>
      </c>
      <c r="B28" s="87" t="s">
        <v>54</v>
      </c>
      <c r="C28" s="196">
        <f t="shared" si="0"/>
        <v>0</v>
      </c>
      <c r="D28" s="196">
        <f t="shared" ref="D28:F28" si="4">D12</f>
        <v>0</v>
      </c>
      <c r="E28" s="196">
        <f t="shared" si="4"/>
        <v>0</v>
      </c>
      <c r="F28" s="196">
        <f t="shared" si="4"/>
        <v>0</v>
      </c>
    </row>
    <row r="29" spans="1:8" ht="48.75" customHeight="1" x14ac:dyDescent="0.25">
      <c r="A29" s="228" t="s">
        <v>55</v>
      </c>
      <c r="B29" s="84" t="s">
        <v>47</v>
      </c>
      <c r="C29" s="196">
        <f t="shared" si="0"/>
        <v>0</v>
      </c>
      <c r="D29" s="197">
        <v>-26760859</v>
      </c>
      <c r="E29" s="197">
        <v>26760859</v>
      </c>
      <c r="F29" s="197">
        <v>26760859</v>
      </c>
    </row>
    <row r="30" spans="1:8" ht="31.5" customHeight="1" x14ac:dyDescent="0.25">
      <c r="A30" s="194"/>
      <c r="B30" s="229" t="s">
        <v>56</v>
      </c>
      <c r="C30" s="194">
        <f>SUM(C19,C26)</f>
        <v>4151586</v>
      </c>
      <c r="D30" s="194">
        <f>SUM(D19,D26)</f>
        <v>-26760859</v>
      </c>
      <c r="E30" s="194">
        <f>SUM(E19,E26)</f>
        <v>30912445</v>
      </c>
      <c r="F30" s="194">
        <f>SUM(F19,F26)</f>
        <v>30912445</v>
      </c>
      <c r="G30" s="604"/>
      <c r="H30" s="604"/>
    </row>
    <row r="31" spans="1:8" x14ac:dyDescent="0.2">
      <c r="A31" s="88"/>
    </row>
    <row r="32" spans="1:8" ht="15.75" x14ac:dyDescent="0.25">
      <c r="A32" s="88"/>
      <c r="D32" s="90"/>
      <c r="E32" s="90"/>
      <c r="F32" s="81"/>
    </row>
    <row r="33" spans="1:6" ht="23.25" x14ac:dyDescent="0.2">
      <c r="A33" s="596" t="s">
        <v>106</v>
      </c>
      <c r="B33" s="596"/>
      <c r="C33" s="596"/>
      <c r="D33" s="596"/>
      <c r="E33" s="596"/>
      <c r="F33" s="91"/>
    </row>
    <row r="34" spans="1:6" ht="15.75" x14ac:dyDescent="0.25">
      <c r="A34" s="88"/>
      <c r="D34" s="90"/>
      <c r="E34" s="90"/>
      <c r="F34" s="81"/>
    </row>
    <row r="35" spans="1:6" ht="15" x14ac:dyDescent="0.2">
      <c r="A35" s="88"/>
      <c r="B35" s="92"/>
      <c r="C35" s="92"/>
      <c r="D35" s="93"/>
    </row>
    <row r="36" spans="1:6" ht="15" x14ac:dyDescent="0.2">
      <c r="A36" s="88"/>
      <c r="B36" s="92"/>
      <c r="C36" s="92"/>
      <c r="D36" s="93"/>
    </row>
    <row r="37" spans="1:6" ht="15" x14ac:dyDescent="0.2">
      <c r="A37" s="88"/>
      <c r="B37" s="92"/>
      <c r="C37" s="92"/>
      <c r="D37" s="93"/>
    </row>
    <row r="38" spans="1:6" ht="15" x14ac:dyDescent="0.2">
      <c r="A38" s="88"/>
      <c r="B38" s="92"/>
      <c r="C38" s="92"/>
      <c r="D38" s="93"/>
    </row>
    <row r="39" spans="1:6" ht="15" x14ac:dyDescent="0.2">
      <c r="A39" s="88"/>
      <c r="B39" s="92"/>
      <c r="C39" s="92"/>
      <c r="D39" s="93"/>
    </row>
    <row r="40" spans="1:6" x14ac:dyDescent="0.2">
      <c r="A40" s="88"/>
    </row>
    <row r="41" spans="1:6" x14ac:dyDescent="0.2">
      <c r="A41" s="88"/>
      <c r="D41" s="93"/>
      <c r="E41" s="93"/>
    </row>
    <row r="42" spans="1:6" x14ac:dyDescent="0.2">
      <c r="A42" s="88"/>
      <c r="D42" s="94"/>
    </row>
    <row r="43" spans="1:6" x14ac:dyDescent="0.2">
      <c r="A43" s="88"/>
    </row>
    <row r="44" spans="1:6" x14ac:dyDescent="0.2">
      <c r="A44" s="88"/>
      <c r="E44" s="93"/>
    </row>
    <row r="48" spans="1:6" x14ac:dyDescent="0.2">
      <c r="D48" s="93"/>
    </row>
  </sheetData>
  <mergeCells count="11">
    <mergeCell ref="E1:F1"/>
    <mergeCell ref="E2:F2"/>
    <mergeCell ref="E3:F3"/>
    <mergeCell ref="A5:F5"/>
    <mergeCell ref="G30:H30"/>
    <mergeCell ref="A33:E33"/>
    <mergeCell ref="A7:A8"/>
    <mergeCell ref="B7:B8"/>
    <mergeCell ref="C7:C8"/>
    <mergeCell ref="D7:D8"/>
    <mergeCell ref="E7:F7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30"/>
  <sheetViews>
    <sheetView zoomScale="90" zoomScaleNormal="90" zoomScaleSheetLayoutView="100" workbookViewId="0">
      <selection activeCell="U164" sqref="U164"/>
    </sheetView>
  </sheetViews>
  <sheetFormatPr defaultRowHeight="12.75" x14ac:dyDescent="0.2"/>
  <cols>
    <col min="1" max="1" width="12.5703125" customWidth="1"/>
    <col min="2" max="2" width="8.28515625" customWidth="1"/>
    <col min="3" max="3" width="8.85546875" style="26" customWidth="1"/>
    <col min="4" max="4" width="58.28515625" style="7" customWidth="1"/>
    <col min="5" max="5" width="14.140625" style="3" customWidth="1"/>
    <col min="6" max="6" width="14" style="3" customWidth="1"/>
    <col min="7" max="7" width="13" customWidth="1"/>
    <col min="8" max="8" width="11.5703125" customWidth="1"/>
    <col min="9" max="9" width="9.28515625" customWidth="1"/>
    <col min="10" max="10" width="14.5703125" style="22" customWidth="1"/>
    <col min="11" max="11" width="14" customWidth="1"/>
    <col min="12" max="12" width="11.28515625" customWidth="1"/>
    <col min="13" max="13" width="11.42578125" customWidth="1"/>
    <col min="14" max="14" width="13.7109375" customWidth="1"/>
    <col min="15" max="15" width="13.42578125" customWidth="1"/>
    <col min="16" max="16" width="13.7109375" hidden="1" customWidth="1"/>
    <col min="17" max="17" width="15.140625" style="3" customWidth="1"/>
    <col min="19" max="19" width="13.7109375" customWidth="1"/>
    <col min="20" max="20" width="16.5703125" customWidth="1"/>
  </cols>
  <sheetData>
    <row r="1" spans="1:19" x14ac:dyDescent="0.2">
      <c r="C1" s="21"/>
      <c r="D1" s="2"/>
    </row>
    <row r="2" spans="1:19" x14ac:dyDescent="0.2">
      <c r="C2" s="21"/>
      <c r="D2" s="2"/>
    </row>
    <row r="3" spans="1:19" ht="21" customHeight="1" x14ac:dyDescent="0.2">
      <c r="C3" s="21"/>
      <c r="D3" s="2"/>
    </row>
    <row r="4" spans="1:19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19" ht="23.25" customHeight="1" x14ac:dyDescent="0.2">
      <c r="A5" s="605" t="s">
        <v>23</v>
      </c>
      <c r="B5" s="611" t="s">
        <v>189</v>
      </c>
      <c r="C5" s="611" t="s">
        <v>28</v>
      </c>
      <c r="D5" s="608" t="s">
        <v>27</v>
      </c>
      <c r="E5" s="614" t="s">
        <v>88</v>
      </c>
      <c r="F5" s="615"/>
      <c r="G5" s="615"/>
      <c r="H5" s="615"/>
      <c r="I5" s="616"/>
      <c r="J5" s="614" t="s">
        <v>89</v>
      </c>
      <c r="K5" s="615"/>
      <c r="L5" s="615"/>
      <c r="M5" s="615"/>
      <c r="N5" s="615"/>
      <c r="O5" s="615"/>
      <c r="P5" s="627"/>
      <c r="Q5" s="621" t="s">
        <v>97</v>
      </c>
    </row>
    <row r="6" spans="1:19" ht="19.5" customHeight="1" x14ac:dyDescent="0.2">
      <c r="A6" s="606"/>
      <c r="B6" s="619"/>
      <c r="C6" s="612"/>
      <c r="D6" s="609"/>
      <c r="E6" s="624" t="s">
        <v>98</v>
      </c>
      <c r="F6" s="628" t="s">
        <v>102</v>
      </c>
      <c r="G6" s="614" t="s">
        <v>99</v>
      </c>
      <c r="H6" s="627"/>
      <c r="I6" s="628" t="s">
        <v>103</v>
      </c>
      <c r="J6" s="624" t="s">
        <v>98</v>
      </c>
      <c r="K6" s="628" t="s">
        <v>102</v>
      </c>
      <c r="L6" s="614" t="s">
        <v>99</v>
      </c>
      <c r="M6" s="627"/>
      <c r="N6" s="628" t="s">
        <v>103</v>
      </c>
      <c r="O6" s="633" t="s">
        <v>99</v>
      </c>
      <c r="P6" s="634"/>
      <c r="Q6" s="622"/>
    </row>
    <row r="7" spans="1:19" ht="12.75" customHeight="1" x14ac:dyDescent="0.2">
      <c r="A7" s="607"/>
      <c r="B7" s="619"/>
      <c r="C7" s="612"/>
      <c r="D7" s="609"/>
      <c r="E7" s="625"/>
      <c r="F7" s="629"/>
      <c r="G7" s="617" t="s">
        <v>33</v>
      </c>
      <c r="H7" s="617" t="s">
        <v>34</v>
      </c>
      <c r="I7" s="630"/>
      <c r="J7" s="625"/>
      <c r="K7" s="629"/>
      <c r="L7" s="617" t="s">
        <v>35</v>
      </c>
      <c r="M7" s="617" t="s">
        <v>36</v>
      </c>
      <c r="N7" s="630"/>
      <c r="O7" s="631" t="s">
        <v>100</v>
      </c>
      <c r="P7" s="13" t="s">
        <v>99</v>
      </c>
      <c r="Q7" s="622"/>
    </row>
    <row r="8" spans="1:19" ht="77.25" customHeight="1" x14ac:dyDescent="0.2">
      <c r="A8" s="607"/>
      <c r="B8" s="620"/>
      <c r="C8" s="613"/>
      <c r="D8" s="610"/>
      <c r="E8" s="626"/>
      <c r="F8" s="629"/>
      <c r="G8" s="618"/>
      <c r="H8" s="618"/>
      <c r="I8" s="630"/>
      <c r="J8" s="626"/>
      <c r="K8" s="629"/>
      <c r="L8" s="618"/>
      <c r="M8" s="618"/>
      <c r="N8" s="630"/>
      <c r="O8" s="632"/>
      <c r="P8" s="12" t="s">
        <v>101</v>
      </c>
      <c r="Q8" s="623"/>
    </row>
    <row r="9" spans="1:19" ht="15.75" customHeight="1" x14ac:dyDescent="0.2">
      <c r="A9" s="19">
        <v>1</v>
      </c>
      <c r="B9" s="19" t="s">
        <v>87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190</v>
      </c>
      <c r="S9" s="17"/>
    </row>
    <row r="10" spans="1:19" ht="29.25" customHeight="1" x14ac:dyDescent="0.25">
      <c r="A10" s="293" t="s">
        <v>217</v>
      </c>
      <c r="B10" s="293"/>
      <c r="C10" s="293"/>
      <c r="D10" s="392" t="s">
        <v>208</v>
      </c>
      <c r="E10" s="115">
        <f>SUM(E11)</f>
        <v>94507756</v>
      </c>
      <c r="F10" s="115">
        <f t="shared" ref="F10:Q10" si="0">SUM(F11)</f>
        <v>94507756</v>
      </c>
      <c r="G10" s="115">
        <f t="shared" si="0"/>
        <v>17995545</v>
      </c>
      <c r="H10" s="115">
        <f t="shared" si="0"/>
        <v>336537</v>
      </c>
      <c r="I10" s="115">
        <f t="shared" si="0"/>
        <v>0</v>
      </c>
      <c r="J10" s="115">
        <f t="shared" si="0"/>
        <v>13714340</v>
      </c>
      <c r="K10" s="115">
        <f t="shared" si="0"/>
        <v>4410500</v>
      </c>
      <c r="L10" s="115">
        <f t="shared" si="0"/>
        <v>0</v>
      </c>
      <c r="M10" s="115">
        <f t="shared" si="0"/>
        <v>0</v>
      </c>
      <c r="N10" s="115">
        <f t="shared" si="0"/>
        <v>9303840</v>
      </c>
      <c r="O10" s="115">
        <f t="shared" si="0"/>
        <v>9203840</v>
      </c>
      <c r="P10" s="115" t="e">
        <f t="shared" si="0"/>
        <v>#REF!</v>
      </c>
      <c r="Q10" s="115">
        <f t="shared" si="0"/>
        <v>108222096</v>
      </c>
      <c r="S10" s="269"/>
    </row>
    <row r="11" spans="1:19" s="4" customFormat="1" ht="30.75" customHeight="1" x14ac:dyDescent="0.25">
      <c r="A11" s="293" t="s">
        <v>218</v>
      </c>
      <c r="B11" s="293"/>
      <c r="C11" s="293"/>
      <c r="D11" s="392" t="s">
        <v>208</v>
      </c>
      <c r="E11" s="115">
        <f>SUM(E12:E13,E14,E16,E21,E24,E26,E29,E32,E33,E35,E38,E39,E40,E41,E42,E43,E44,E45)</f>
        <v>94507756</v>
      </c>
      <c r="F11" s="115">
        <f>SUM(F12:F13,F14,F16,F21,F24,F26,F29,F32,F33,F35,F38,F39,F40,F41,F42,F43,F44,F45)</f>
        <v>94507756</v>
      </c>
      <c r="G11" s="115">
        <f t="shared" ref="G11:O11" si="1">SUM(G12:G13,G14,G16,G21,G24,G26,G29,G32,G33,G35,G38,G39,G40,G41,G42,G43,G44,G45)</f>
        <v>17995545</v>
      </c>
      <c r="H11" s="115">
        <f t="shared" si="1"/>
        <v>336537</v>
      </c>
      <c r="I11" s="115">
        <f t="shared" si="1"/>
        <v>0</v>
      </c>
      <c r="J11" s="115">
        <f t="shared" si="1"/>
        <v>13714340</v>
      </c>
      <c r="K11" s="115">
        <f t="shared" si="1"/>
        <v>4410500</v>
      </c>
      <c r="L11" s="115">
        <f t="shared" si="1"/>
        <v>0</v>
      </c>
      <c r="M11" s="115">
        <f t="shared" si="1"/>
        <v>0</v>
      </c>
      <c r="N11" s="115">
        <f t="shared" si="1"/>
        <v>9303840</v>
      </c>
      <c r="O11" s="115">
        <f t="shared" si="1"/>
        <v>9203840</v>
      </c>
      <c r="P11" s="115" t="e">
        <f>SUM(P12:P13,P14,P17,P18,P24,P25,P27,P30,P33,P34,P35,P36,P38,P39,P40,P43,P44,P45,P46,P47,P48,P49,P50,P51,P52,#REF!)</f>
        <v>#REF!</v>
      </c>
      <c r="Q11" s="285">
        <f t="shared" ref="Q11:Q42" si="2">SUM(E11,J11)</f>
        <v>108222096</v>
      </c>
      <c r="S11" s="269"/>
    </row>
    <row r="12" spans="1:19" s="4" customFormat="1" ht="66.75" customHeight="1" x14ac:dyDescent="0.25">
      <c r="A12" s="294" t="s">
        <v>353</v>
      </c>
      <c r="B12" s="294" t="s">
        <v>216</v>
      </c>
      <c r="C12" s="294" t="s">
        <v>59</v>
      </c>
      <c r="D12" s="561" t="s">
        <v>215</v>
      </c>
      <c r="E12" s="377">
        <f t="shared" ref="E12:E49" si="3">SUM(F12,I12)</f>
        <v>20670486</v>
      </c>
      <c r="F12" s="333">
        <v>20670486</v>
      </c>
      <c r="G12" s="333">
        <v>15049220</v>
      </c>
      <c r="H12" s="333">
        <v>258108</v>
      </c>
      <c r="I12" s="116"/>
      <c r="J12" s="119">
        <f t="shared" ref="J12:J31" si="4">SUM(K12,N12)</f>
        <v>62472</v>
      </c>
      <c r="K12" s="116"/>
      <c r="L12" s="116"/>
      <c r="M12" s="116"/>
      <c r="N12" s="333">
        <v>62472</v>
      </c>
      <c r="O12" s="333">
        <v>62472</v>
      </c>
      <c r="P12" s="333"/>
      <c r="Q12" s="119">
        <f t="shared" si="2"/>
        <v>20732958</v>
      </c>
      <c r="S12" s="5"/>
    </row>
    <row r="13" spans="1:19" s="4" customFormat="1" ht="39" customHeight="1" x14ac:dyDescent="0.25">
      <c r="A13" s="294" t="s">
        <v>219</v>
      </c>
      <c r="B13" s="294" t="s">
        <v>214</v>
      </c>
      <c r="C13" s="294" t="s">
        <v>59</v>
      </c>
      <c r="D13" s="349" t="s">
        <v>213</v>
      </c>
      <c r="E13" s="361">
        <f t="shared" si="3"/>
        <v>1004332</v>
      </c>
      <c r="F13" s="323">
        <v>1004332</v>
      </c>
      <c r="G13" s="333">
        <v>800350</v>
      </c>
      <c r="H13" s="333">
        <v>6200</v>
      </c>
      <c r="I13" s="333"/>
      <c r="J13" s="325">
        <f t="shared" si="4"/>
        <v>0</v>
      </c>
      <c r="K13" s="117"/>
      <c r="L13" s="116"/>
      <c r="M13" s="116"/>
      <c r="N13" s="333"/>
      <c r="O13" s="333"/>
      <c r="P13" s="333"/>
      <c r="Q13" s="119">
        <f t="shared" si="2"/>
        <v>1004332</v>
      </c>
      <c r="S13" s="5"/>
    </row>
    <row r="14" spans="1:19" s="4" customFormat="1" ht="21" customHeight="1" x14ac:dyDescent="0.25">
      <c r="A14" s="294" t="s">
        <v>221</v>
      </c>
      <c r="B14" s="294" t="s">
        <v>222</v>
      </c>
      <c r="C14" s="294" t="s">
        <v>58</v>
      </c>
      <c r="D14" s="270" t="s">
        <v>220</v>
      </c>
      <c r="E14" s="361">
        <f t="shared" si="3"/>
        <v>58602600</v>
      </c>
      <c r="F14" s="323">
        <v>58602600</v>
      </c>
      <c r="G14" s="323"/>
      <c r="H14" s="323"/>
      <c r="I14" s="333"/>
      <c r="J14" s="325">
        <f t="shared" si="4"/>
        <v>4410500</v>
      </c>
      <c r="K14" s="117">
        <v>4410500</v>
      </c>
      <c r="L14" s="117"/>
      <c r="M14" s="117"/>
      <c r="N14" s="333"/>
      <c r="O14" s="333"/>
      <c r="P14" s="333"/>
      <c r="Q14" s="119">
        <f t="shared" si="2"/>
        <v>63013100</v>
      </c>
      <c r="S14" s="5"/>
    </row>
    <row r="15" spans="1:19" s="446" customFormat="1" ht="30.75" customHeight="1" x14ac:dyDescent="0.25">
      <c r="A15" s="294"/>
      <c r="B15" s="294"/>
      <c r="C15" s="294"/>
      <c r="D15" s="248" t="s">
        <v>329</v>
      </c>
      <c r="E15" s="243">
        <f t="shared" si="3"/>
        <v>31910900</v>
      </c>
      <c r="F15" s="243">
        <v>31910900</v>
      </c>
      <c r="G15" s="243"/>
      <c r="H15" s="243"/>
      <c r="I15" s="378"/>
      <c r="J15" s="348">
        <f t="shared" si="4"/>
        <v>0</v>
      </c>
      <c r="K15" s="205"/>
      <c r="L15" s="205"/>
      <c r="M15" s="205"/>
      <c r="N15" s="378"/>
      <c r="O15" s="378"/>
      <c r="P15" s="378"/>
      <c r="Q15" s="292">
        <f t="shared" si="2"/>
        <v>31910900</v>
      </c>
      <c r="S15" s="447"/>
    </row>
    <row r="16" spans="1:19" s="4" customFormat="1" ht="21" customHeight="1" x14ac:dyDescent="0.25">
      <c r="A16" s="294" t="s">
        <v>224</v>
      </c>
      <c r="B16" s="294" t="s">
        <v>225</v>
      </c>
      <c r="C16" s="294"/>
      <c r="D16" s="270" t="s">
        <v>13</v>
      </c>
      <c r="E16" s="361">
        <f>SUM(E20,E17:E18)</f>
        <v>1988900</v>
      </c>
      <c r="F16" s="323">
        <f>SUM(F20,F17:F18)</f>
        <v>1988900</v>
      </c>
      <c r="G16" s="361"/>
      <c r="H16" s="361"/>
      <c r="I16" s="361"/>
      <c r="J16" s="325">
        <f t="shared" si="4"/>
        <v>0</v>
      </c>
      <c r="K16" s="361"/>
      <c r="L16" s="361"/>
      <c r="M16" s="361"/>
      <c r="N16" s="361"/>
      <c r="O16" s="361"/>
      <c r="P16" s="333"/>
      <c r="Q16" s="119">
        <f t="shared" si="2"/>
        <v>1988900</v>
      </c>
      <c r="S16" s="5"/>
    </row>
    <row r="17" spans="1:19" s="466" customFormat="1" ht="35.25" customHeight="1" x14ac:dyDescent="0.25">
      <c r="A17" s="242" t="s">
        <v>226</v>
      </c>
      <c r="B17" s="242" t="s">
        <v>227</v>
      </c>
      <c r="C17" s="242" t="s">
        <v>104</v>
      </c>
      <c r="D17" s="276" t="s">
        <v>228</v>
      </c>
      <c r="E17" s="243">
        <f t="shared" si="3"/>
        <v>156200</v>
      </c>
      <c r="F17" s="205">
        <v>156200</v>
      </c>
      <c r="G17" s="205"/>
      <c r="H17" s="205"/>
      <c r="I17" s="205"/>
      <c r="J17" s="348">
        <f t="shared" si="4"/>
        <v>0</v>
      </c>
      <c r="K17" s="205"/>
      <c r="L17" s="205"/>
      <c r="M17" s="205"/>
      <c r="N17" s="205"/>
      <c r="O17" s="205"/>
      <c r="P17" s="205"/>
      <c r="Q17" s="292">
        <f t="shared" si="2"/>
        <v>156200</v>
      </c>
      <c r="S17" s="467"/>
    </row>
    <row r="18" spans="1:19" s="466" customFormat="1" ht="35.25" customHeight="1" x14ac:dyDescent="0.25">
      <c r="A18" s="242" t="s">
        <v>229</v>
      </c>
      <c r="B18" s="242" t="s">
        <v>230</v>
      </c>
      <c r="C18" s="242" t="s">
        <v>104</v>
      </c>
      <c r="D18" s="266" t="s">
        <v>231</v>
      </c>
      <c r="E18" s="243">
        <f t="shared" si="3"/>
        <v>1048600</v>
      </c>
      <c r="F18" s="243">
        <v>1048600</v>
      </c>
      <c r="G18" s="205"/>
      <c r="H18" s="205"/>
      <c r="I18" s="205"/>
      <c r="J18" s="243">
        <f t="shared" si="4"/>
        <v>0</v>
      </c>
      <c r="K18" s="205"/>
      <c r="L18" s="205"/>
      <c r="M18" s="205"/>
      <c r="N18" s="205"/>
      <c r="O18" s="205"/>
      <c r="P18" s="205"/>
      <c r="Q18" s="292">
        <f t="shared" si="2"/>
        <v>1048600</v>
      </c>
      <c r="S18" s="467"/>
    </row>
    <row r="19" spans="1:19" s="466" customFormat="1" ht="22.5" customHeight="1" x14ac:dyDescent="0.25">
      <c r="A19" s="242"/>
      <c r="B19" s="242"/>
      <c r="C19" s="242"/>
      <c r="D19" s="248" t="s">
        <v>496</v>
      </c>
      <c r="E19" s="243">
        <f t="shared" si="3"/>
        <v>628600</v>
      </c>
      <c r="F19" s="243">
        <v>628600</v>
      </c>
      <c r="G19" s="205"/>
      <c r="H19" s="205"/>
      <c r="I19" s="205"/>
      <c r="J19" s="243">
        <f t="shared" si="4"/>
        <v>0</v>
      </c>
      <c r="K19" s="205"/>
      <c r="L19" s="205"/>
      <c r="M19" s="205"/>
      <c r="N19" s="205"/>
      <c r="O19" s="205"/>
      <c r="P19" s="205"/>
      <c r="Q19" s="292">
        <f t="shared" si="2"/>
        <v>628600</v>
      </c>
      <c r="S19" s="467"/>
    </row>
    <row r="20" spans="1:19" s="466" customFormat="1" ht="24" customHeight="1" x14ac:dyDescent="0.25">
      <c r="A20" s="242" t="s">
        <v>232</v>
      </c>
      <c r="B20" s="242" t="s">
        <v>233</v>
      </c>
      <c r="C20" s="242" t="s">
        <v>104</v>
      </c>
      <c r="D20" s="248" t="s">
        <v>14</v>
      </c>
      <c r="E20" s="243">
        <f t="shared" si="3"/>
        <v>784100</v>
      </c>
      <c r="F20" s="243">
        <v>784100</v>
      </c>
      <c r="G20" s="243"/>
      <c r="H20" s="243"/>
      <c r="I20" s="378"/>
      <c r="J20" s="348">
        <f t="shared" si="4"/>
        <v>0</v>
      </c>
      <c r="K20" s="205"/>
      <c r="L20" s="205"/>
      <c r="M20" s="205"/>
      <c r="N20" s="378"/>
      <c r="O20" s="378"/>
      <c r="P20" s="378"/>
      <c r="Q20" s="292">
        <f t="shared" si="2"/>
        <v>784100</v>
      </c>
      <c r="S20" s="467"/>
    </row>
    <row r="21" spans="1:19" s="4" customFormat="1" ht="27" customHeight="1" x14ac:dyDescent="0.25">
      <c r="A21" s="294" t="s">
        <v>234</v>
      </c>
      <c r="B21" s="294" t="s">
        <v>236</v>
      </c>
      <c r="C21" s="294"/>
      <c r="D21" s="277" t="s">
        <v>235</v>
      </c>
      <c r="E21" s="361">
        <f t="shared" si="3"/>
        <v>2556100</v>
      </c>
      <c r="F21" s="323">
        <v>2556100</v>
      </c>
      <c r="G21" s="323"/>
      <c r="H21" s="323"/>
      <c r="I21" s="333"/>
      <c r="J21" s="325">
        <f t="shared" si="4"/>
        <v>0</v>
      </c>
      <c r="K21" s="117"/>
      <c r="L21" s="117"/>
      <c r="M21" s="117"/>
      <c r="N21" s="333"/>
      <c r="O21" s="333"/>
      <c r="P21" s="333"/>
      <c r="Q21" s="119">
        <f t="shared" si="2"/>
        <v>2556100</v>
      </c>
      <c r="S21" s="5"/>
    </row>
    <row r="22" spans="1:19" s="459" customFormat="1" ht="21.75" customHeight="1" x14ac:dyDescent="0.25">
      <c r="A22" s="242" t="s">
        <v>223</v>
      </c>
      <c r="B22" s="242" t="s">
        <v>238</v>
      </c>
      <c r="C22" s="242" t="s">
        <v>104</v>
      </c>
      <c r="D22" s="248" t="s">
        <v>237</v>
      </c>
      <c r="E22" s="243">
        <f t="shared" si="3"/>
        <v>2556100</v>
      </c>
      <c r="F22" s="243">
        <v>2556100</v>
      </c>
      <c r="G22" s="243"/>
      <c r="H22" s="243"/>
      <c r="I22" s="378"/>
      <c r="J22" s="348">
        <f t="shared" si="4"/>
        <v>0</v>
      </c>
      <c r="K22" s="205"/>
      <c r="L22" s="205"/>
      <c r="M22" s="205"/>
      <c r="N22" s="378"/>
      <c r="O22" s="378"/>
      <c r="P22" s="378"/>
      <c r="Q22" s="292">
        <f t="shared" si="2"/>
        <v>2556100</v>
      </c>
      <c r="S22" s="463"/>
    </row>
    <row r="23" spans="1:19" s="466" customFormat="1" ht="22.5" customHeight="1" x14ac:dyDescent="0.25">
      <c r="A23" s="242"/>
      <c r="B23" s="242"/>
      <c r="C23" s="242"/>
      <c r="D23" s="248" t="s">
        <v>496</v>
      </c>
      <c r="E23" s="243">
        <f t="shared" ref="E23" si="5">SUM(F23,I23)</f>
        <v>911100</v>
      </c>
      <c r="F23" s="243">
        <v>911100</v>
      </c>
      <c r="G23" s="205"/>
      <c r="H23" s="205"/>
      <c r="I23" s="205"/>
      <c r="J23" s="243">
        <f t="shared" ref="J23" si="6">SUM(K23,N23)</f>
        <v>0</v>
      </c>
      <c r="K23" s="205"/>
      <c r="L23" s="205"/>
      <c r="M23" s="205"/>
      <c r="N23" s="205"/>
      <c r="O23" s="205"/>
      <c r="P23" s="205"/>
      <c r="Q23" s="292">
        <f t="shared" ref="Q23" si="7">SUM(E23,J23)</f>
        <v>911100</v>
      </c>
      <c r="S23" s="467"/>
    </row>
    <row r="24" spans="1:19" s="1" customFormat="1" ht="23.25" customHeight="1" x14ac:dyDescent="0.25">
      <c r="A24" s="294" t="s">
        <v>241</v>
      </c>
      <c r="B24" s="294" t="s">
        <v>191</v>
      </c>
      <c r="C24" s="294"/>
      <c r="D24" s="279" t="s">
        <v>186</v>
      </c>
      <c r="E24" s="361">
        <f t="shared" si="3"/>
        <v>27000</v>
      </c>
      <c r="F24" s="223">
        <v>27000</v>
      </c>
      <c r="G24" s="117"/>
      <c r="H24" s="117"/>
      <c r="I24" s="117"/>
      <c r="J24" s="325">
        <f t="shared" si="4"/>
        <v>0</v>
      </c>
      <c r="K24" s="117"/>
      <c r="L24" s="117"/>
      <c r="M24" s="117"/>
      <c r="N24" s="117"/>
      <c r="O24" s="117"/>
      <c r="P24" s="117"/>
      <c r="Q24" s="119">
        <f t="shared" si="2"/>
        <v>27000</v>
      </c>
    </row>
    <row r="25" spans="1:19" s="369" customFormat="1" ht="35.25" customHeight="1" x14ac:dyDescent="0.25">
      <c r="A25" s="242" t="s">
        <v>242</v>
      </c>
      <c r="B25" s="242" t="s">
        <v>192</v>
      </c>
      <c r="C25" s="242" t="s">
        <v>67</v>
      </c>
      <c r="D25" s="393" t="s">
        <v>15</v>
      </c>
      <c r="E25" s="243">
        <f t="shared" si="3"/>
        <v>27000</v>
      </c>
      <c r="F25" s="249">
        <v>27000</v>
      </c>
      <c r="G25" s="205"/>
      <c r="H25" s="205"/>
      <c r="I25" s="205"/>
      <c r="J25" s="348">
        <f t="shared" si="4"/>
        <v>0</v>
      </c>
      <c r="K25" s="205"/>
      <c r="L25" s="205"/>
      <c r="M25" s="205"/>
      <c r="N25" s="205"/>
      <c r="O25" s="205"/>
      <c r="P25" s="205"/>
      <c r="Q25" s="292">
        <f t="shared" si="2"/>
        <v>27000</v>
      </c>
    </row>
    <row r="26" spans="1:19" s="4" customFormat="1" ht="31.5" customHeight="1" x14ac:dyDescent="0.25">
      <c r="A26" s="294" t="s">
        <v>239</v>
      </c>
      <c r="B26" s="294" t="s">
        <v>245</v>
      </c>
      <c r="C26" s="294"/>
      <c r="D26" s="279" t="s">
        <v>16</v>
      </c>
      <c r="E26" s="361">
        <f t="shared" si="3"/>
        <v>1737974</v>
      </c>
      <c r="F26" s="223">
        <f>SUM(F27:F28)</f>
        <v>1737974</v>
      </c>
      <c r="G26" s="223">
        <f t="shared" ref="G26:H26" si="8">SUM(G27:G28)</f>
        <v>1333270</v>
      </c>
      <c r="H26" s="223">
        <f t="shared" si="8"/>
        <v>13675</v>
      </c>
      <c r="I26" s="117"/>
      <c r="J26" s="325">
        <f t="shared" si="4"/>
        <v>0</v>
      </c>
      <c r="K26" s="117"/>
      <c r="L26" s="117"/>
      <c r="M26" s="117"/>
      <c r="N26" s="117"/>
      <c r="O26" s="117"/>
      <c r="P26" s="117"/>
      <c r="Q26" s="119">
        <f t="shared" si="2"/>
        <v>1737974</v>
      </c>
      <c r="S26" s="5"/>
    </row>
    <row r="27" spans="1:19" s="459" customFormat="1" ht="33" customHeight="1" x14ac:dyDescent="0.25">
      <c r="A27" s="242" t="s">
        <v>240</v>
      </c>
      <c r="B27" s="242" t="s">
        <v>244</v>
      </c>
      <c r="C27" s="242" t="s">
        <v>67</v>
      </c>
      <c r="D27" s="252" t="s">
        <v>243</v>
      </c>
      <c r="E27" s="243">
        <f t="shared" si="3"/>
        <v>1717274</v>
      </c>
      <c r="F27" s="249">
        <v>1717274</v>
      </c>
      <c r="G27" s="249">
        <v>1333270</v>
      </c>
      <c r="H27" s="249">
        <v>13675</v>
      </c>
      <c r="I27" s="249"/>
      <c r="J27" s="348">
        <f t="shared" si="4"/>
        <v>0</v>
      </c>
      <c r="K27" s="249"/>
      <c r="L27" s="249"/>
      <c r="M27" s="249"/>
      <c r="N27" s="249"/>
      <c r="O27" s="249"/>
      <c r="P27" s="249"/>
      <c r="Q27" s="292">
        <f t="shared" si="2"/>
        <v>1717274</v>
      </c>
      <c r="S27" s="463"/>
    </row>
    <row r="28" spans="1:19" s="459" customFormat="1" ht="21" customHeight="1" x14ac:dyDescent="0.25">
      <c r="A28" s="247" t="s">
        <v>246</v>
      </c>
      <c r="B28" s="242" t="s">
        <v>247</v>
      </c>
      <c r="C28" s="247" t="s">
        <v>67</v>
      </c>
      <c r="D28" s="280" t="s">
        <v>248</v>
      </c>
      <c r="E28" s="243">
        <f t="shared" si="3"/>
        <v>20700</v>
      </c>
      <c r="F28" s="249">
        <v>20700</v>
      </c>
      <c r="G28" s="205"/>
      <c r="H28" s="292"/>
      <c r="I28" s="292"/>
      <c r="J28" s="348">
        <f t="shared" si="4"/>
        <v>0</v>
      </c>
      <c r="K28" s="292"/>
      <c r="L28" s="292"/>
      <c r="M28" s="292"/>
      <c r="N28" s="292"/>
      <c r="O28" s="292"/>
      <c r="P28" s="292"/>
      <c r="Q28" s="292">
        <f t="shared" si="2"/>
        <v>20700</v>
      </c>
      <c r="S28" s="463"/>
    </row>
    <row r="29" spans="1:19" s="201" customFormat="1" ht="25.5" customHeight="1" x14ac:dyDescent="0.25">
      <c r="A29" s="294" t="s">
        <v>249</v>
      </c>
      <c r="B29" s="294" t="s">
        <v>193</v>
      </c>
      <c r="C29" s="247"/>
      <c r="D29" s="277" t="s">
        <v>253</v>
      </c>
      <c r="E29" s="361">
        <f t="shared" si="3"/>
        <v>1405634</v>
      </c>
      <c r="F29" s="223">
        <f>SUM(F30:F31)</f>
        <v>1405634</v>
      </c>
      <c r="G29" s="223">
        <f t="shared" ref="G29:H29" si="9">SUM(G30:G31)</f>
        <v>812705</v>
      </c>
      <c r="H29" s="223">
        <f t="shared" si="9"/>
        <v>58554</v>
      </c>
      <c r="I29" s="223"/>
      <c r="J29" s="361">
        <f t="shared" si="4"/>
        <v>72480</v>
      </c>
      <c r="K29" s="223"/>
      <c r="L29" s="223"/>
      <c r="M29" s="223"/>
      <c r="N29" s="223">
        <f t="shared" ref="N29:O29" si="10">SUM(N30:N31)</f>
        <v>72480</v>
      </c>
      <c r="O29" s="223">
        <f t="shared" si="10"/>
        <v>72480</v>
      </c>
      <c r="P29" s="292"/>
      <c r="Q29" s="119">
        <f t="shared" si="2"/>
        <v>1478114</v>
      </c>
      <c r="S29" s="202"/>
    </row>
    <row r="30" spans="1:19" s="464" customFormat="1" ht="21" customHeight="1" x14ac:dyDescent="0.25">
      <c r="A30" s="242" t="s">
        <v>254</v>
      </c>
      <c r="B30" s="242" t="s">
        <v>194</v>
      </c>
      <c r="C30" s="242" t="s">
        <v>67</v>
      </c>
      <c r="D30" s="252" t="s">
        <v>255</v>
      </c>
      <c r="E30" s="243">
        <f t="shared" si="3"/>
        <v>1225521</v>
      </c>
      <c r="F30" s="249">
        <v>1225521</v>
      </c>
      <c r="G30" s="249">
        <v>812705</v>
      </c>
      <c r="H30" s="249">
        <v>58554</v>
      </c>
      <c r="I30" s="249"/>
      <c r="J30" s="243">
        <f t="shared" si="4"/>
        <v>72480</v>
      </c>
      <c r="K30" s="249"/>
      <c r="L30" s="249"/>
      <c r="M30" s="249"/>
      <c r="N30" s="249">
        <v>72480</v>
      </c>
      <c r="O30" s="249">
        <v>72480</v>
      </c>
      <c r="P30" s="249"/>
      <c r="Q30" s="249">
        <f t="shared" si="2"/>
        <v>1298001</v>
      </c>
      <c r="S30" s="465"/>
    </row>
    <row r="31" spans="1:19" s="446" customFormat="1" ht="21" customHeight="1" x14ac:dyDescent="0.25">
      <c r="A31" s="242" t="s">
        <v>250</v>
      </c>
      <c r="B31" s="242" t="s">
        <v>251</v>
      </c>
      <c r="C31" s="242" t="s">
        <v>67</v>
      </c>
      <c r="D31" s="252" t="s">
        <v>252</v>
      </c>
      <c r="E31" s="243">
        <f t="shared" si="3"/>
        <v>180113</v>
      </c>
      <c r="F31" s="249">
        <v>180113</v>
      </c>
      <c r="G31" s="205"/>
      <c r="H31" s="292"/>
      <c r="I31" s="292"/>
      <c r="J31" s="290">
        <f t="shared" si="4"/>
        <v>0</v>
      </c>
      <c r="K31" s="117"/>
      <c r="L31" s="117"/>
      <c r="M31" s="117"/>
      <c r="N31" s="117"/>
      <c r="O31" s="117"/>
      <c r="P31" s="117"/>
      <c r="Q31" s="249">
        <f t="shared" si="2"/>
        <v>180113</v>
      </c>
      <c r="S31" s="447"/>
    </row>
    <row r="32" spans="1:19" s="4" customFormat="1" ht="64.5" customHeight="1" x14ac:dyDescent="0.25">
      <c r="A32" s="320" t="s">
        <v>256</v>
      </c>
      <c r="B32" s="294" t="s">
        <v>195</v>
      </c>
      <c r="C32" s="320" t="s">
        <v>67</v>
      </c>
      <c r="D32" s="277" t="s">
        <v>17</v>
      </c>
      <c r="E32" s="361">
        <f t="shared" si="3"/>
        <v>173090</v>
      </c>
      <c r="F32" s="223">
        <v>173090</v>
      </c>
      <c r="G32" s="291"/>
      <c r="H32" s="291"/>
      <c r="I32" s="291"/>
      <c r="J32" s="325">
        <f t="shared" ref="J32:J45" si="11">SUM(K32,N32)</f>
        <v>0</v>
      </c>
      <c r="K32" s="117"/>
      <c r="L32" s="117"/>
      <c r="M32" s="117"/>
      <c r="N32" s="117"/>
      <c r="O32" s="117"/>
      <c r="P32" s="117"/>
      <c r="Q32" s="119">
        <f t="shared" si="2"/>
        <v>173090</v>
      </c>
      <c r="S32" s="5"/>
    </row>
    <row r="33" spans="1:19" s="203" customFormat="1" ht="25.5" customHeight="1" x14ac:dyDescent="0.25">
      <c r="A33" s="294" t="s">
        <v>259</v>
      </c>
      <c r="B33" s="294" t="s">
        <v>260</v>
      </c>
      <c r="C33" s="379"/>
      <c r="D33" s="281" t="s">
        <v>261</v>
      </c>
      <c r="E33" s="361">
        <f t="shared" si="3"/>
        <v>96000</v>
      </c>
      <c r="F33" s="323">
        <v>96000</v>
      </c>
      <c r="G33" s="331"/>
      <c r="H33" s="331"/>
      <c r="I33" s="331"/>
      <c r="J33" s="325">
        <f t="shared" si="11"/>
        <v>0</v>
      </c>
      <c r="K33" s="331"/>
      <c r="L33" s="331"/>
      <c r="M33" s="331"/>
      <c r="N33" s="331"/>
      <c r="O33" s="331"/>
      <c r="P33" s="331"/>
      <c r="Q33" s="119">
        <f t="shared" si="2"/>
        <v>96000</v>
      </c>
      <c r="S33" s="204"/>
    </row>
    <row r="34" spans="1:19" s="459" customFormat="1" ht="35.25" customHeight="1" x14ac:dyDescent="0.25">
      <c r="A34" s="380" t="s">
        <v>257</v>
      </c>
      <c r="B34" s="380" t="s">
        <v>258</v>
      </c>
      <c r="C34" s="381" t="s">
        <v>66</v>
      </c>
      <c r="D34" s="282" t="s">
        <v>262</v>
      </c>
      <c r="E34" s="243">
        <f t="shared" si="3"/>
        <v>96000</v>
      </c>
      <c r="F34" s="243">
        <v>96000</v>
      </c>
      <c r="G34" s="382"/>
      <c r="H34" s="382"/>
      <c r="I34" s="382"/>
      <c r="J34" s="348">
        <f t="shared" si="11"/>
        <v>0</v>
      </c>
      <c r="K34" s="382"/>
      <c r="L34" s="382"/>
      <c r="M34" s="382"/>
      <c r="N34" s="382"/>
      <c r="O34" s="382"/>
      <c r="P34" s="382"/>
      <c r="Q34" s="249">
        <f t="shared" si="2"/>
        <v>96000</v>
      </c>
      <c r="S34" s="463"/>
    </row>
    <row r="35" spans="1:19" s="4" customFormat="1" ht="25.5" customHeight="1" x14ac:dyDescent="0.25">
      <c r="A35" s="271" t="s">
        <v>263</v>
      </c>
      <c r="B35" s="294" t="s">
        <v>198</v>
      </c>
      <c r="C35" s="383"/>
      <c r="D35" s="561" t="s">
        <v>18</v>
      </c>
      <c r="E35" s="377">
        <f t="shared" si="3"/>
        <v>356144</v>
      </c>
      <c r="F35" s="323">
        <f>SUM(F36:F37)</f>
        <v>356144</v>
      </c>
      <c r="G35" s="331"/>
      <c r="H35" s="331"/>
      <c r="I35" s="331"/>
      <c r="J35" s="325">
        <f t="shared" si="11"/>
        <v>0</v>
      </c>
      <c r="K35" s="331"/>
      <c r="L35" s="331"/>
      <c r="M35" s="331"/>
      <c r="N35" s="331"/>
      <c r="O35" s="331"/>
      <c r="P35" s="331"/>
      <c r="Q35" s="119">
        <f t="shared" si="2"/>
        <v>356144</v>
      </c>
      <c r="S35" s="5"/>
    </row>
    <row r="36" spans="1:19" s="459" customFormat="1" ht="31.5" customHeight="1" x14ac:dyDescent="0.25">
      <c r="A36" s="273" t="s">
        <v>264</v>
      </c>
      <c r="B36" s="242" t="s">
        <v>199</v>
      </c>
      <c r="C36" s="569" t="s">
        <v>65</v>
      </c>
      <c r="D36" s="562" t="s">
        <v>20</v>
      </c>
      <c r="E36" s="462">
        <f t="shared" si="3"/>
        <v>263500</v>
      </c>
      <c r="F36" s="243">
        <v>263500</v>
      </c>
      <c r="G36" s="384"/>
      <c r="H36" s="384"/>
      <c r="I36" s="384"/>
      <c r="J36" s="348">
        <f t="shared" si="11"/>
        <v>0</v>
      </c>
      <c r="K36" s="384"/>
      <c r="L36" s="384"/>
      <c r="M36" s="384"/>
      <c r="N36" s="384"/>
      <c r="O36" s="384"/>
      <c r="P36" s="384"/>
      <c r="Q36" s="292">
        <f t="shared" si="2"/>
        <v>263500</v>
      </c>
      <c r="S36" s="463"/>
    </row>
    <row r="37" spans="1:19" s="459" customFormat="1" ht="33.75" customHeight="1" x14ac:dyDescent="0.25">
      <c r="A37" s="242" t="s">
        <v>265</v>
      </c>
      <c r="B37" s="242" t="s">
        <v>200</v>
      </c>
      <c r="C37" s="385" t="s">
        <v>65</v>
      </c>
      <c r="D37" s="562" t="s">
        <v>19</v>
      </c>
      <c r="E37" s="462">
        <f t="shared" si="3"/>
        <v>92644</v>
      </c>
      <c r="F37" s="249">
        <v>92644</v>
      </c>
      <c r="G37" s="205"/>
      <c r="H37" s="205"/>
      <c r="I37" s="205"/>
      <c r="J37" s="348">
        <f t="shared" si="11"/>
        <v>0</v>
      </c>
      <c r="K37" s="382"/>
      <c r="L37" s="382"/>
      <c r="M37" s="382"/>
      <c r="N37" s="382"/>
      <c r="O37" s="382"/>
      <c r="P37" s="382"/>
      <c r="Q37" s="292">
        <f t="shared" si="2"/>
        <v>92644</v>
      </c>
      <c r="S37" s="463"/>
    </row>
    <row r="38" spans="1:19" s="4" customFormat="1" ht="27.75" customHeight="1" x14ac:dyDescent="0.25">
      <c r="A38" s="294" t="s">
        <v>266</v>
      </c>
      <c r="B38" s="294" t="s">
        <v>267</v>
      </c>
      <c r="C38" s="294" t="s">
        <v>68</v>
      </c>
      <c r="D38" s="283" t="s">
        <v>268</v>
      </c>
      <c r="E38" s="361">
        <f t="shared" si="3"/>
        <v>4930000</v>
      </c>
      <c r="F38" s="323">
        <v>4930000</v>
      </c>
      <c r="G38" s="117"/>
      <c r="H38" s="117"/>
      <c r="I38" s="117"/>
      <c r="J38" s="325">
        <f t="shared" si="11"/>
        <v>0</v>
      </c>
      <c r="K38" s="117"/>
      <c r="L38" s="117"/>
      <c r="M38" s="117"/>
      <c r="N38" s="117"/>
      <c r="O38" s="117"/>
      <c r="P38" s="117"/>
      <c r="Q38" s="119">
        <f t="shared" si="2"/>
        <v>4930000</v>
      </c>
      <c r="S38" s="5"/>
    </row>
    <row r="39" spans="1:19" s="4" customFormat="1" ht="24" customHeight="1" x14ac:dyDescent="0.25">
      <c r="A39" s="294" t="s">
        <v>269</v>
      </c>
      <c r="B39" s="294" t="s">
        <v>270</v>
      </c>
      <c r="C39" s="294" t="s">
        <v>86</v>
      </c>
      <c r="D39" s="275" t="s">
        <v>22</v>
      </c>
      <c r="E39" s="361">
        <f t="shared" si="3"/>
        <v>197995</v>
      </c>
      <c r="F39" s="223">
        <v>197995</v>
      </c>
      <c r="G39" s="117"/>
      <c r="H39" s="117"/>
      <c r="I39" s="117"/>
      <c r="J39" s="325">
        <f t="shared" si="11"/>
        <v>0</v>
      </c>
      <c r="K39" s="117"/>
      <c r="L39" s="117"/>
      <c r="M39" s="117"/>
      <c r="N39" s="117"/>
      <c r="O39" s="117"/>
      <c r="P39" s="117"/>
      <c r="Q39" s="119">
        <f t="shared" si="2"/>
        <v>197995</v>
      </c>
      <c r="S39" s="5"/>
    </row>
    <row r="40" spans="1:19" s="4" customFormat="1" ht="24" customHeight="1" x14ac:dyDescent="0.25">
      <c r="A40" s="294" t="s">
        <v>271</v>
      </c>
      <c r="B40" s="294" t="s">
        <v>272</v>
      </c>
      <c r="C40" s="294" t="s">
        <v>84</v>
      </c>
      <c r="D40" s="275" t="s">
        <v>21</v>
      </c>
      <c r="E40" s="361">
        <f t="shared" si="3"/>
        <v>0</v>
      </c>
      <c r="F40" s="323"/>
      <c r="G40" s="323"/>
      <c r="H40" s="323"/>
      <c r="I40" s="323"/>
      <c r="J40" s="325">
        <f t="shared" si="11"/>
        <v>1479760</v>
      </c>
      <c r="K40" s="323"/>
      <c r="L40" s="323"/>
      <c r="M40" s="323"/>
      <c r="N40" s="323">
        <v>1479760</v>
      </c>
      <c r="O40" s="323">
        <v>1479760</v>
      </c>
      <c r="P40" s="361"/>
      <c r="Q40" s="119">
        <f t="shared" si="2"/>
        <v>1479760</v>
      </c>
      <c r="S40" s="5"/>
    </row>
    <row r="41" spans="1:19" s="4" customFormat="1" ht="24.75" customHeight="1" x14ac:dyDescent="0.25">
      <c r="A41" s="294" t="s">
        <v>273</v>
      </c>
      <c r="B41" s="294" t="s">
        <v>274</v>
      </c>
      <c r="C41" s="294" t="s">
        <v>72</v>
      </c>
      <c r="D41" s="279" t="s">
        <v>187</v>
      </c>
      <c r="E41" s="361">
        <f t="shared" si="3"/>
        <v>0</v>
      </c>
      <c r="F41" s="223"/>
      <c r="G41" s="117"/>
      <c r="H41" s="117"/>
      <c r="I41" s="117"/>
      <c r="J41" s="325">
        <f t="shared" si="11"/>
        <v>7561600</v>
      </c>
      <c r="K41" s="117"/>
      <c r="L41" s="117"/>
      <c r="M41" s="117"/>
      <c r="N41" s="117">
        <v>7561600</v>
      </c>
      <c r="O41" s="117">
        <v>7561600</v>
      </c>
      <c r="P41" s="117"/>
      <c r="Q41" s="119">
        <f t="shared" si="2"/>
        <v>7561600</v>
      </c>
      <c r="S41" s="5"/>
    </row>
    <row r="42" spans="1:19" s="201" customFormat="1" ht="33" customHeight="1" x14ac:dyDescent="0.25">
      <c r="A42" s="353" t="s">
        <v>276</v>
      </c>
      <c r="B42" s="353" t="s">
        <v>277</v>
      </c>
      <c r="C42" s="353" t="s">
        <v>72</v>
      </c>
      <c r="D42" s="279" t="s">
        <v>275</v>
      </c>
      <c r="E42" s="361">
        <f t="shared" si="3"/>
        <v>37310</v>
      </c>
      <c r="F42" s="223">
        <v>37310</v>
      </c>
      <c r="G42" s="205"/>
      <c r="H42" s="205"/>
      <c r="I42" s="205"/>
      <c r="J42" s="325">
        <f t="shared" si="11"/>
        <v>0</v>
      </c>
      <c r="K42" s="205"/>
      <c r="L42" s="205"/>
      <c r="M42" s="205"/>
      <c r="N42" s="205"/>
      <c r="O42" s="205"/>
      <c r="P42" s="205"/>
      <c r="Q42" s="119">
        <f t="shared" si="2"/>
        <v>37310</v>
      </c>
      <c r="S42" s="202"/>
    </row>
    <row r="43" spans="1:19" ht="30.75" customHeight="1" x14ac:dyDescent="0.25">
      <c r="A43" s="271" t="s">
        <v>278</v>
      </c>
      <c r="B43" s="294" t="s">
        <v>279</v>
      </c>
      <c r="C43" s="352" t="s">
        <v>280</v>
      </c>
      <c r="D43" s="284" t="s">
        <v>281</v>
      </c>
      <c r="E43" s="361">
        <f t="shared" si="3"/>
        <v>388442</v>
      </c>
      <c r="F43" s="323">
        <v>388442</v>
      </c>
      <c r="G43" s="362"/>
      <c r="H43" s="362"/>
      <c r="I43" s="362"/>
      <c r="J43" s="325">
        <f t="shared" si="11"/>
        <v>27528</v>
      </c>
      <c r="K43" s="362"/>
      <c r="L43" s="362"/>
      <c r="M43" s="362"/>
      <c r="N43" s="362">
        <v>27528</v>
      </c>
      <c r="O43" s="362">
        <v>27528</v>
      </c>
      <c r="P43" s="362"/>
      <c r="Q43" s="119">
        <f t="shared" ref="Q43:Q60" si="12">SUM(E43,J43)</f>
        <v>415970</v>
      </c>
    </row>
    <row r="44" spans="1:19" ht="33" customHeight="1" x14ac:dyDescent="0.25">
      <c r="A44" s="352" t="s">
        <v>282</v>
      </c>
      <c r="B44" s="294" t="s">
        <v>283</v>
      </c>
      <c r="C44" s="352" t="s">
        <v>85</v>
      </c>
      <c r="D44" s="284" t="s">
        <v>284</v>
      </c>
      <c r="E44" s="361">
        <f t="shared" si="3"/>
        <v>0</v>
      </c>
      <c r="F44" s="323"/>
      <c r="G44" s="362"/>
      <c r="H44" s="362"/>
      <c r="I44" s="362"/>
      <c r="J44" s="325">
        <f t="shared" si="11"/>
        <v>100000</v>
      </c>
      <c r="K44" s="362"/>
      <c r="L44" s="362"/>
      <c r="M44" s="362"/>
      <c r="N44" s="362">
        <v>100000</v>
      </c>
      <c r="O44" s="362"/>
      <c r="P44" s="362"/>
      <c r="Q44" s="119">
        <f t="shared" si="12"/>
        <v>100000</v>
      </c>
    </row>
    <row r="45" spans="1:19" ht="27" customHeight="1" x14ac:dyDescent="0.25">
      <c r="A45" s="294" t="s">
        <v>285</v>
      </c>
      <c r="B45" s="294" t="s">
        <v>286</v>
      </c>
      <c r="C45" s="294" t="s">
        <v>70</v>
      </c>
      <c r="D45" s="279" t="s">
        <v>287</v>
      </c>
      <c r="E45" s="361">
        <f t="shared" si="3"/>
        <v>335749</v>
      </c>
      <c r="F45" s="323">
        <v>335749</v>
      </c>
      <c r="G45" s="362"/>
      <c r="H45" s="362"/>
      <c r="I45" s="362"/>
      <c r="J45" s="325">
        <f t="shared" si="11"/>
        <v>0</v>
      </c>
      <c r="K45" s="362"/>
      <c r="L45" s="362"/>
      <c r="M45" s="362"/>
      <c r="N45" s="362"/>
      <c r="O45" s="362"/>
      <c r="P45" s="362"/>
      <c r="Q45" s="119">
        <f t="shared" si="12"/>
        <v>335749</v>
      </c>
    </row>
    <row r="46" spans="1:19" s="4" customFormat="1" ht="21" hidden="1" customHeight="1" x14ac:dyDescent="0.25">
      <c r="A46" s="271"/>
      <c r="B46" s="294"/>
      <c r="C46" s="332"/>
      <c r="D46" s="281"/>
      <c r="E46" s="361">
        <f t="shared" si="3"/>
        <v>0</v>
      </c>
      <c r="F46" s="223"/>
      <c r="G46" s="117"/>
      <c r="H46" s="117"/>
      <c r="I46" s="117"/>
      <c r="J46" s="119">
        <f t="shared" ref="J46:J60" si="13">SUM(K46,N46)</f>
        <v>0</v>
      </c>
      <c r="K46" s="117"/>
      <c r="L46" s="117"/>
      <c r="M46" s="117"/>
      <c r="N46" s="117"/>
      <c r="O46" s="117"/>
      <c r="P46" s="117"/>
      <c r="Q46" s="119">
        <f t="shared" si="12"/>
        <v>0</v>
      </c>
      <c r="S46" s="5"/>
    </row>
    <row r="47" spans="1:19" s="1" customFormat="1" ht="21" hidden="1" customHeight="1" x14ac:dyDescent="0.25">
      <c r="A47" s="271"/>
      <c r="B47" s="294"/>
      <c r="C47" s="332"/>
      <c r="D47" s="270"/>
      <c r="E47" s="361">
        <f t="shared" si="3"/>
        <v>0</v>
      </c>
      <c r="F47" s="323"/>
      <c r="G47" s="362"/>
      <c r="H47" s="362"/>
      <c r="I47" s="362"/>
      <c r="J47" s="325">
        <f>SUM(K47,N47)</f>
        <v>0</v>
      </c>
      <c r="K47" s="362"/>
      <c r="L47" s="362"/>
      <c r="M47" s="362"/>
      <c r="N47" s="362"/>
      <c r="O47" s="362"/>
      <c r="P47" s="362"/>
      <c r="Q47" s="119">
        <f t="shared" si="12"/>
        <v>0</v>
      </c>
    </row>
    <row r="48" spans="1:19" s="1" customFormat="1" ht="21" hidden="1" customHeight="1" x14ac:dyDescent="0.25">
      <c r="A48" s="359"/>
      <c r="B48" s="294"/>
      <c r="C48" s="359"/>
      <c r="D48" s="360"/>
      <c r="E48" s="361">
        <f t="shared" si="3"/>
        <v>0</v>
      </c>
      <c r="F48" s="323"/>
      <c r="G48" s="362"/>
      <c r="H48" s="362"/>
      <c r="I48" s="362"/>
      <c r="J48" s="325">
        <f t="shared" ref="J48" si="14">SUM(K48,N48)</f>
        <v>0</v>
      </c>
      <c r="K48" s="362"/>
      <c r="L48" s="362"/>
      <c r="M48" s="362"/>
      <c r="N48" s="362"/>
      <c r="O48" s="362"/>
      <c r="P48" s="362"/>
      <c r="Q48" s="119">
        <f t="shared" ref="Q48" si="15">SUM(E48,J48)</f>
        <v>0</v>
      </c>
    </row>
    <row r="49" spans="1:19" s="1" customFormat="1" ht="21" hidden="1" customHeight="1" x14ac:dyDescent="0.25">
      <c r="A49" s="271"/>
      <c r="B49" s="294"/>
      <c r="C49" s="332"/>
      <c r="D49" s="270"/>
      <c r="E49" s="361">
        <f t="shared" si="3"/>
        <v>0</v>
      </c>
      <c r="F49" s="323"/>
      <c r="G49" s="362"/>
      <c r="H49" s="362"/>
      <c r="I49" s="362"/>
      <c r="J49" s="325">
        <f>SUM(K49,N49)</f>
        <v>0</v>
      </c>
      <c r="K49" s="362"/>
      <c r="L49" s="362"/>
      <c r="M49" s="362"/>
      <c r="N49" s="362"/>
      <c r="O49" s="362"/>
      <c r="P49" s="362"/>
      <c r="Q49" s="119">
        <f t="shared" si="12"/>
        <v>0</v>
      </c>
    </row>
    <row r="50" spans="1:19" ht="52.5" customHeight="1" x14ac:dyDescent="0.25">
      <c r="A50" s="293" t="s">
        <v>31</v>
      </c>
      <c r="B50" s="293"/>
      <c r="C50" s="293"/>
      <c r="D50" s="392" t="s">
        <v>212</v>
      </c>
      <c r="E50" s="115">
        <f>SUM(E51)</f>
        <v>6888990</v>
      </c>
      <c r="F50" s="115">
        <f t="shared" ref="F50:Q50" si="16">SUM(F51)</f>
        <v>6888990</v>
      </c>
      <c r="G50" s="115">
        <f t="shared" si="16"/>
        <v>2072360</v>
      </c>
      <c r="H50" s="115">
        <f t="shared" si="16"/>
        <v>46070</v>
      </c>
      <c r="I50" s="115">
        <f t="shared" si="16"/>
        <v>0</v>
      </c>
      <c r="J50" s="115">
        <f t="shared" si="16"/>
        <v>14217725</v>
      </c>
      <c r="K50" s="115">
        <f t="shared" si="16"/>
        <v>0</v>
      </c>
      <c r="L50" s="115">
        <f t="shared" si="16"/>
        <v>0</v>
      </c>
      <c r="M50" s="115">
        <f t="shared" si="16"/>
        <v>0</v>
      </c>
      <c r="N50" s="115">
        <f t="shared" si="16"/>
        <v>14217725</v>
      </c>
      <c r="O50" s="115">
        <f t="shared" si="16"/>
        <v>14217725</v>
      </c>
      <c r="P50" s="115">
        <f t="shared" si="16"/>
        <v>0</v>
      </c>
      <c r="Q50" s="115">
        <f t="shared" si="16"/>
        <v>21106715</v>
      </c>
      <c r="S50" s="269"/>
    </row>
    <row r="51" spans="1:19" ht="48.75" customHeight="1" x14ac:dyDescent="0.25">
      <c r="A51" s="293" t="s">
        <v>32</v>
      </c>
      <c r="B51" s="293"/>
      <c r="C51" s="293"/>
      <c r="D51" s="392" t="s">
        <v>212</v>
      </c>
      <c r="E51" s="115">
        <f>SUM(E52,E53,E56,E57,E58,E59)</f>
        <v>6888990</v>
      </c>
      <c r="F51" s="115">
        <f t="shared" ref="F51:Q51" si="17">SUM(F52,F53,F56,F57,F58,F59)</f>
        <v>6888990</v>
      </c>
      <c r="G51" s="115">
        <f t="shared" si="17"/>
        <v>2072360</v>
      </c>
      <c r="H51" s="115">
        <f t="shared" si="17"/>
        <v>46070</v>
      </c>
      <c r="I51" s="115">
        <f t="shared" si="17"/>
        <v>0</v>
      </c>
      <c r="J51" s="115">
        <f t="shared" si="17"/>
        <v>14217725</v>
      </c>
      <c r="K51" s="115">
        <f t="shared" si="17"/>
        <v>0</v>
      </c>
      <c r="L51" s="115">
        <f t="shared" si="17"/>
        <v>0</v>
      </c>
      <c r="M51" s="115">
        <f t="shared" si="17"/>
        <v>0</v>
      </c>
      <c r="N51" s="115">
        <f t="shared" si="17"/>
        <v>14217725</v>
      </c>
      <c r="O51" s="115">
        <f t="shared" si="17"/>
        <v>14217725</v>
      </c>
      <c r="P51" s="115">
        <f t="shared" si="17"/>
        <v>0</v>
      </c>
      <c r="Q51" s="115">
        <f t="shared" si="17"/>
        <v>21106715</v>
      </c>
      <c r="S51" s="269"/>
    </row>
    <row r="52" spans="1:19" ht="39.75" customHeight="1" x14ac:dyDescent="0.25">
      <c r="A52" s="294" t="s">
        <v>300</v>
      </c>
      <c r="B52" s="294" t="s">
        <v>214</v>
      </c>
      <c r="C52" s="294" t="s">
        <v>59</v>
      </c>
      <c r="D52" s="275" t="s">
        <v>213</v>
      </c>
      <c r="E52" s="361">
        <f t="shared" ref="E52" si="18">SUM(F52,I52)</f>
        <v>2705990</v>
      </c>
      <c r="F52" s="323">
        <v>2705990</v>
      </c>
      <c r="G52" s="290">
        <v>2072360</v>
      </c>
      <c r="H52" s="290">
        <v>46070</v>
      </c>
      <c r="I52" s="290"/>
      <c r="J52" s="361">
        <f t="shared" ref="J52:J53" si="19">SUM(K52,N52)</f>
        <v>71850</v>
      </c>
      <c r="K52" s="370"/>
      <c r="L52" s="370"/>
      <c r="M52" s="370"/>
      <c r="N52" s="370">
        <v>71850</v>
      </c>
      <c r="O52" s="370">
        <v>71850</v>
      </c>
      <c r="P52" s="370"/>
      <c r="Q52" s="119">
        <f>SUM(E52,J52)</f>
        <v>2777840</v>
      </c>
    </row>
    <row r="53" spans="1:19" s="1" customFormat="1" ht="36.75" customHeight="1" x14ac:dyDescent="0.25">
      <c r="A53" s="359" t="s">
        <v>358</v>
      </c>
      <c r="B53" s="359" t="s">
        <v>197</v>
      </c>
      <c r="C53" s="359"/>
      <c r="D53" s="360" t="s">
        <v>357</v>
      </c>
      <c r="E53" s="361">
        <f t="shared" ref="E53:E65" si="20">SUM(F53,I53)</f>
        <v>0</v>
      </c>
      <c r="F53" s="323"/>
      <c r="G53" s="362"/>
      <c r="H53" s="362"/>
      <c r="I53" s="362"/>
      <c r="J53" s="361">
        <f t="shared" si="19"/>
        <v>12880650</v>
      </c>
      <c r="K53" s="362"/>
      <c r="L53" s="362"/>
      <c r="M53" s="362"/>
      <c r="N53" s="362">
        <f>SUM(N54:N55)</f>
        <v>12880650</v>
      </c>
      <c r="O53" s="362">
        <f>SUM(O54:O55)</f>
        <v>12880650</v>
      </c>
      <c r="P53" s="362"/>
      <c r="Q53" s="300">
        <f>SUM(E53,J53)</f>
        <v>12880650</v>
      </c>
    </row>
    <row r="54" spans="1:19" s="369" customFormat="1" ht="35.25" customHeight="1" x14ac:dyDescent="0.25">
      <c r="A54" s="367" t="s">
        <v>354</v>
      </c>
      <c r="B54" s="367" t="s">
        <v>355</v>
      </c>
      <c r="C54" s="367" t="s">
        <v>68</v>
      </c>
      <c r="D54" s="368" t="s">
        <v>356</v>
      </c>
      <c r="E54" s="243">
        <f t="shared" si="20"/>
        <v>0</v>
      </c>
      <c r="F54" s="243"/>
      <c r="G54" s="365"/>
      <c r="H54" s="365"/>
      <c r="I54" s="365"/>
      <c r="J54" s="348">
        <f t="shared" si="13"/>
        <v>6208650</v>
      </c>
      <c r="K54" s="365"/>
      <c r="L54" s="365"/>
      <c r="M54" s="365"/>
      <c r="N54" s="365">
        <v>6208650</v>
      </c>
      <c r="O54" s="365">
        <v>6208650</v>
      </c>
      <c r="P54" s="365"/>
      <c r="Q54" s="292">
        <f t="shared" si="12"/>
        <v>6208650</v>
      </c>
    </row>
    <row r="55" spans="1:19" s="369" customFormat="1" ht="35.25" customHeight="1" x14ac:dyDescent="0.25">
      <c r="A55" s="367" t="s">
        <v>514</v>
      </c>
      <c r="B55" s="367" t="s">
        <v>515</v>
      </c>
      <c r="C55" s="367" t="s">
        <v>68</v>
      </c>
      <c r="D55" s="368" t="s">
        <v>516</v>
      </c>
      <c r="E55" s="243">
        <f t="shared" ref="E55" si="21">SUM(F55,I55)</f>
        <v>0</v>
      </c>
      <c r="F55" s="243"/>
      <c r="G55" s="365"/>
      <c r="H55" s="365"/>
      <c r="I55" s="365"/>
      <c r="J55" s="348">
        <f t="shared" ref="J55" si="22">SUM(K55,N55)</f>
        <v>6672000</v>
      </c>
      <c r="K55" s="365"/>
      <c r="L55" s="365"/>
      <c r="M55" s="365"/>
      <c r="N55" s="365">
        <v>6672000</v>
      </c>
      <c r="O55" s="365">
        <v>6672000</v>
      </c>
      <c r="P55" s="365"/>
      <c r="Q55" s="292">
        <f t="shared" ref="Q55" si="23">SUM(E55,J55)</f>
        <v>6672000</v>
      </c>
    </row>
    <row r="56" spans="1:19" ht="29.25" customHeight="1" x14ac:dyDescent="0.25">
      <c r="A56" s="271" t="s">
        <v>359</v>
      </c>
      <c r="B56" s="271" t="s">
        <v>201</v>
      </c>
      <c r="C56" s="271" t="s">
        <v>361</v>
      </c>
      <c r="D56" s="270" t="s">
        <v>360</v>
      </c>
      <c r="E56" s="361">
        <f t="shared" si="20"/>
        <v>0</v>
      </c>
      <c r="F56" s="323"/>
      <c r="G56" s="362"/>
      <c r="H56" s="362"/>
      <c r="I56" s="362"/>
      <c r="J56" s="325">
        <f t="shared" si="13"/>
        <v>230000</v>
      </c>
      <c r="K56" s="363"/>
      <c r="L56" s="363"/>
      <c r="M56" s="363"/>
      <c r="N56" s="363">
        <v>230000</v>
      </c>
      <c r="O56" s="363">
        <v>230000</v>
      </c>
      <c r="P56" s="362"/>
      <c r="Q56" s="119">
        <f t="shared" si="12"/>
        <v>230000</v>
      </c>
    </row>
    <row r="57" spans="1:19" ht="36.75" customHeight="1" x14ac:dyDescent="0.25">
      <c r="A57" s="539" t="s">
        <v>472</v>
      </c>
      <c r="B57" s="539" t="s">
        <v>473</v>
      </c>
      <c r="C57" s="539" t="s">
        <v>361</v>
      </c>
      <c r="D57" s="277" t="s">
        <v>474</v>
      </c>
      <c r="E57" s="361">
        <f>SUM(F57,I57)</f>
        <v>0</v>
      </c>
      <c r="F57" s="323"/>
      <c r="G57" s="362"/>
      <c r="H57" s="362"/>
      <c r="I57" s="362"/>
      <c r="J57" s="325">
        <f t="shared" si="13"/>
        <v>71703</v>
      </c>
      <c r="K57" s="363"/>
      <c r="L57" s="363"/>
      <c r="M57" s="363"/>
      <c r="N57" s="363">
        <v>71703</v>
      </c>
      <c r="O57" s="363">
        <v>71703</v>
      </c>
      <c r="P57" s="362"/>
      <c r="Q57" s="300">
        <f>SUM(E57,J57)</f>
        <v>71703</v>
      </c>
    </row>
    <row r="58" spans="1:19" ht="35.25" customHeight="1" x14ac:dyDescent="0.25">
      <c r="A58" s="294" t="s">
        <v>471</v>
      </c>
      <c r="B58" s="294" t="s">
        <v>470</v>
      </c>
      <c r="C58" s="294" t="s">
        <v>361</v>
      </c>
      <c r="D58" s="275" t="s">
        <v>469</v>
      </c>
      <c r="E58" s="361">
        <f>SUM(F58,I58)</f>
        <v>0</v>
      </c>
      <c r="F58" s="323"/>
      <c r="G58" s="290"/>
      <c r="H58" s="290"/>
      <c r="I58" s="290"/>
      <c r="J58" s="361">
        <f>SUM(K58,N58)</f>
        <v>963522</v>
      </c>
      <c r="K58" s="370"/>
      <c r="L58" s="370"/>
      <c r="M58" s="370"/>
      <c r="N58" s="362">
        <v>963522</v>
      </c>
      <c r="O58" s="362">
        <v>963522</v>
      </c>
      <c r="P58" s="370"/>
      <c r="Q58" s="300">
        <f>SUM(E58,J58)</f>
        <v>963522</v>
      </c>
    </row>
    <row r="59" spans="1:19" ht="36" customHeight="1" x14ac:dyDescent="0.25">
      <c r="A59" s="271" t="s">
        <v>362</v>
      </c>
      <c r="B59" s="271" t="s">
        <v>363</v>
      </c>
      <c r="C59" s="271"/>
      <c r="D59" s="270" t="s">
        <v>364</v>
      </c>
      <c r="E59" s="361">
        <f t="shared" si="20"/>
        <v>4183000</v>
      </c>
      <c r="F59" s="323">
        <v>4183000</v>
      </c>
      <c r="G59" s="362"/>
      <c r="H59" s="362"/>
      <c r="I59" s="362"/>
      <c r="J59" s="325">
        <f t="shared" si="13"/>
        <v>0</v>
      </c>
      <c r="K59" s="363"/>
      <c r="L59" s="363"/>
      <c r="M59" s="363"/>
      <c r="N59" s="363"/>
      <c r="O59" s="363"/>
      <c r="P59" s="362"/>
      <c r="Q59" s="325">
        <f>SUM(J59,E59)</f>
        <v>4183000</v>
      </c>
    </row>
    <row r="60" spans="1:19" s="211" customFormat="1" ht="51" customHeight="1" x14ac:dyDescent="0.25">
      <c r="A60" s="273" t="s">
        <v>367</v>
      </c>
      <c r="B60" s="273" t="s">
        <v>366</v>
      </c>
      <c r="C60" s="242" t="s">
        <v>69</v>
      </c>
      <c r="D60" s="364" t="s">
        <v>365</v>
      </c>
      <c r="E60" s="243">
        <f t="shared" si="20"/>
        <v>4183000</v>
      </c>
      <c r="F60" s="243">
        <v>4183000</v>
      </c>
      <c r="G60" s="365"/>
      <c r="H60" s="365"/>
      <c r="I60" s="365"/>
      <c r="J60" s="348">
        <f t="shared" si="13"/>
        <v>0</v>
      </c>
      <c r="K60" s="366"/>
      <c r="L60" s="366"/>
      <c r="M60" s="366"/>
      <c r="N60" s="366"/>
      <c r="O60" s="366"/>
      <c r="P60" s="365"/>
      <c r="Q60" s="292">
        <f t="shared" si="12"/>
        <v>4183000</v>
      </c>
    </row>
    <row r="61" spans="1:19" ht="14.1" hidden="1" customHeight="1" x14ac:dyDescent="0.25">
      <c r="A61" s="271"/>
      <c r="B61" s="271"/>
      <c r="C61" s="271"/>
      <c r="D61" s="386"/>
      <c r="E61" s="361">
        <f t="shared" si="20"/>
        <v>0</v>
      </c>
      <c r="F61" s="323"/>
      <c r="G61" s="290"/>
      <c r="H61" s="290"/>
      <c r="I61" s="290"/>
      <c r="J61" s="325">
        <f>SUM(N61,K61)</f>
        <v>0</v>
      </c>
      <c r="K61" s="290"/>
      <c r="L61" s="290"/>
      <c r="M61" s="290"/>
      <c r="N61" s="290"/>
      <c r="O61" s="290"/>
      <c r="P61" s="290"/>
      <c r="Q61" s="119">
        <f t="shared" ref="Q61:Q65" si="24">SUM(E61,J61)</f>
        <v>0</v>
      </c>
    </row>
    <row r="62" spans="1:19" ht="14.1" hidden="1" customHeight="1" x14ac:dyDescent="0.25">
      <c r="A62" s="271"/>
      <c r="B62" s="271"/>
      <c r="C62" s="271"/>
      <c r="D62" s="386"/>
      <c r="E62" s="361">
        <f t="shared" si="20"/>
        <v>0</v>
      </c>
      <c r="F62" s="323"/>
      <c r="G62" s="290"/>
      <c r="H62" s="290"/>
      <c r="I62" s="323"/>
      <c r="J62" s="325">
        <f>SUM(N62,K62)</f>
        <v>0</v>
      </c>
      <c r="K62" s="290"/>
      <c r="L62" s="290"/>
      <c r="M62" s="290"/>
      <c r="N62" s="290"/>
      <c r="O62" s="290"/>
      <c r="P62" s="290"/>
      <c r="Q62" s="119">
        <f t="shared" si="24"/>
        <v>0</v>
      </c>
    </row>
    <row r="63" spans="1:19" ht="14.1" hidden="1" customHeight="1" x14ac:dyDescent="0.25">
      <c r="A63" s="271"/>
      <c r="B63" s="271"/>
      <c r="C63" s="271"/>
      <c r="D63" s="386"/>
      <c r="E63" s="361">
        <f>SUM(F63,I63)</f>
        <v>0</v>
      </c>
      <c r="F63" s="323"/>
      <c r="G63" s="290"/>
      <c r="H63" s="290"/>
      <c r="I63" s="290"/>
      <c r="J63" s="325">
        <f>SUM(N63,K63)</f>
        <v>0</v>
      </c>
      <c r="K63" s="290"/>
      <c r="L63" s="290"/>
      <c r="M63" s="290"/>
      <c r="N63" s="290"/>
      <c r="O63" s="290"/>
      <c r="P63" s="290"/>
      <c r="Q63" s="119">
        <f t="shared" si="24"/>
        <v>0</v>
      </c>
    </row>
    <row r="64" spans="1:19" ht="14.1" hidden="1" customHeight="1" x14ac:dyDescent="0.25">
      <c r="A64" s="271"/>
      <c r="B64" s="271"/>
      <c r="C64" s="271"/>
      <c r="D64" s="386"/>
      <c r="E64" s="361">
        <f t="shared" si="20"/>
        <v>0</v>
      </c>
      <c r="F64" s="323"/>
      <c r="G64" s="290"/>
      <c r="H64" s="290"/>
      <c r="I64" s="290"/>
      <c r="J64" s="325">
        <f>SUM(N64,K64)</f>
        <v>0</v>
      </c>
      <c r="K64" s="290"/>
      <c r="L64" s="290"/>
      <c r="M64" s="290"/>
      <c r="N64" s="290"/>
      <c r="O64" s="290"/>
      <c r="P64" s="290"/>
      <c r="Q64" s="119">
        <f t="shared" si="24"/>
        <v>0</v>
      </c>
    </row>
    <row r="65" spans="1:19" ht="14.1" hidden="1" customHeight="1" x14ac:dyDescent="0.25">
      <c r="A65" s="271"/>
      <c r="B65" s="271"/>
      <c r="C65" s="271"/>
      <c r="D65" s="386"/>
      <c r="E65" s="361">
        <f t="shared" si="20"/>
        <v>0</v>
      </c>
      <c r="F65" s="323"/>
      <c r="G65" s="370"/>
      <c r="H65" s="370"/>
      <c r="I65" s="370"/>
      <c r="J65" s="325">
        <f>SUM(K65,N65)</f>
        <v>0</v>
      </c>
      <c r="K65" s="370"/>
      <c r="L65" s="370"/>
      <c r="M65" s="370"/>
      <c r="N65" s="370"/>
      <c r="O65" s="370"/>
      <c r="P65" s="370"/>
      <c r="Q65" s="119">
        <f t="shared" si="24"/>
        <v>0</v>
      </c>
    </row>
    <row r="66" spans="1:19" ht="40.5" customHeight="1" x14ac:dyDescent="0.25">
      <c r="A66" s="293" t="s">
        <v>303</v>
      </c>
      <c r="B66" s="293"/>
      <c r="C66" s="293"/>
      <c r="D66" s="394" t="s">
        <v>209</v>
      </c>
      <c r="E66" s="118">
        <f>SUM(E67)</f>
        <v>166813769</v>
      </c>
      <c r="F66" s="118">
        <f t="shared" ref="F66:Q66" si="25">SUM(F67)</f>
        <v>166813769</v>
      </c>
      <c r="G66" s="118">
        <f t="shared" si="25"/>
        <v>117304011</v>
      </c>
      <c r="H66" s="118">
        <f t="shared" si="25"/>
        <v>4633178</v>
      </c>
      <c r="I66" s="118">
        <f t="shared" si="25"/>
        <v>0</v>
      </c>
      <c r="J66" s="118">
        <f t="shared" si="25"/>
        <v>10775106</v>
      </c>
      <c r="K66" s="118">
        <f t="shared" si="25"/>
        <v>4955006</v>
      </c>
      <c r="L66" s="118">
        <f t="shared" si="25"/>
        <v>0</v>
      </c>
      <c r="M66" s="118">
        <f t="shared" si="25"/>
        <v>2558</v>
      </c>
      <c r="N66" s="118">
        <f t="shared" si="25"/>
        <v>5820100</v>
      </c>
      <c r="O66" s="118">
        <f t="shared" si="25"/>
        <v>5820100</v>
      </c>
      <c r="P66" s="118">
        <f t="shared" si="25"/>
        <v>0</v>
      </c>
      <c r="Q66" s="118">
        <f t="shared" si="25"/>
        <v>177588875</v>
      </c>
      <c r="S66" s="269"/>
    </row>
    <row r="67" spans="1:19" s="4" customFormat="1" ht="39.75" customHeight="1" x14ac:dyDescent="0.25">
      <c r="A67" s="293" t="s">
        <v>302</v>
      </c>
      <c r="B67" s="293"/>
      <c r="C67" s="293"/>
      <c r="D67" s="394" t="s">
        <v>209</v>
      </c>
      <c r="E67" s="118">
        <f>SUM(E68,E69,E70,E72,E74,E75,E76,E77,E80,E81,E83)</f>
        <v>166813769</v>
      </c>
      <c r="F67" s="118">
        <f t="shared" ref="F67:Q67" si="26">SUM(F68,F69,F70,F72,F74,F75,F76,F77,F80,F81,F83)</f>
        <v>166813769</v>
      </c>
      <c r="G67" s="118">
        <f t="shared" si="26"/>
        <v>117304011</v>
      </c>
      <c r="H67" s="118">
        <f t="shared" si="26"/>
        <v>4633178</v>
      </c>
      <c r="I67" s="118">
        <f t="shared" si="26"/>
        <v>0</v>
      </c>
      <c r="J67" s="118">
        <f t="shared" si="26"/>
        <v>10775106</v>
      </c>
      <c r="K67" s="118">
        <f t="shared" si="26"/>
        <v>4955006</v>
      </c>
      <c r="L67" s="118">
        <f t="shared" si="26"/>
        <v>0</v>
      </c>
      <c r="M67" s="118">
        <f t="shared" si="26"/>
        <v>2558</v>
      </c>
      <c r="N67" s="118">
        <f t="shared" si="26"/>
        <v>5820100</v>
      </c>
      <c r="O67" s="118">
        <f t="shared" si="26"/>
        <v>5820100</v>
      </c>
      <c r="P67" s="118">
        <f t="shared" si="26"/>
        <v>0</v>
      </c>
      <c r="Q67" s="118">
        <f t="shared" si="26"/>
        <v>177588875</v>
      </c>
      <c r="S67" s="269"/>
    </row>
    <row r="68" spans="1:19" s="4" customFormat="1" ht="42.75" customHeight="1" x14ac:dyDescent="0.25">
      <c r="A68" s="294" t="s">
        <v>301</v>
      </c>
      <c r="B68" s="294" t="s">
        <v>214</v>
      </c>
      <c r="C68" s="294" t="s">
        <v>59</v>
      </c>
      <c r="D68" s="275" t="s">
        <v>213</v>
      </c>
      <c r="E68" s="300">
        <f>SUM(F68,I68)</f>
        <v>2172654</v>
      </c>
      <c r="F68" s="223">
        <v>2172654</v>
      </c>
      <c r="G68" s="223">
        <v>1753619</v>
      </c>
      <c r="H68" s="117"/>
      <c r="I68" s="117"/>
      <c r="J68" s="119">
        <f t="shared" ref="J68:J83" si="27">SUM(K68,N68)</f>
        <v>8000</v>
      </c>
      <c r="K68" s="117"/>
      <c r="L68" s="116"/>
      <c r="M68" s="116"/>
      <c r="N68" s="291">
        <v>8000</v>
      </c>
      <c r="O68" s="291">
        <v>8000</v>
      </c>
      <c r="P68" s="291"/>
      <c r="Q68" s="119">
        <f>SUM(E68,J68)</f>
        <v>2180654</v>
      </c>
    </row>
    <row r="69" spans="1:19" ht="24.75" customHeight="1" x14ac:dyDescent="0.25">
      <c r="A69" s="320" t="s">
        <v>370</v>
      </c>
      <c r="B69" s="320" t="s">
        <v>74</v>
      </c>
      <c r="C69" s="299" t="s">
        <v>60</v>
      </c>
      <c r="D69" s="561" t="s">
        <v>368</v>
      </c>
      <c r="E69" s="310">
        <f t="shared" ref="E69:E86" si="28">SUM(F69,I69)</f>
        <v>60086163</v>
      </c>
      <c r="F69" s="223">
        <v>60086163</v>
      </c>
      <c r="G69" s="223">
        <v>41434760</v>
      </c>
      <c r="H69" s="117">
        <v>2674901</v>
      </c>
      <c r="I69" s="117"/>
      <c r="J69" s="119">
        <f t="shared" ref="J69" si="29">SUM(K69,N69)</f>
        <v>3673254</v>
      </c>
      <c r="K69" s="117">
        <v>3324374</v>
      </c>
      <c r="L69" s="116"/>
      <c r="M69" s="116"/>
      <c r="N69" s="291">
        <v>348880</v>
      </c>
      <c r="O69" s="291">
        <v>348880</v>
      </c>
      <c r="P69" s="291"/>
      <c r="Q69" s="119">
        <f t="shared" ref="Q69:Q85" si="30">SUM(E69,J69)</f>
        <v>63759417</v>
      </c>
    </row>
    <row r="70" spans="1:19" ht="65.25" customHeight="1" x14ac:dyDescent="0.25">
      <c r="A70" s="320" t="s">
        <v>371</v>
      </c>
      <c r="B70" s="320" t="s">
        <v>75</v>
      </c>
      <c r="C70" s="299" t="s">
        <v>61</v>
      </c>
      <c r="D70" s="561" t="s">
        <v>369</v>
      </c>
      <c r="E70" s="310">
        <f t="shared" si="28"/>
        <v>93000632</v>
      </c>
      <c r="F70" s="223">
        <v>93000632</v>
      </c>
      <c r="G70" s="223">
        <v>65986152</v>
      </c>
      <c r="H70" s="291">
        <v>1752052</v>
      </c>
      <c r="I70" s="291"/>
      <c r="J70" s="119">
        <f t="shared" si="27"/>
        <v>4150198</v>
      </c>
      <c r="K70" s="291">
        <v>1593804</v>
      </c>
      <c r="L70" s="291"/>
      <c r="M70" s="291"/>
      <c r="N70" s="291">
        <v>2556394</v>
      </c>
      <c r="O70" s="291">
        <v>2556394</v>
      </c>
      <c r="P70" s="291"/>
      <c r="Q70" s="119">
        <f t="shared" si="30"/>
        <v>97150830</v>
      </c>
    </row>
    <row r="71" spans="1:19" s="211" customFormat="1" ht="30.75" customHeight="1" x14ac:dyDescent="0.25">
      <c r="A71" s="247"/>
      <c r="B71" s="247"/>
      <c r="C71" s="302"/>
      <c r="D71" s="248" t="s">
        <v>439</v>
      </c>
      <c r="E71" s="445">
        <f t="shared" si="28"/>
        <v>52717719</v>
      </c>
      <c r="F71" s="249">
        <v>52717719</v>
      </c>
      <c r="G71" s="249">
        <v>43211245</v>
      </c>
      <c r="H71" s="292"/>
      <c r="I71" s="292"/>
      <c r="J71" s="249">
        <f t="shared" si="27"/>
        <v>0</v>
      </c>
      <c r="K71" s="292"/>
      <c r="L71" s="292"/>
      <c r="M71" s="292"/>
      <c r="N71" s="292"/>
      <c r="O71" s="292"/>
      <c r="P71" s="292"/>
      <c r="Q71" s="292">
        <f t="shared" si="30"/>
        <v>52717719</v>
      </c>
    </row>
    <row r="72" spans="1:19" ht="65.25" customHeight="1" x14ac:dyDescent="0.25">
      <c r="A72" s="320" t="s">
        <v>373</v>
      </c>
      <c r="B72" s="320" t="s">
        <v>73</v>
      </c>
      <c r="C72" s="320" t="s">
        <v>62</v>
      </c>
      <c r="D72" s="336" t="s">
        <v>372</v>
      </c>
      <c r="E72" s="300">
        <f t="shared" si="28"/>
        <v>403023</v>
      </c>
      <c r="F72" s="223">
        <v>403023</v>
      </c>
      <c r="G72" s="223">
        <v>298837</v>
      </c>
      <c r="H72" s="291"/>
      <c r="I72" s="291"/>
      <c r="J72" s="119">
        <f t="shared" si="27"/>
        <v>0</v>
      </c>
      <c r="K72" s="291"/>
      <c r="L72" s="291"/>
      <c r="M72" s="291"/>
      <c r="N72" s="291"/>
      <c r="O72" s="291"/>
      <c r="P72" s="291"/>
      <c r="Q72" s="119">
        <f t="shared" si="30"/>
        <v>403023</v>
      </c>
    </row>
    <row r="73" spans="1:19" s="211" customFormat="1" ht="32.25" customHeight="1" x14ac:dyDescent="0.25">
      <c r="A73" s="247"/>
      <c r="B73" s="247"/>
      <c r="C73" s="247"/>
      <c r="D73" s="248" t="s">
        <v>439</v>
      </c>
      <c r="E73" s="445">
        <f t="shared" si="28"/>
        <v>364581</v>
      </c>
      <c r="F73" s="249">
        <v>364581</v>
      </c>
      <c r="G73" s="249">
        <v>298837</v>
      </c>
      <c r="H73" s="292"/>
      <c r="I73" s="292"/>
      <c r="J73" s="292">
        <f t="shared" si="27"/>
        <v>0</v>
      </c>
      <c r="K73" s="292"/>
      <c r="L73" s="292"/>
      <c r="M73" s="292"/>
      <c r="N73" s="292"/>
      <c r="O73" s="292"/>
      <c r="P73" s="292"/>
      <c r="Q73" s="292">
        <f t="shared" si="30"/>
        <v>364581</v>
      </c>
    </row>
    <row r="74" spans="1:19" ht="33" customHeight="1" x14ac:dyDescent="0.25">
      <c r="A74" s="320" t="s">
        <v>375</v>
      </c>
      <c r="B74" s="320" t="s">
        <v>66</v>
      </c>
      <c r="C74" s="320" t="s">
        <v>63</v>
      </c>
      <c r="D74" s="375" t="s">
        <v>374</v>
      </c>
      <c r="E74" s="300">
        <f t="shared" si="28"/>
        <v>3261312</v>
      </c>
      <c r="F74" s="223">
        <v>3261312</v>
      </c>
      <c r="G74" s="223">
        <v>2398906</v>
      </c>
      <c r="H74" s="291">
        <v>72113</v>
      </c>
      <c r="I74" s="291"/>
      <c r="J74" s="119">
        <f t="shared" si="27"/>
        <v>16000</v>
      </c>
      <c r="K74" s="291"/>
      <c r="L74" s="291"/>
      <c r="M74" s="291"/>
      <c r="N74" s="291">
        <v>16000</v>
      </c>
      <c r="O74" s="291">
        <v>16000</v>
      </c>
      <c r="P74" s="291"/>
      <c r="Q74" s="119">
        <f t="shared" si="30"/>
        <v>3277312</v>
      </c>
    </row>
    <row r="75" spans="1:19" ht="39" customHeight="1" x14ac:dyDescent="0.25">
      <c r="A75" s="320" t="s">
        <v>381</v>
      </c>
      <c r="B75" s="320" t="s">
        <v>382</v>
      </c>
      <c r="C75" s="299" t="s">
        <v>383</v>
      </c>
      <c r="D75" s="561" t="s">
        <v>376</v>
      </c>
      <c r="E75" s="310">
        <f t="shared" si="28"/>
        <v>325303</v>
      </c>
      <c r="F75" s="223">
        <v>325303</v>
      </c>
      <c r="G75" s="223"/>
      <c r="H75" s="291"/>
      <c r="I75" s="291"/>
      <c r="J75" s="119">
        <f t="shared" si="27"/>
        <v>0</v>
      </c>
      <c r="K75" s="291"/>
      <c r="L75" s="291"/>
      <c r="M75" s="291"/>
      <c r="N75" s="291"/>
      <c r="O75" s="291"/>
      <c r="P75" s="291"/>
      <c r="Q75" s="119">
        <f t="shared" si="30"/>
        <v>325303</v>
      </c>
    </row>
    <row r="76" spans="1:19" ht="30" customHeight="1" x14ac:dyDescent="0.25">
      <c r="A76" s="320" t="s">
        <v>384</v>
      </c>
      <c r="B76" s="320" t="s">
        <v>385</v>
      </c>
      <c r="C76" s="299" t="s">
        <v>64</v>
      </c>
      <c r="D76" s="561" t="s">
        <v>377</v>
      </c>
      <c r="E76" s="310">
        <f t="shared" si="28"/>
        <v>1566385</v>
      </c>
      <c r="F76" s="223">
        <v>1566385</v>
      </c>
      <c r="G76" s="223">
        <v>1232421</v>
      </c>
      <c r="H76" s="291"/>
      <c r="I76" s="291"/>
      <c r="J76" s="119">
        <f t="shared" si="27"/>
        <v>0</v>
      </c>
      <c r="K76" s="291"/>
      <c r="L76" s="291"/>
      <c r="M76" s="291"/>
      <c r="N76" s="291"/>
      <c r="O76" s="291"/>
      <c r="P76" s="291"/>
      <c r="Q76" s="119">
        <f t="shared" si="30"/>
        <v>1566385</v>
      </c>
    </row>
    <row r="77" spans="1:19" ht="28.5" customHeight="1" x14ac:dyDescent="0.25">
      <c r="A77" s="320" t="s">
        <v>388</v>
      </c>
      <c r="B77" s="320" t="s">
        <v>386</v>
      </c>
      <c r="C77" s="299"/>
      <c r="D77" s="561" t="s">
        <v>378</v>
      </c>
      <c r="E77" s="310">
        <f t="shared" si="28"/>
        <v>4127172</v>
      </c>
      <c r="F77" s="223">
        <f>SUM(F78:F79)</f>
        <v>4127172</v>
      </c>
      <c r="G77" s="223">
        <f t="shared" ref="G77:H77" si="31">SUM(G78:G79)</f>
        <v>2984694</v>
      </c>
      <c r="H77" s="223">
        <f t="shared" si="31"/>
        <v>65808</v>
      </c>
      <c r="I77" s="291"/>
      <c r="J77" s="119">
        <f t="shared" si="27"/>
        <v>79000</v>
      </c>
      <c r="K77" s="291"/>
      <c r="L77" s="291"/>
      <c r="M77" s="291"/>
      <c r="N77" s="223">
        <f t="shared" ref="N77:O77" si="32">SUM(N78:N79)</f>
        <v>79000</v>
      </c>
      <c r="O77" s="223">
        <f t="shared" si="32"/>
        <v>79000</v>
      </c>
      <c r="P77" s="291"/>
      <c r="Q77" s="119">
        <f t="shared" si="30"/>
        <v>4206172</v>
      </c>
    </row>
    <row r="78" spans="1:19" s="211" customFormat="1" ht="27" customHeight="1" x14ac:dyDescent="0.25">
      <c r="A78" s="247" t="s">
        <v>389</v>
      </c>
      <c r="B78" s="247" t="s">
        <v>390</v>
      </c>
      <c r="C78" s="247" t="s">
        <v>64</v>
      </c>
      <c r="D78" s="562" t="s">
        <v>379</v>
      </c>
      <c r="E78" s="249">
        <f t="shared" si="28"/>
        <v>4066172</v>
      </c>
      <c r="F78" s="249">
        <v>4066172</v>
      </c>
      <c r="G78" s="249">
        <v>2984694</v>
      </c>
      <c r="H78" s="292">
        <v>65808</v>
      </c>
      <c r="I78" s="292"/>
      <c r="J78" s="292">
        <f t="shared" si="27"/>
        <v>40000</v>
      </c>
      <c r="K78" s="292"/>
      <c r="L78" s="292"/>
      <c r="M78" s="292"/>
      <c r="N78" s="292">
        <v>40000</v>
      </c>
      <c r="O78" s="292">
        <v>40000</v>
      </c>
      <c r="P78" s="292"/>
      <c r="Q78" s="292">
        <f t="shared" si="30"/>
        <v>4106172</v>
      </c>
    </row>
    <row r="79" spans="1:19" s="211" customFormat="1" ht="25.5" customHeight="1" x14ac:dyDescent="0.25">
      <c r="A79" s="247" t="s">
        <v>434</v>
      </c>
      <c r="B79" s="247" t="s">
        <v>387</v>
      </c>
      <c r="C79" s="247" t="s">
        <v>64</v>
      </c>
      <c r="D79" s="562" t="s">
        <v>380</v>
      </c>
      <c r="E79" s="249">
        <f t="shared" si="28"/>
        <v>61000</v>
      </c>
      <c r="F79" s="249">
        <v>61000</v>
      </c>
      <c r="G79" s="249"/>
      <c r="H79" s="292"/>
      <c r="I79" s="292"/>
      <c r="J79" s="292">
        <f t="shared" si="27"/>
        <v>39000</v>
      </c>
      <c r="K79" s="292"/>
      <c r="L79" s="292"/>
      <c r="M79" s="292"/>
      <c r="N79" s="292">
        <v>39000</v>
      </c>
      <c r="O79" s="292">
        <v>39000</v>
      </c>
      <c r="P79" s="292"/>
      <c r="Q79" s="292">
        <f t="shared" si="30"/>
        <v>100000</v>
      </c>
    </row>
    <row r="80" spans="1:19" ht="144.75" customHeight="1" x14ac:dyDescent="0.25">
      <c r="A80" s="320" t="s">
        <v>392</v>
      </c>
      <c r="B80" s="320" t="s">
        <v>391</v>
      </c>
      <c r="C80" s="320" t="s">
        <v>67</v>
      </c>
      <c r="D80" s="376" t="s">
        <v>393</v>
      </c>
      <c r="E80" s="300">
        <f t="shared" si="28"/>
        <v>10860</v>
      </c>
      <c r="F80" s="223">
        <v>10860</v>
      </c>
      <c r="G80" s="223"/>
      <c r="H80" s="291"/>
      <c r="I80" s="291"/>
      <c r="J80" s="119">
        <f t="shared" si="27"/>
        <v>0</v>
      </c>
      <c r="K80" s="291"/>
      <c r="L80" s="291"/>
      <c r="M80" s="291"/>
      <c r="N80" s="291"/>
      <c r="O80" s="291"/>
      <c r="P80" s="291"/>
      <c r="Q80" s="119">
        <f t="shared" si="30"/>
        <v>10860</v>
      </c>
    </row>
    <row r="81" spans="1:34" ht="24" customHeight="1" x14ac:dyDescent="0.25">
      <c r="A81" s="320" t="s">
        <v>396</v>
      </c>
      <c r="B81" s="320" t="s">
        <v>399</v>
      </c>
      <c r="C81" s="299"/>
      <c r="D81" s="561" t="s">
        <v>394</v>
      </c>
      <c r="E81" s="310">
        <f t="shared" si="28"/>
        <v>1860265</v>
      </c>
      <c r="F81" s="223">
        <v>1860265</v>
      </c>
      <c r="G81" s="223">
        <v>1214622</v>
      </c>
      <c r="H81" s="291">
        <v>68304</v>
      </c>
      <c r="I81" s="291"/>
      <c r="J81" s="119">
        <f t="shared" ref="J81" si="33">SUM(K81,N81)</f>
        <v>176828</v>
      </c>
      <c r="K81" s="291">
        <v>36828</v>
      </c>
      <c r="L81" s="291"/>
      <c r="M81" s="291">
        <v>2558</v>
      </c>
      <c r="N81" s="291">
        <v>140000</v>
      </c>
      <c r="O81" s="291">
        <v>140000</v>
      </c>
      <c r="P81" s="291"/>
      <c r="Q81" s="119">
        <f t="shared" si="30"/>
        <v>2037093</v>
      </c>
    </row>
    <row r="82" spans="1:34" s="211" customFormat="1" ht="34.5" customHeight="1" x14ac:dyDescent="0.25">
      <c r="A82" s="247" t="s">
        <v>397</v>
      </c>
      <c r="B82" s="247" t="s">
        <v>398</v>
      </c>
      <c r="C82" s="302" t="s">
        <v>65</v>
      </c>
      <c r="D82" s="562" t="s">
        <v>395</v>
      </c>
      <c r="E82" s="445">
        <f t="shared" si="28"/>
        <v>1860265</v>
      </c>
      <c r="F82" s="249">
        <v>1860265</v>
      </c>
      <c r="G82" s="249">
        <v>1214622</v>
      </c>
      <c r="H82" s="292">
        <v>68304</v>
      </c>
      <c r="I82" s="292"/>
      <c r="J82" s="292">
        <f t="shared" si="27"/>
        <v>176828</v>
      </c>
      <c r="K82" s="292">
        <v>36828</v>
      </c>
      <c r="L82" s="292"/>
      <c r="M82" s="292">
        <v>2558</v>
      </c>
      <c r="N82" s="292">
        <v>140000</v>
      </c>
      <c r="O82" s="292">
        <v>140000</v>
      </c>
      <c r="P82" s="292"/>
      <c r="Q82" s="292">
        <f t="shared" si="30"/>
        <v>2037093</v>
      </c>
    </row>
    <row r="83" spans="1:34" ht="27.75" customHeight="1" x14ac:dyDescent="0.25">
      <c r="A83" s="320" t="s">
        <v>400</v>
      </c>
      <c r="B83" s="294" t="s">
        <v>272</v>
      </c>
      <c r="C83" s="294" t="s">
        <v>84</v>
      </c>
      <c r="D83" s="275" t="s">
        <v>21</v>
      </c>
      <c r="E83" s="310">
        <f t="shared" si="28"/>
        <v>0</v>
      </c>
      <c r="F83" s="223"/>
      <c r="G83" s="223"/>
      <c r="H83" s="291"/>
      <c r="I83" s="291"/>
      <c r="J83" s="119">
        <f t="shared" si="27"/>
        <v>2671826</v>
      </c>
      <c r="K83" s="291"/>
      <c r="L83" s="291"/>
      <c r="M83" s="291"/>
      <c r="N83" s="291">
        <v>2671826</v>
      </c>
      <c r="O83" s="291">
        <v>2671826</v>
      </c>
      <c r="P83" s="291"/>
      <c r="Q83" s="119">
        <f t="shared" si="30"/>
        <v>2671826</v>
      </c>
    </row>
    <row r="84" spans="1:34" ht="21" hidden="1" customHeight="1" x14ac:dyDescent="0.25">
      <c r="A84" s="320"/>
      <c r="B84" s="320"/>
      <c r="C84" s="320"/>
      <c r="D84" s="335"/>
      <c r="E84" s="300">
        <f>SUM(E85)</f>
        <v>0</v>
      </c>
      <c r="F84" s="223"/>
      <c r="G84" s="223"/>
      <c r="H84" s="223"/>
      <c r="I84" s="223">
        <f t="shared" ref="I84:P84" si="34">SUM(I85)</f>
        <v>0</v>
      </c>
      <c r="J84" s="300">
        <f t="shared" si="34"/>
        <v>0</v>
      </c>
      <c r="K84" s="223"/>
      <c r="L84" s="223"/>
      <c r="M84" s="223"/>
      <c r="N84" s="223"/>
      <c r="O84" s="223"/>
      <c r="P84" s="300">
        <f t="shared" si="34"/>
        <v>0</v>
      </c>
      <c r="Q84" s="119">
        <f t="shared" si="30"/>
        <v>0</v>
      </c>
    </row>
    <row r="85" spans="1:34" s="211" customFormat="1" ht="29.25" hidden="1" customHeight="1" x14ac:dyDescent="0.25">
      <c r="A85" s="387"/>
      <c r="B85" s="387"/>
      <c r="C85" s="387"/>
      <c r="D85" s="395"/>
      <c r="E85" s="303">
        <f>SUM(F85,I85)</f>
        <v>0</v>
      </c>
      <c r="F85" s="249"/>
      <c r="G85" s="249"/>
      <c r="H85" s="292"/>
      <c r="I85" s="292"/>
      <c r="J85" s="317">
        <f>SUM(K85,N85)</f>
        <v>0</v>
      </c>
      <c r="K85" s="292"/>
      <c r="L85" s="292"/>
      <c r="M85" s="292"/>
      <c r="N85" s="292"/>
      <c r="O85" s="292"/>
      <c r="P85" s="292"/>
      <c r="Q85" s="119">
        <f t="shared" si="30"/>
        <v>0</v>
      </c>
    </row>
    <row r="86" spans="1:34" ht="1.5" hidden="1" customHeight="1" x14ac:dyDescent="0.25">
      <c r="A86" s="271"/>
      <c r="B86" s="271"/>
      <c r="C86" s="332"/>
      <c r="D86" s="281"/>
      <c r="E86" s="300">
        <f t="shared" si="28"/>
        <v>0</v>
      </c>
      <c r="F86" s="223"/>
      <c r="G86" s="223"/>
      <c r="H86" s="291"/>
      <c r="I86" s="291"/>
      <c r="J86" s="119">
        <f>SUM(K86,N86)</f>
        <v>0</v>
      </c>
      <c r="K86" s="291"/>
      <c r="L86" s="291"/>
      <c r="M86" s="291"/>
      <c r="N86" s="291"/>
      <c r="O86" s="291"/>
      <c r="P86" s="291"/>
      <c r="Q86" s="119">
        <f>SUM(E86,J86)</f>
        <v>0</v>
      </c>
    </row>
    <row r="87" spans="1:34" ht="41.25" customHeight="1" x14ac:dyDescent="0.25">
      <c r="A87" s="293" t="s">
        <v>299</v>
      </c>
      <c r="B87" s="293"/>
      <c r="C87" s="293"/>
      <c r="D87" s="394" t="s">
        <v>210</v>
      </c>
      <c r="E87" s="118">
        <f>SUM(E88)</f>
        <v>92115916</v>
      </c>
      <c r="F87" s="118">
        <f t="shared" ref="F87:P87" si="35">SUM(F88)</f>
        <v>92115916</v>
      </c>
      <c r="G87" s="118">
        <f t="shared" si="35"/>
        <v>14465840</v>
      </c>
      <c r="H87" s="118">
        <f t="shared" si="35"/>
        <v>378680</v>
      </c>
      <c r="I87" s="118">
        <f t="shared" si="35"/>
        <v>0</v>
      </c>
      <c r="J87" s="118">
        <f t="shared" si="35"/>
        <v>412450</v>
      </c>
      <c r="K87" s="118">
        <f t="shared" si="35"/>
        <v>37200</v>
      </c>
      <c r="L87" s="118">
        <f t="shared" si="35"/>
        <v>2160</v>
      </c>
      <c r="M87" s="118">
        <f t="shared" si="35"/>
        <v>6660</v>
      </c>
      <c r="N87" s="118">
        <f t="shared" si="35"/>
        <v>375250</v>
      </c>
      <c r="O87" s="118">
        <f t="shared" si="35"/>
        <v>354750</v>
      </c>
      <c r="P87" s="118">
        <f t="shared" si="35"/>
        <v>0</v>
      </c>
      <c r="Q87" s="118">
        <f>SUM(E87,J87)</f>
        <v>92528366</v>
      </c>
      <c r="S87" s="269"/>
    </row>
    <row r="88" spans="1:34" s="4" customFormat="1" ht="39.75" customHeight="1" x14ac:dyDescent="0.25">
      <c r="A88" s="293" t="s">
        <v>298</v>
      </c>
      <c r="B88" s="293"/>
      <c r="C88" s="293"/>
      <c r="D88" s="394" t="s">
        <v>210</v>
      </c>
      <c r="E88" s="118">
        <f t="shared" ref="E88:O88" si="36">SUM(E89,E90,E93,E95,E99,E107,E108,E115,E118,E119,E121)</f>
        <v>92115916</v>
      </c>
      <c r="F88" s="118">
        <f t="shared" si="36"/>
        <v>92115916</v>
      </c>
      <c r="G88" s="118">
        <f t="shared" si="36"/>
        <v>14465840</v>
      </c>
      <c r="H88" s="118">
        <f t="shared" si="36"/>
        <v>378680</v>
      </c>
      <c r="I88" s="118">
        <f t="shared" si="36"/>
        <v>0</v>
      </c>
      <c r="J88" s="118">
        <f t="shared" si="36"/>
        <v>412450</v>
      </c>
      <c r="K88" s="118">
        <f t="shared" si="36"/>
        <v>37200</v>
      </c>
      <c r="L88" s="118">
        <f t="shared" si="36"/>
        <v>2160</v>
      </c>
      <c r="M88" s="118">
        <f t="shared" si="36"/>
        <v>6660</v>
      </c>
      <c r="N88" s="118">
        <f t="shared" si="36"/>
        <v>375250</v>
      </c>
      <c r="O88" s="118">
        <f t="shared" si="36"/>
        <v>354750</v>
      </c>
      <c r="P88" s="118">
        <f>SUM(P89,P90,P93,P95,P99,P108,P115,P118,P119,P121)</f>
        <v>0</v>
      </c>
      <c r="Q88" s="118">
        <f>SUM(Q89,Q90,Q93,Q95,Q99,Q107,Q108,Q115,Q118,Q119,Q121)</f>
        <v>92528366</v>
      </c>
      <c r="S88" s="269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4" customFormat="1" ht="39.75" customHeight="1" x14ac:dyDescent="0.25">
      <c r="A89" s="294" t="s">
        <v>304</v>
      </c>
      <c r="B89" s="389" t="s">
        <v>214</v>
      </c>
      <c r="C89" s="389" t="s">
        <v>59</v>
      </c>
      <c r="D89" s="391" t="s">
        <v>213</v>
      </c>
      <c r="E89" s="300">
        <f t="shared" ref="E89:E152" si="37">SUM(F89,I89)</f>
        <v>9657200</v>
      </c>
      <c r="F89" s="296">
        <v>9657200</v>
      </c>
      <c r="G89" s="297">
        <v>7472900</v>
      </c>
      <c r="H89" s="297">
        <v>65400</v>
      </c>
      <c r="I89" s="297"/>
      <c r="J89" s="289">
        <f>SUM(K89,N89)</f>
        <v>86800</v>
      </c>
      <c r="K89" s="297"/>
      <c r="L89" s="297"/>
      <c r="M89" s="297"/>
      <c r="N89" s="297">
        <v>86800</v>
      </c>
      <c r="O89" s="297">
        <v>86800</v>
      </c>
      <c r="P89" s="297"/>
      <c r="Q89" s="289">
        <f>SUM(E89,J89)</f>
        <v>9744000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4" customFormat="1" ht="72.75" customHeight="1" x14ac:dyDescent="0.25">
      <c r="A90" s="388" t="s">
        <v>409</v>
      </c>
      <c r="B90" s="398">
        <v>3010</v>
      </c>
      <c r="C90" s="398"/>
      <c r="D90" s="561" t="s">
        <v>406</v>
      </c>
      <c r="E90" s="300">
        <f t="shared" si="37"/>
        <v>12580000</v>
      </c>
      <c r="F90" s="296">
        <f>SUM(F91:F92)</f>
        <v>12580000</v>
      </c>
      <c r="G90" s="297"/>
      <c r="H90" s="297"/>
      <c r="I90" s="297"/>
      <c r="J90" s="296">
        <f>SUM(J91:J92)</f>
        <v>0</v>
      </c>
      <c r="K90" s="297"/>
      <c r="L90" s="297"/>
      <c r="M90" s="297"/>
      <c r="N90" s="297"/>
      <c r="O90" s="297"/>
      <c r="P90" s="297"/>
      <c r="Q90" s="289">
        <f t="shared" ref="Q90:Q114" si="38">SUM(E90,J90)</f>
        <v>12580000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459" customFormat="1" ht="48" customHeight="1" x14ac:dyDescent="0.25">
      <c r="A91" s="385" t="s">
        <v>410</v>
      </c>
      <c r="B91" s="399">
        <v>3011</v>
      </c>
      <c r="C91" s="399">
        <v>1030</v>
      </c>
      <c r="D91" s="562" t="s">
        <v>407</v>
      </c>
      <c r="E91" s="249">
        <f t="shared" si="37"/>
        <v>6388000</v>
      </c>
      <c r="F91" s="441">
        <v>6388000</v>
      </c>
      <c r="G91" s="440"/>
      <c r="H91" s="440"/>
      <c r="I91" s="440"/>
      <c r="J91" s="461">
        <f t="shared" ref="J91:J114" si="39">SUM(K91,N91)</f>
        <v>0</v>
      </c>
      <c r="K91" s="440"/>
      <c r="L91" s="440"/>
      <c r="M91" s="440"/>
      <c r="N91" s="440"/>
      <c r="O91" s="440"/>
      <c r="P91" s="440"/>
      <c r="Q91" s="461">
        <f t="shared" si="38"/>
        <v>6388000</v>
      </c>
      <c r="S91" s="460"/>
      <c r="T91" s="460"/>
      <c r="U91" s="460"/>
      <c r="V91" s="460"/>
      <c r="W91" s="460"/>
      <c r="X91" s="460"/>
      <c r="Y91" s="460"/>
      <c r="Z91" s="460"/>
      <c r="AA91" s="460"/>
      <c r="AB91" s="460"/>
      <c r="AC91" s="460"/>
      <c r="AD91" s="460"/>
      <c r="AE91" s="460"/>
      <c r="AF91" s="460"/>
      <c r="AG91" s="460"/>
      <c r="AH91" s="460"/>
    </row>
    <row r="92" spans="1:34" s="459" customFormat="1" ht="35.25" customHeight="1" x14ac:dyDescent="0.25">
      <c r="A92" s="385" t="s">
        <v>433</v>
      </c>
      <c r="B92" s="400">
        <v>3012</v>
      </c>
      <c r="C92" s="400">
        <v>1060</v>
      </c>
      <c r="D92" s="563" t="s">
        <v>408</v>
      </c>
      <c r="E92" s="441">
        <f t="shared" si="37"/>
        <v>6192000</v>
      </c>
      <c r="F92" s="441">
        <v>6192000</v>
      </c>
      <c r="G92" s="440"/>
      <c r="H92" s="440"/>
      <c r="I92" s="440"/>
      <c r="J92" s="461">
        <f t="shared" si="39"/>
        <v>0</v>
      </c>
      <c r="K92" s="440"/>
      <c r="L92" s="440"/>
      <c r="M92" s="440"/>
      <c r="N92" s="440"/>
      <c r="O92" s="440"/>
      <c r="P92" s="440"/>
      <c r="Q92" s="461">
        <f t="shared" si="38"/>
        <v>6192000</v>
      </c>
      <c r="S92" s="460"/>
      <c r="T92" s="460"/>
      <c r="U92" s="460"/>
      <c r="V92" s="460"/>
      <c r="W92" s="460"/>
      <c r="X92" s="460"/>
      <c r="Y92" s="460"/>
      <c r="Z92" s="460"/>
      <c r="AA92" s="460"/>
      <c r="AB92" s="460"/>
      <c r="AC92" s="460"/>
      <c r="AD92" s="460"/>
      <c r="AE92" s="460"/>
      <c r="AF92" s="460"/>
      <c r="AG92" s="460"/>
      <c r="AH92" s="460"/>
    </row>
    <row r="93" spans="1:34" s="4" customFormat="1" ht="39" customHeight="1" x14ac:dyDescent="0.25">
      <c r="A93" s="388" t="s">
        <v>419</v>
      </c>
      <c r="B93" s="401">
        <v>3020</v>
      </c>
      <c r="C93" s="402"/>
      <c r="D93" s="561" t="s">
        <v>418</v>
      </c>
      <c r="E93" s="390">
        <f t="shared" ref="E93:E94" si="40">SUM(F93,I93)</f>
        <v>29000</v>
      </c>
      <c r="F93" s="296">
        <f>SUM(F94)</f>
        <v>29000</v>
      </c>
      <c r="G93" s="297"/>
      <c r="H93" s="297"/>
      <c r="I93" s="297"/>
      <c r="J93" s="289">
        <f t="shared" ref="J93:J108" si="41">SUM(K93,N93)</f>
        <v>0</v>
      </c>
      <c r="K93" s="297"/>
      <c r="L93" s="297"/>
      <c r="M93" s="297"/>
      <c r="N93" s="297"/>
      <c r="O93" s="297"/>
      <c r="P93" s="297"/>
      <c r="Q93" s="289">
        <f t="shared" ref="Q93:Q98" si="42">SUM(E93,J93)</f>
        <v>29000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459" customFormat="1" ht="50.25" customHeight="1" x14ac:dyDescent="0.25">
      <c r="A94" s="242" t="s">
        <v>420</v>
      </c>
      <c r="B94" s="399">
        <v>3022</v>
      </c>
      <c r="C94" s="399">
        <v>1060</v>
      </c>
      <c r="D94" s="562" t="s">
        <v>421</v>
      </c>
      <c r="E94" s="249">
        <f t="shared" si="40"/>
        <v>29000</v>
      </c>
      <c r="F94" s="249">
        <v>29000</v>
      </c>
      <c r="G94" s="205"/>
      <c r="H94" s="205"/>
      <c r="I94" s="205"/>
      <c r="J94" s="292">
        <f t="shared" si="41"/>
        <v>0</v>
      </c>
      <c r="K94" s="205"/>
      <c r="L94" s="205"/>
      <c r="M94" s="205"/>
      <c r="N94" s="205"/>
      <c r="O94" s="205"/>
      <c r="P94" s="205"/>
      <c r="Q94" s="292">
        <f t="shared" si="42"/>
        <v>29000</v>
      </c>
      <c r="S94" s="460"/>
      <c r="T94" s="460"/>
      <c r="U94" s="460"/>
      <c r="V94" s="460"/>
      <c r="W94" s="460"/>
      <c r="X94" s="460"/>
      <c r="Y94" s="460"/>
      <c r="Z94" s="460"/>
      <c r="AA94" s="460"/>
      <c r="AB94" s="460"/>
      <c r="AC94" s="460"/>
      <c r="AD94" s="460"/>
      <c r="AE94" s="460"/>
      <c r="AF94" s="460"/>
      <c r="AG94" s="460"/>
      <c r="AH94" s="460"/>
    </row>
    <row r="95" spans="1:34" s="4" customFormat="1" ht="55.5" customHeight="1" x14ac:dyDescent="0.25">
      <c r="A95" s="298" t="s">
        <v>307</v>
      </c>
      <c r="B95" s="298" t="s">
        <v>305</v>
      </c>
      <c r="C95" s="320"/>
      <c r="D95" s="561" t="s">
        <v>313</v>
      </c>
      <c r="E95" s="300">
        <f>SUM(F95,I95)</f>
        <v>2366640</v>
      </c>
      <c r="F95" s="223">
        <f>SUM(F96:F98)</f>
        <v>2366640</v>
      </c>
      <c r="G95" s="300"/>
      <c r="H95" s="300"/>
      <c r="I95" s="300"/>
      <c r="J95" s="119">
        <f t="shared" si="41"/>
        <v>0</v>
      </c>
      <c r="K95" s="117"/>
      <c r="L95" s="117"/>
      <c r="M95" s="117"/>
      <c r="N95" s="117"/>
      <c r="O95" s="117"/>
      <c r="P95" s="117"/>
      <c r="Q95" s="119">
        <f t="shared" si="42"/>
        <v>2366640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459" customFormat="1" ht="36" customHeight="1" x14ac:dyDescent="0.25">
      <c r="A96" s="301" t="s">
        <v>308</v>
      </c>
      <c r="B96" s="301" t="s">
        <v>306</v>
      </c>
      <c r="C96" s="302" t="s">
        <v>25</v>
      </c>
      <c r="D96" s="562" t="s">
        <v>314</v>
      </c>
      <c r="E96" s="249">
        <f>SUM(F96,I96)</f>
        <v>85000</v>
      </c>
      <c r="F96" s="249">
        <v>85000</v>
      </c>
      <c r="G96" s="304"/>
      <c r="H96" s="304"/>
      <c r="I96" s="304"/>
      <c r="J96" s="461">
        <f t="shared" si="41"/>
        <v>0</v>
      </c>
      <c r="K96" s="440"/>
      <c r="L96" s="440"/>
      <c r="M96" s="440"/>
      <c r="N96" s="440"/>
      <c r="O96" s="440"/>
      <c r="P96" s="440"/>
      <c r="Q96" s="461">
        <f t="shared" si="42"/>
        <v>85000</v>
      </c>
      <c r="S96" s="460"/>
      <c r="T96" s="460"/>
      <c r="U96" s="460"/>
      <c r="V96" s="460"/>
      <c r="W96" s="460"/>
      <c r="X96" s="460"/>
      <c r="Y96" s="460"/>
      <c r="Z96" s="460"/>
      <c r="AA96" s="460"/>
      <c r="AB96" s="460"/>
      <c r="AC96" s="460"/>
      <c r="AD96" s="460"/>
      <c r="AE96" s="460"/>
      <c r="AF96" s="460"/>
      <c r="AG96" s="460"/>
      <c r="AH96" s="460"/>
    </row>
    <row r="97" spans="1:34" s="459" customFormat="1" ht="38.25" customHeight="1" x14ac:dyDescent="0.25">
      <c r="A97" s="301" t="s">
        <v>311</v>
      </c>
      <c r="B97" s="305" t="s">
        <v>310</v>
      </c>
      <c r="C97" s="306" t="s">
        <v>73</v>
      </c>
      <c r="D97" s="562" t="s">
        <v>315</v>
      </c>
      <c r="E97" s="249">
        <f>SUM(F97,I97)</f>
        <v>217400</v>
      </c>
      <c r="F97" s="307">
        <v>217400</v>
      </c>
      <c r="G97" s="308"/>
      <c r="H97" s="308"/>
      <c r="I97" s="308"/>
      <c r="J97" s="461">
        <f t="shared" si="41"/>
        <v>0</v>
      </c>
      <c r="K97" s="440"/>
      <c r="L97" s="440"/>
      <c r="M97" s="440"/>
      <c r="N97" s="440"/>
      <c r="O97" s="440"/>
      <c r="P97" s="440"/>
      <c r="Q97" s="461">
        <f t="shared" si="42"/>
        <v>217400</v>
      </c>
      <c r="S97" s="460"/>
      <c r="T97" s="460"/>
      <c r="U97" s="460"/>
      <c r="V97" s="460"/>
      <c r="W97" s="460"/>
      <c r="X97" s="460"/>
      <c r="Y97" s="460"/>
      <c r="Z97" s="460"/>
      <c r="AA97" s="460"/>
      <c r="AB97" s="460"/>
      <c r="AC97" s="460"/>
      <c r="AD97" s="460"/>
      <c r="AE97" s="460"/>
      <c r="AF97" s="460"/>
      <c r="AG97" s="460"/>
      <c r="AH97" s="460"/>
    </row>
    <row r="98" spans="1:34" s="459" customFormat="1" ht="37.5" customHeight="1" x14ac:dyDescent="0.25">
      <c r="A98" s="301" t="s">
        <v>312</v>
      </c>
      <c r="B98" s="301" t="s">
        <v>309</v>
      </c>
      <c r="C98" s="302" t="s">
        <v>73</v>
      </c>
      <c r="D98" s="563" t="s">
        <v>26</v>
      </c>
      <c r="E98" s="249">
        <f>SUM(F98,I98)</f>
        <v>2064240</v>
      </c>
      <c r="F98" s="249">
        <v>2064240</v>
      </c>
      <c r="G98" s="308"/>
      <c r="H98" s="308"/>
      <c r="I98" s="308"/>
      <c r="J98" s="461">
        <f t="shared" si="41"/>
        <v>0</v>
      </c>
      <c r="K98" s="440"/>
      <c r="L98" s="440"/>
      <c r="M98" s="440"/>
      <c r="N98" s="440"/>
      <c r="O98" s="440"/>
      <c r="P98" s="440"/>
      <c r="Q98" s="461">
        <f t="shared" si="42"/>
        <v>2064240</v>
      </c>
      <c r="S98" s="460"/>
      <c r="T98" s="460"/>
      <c r="U98" s="460"/>
      <c r="V98" s="460"/>
      <c r="W98" s="460"/>
      <c r="X98" s="460"/>
      <c r="Y98" s="460"/>
      <c r="Z98" s="460"/>
      <c r="AA98" s="460"/>
      <c r="AB98" s="460"/>
      <c r="AC98" s="460"/>
      <c r="AD98" s="460"/>
      <c r="AE98" s="460"/>
      <c r="AF98" s="460"/>
      <c r="AG98" s="460"/>
      <c r="AH98" s="460"/>
    </row>
    <row r="99" spans="1:34" s="4" customFormat="1" ht="33.75" customHeight="1" x14ac:dyDescent="0.25">
      <c r="A99" s="388" t="s">
        <v>432</v>
      </c>
      <c r="B99" s="398">
        <v>3040</v>
      </c>
      <c r="C99" s="558"/>
      <c r="D99" s="564" t="s">
        <v>497</v>
      </c>
      <c r="E99" s="390">
        <f t="shared" si="37"/>
        <v>43801400</v>
      </c>
      <c r="F99" s="296">
        <f>SUM(F100:F106)</f>
        <v>43801400</v>
      </c>
      <c r="G99" s="297"/>
      <c r="H99" s="297"/>
      <c r="I99" s="297"/>
      <c r="J99" s="289">
        <f t="shared" si="41"/>
        <v>0</v>
      </c>
      <c r="K99" s="297"/>
      <c r="L99" s="297"/>
      <c r="M99" s="297"/>
      <c r="N99" s="297"/>
      <c r="O99" s="297"/>
      <c r="P99" s="297"/>
      <c r="Q99" s="289">
        <f t="shared" si="38"/>
        <v>43801400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59" customFormat="1" ht="19.5" customHeight="1" x14ac:dyDescent="0.25">
      <c r="A100" s="385" t="s">
        <v>431</v>
      </c>
      <c r="B100" s="399">
        <v>3041</v>
      </c>
      <c r="C100" s="559">
        <v>1040</v>
      </c>
      <c r="D100" s="565" t="s">
        <v>411</v>
      </c>
      <c r="E100" s="560">
        <f t="shared" si="37"/>
        <v>487200</v>
      </c>
      <c r="F100" s="441">
        <v>487200</v>
      </c>
      <c r="G100" s="440"/>
      <c r="H100" s="440"/>
      <c r="I100" s="440"/>
      <c r="J100" s="461">
        <f t="shared" si="41"/>
        <v>0</v>
      </c>
      <c r="K100" s="440"/>
      <c r="L100" s="440"/>
      <c r="M100" s="440"/>
      <c r="N100" s="440"/>
      <c r="O100" s="440"/>
      <c r="P100" s="440"/>
      <c r="Q100" s="461">
        <f t="shared" si="38"/>
        <v>487200</v>
      </c>
      <c r="S100" s="460"/>
      <c r="T100" s="460"/>
      <c r="U100" s="460"/>
      <c r="V100" s="460"/>
      <c r="W100" s="460"/>
      <c r="X100" s="460"/>
      <c r="Y100" s="460"/>
      <c r="Z100" s="460"/>
      <c r="AA100" s="460"/>
      <c r="AB100" s="460"/>
      <c r="AC100" s="460"/>
      <c r="AD100" s="460"/>
      <c r="AE100" s="460"/>
      <c r="AF100" s="460"/>
      <c r="AG100" s="460"/>
      <c r="AH100" s="460"/>
    </row>
    <row r="101" spans="1:34" s="459" customFormat="1" ht="24" customHeight="1" x14ac:dyDescent="0.25">
      <c r="A101" s="385" t="s">
        <v>499</v>
      </c>
      <c r="B101" s="399">
        <v>3042</v>
      </c>
      <c r="C101" s="559">
        <v>1040</v>
      </c>
      <c r="D101" s="565" t="s">
        <v>416</v>
      </c>
      <c r="E101" s="560">
        <f t="shared" si="37"/>
        <v>72200</v>
      </c>
      <c r="F101" s="441">
        <v>72200</v>
      </c>
      <c r="G101" s="440"/>
      <c r="H101" s="440"/>
      <c r="I101" s="440"/>
      <c r="J101" s="461">
        <f t="shared" si="41"/>
        <v>0</v>
      </c>
      <c r="K101" s="440"/>
      <c r="L101" s="440"/>
      <c r="M101" s="440"/>
      <c r="N101" s="440"/>
      <c r="O101" s="440"/>
      <c r="P101" s="440"/>
      <c r="Q101" s="461">
        <f t="shared" si="38"/>
        <v>72200</v>
      </c>
      <c r="S101" s="460"/>
      <c r="T101" s="460"/>
      <c r="U101" s="460"/>
      <c r="V101" s="460"/>
      <c r="W101" s="460"/>
      <c r="X101" s="460"/>
      <c r="Y101" s="460"/>
      <c r="Z101" s="460"/>
      <c r="AA101" s="460"/>
      <c r="AB101" s="460"/>
      <c r="AC101" s="460"/>
      <c r="AD101" s="460"/>
      <c r="AE101" s="460"/>
      <c r="AF101" s="460"/>
      <c r="AG101" s="460"/>
      <c r="AH101" s="460"/>
    </row>
    <row r="102" spans="1:34" s="459" customFormat="1" ht="20.25" customHeight="1" x14ac:dyDescent="0.25">
      <c r="A102" s="385" t="s">
        <v>430</v>
      </c>
      <c r="B102" s="399">
        <v>3043</v>
      </c>
      <c r="C102" s="559">
        <v>1040</v>
      </c>
      <c r="D102" s="565" t="s">
        <v>412</v>
      </c>
      <c r="E102" s="560">
        <f t="shared" si="37"/>
        <v>30370000</v>
      </c>
      <c r="F102" s="441">
        <v>30370000</v>
      </c>
      <c r="G102" s="440"/>
      <c r="H102" s="440"/>
      <c r="I102" s="440"/>
      <c r="J102" s="461">
        <f t="shared" si="41"/>
        <v>0</v>
      </c>
      <c r="K102" s="440"/>
      <c r="L102" s="440"/>
      <c r="M102" s="440"/>
      <c r="N102" s="440"/>
      <c r="O102" s="440"/>
      <c r="P102" s="440"/>
      <c r="Q102" s="461">
        <f t="shared" si="38"/>
        <v>30370000</v>
      </c>
      <c r="S102" s="460"/>
      <c r="T102" s="460"/>
      <c r="U102" s="460"/>
      <c r="V102" s="460"/>
      <c r="W102" s="460"/>
      <c r="X102" s="460"/>
      <c r="Y102" s="460"/>
      <c r="Z102" s="460"/>
      <c r="AA102" s="460"/>
      <c r="AB102" s="460"/>
      <c r="AC102" s="460"/>
      <c r="AD102" s="460"/>
      <c r="AE102" s="460"/>
      <c r="AF102" s="460"/>
      <c r="AG102" s="460"/>
      <c r="AH102" s="460"/>
    </row>
    <row r="103" spans="1:34" s="459" customFormat="1" ht="36.75" customHeight="1" x14ac:dyDescent="0.25">
      <c r="A103" s="385" t="s">
        <v>429</v>
      </c>
      <c r="B103" s="399">
        <v>3044</v>
      </c>
      <c r="C103" s="559">
        <v>1040</v>
      </c>
      <c r="D103" s="565" t="s">
        <v>413</v>
      </c>
      <c r="E103" s="560">
        <f t="shared" si="37"/>
        <v>1663000</v>
      </c>
      <c r="F103" s="441">
        <v>1663000</v>
      </c>
      <c r="G103" s="440"/>
      <c r="H103" s="440"/>
      <c r="I103" s="440"/>
      <c r="J103" s="461">
        <f t="shared" si="41"/>
        <v>0</v>
      </c>
      <c r="K103" s="440"/>
      <c r="L103" s="440"/>
      <c r="M103" s="440"/>
      <c r="N103" s="440"/>
      <c r="O103" s="440"/>
      <c r="P103" s="440"/>
      <c r="Q103" s="461">
        <f t="shared" si="38"/>
        <v>1663000</v>
      </c>
      <c r="S103" s="460"/>
      <c r="T103" s="460"/>
      <c r="U103" s="460"/>
      <c r="V103" s="460"/>
      <c r="W103" s="460"/>
      <c r="X103" s="460"/>
      <c r="Y103" s="460"/>
      <c r="Z103" s="460"/>
      <c r="AA103" s="460"/>
      <c r="AB103" s="460"/>
      <c r="AC103" s="460"/>
      <c r="AD103" s="460"/>
      <c r="AE103" s="460"/>
      <c r="AF103" s="460"/>
      <c r="AG103" s="460"/>
      <c r="AH103" s="460"/>
    </row>
    <row r="104" spans="1:34" s="459" customFormat="1" ht="22.5" customHeight="1" x14ac:dyDescent="0.25">
      <c r="A104" s="385" t="s">
        <v>428</v>
      </c>
      <c r="B104" s="399">
        <v>3045</v>
      </c>
      <c r="C104" s="559">
        <v>1040</v>
      </c>
      <c r="D104" s="565" t="s">
        <v>414</v>
      </c>
      <c r="E104" s="560">
        <f t="shared" si="37"/>
        <v>2765800</v>
      </c>
      <c r="F104" s="441">
        <v>2765800</v>
      </c>
      <c r="G104" s="440"/>
      <c r="H104" s="440"/>
      <c r="I104" s="440"/>
      <c r="J104" s="461">
        <f t="shared" si="41"/>
        <v>0</v>
      </c>
      <c r="K104" s="440"/>
      <c r="L104" s="440"/>
      <c r="M104" s="440"/>
      <c r="N104" s="440"/>
      <c r="O104" s="440"/>
      <c r="P104" s="440"/>
      <c r="Q104" s="461">
        <f t="shared" si="38"/>
        <v>2765800</v>
      </c>
      <c r="S104" s="460"/>
      <c r="T104" s="460"/>
      <c r="U104" s="460"/>
      <c r="V104" s="460"/>
      <c r="W104" s="460"/>
      <c r="X104" s="460"/>
      <c r="Y104" s="460"/>
      <c r="Z104" s="460"/>
      <c r="AA104" s="460"/>
      <c r="AB104" s="460"/>
      <c r="AC104" s="460"/>
      <c r="AD104" s="460"/>
      <c r="AE104" s="460"/>
      <c r="AF104" s="460"/>
      <c r="AG104" s="460"/>
      <c r="AH104" s="460"/>
    </row>
    <row r="105" spans="1:34" s="459" customFormat="1" ht="20.25" customHeight="1" x14ac:dyDescent="0.25">
      <c r="A105" s="385" t="s">
        <v>427</v>
      </c>
      <c r="B105" s="399">
        <v>3046</v>
      </c>
      <c r="C105" s="559">
        <v>1040</v>
      </c>
      <c r="D105" s="565" t="s">
        <v>415</v>
      </c>
      <c r="E105" s="560">
        <f t="shared" si="37"/>
        <v>657800</v>
      </c>
      <c r="F105" s="441">
        <v>657800</v>
      </c>
      <c r="G105" s="440"/>
      <c r="H105" s="440"/>
      <c r="I105" s="440"/>
      <c r="J105" s="461">
        <f t="shared" si="41"/>
        <v>0</v>
      </c>
      <c r="K105" s="440"/>
      <c r="L105" s="440"/>
      <c r="M105" s="440"/>
      <c r="N105" s="440"/>
      <c r="O105" s="440"/>
      <c r="P105" s="440"/>
      <c r="Q105" s="461">
        <f t="shared" si="38"/>
        <v>657800</v>
      </c>
      <c r="S105" s="460"/>
      <c r="T105" s="460"/>
      <c r="U105" s="460"/>
      <c r="V105" s="460"/>
      <c r="W105" s="460"/>
      <c r="X105" s="460"/>
      <c r="Y105" s="460"/>
      <c r="Z105" s="460"/>
      <c r="AA105" s="460"/>
      <c r="AB105" s="460"/>
      <c r="AC105" s="460"/>
      <c r="AD105" s="460"/>
      <c r="AE105" s="460"/>
      <c r="AF105" s="460"/>
      <c r="AG105" s="460"/>
      <c r="AH105" s="460"/>
    </row>
    <row r="106" spans="1:34" s="459" customFormat="1" ht="30.75" customHeight="1" x14ac:dyDescent="0.25">
      <c r="A106" s="385" t="s">
        <v>426</v>
      </c>
      <c r="B106" s="399">
        <v>3047</v>
      </c>
      <c r="C106" s="559">
        <v>1040</v>
      </c>
      <c r="D106" s="565" t="s">
        <v>498</v>
      </c>
      <c r="E106" s="560">
        <f t="shared" si="37"/>
        <v>7785400</v>
      </c>
      <c r="F106" s="441">
        <v>7785400</v>
      </c>
      <c r="G106" s="440"/>
      <c r="H106" s="440"/>
      <c r="I106" s="440"/>
      <c r="J106" s="461">
        <f t="shared" si="41"/>
        <v>0</v>
      </c>
      <c r="K106" s="440"/>
      <c r="L106" s="440"/>
      <c r="M106" s="440"/>
      <c r="N106" s="440"/>
      <c r="O106" s="440"/>
      <c r="P106" s="440"/>
      <c r="Q106" s="461">
        <f t="shared" si="38"/>
        <v>7785400</v>
      </c>
      <c r="S106" s="460"/>
      <c r="T106" s="460"/>
      <c r="U106" s="460"/>
      <c r="V106" s="460"/>
      <c r="W106" s="460"/>
      <c r="X106" s="460"/>
      <c r="Y106" s="460"/>
      <c r="Z106" s="460"/>
      <c r="AA106" s="460"/>
      <c r="AB106" s="460"/>
      <c r="AC106" s="460"/>
      <c r="AD106" s="460"/>
      <c r="AE106" s="460"/>
      <c r="AF106" s="460"/>
      <c r="AG106" s="460"/>
      <c r="AH106" s="460"/>
    </row>
    <row r="107" spans="1:34" s="4" customFormat="1" ht="33" customHeight="1" x14ac:dyDescent="0.25">
      <c r="A107" s="388" t="s">
        <v>425</v>
      </c>
      <c r="B107" s="398">
        <v>3050</v>
      </c>
      <c r="C107" s="398">
        <v>1070</v>
      </c>
      <c r="D107" s="561" t="s">
        <v>417</v>
      </c>
      <c r="E107" s="295">
        <f t="shared" si="37"/>
        <v>300200</v>
      </c>
      <c r="F107" s="296">
        <v>300200</v>
      </c>
      <c r="G107" s="297"/>
      <c r="H107" s="297"/>
      <c r="I107" s="297"/>
      <c r="J107" s="289">
        <f t="shared" si="41"/>
        <v>0</v>
      </c>
      <c r="K107" s="297"/>
      <c r="L107" s="297"/>
      <c r="M107" s="297"/>
      <c r="N107" s="297"/>
      <c r="O107" s="297"/>
      <c r="P107" s="297"/>
      <c r="Q107" s="289">
        <f t="shared" si="38"/>
        <v>300200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4" customFormat="1" ht="132.75" customHeight="1" x14ac:dyDescent="0.25">
      <c r="A108" s="294" t="s">
        <v>424</v>
      </c>
      <c r="B108" s="294" t="s">
        <v>423</v>
      </c>
      <c r="C108" s="294"/>
      <c r="D108" s="275" t="s">
        <v>484</v>
      </c>
      <c r="E108" s="300">
        <f t="shared" si="37"/>
        <v>11090200</v>
      </c>
      <c r="F108" s="223">
        <f>SUM(F109:F113)</f>
        <v>11090200</v>
      </c>
      <c r="G108" s="117"/>
      <c r="H108" s="117"/>
      <c r="I108" s="117"/>
      <c r="J108" s="295">
        <f t="shared" si="41"/>
        <v>0</v>
      </c>
      <c r="K108" s="117"/>
      <c r="L108" s="117"/>
      <c r="M108" s="117"/>
      <c r="N108" s="117"/>
      <c r="O108" s="117"/>
      <c r="P108" s="117"/>
      <c r="Q108" s="119">
        <f t="shared" si="38"/>
        <v>11090200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201" customFormat="1" ht="33.75" customHeight="1" x14ac:dyDescent="0.25">
      <c r="A109" s="242" t="s">
        <v>486</v>
      </c>
      <c r="B109" s="242" t="s">
        <v>487</v>
      </c>
      <c r="C109" s="385" t="s">
        <v>74</v>
      </c>
      <c r="D109" s="557" t="s">
        <v>485</v>
      </c>
      <c r="E109" s="249">
        <f t="shared" si="37"/>
        <v>8636000</v>
      </c>
      <c r="F109" s="441">
        <v>8636000</v>
      </c>
      <c r="G109" s="440"/>
      <c r="H109" s="440"/>
      <c r="I109" s="440"/>
      <c r="J109" s="441">
        <f t="shared" si="39"/>
        <v>0</v>
      </c>
      <c r="K109" s="440"/>
      <c r="L109" s="440"/>
      <c r="M109" s="440"/>
      <c r="N109" s="440"/>
      <c r="O109" s="440"/>
      <c r="P109" s="440"/>
      <c r="Q109" s="441">
        <f t="shared" si="38"/>
        <v>8636000</v>
      </c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</row>
    <row r="110" spans="1:34" s="201" customFormat="1" ht="50.25" customHeight="1" x14ac:dyDescent="0.25">
      <c r="A110" s="242" t="s">
        <v>501</v>
      </c>
      <c r="B110" s="242" t="s">
        <v>502</v>
      </c>
      <c r="C110" s="385" t="s">
        <v>74</v>
      </c>
      <c r="D110" s="557" t="s">
        <v>500</v>
      </c>
      <c r="E110" s="445">
        <f t="shared" si="37"/>
        <v>1394000</v>
      </c>
      <c r="F110" s="441">
        <v>1394000</v>
      </c>
      <c r="G110" s="440"/>
      <c r="H110" s="440"/>
      <c r="I110" s="440"/>
      <c r="J110" s="441">
        <f t="shared" ref="J110" si="43">SUM(K110,N110)</f>
        <v>0</v>
      </c>
      <c r="K110" s="440"/>
      <c r="L110" s="440"/>
      <c r="M110" s="440"/>
      <c r="N110" s="440"/>
      <c r="O110" s="440"/>
      <c r="P110" s="440"/>
      <c r="Q110" s="441">
        <f t="shared" ref="Q110" si="44">SUM(E110,J110)</f>
        <v>1394000</v>
      </c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</row>
    <row r="111" spans="1:34" s="201" customFormat="1" ht="38.25" customHeight="1" x14ac:dyDescent="0.25">
      <c r="A111" s="242" t="s">
        <v>495</v>
      </c>
      <c r="B111" s="242" t="s">
        <v>490</v>
      </c>
      <c r="C111" s="385" t="s">
        <v>74</v>
      </c>
      <c r="D111" s="565" t="s">
        <v>422</v>
      </c>
      <c r="E111" s="249">
        <f t="shared" si="37"/>
        <v>1005000</v>
      </c>
      <c r="F111" s="249">
        <v>1005000</v>
      </c>
      <c r="G111" s="205"/>
      <c r="H111" s="205"/>
      <c r="I111" s="205"/>
      <c r="J111" s="249">
        <f t="shared" si="39"/>
        <v>0</v>
      </c>
      <c r="K111" s="205"/>
      <c r="L111" s="205"/>
      <c r="M111" s="205"/>
      <c r="N111" s="205"/>
      <c r="O111" s="205"/>
      <c r="P111" s="205"/>
      <c r="Q111" s="249">
        <f t="shared" si="38"/>
        <v>1005000</v>
      </c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</row>
    <row r="112" spans="1:34" s="201" customFormat="1" ht="51" customHeight="1" x14ac:dyDescent="0.25">
      <c r="A112" s="242" t="s">
        <v>494</v>
      </c>
      <c r="B112" s="242" t="s">
        <v>491</v>
      </c>
      <c r="C112" s="385" t="s">
        <v>67</v>
      </c>
      <c r="D112" s="565" t="s">
        <v>488</v>
      </c>
      <c r="E112" s="249">
        <f t="shared" si="37"/>
        <v>34800</v>
      </c>
      <c r="F112" s="249">
        <v>34800</v>
      </c>
      <c r="G112" s="205"/>
      <c r="H112" s="205"/>
      <c r="I112" s="205"/>
      <c r="J112" s="249">
        <f t="shared" si="39"/>
        <v>0</v>
      </c>
      <c r="K112" s="205"/>
      <c r="L112" s="205"/>
      <c r="M112" s="205"/>
      <c r="N112" s="205"/>
      <c r="O112" s="205"/>
      <c r="P112" s="205"/>
      <c r="Q112" s="249">
        <f t="shared" si="38"/>
        <v>34800</v>
      </c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</row>
    <row r="113" spans="1:123" s="201" customFormat="1" ht="48.75" customHeight="1" x14ac:dyDescent="0.25">
      <c r="A113" s="242" t="s">
        <v>493</v>
      </c>
      <c r="B113" s="242" t="s">
        <v>492</v>
      </c>
      <c r="C113" s="385" t="s">
        <v>74</v>
      </c>
      <c r="D113" s="565" t="s">
        <v>489</v>
      </c>
      <c r="E113" s="445">
        <f t="shared" si="37"/>
        <v>20400</v>
      </c>
      <c r="F113" s="441">
        <v>20400</v>
      </c>
      <c r="G113" s="440"/>
      <c r="H113" s="440"/>
      <c r="I113" s="205"/>
      <c r="J113" s="441">
        <f t="shared" si="39"/>
        <v>0</v>
      </c>
      <c r="K113" s="440"/>
      <c r="L113" s="440"/>
      <c r="M113" s="440"/>
      <c r="N113" s="440"/>
      <c r="O113" s="440"/>
      <c r="P113" s="440"/>
      <c r="Q113" s="441">
        <f t="shared" si="38"/>
        <v>20400</v>
      </c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</row>
    <row r="114" spans="1:123" s="4" customFormat="1" ht="39" hidden="1" customHeight="1" x14ac:dyDescent="0.25">
      <c r="A114" s="294"/>
      <c r="B114" s="294"/>
      <c r="C114" s="388"/>
      <c r="D114" s="283"/>
      <c r="E114" s="300">
        <f t="shared" si="37"/>
        <v>0</v>
      </c>
      <c r="F114" s="296"/>
      <c r="G114" s="297"/>
      <c r="H114" s="297"/>
      <c r="I114" s="117"/>
      <c r="J114" s="289">
        <f t="shared" si="39"/>
        <v>0</v>
      </c>
      <c r="K114" s="297"/>
      <c r="L114" s="297"/>
      <c r="M114" s="297"/>
      <c r="N114" s="297"/>
      <c r="O114" s="297"/>
      <c r="P114" s="297"/>
      <c r="Q114" s="289">
        <f t="shared" si="38"/>
        <v>0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123" s="4" customFormat="1" ht="48.75" customHeight="1" x14ac:dyDescent="0.25">
      <c r="A115" s="298" t="s">
        <v>318</v>
      </c>
      <c r="B115" s="298" t="s">
        <v>203</v>
      </c>
      <c r="C115" s="320"/>
      <c r="D115" s="337" t="s">
        <v>317</v>
      </c>
      <c r="E115" s="300">
        <f>SUM(F115,I125)</f>
        <v>9741820</v>
      </c>
      <c r="F115" s="223">
        <f>SUM(F116:F117)</f>
        <v>9741820</v>
      </c>
      <c r="G115" s="223">
        <f t="shared" ref="G115:H115" si="45">SUM(G116:G117)</f>
        <v>6992940</v>
      </c>
      <c r="H115" s="223">
        <f t="shared" si="45"/>
        <v>313280</v>
      </c>
      <c r="I115" s="338"/>
      <c r="J115" s="289">
        <f t="shared" ref="J115:J120" si="46">SUM(K115,N115)</f>
        <v>325650</v>
      </c>
      <c r="K115" s="223">
        <f t="shared" ref="K115" si="47">SUM(K116:K117)</f>
        <v>37200</v>
      </c>
      <c r="L115" s="223">
        <f t="shared" ref="L115" si="48">SUM(L116:L117)</f>
        <v>2160</v>
      </c>
      <c r="M115" s="223">
        <f t="shared" ref="M115" si="49">SUM(M116:M117)</f>
        <v>6660</v>
      </c>
      <c r="N115" s="223">
        <f t="shared" ref="N115" si="50">SUM(N116:N117)</f>
        <v>288450</v>
      </c>
      <c r="O115" s="223">
        <f t="shared" ref="O115" si="51">SUM(O116:O117)</f>
        <v>267950</v>
      </c>
      <c r="P115" s="339"/>
      <c r="Q115" s="289">
        <f t="shared" ref="Q115:Q117" si="52">SUM(E115,J115)</f>
        <v>10067470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123" s="459" customFormat="1" ht="65.25" customHeight="1" x14ac:dyDescent="0.25">
      <c r="A116" s="301" t="s">
        <v>316</v>
      </c>
      <c r="B116" s="301" t="s">
        <v>204</v>
      </c>
      <c r="C116" s="302" t="s">
        <v>75</v>
      </c>
      <c r="D116" s="562" t="s">
        <v>24</v>
      </c>
      <c r="E116" s="445">
        <f>SUM(F116,I126)</f>
        <v>3573270</v>
      </c>
      <c r="F116" s="249">
        <v>3573270</v>
      </c>
      <c r="G116" s="308">
        <v>2744540</v>
      </c>
      <c r="H116" s="308">
        <v>45280</v>
      </c>
      <c r="I116" s="308"/>
      <c r="J116" s="461">
        <f t="shared" si="46"/>
        <v>60200</v>
      </c>
      <c r="K116" s="340">
        <v>19200</v>
      </c>
      <c r="L116" s="308"/>
      <c r="M116" s="308"/>
      <c r="N116" s="340">
        <v>41000</v>
      </c>
      <c r="O116" s="340">
        <v>20500</v>
      </c>
      <c r="P116" s="308"/>
      <c r="Q116" s="461">
        <f t="shared" si="52"/>
        <v>3633470</v>
      </c>
      <c r="S116" s="460"/>
      <c r="T116" s="460"/>
      <c r="U116" s="460"/>
      <c r="V116" s="460"/>
      <c r="W116" s="460"/>
      <c r="X116" s="460"/>
      <c r="Y116" s="460"/>
      <c r="Z116" s="460"/>
      <c r="AA116" s="460"/>
      <c r="AB116" s="460"/>
      <c r="AC116" s="460"/>
      <c r="AD116" s="460"/>
      <c r="AE116" s="460"/>
      <c r="AF116" s="460"/>
      <c r="AG116" s="460"/>
      <c r="AH116" s="460"/>
    </row>
    <row r="117" spans="1:123" s="459" customFormat="1" ht="36" customHeight="1" x14ac:dyDescent="0.25">
      <c r="A117" s="301" t="s">
        <v>320</v>
      </c>
      <c r="B117" s="301" t="s">
        <v>205</v>
      </c>
      <c r="C117" s="247" t="s">
        <v>74</v>
      </c>
      <c r="D117" s="562" t="s">
        <v>319</v>
      </c>
      <c r="E117" s="249">
        <f t="shared" ref="E117:E129" si="53">SUM(F117,I127)</f>
        <v>6168550</v>
      </c>
      <c r="F117" s="249">
        <v>6168550</v>
      </c>
      <c r="G117" s="249">
        <v>4248400</v>
      </c>
      <c r="H117" s="249">
        <v>268000</v>
      </c>
      <c r="I117" s="249"/>
      <c r="J117" s="292">
        <f t="shared" si="46"/>
        <v>265450</v>
      </c>
      <c r="K117" s="249">
        <v>18000</v>
      </c>
      <c r="L117" s="249">
        <v>2160</v>
      </c>
      <c r="M117" s="249">
        <v>6660</v>
      </c>
      <c r="N117" s="249">
        <v>247450</v>
      </c>
      <c r="O117" s="249">
        <v>247450</v>
      </c>
      <c r="P117" s="249">
        <f t="shared" ref="P117" si="54">SUM(P118:P120)</f>
        <v>0</v>
      </c>
      <c r="Q117" s="292">
        <f t="shared" si="52"/>
        <v>6434000</v>
      </c>
      <c r="S117" s="460"/>
      <c r="T117" s="460"/>
      <c r="U117" s="460"/>
      <c r="V117" s="460"/>
      <c r="W117" s="460"/>
      <c r="X117" s="460"/>
      <c r="Y117" s="460"/>
      <c r="Z117" s="460"/>
      <c r="AA117" s="460"/>
      <c r="AB117" s="460"/>
      <c r="AC117" s="460"/>
      <c r="AD117" s="460"/>
      <c r="AE117" s="460"/>
      <c r="AF117" s="460"/>
      <c r="AG117" s="460"/>
      <c r="AH117" s="460"/>
    </row>
    <row r="118" spans="1:123" s="4" customFormat="1" ht="67.5" customHeight="1" x14ac:dyDescent="0.25">
      <c r="A118" s="322" t="s">
        <v>322</v>
      </c>
      <c r="B118" s="322" t="s">
        <v>196</v>
      </c>
      <c r="C118" s="320" t="s">
        <v>74</v>
      </c>
      <c r="D118" s="342" t="s">
        <v>321</v>
      </c>
      <c r="E118" s="300">
        <f t="shared" si="53"/>
        <v>57200</v>
      </c>
      <c r="F118" s="323">
        <v>57200</v>
      </c>
      <c r="G118" s="324"/>
      <c r="H118" s="324"/>
      <c r="I118" s="324"/>
      <c r="J118" s="119">
        <f t="shared" si="46"/>
        <v>0</v>
      </c>
      <c r="K118" s="324"/>
      <c r="L118" s="324"/>
      <c r="M118" s="324"/>
      <c r="N118" s="324"/>
      <c r="O118" s="324"/>
      <c r="P118" s="324"/>
      <c r="Q118" s="325">
        <f>SUM(J118,E118)</f>
        <v>57200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123" s="4" customFormat="1" ht="23.25" customHeight="1" x14ac:dyDescent="0.25">
      <c r="A119" s="322" t="s">
        <v>325</v>
      </c>
      <c r="B119" s="322" t="s">
        <v>326</v>
      </c>
      <c r="C119" s="320"/>
      <c r="D119" s="342" t="s">
        <v>437</v>
      </c>
      <c r="E119" s="310">
        <f t="shared" si="53"/>
        <v>62700</v>
      </c>
      <c r="F119" s="323">
        <v>62700</v>
      </c>
      <c r="G119" s="324"/>
      <c r="H119" s="324"/>
      <c r="I119" s="324"/>
      <c r="J119" s="119">
        <f t="shared" si="46"/>
        <v>0</v>
      </c>
      <c r="K119" s="324"/>
      <c r="L119" s="324"/>
      <c r="M119" s="324"/>
      <c r="N119" s="324"/>
      <c r="O119" s="324"/>
      <c r="P119" s="324"/>
      <c r="Q119" s="325">
        <f>SUM(J119,E119)</f>
        <v>62700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123" s="459" customFormat="1" ht="52.5" customHeight="1" x14ac:dyDescent="0.25">
      <c r="A120" s="312" t="s">
        <v>323</v>
      </c>
      <c r="B120" s="312" t="s">
        <v>324</v>
      </c>
      <c r="C120" s="247" t="s">
        <v>25</v>
      </c>
      <c r="D120" s="341" t="s">
        <v>518</v>
      </c>
      <c r="E120" s="445">
        <f t="shared" si="53"/>
        <v>62700</v>
      </c>
      <c r="F120" s="243">
        <v>62700</v>
      </c>
      <c r="G120" s="384"/>
      <c r="H120" s="384"/>
      <c r="I120" s="384"/>
      <c r="J120" s="292">
        <f t="shared" si="46"/>
        <v>0</v>
      </c>
      <c r="K120" s="384"/>
      <c r="L120" s="384"/>
      <c r="M120" s="384"/>
      <c r="N120" s="384"/>
      <c r="O120" s="384"/>
      <c r="P120" s="384"/>
      <c r="Q120" s="348">
        <f>SUM(J120,E120)</f>
        <v>62700</v>
      </c>
      <c r="S120" s="460"/>
      <c r="T120" s="460"/>
      <c r="U120" s="460"/>
      <c r="V120" s="460"/>
      <c r="W120" s="460"/>
      <c r="X120" s="460"/>
      <c r="Y120" s="460"/>
      <c r="Z120" s="460"/>
      <c r="AA120" s="460"/>
      <c r="AB120" s="460"/>
      <c r="AC120" s="460"/>
      <c r="AD120" s="460"/>
      <c r="AE120" s="460"/>
      <c r="AF120" s="460"/>
      <c r="AG120" s="460"/>
      <c r="AH120" s="460"/>
    </row>
    <row r="121" spans="1:123" s="4" customFormat="1" ht="22.5" customHeight="1" x14ac:dyDescent="0.25">
      <c r="A121" s="315" t="s">
        <v>327</v>
      </c>
      <c r="B121" s="315" t="s">
        <v>260</v>
      </c>
      <c r="C121" s="316"/>
      <c r="D121" s="343" t="s">
        <v>261</v>
      </c>
      <c r="E121" s="310">
        <f t="shared" si="53"/>
        <v>2429556</v>
      </c>
      <c r="F121" s="296">
        <v>2429556</v>
      </c>
      <c r="G121" s="295"/>
      <c r="H121" s="295"/>
      <c r="I121" s="295"/>
      <c r="J121" s="295">
        <f t="shared" ref="J121:Q121" si="55">SUM(J122)</f>
        <v>0</v>
      </c>
      <c r="K121" s="295"/>
      <c r="L121" s="295"/>
      <c r="M121" s="295"/>
      <c r="N121" s="295"/>
      <c r="O121" s="295"/>
      <c r="P121" s="295">
        <f t="shared" si="55"/>
        <v>0</v>
      </c>
      <c r="Q121" s="295">
        <f t="shared" si="55"/>
        <v>2429556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123" s="459" customFormat="1" ht="36" customHeight="1" x14ac:dyDescent="0.25">
      <c r="A122" s="301" t="s">
        <v>328</v>
      </c>
      <c r="B122" s="301" t="s">
        <v>258</v>
      </c>
      <c r="C122" s="247" t="s">
        <v>66</v>
      </c>
      <c r="D122" s="341" t="s">
        <v>262</v>
      </c>
      <c r="E122" s="445">
        <f t="shared" si="53"/>
        <v>2429556</v>
      </c>
      <c r="F122" s="249">
        <v>2429556</v>
      </c>
      <c r="G122" s="205"/>
      <c r="H122" s="205"/>
      <c r="I122" s="205"/>
      <c r="J122" s="292">
        <f t="shared" ref="J122:J149" si="56">SUM(K122,N122)</f>
        <v>0</v>
      </c>
      <c r="K122" s="205"/>
      <c r="L122" s="205"/>
      <c r="M122" s="205"/>
      <c r="N122" s="205"/>
      <c r="O122" s="205"/>
      <c r="P122" s="205"/>
      <c r="Q122" s="292">
        <f>SUM(E122,J122)</f>
        <v>2429556</v>
      </c>
      <c r="S122" s="460"/>
      <c r="T122" s="460"/>
      <c r="U122" s="460"/>
      <c r="V122" s="460"/>
      <c r="W122" s="460"/>
      <c r="X122" s="460"/>
      <c r="Y122" s="460"/>
      <c r="Z122" s="460"/>
      <c r="AA122" s="460"/>
      <c r="AB122" s="460"/>
      <c r="AC122" s="460"/>
      <c r="AD122" s="460"/>
      <c r="AE122" s="460"/>
      <c r="AF122" s="460"/>
      <c r="AG122" s="460"/>
      <c r="AH122" s="460"/>
    </row>
    <row r="123" spans="1:123" s="208" customFormat="1" ht="22.5" hidden="1" customHeight="1" x14ac:dyDescent="0.25">
      <c r="A123" s="318"/>
      <c r="B123" s="318"/>
      <c r="C123" s="316"/>
      <c r="D123" s="342"/>
      <c r="E123" s="309">
        <f t="shared" si="53"/>
        <v>0</v>
      </c>
      <c r="F123" s="296"/>
      <c r="G123" s="297"/>
      <c r="H123" s="297"/>
      <c r="I123" s="297"/>
      <c r="J123" s="289">
        <f t="shared" si="56"/>
        <v>0</v>
      </c>
      <c r="K123" s="207"/>
      <c r="L123" s="207"/>
      <c r="M123" s="207"/>
      <c r="N123" s="207"/>
      <c r="O123" s="207"/>
      <c r="P123" s="207"/>
      <c r="Q123" s="289">
        <f>SUM(E123,J123)</f>
        <v>0</v>
      </c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  <c r="BI123" s="212"/>
      <c r="BJ123" s="212"/>
      <c r="BK123" s="212"/>
      <c r="BL123" s="212"/>
      <c r="BM123" s="212"/>
      <c r="BN123" s="212"/>
      <c r="BO123" s="212"/>
      <c r="BP123" s="212"/>
      <c r="BQ123" s="212"/>
      <c r="BR123" s="212"/>
      <c r="BS123" s="212"/>
      <c r="BT123" s="212"/>
      <c r="BU123" s="212"/>
      <c r="BV123" s="212"/>
      <c r="BW123" s="212"/>
      <c r="BX123" s="212"/>
      <c r="BY123" s="212"/>
      <c r="BZ123" s="212"/>
      <c r="CA123" s="212"/>
      <c r="CB123" s="212"/>
      <c r="CC123" s="212"/>
      <c r="CD123" s="212"/>
      <c r="CE123" s="212"/>
      <c r="CF123" s="212"/>
      <c r="CG123" s="212"/>
      <c r="CH123" s="212"/>
      <c r="CI123" s="212"/>
      <c r="CJ123" s="212"/>
      <c r="CK123" s="212"/>
      <c r="CL123" s="212"/>
      <c r="CM123" s="212"/>
      <c r="CN123" s="212"/>
      <c r="CO123" s="212"/>
      <c r="CP123" s="212"/>
      <c r="CQ123" s="212"/>
      <c r="CR123" s="212"/>
      <c r="CS123" s="212"/>
      <c r="CT123" s="212"/>
      <c r="CU123" s="212"/>
      <c r="CV123" s="212"/>
      <c r="CW123" s="212"/>
      <c r="CX123" s="212"/>
      <c r="CY123" s="212"/>
      <c r="CZ123" s="212"/>
      <c r="DA123" s="212"/>
      <c r="DB123" s="212"/>
      <c r="DC123" s="212"/>
      <c r="DD123" s="212"/>
      <c r="DE123" s="212"/>
      <c r="DF123" s="212"/>
      <c r="DG123" s="212"/>
      <c r="DH123" s="212"/>
      <c r="DI123" s="212"/>
      <c r="DJ123" s="212"/>
      <c r="DK123" s="212"/>
      <c r="DL123" s="212"/>
      <c r="DM123" s="212"/>
      <c r="DN123" s="212"/>
      <c r="DO123" s="212"/>
      <c r="DP123" s="212"/>
      <c r="DQ123" s="212"/>
      <c r="DR123" s="212"/>
      <c r="DS123" s="212"/>
    </row>
    <row r="124" spans="1:123" s="4" customFormat="1" ht="22.5" hidden="1" customHeight="1" x14ac:dyDescent="0.25">
      <c r="A124" s="298"/>
      <c r="B124" s="298"/>
      <c r="C124" s="320"/>
      <c r="D124" s="342"/>
      <c r="E124" s="309">
        <f t="shared" si="53"/>
        <v>0</v>
      </c>
      <c r="F124" s="300"/>
      <c r="G124" s="117"/>
      <c r="H124" s="117"/>
      <c r="I124" s="117"/>
      <c r="J124" s="119">
        <f t="shared" si="56"/>
        <v>0</v>
      </c>
      <c r="K124" s="116"/>
      <c r="L124" s="116"/>
      <c r="M124" s="116"/>
      <c r="N124" s="116"/>
      <c r="O124" s="116"/>
      <c r="P124" s="116"/>
      <c r="Q124" s="321">
        <f>SUM(E124,J124)</f>
        <v>0</v>
      </c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</row>
    <row r="125" spans="1:123" s="4" customFormat="1" ht="22.5" hidden="1" customHeight="1" x14ac:dyDescent="0.25">
      <c r="A125" s="322"/>
      <c r="B125" s="322"/>
      <c r="C125" s="320"/>
      <c r="D125" s="342"/>
      <c r="E125" s="309">
        <f t="shared" si="53"/>
        <v>0</v>
      </c>
      <c r="F125" s="323"/>
      <c r="G125" s="324"/>
      <c r="H125" s="324"/>
      <c r="I125" s="324"/>
      <c r="J125" s="325">
        <f>SUM(K125,N125)</f>
        <v>0</v>
      </c>
      <c r="K125" s="324"/>
      <c r="L125" s="324"/>
      <c r="M125" s="324"/>
      <c r="N125" s="324"/>
      <c r="O125" s="324"/>
      <c r="P125" s="324"/>
      <c r="Q125" s="326">
        <f>SUM(J125,E125)</f>
        <v>0</v>
      </c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</row>
    <row r="126" spans="1:123" s="4" customFormat="1" ht="22.5" hidden="1" customHeight="1" x14ac:dyDescent="0.25">
      <c r="A126" s="298"/>
      <c r="B126" s="298"/>
      <c r="C126" s="320"/>
      <c r="D126" s="342"/>
      <c r="E126" s="309">
        <f t="shared" si="53"/>
        <v>0</v>
      </c>
      <c r="F126" s="223"/>
      <c r="G126" s="117"/>
      <c r="H126" s="117"/>
      <c r="I126" s="117"/>
      <c r="J126" s="119">
        <f t="shared" si="56"/>
        <v>0</v>
      </c>
      <c r="K126" s="116"/>
      <c r="L126" s="116"/>
      <c r="M126" s="116"/>
      <c r="N126" s="116"/>
      <c r="O126" s="116"/>
      <c r="P126" s="116"/>
      <c r="Q126" s="321">
        <f t="shared" ref="Q126:Q134" si="57">SUM(E126,J126)</f>
        <v>0</v>
      </c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</row>
    <row r="127" spans="1:123" s="4" customFormat="1" ht="22.5" hidden="1" customHeight="1" x14ac:dyDescent="0.25">
      <c r="A127" s="319"/>
      <c r="B127" s="298"/>
      <c r="C127" s="320"/>
      <c r="D127" s="344"/>
      <c r="E127" s="309">
        <f t="shared" si="53"/>
        <v>0</v>
      </c>
      <c r="F127" s="223"/>
      <c r="G127" s="117"/>
      <c r="H127" s="117"/>
      <c r="I127" s="117"/>
      <c r="J127" s="119"/>
      <c r="K127" s="116"/>
      <c r="L127" s="116"/>
      <c r="M127" s="116"/>
      <c r="N127" s="116"/>
      <c r="O127" s="116"/>
      <c r="P127" s="116"/>
      <c r="Q127" s="321">
        <f t="shared" si="57"/>
        <v>0</v>
      </c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</row>
    <row r="128" spans="1:123" s="1" customFormat="1" ht="22.5" hidden="1" customHeight="1" x14ac:dyDescent="0.25">
      <c r="A128" s="319"/>
      <c r="B128" s="298"/>
      <c r="C128" s="320"/>
      <c r="D128" s="275"/>
      <c r="E128" s="309">
        <f t="shared" si="53"/>
        <v>0</v>
      </c>
      <c r="F128" s="223"/>
      <c r="G128" s="117"/>
      <c r="H128" s="117"/>
      <c r="I128" s="117"/>
      <c r="J128" s="119">
        <f t="shared" si="56"/>
        <v>0</v>
      </c>
      <c r="K128" s="116"/>
      <c r="L128" s="116"/>
      <c r="M128" s="116"/>
      <c r="N128" s="116"/>
      <c r="O128" s="116"/>
      <c r="P128" s="116"/>
      <c r="Q128" s="321">
        <f t="shared" si="57"/>
        <v>0</v>
      </c>
    </row>
    <row r="129" spans="1:123" s="4" customFormat="1" ht="22.5" hidden="1" customHeight="1" x14ac:dyDescent="0.25">
      <c r="A129" s="319"/>
      <c r="B129" s="298"/>
      <c r="C129" s="320"/>
      <c r="D129" s="342"/>
      <c r="E129" s="309">
        <f t="shared" si="53"/>
        <v>0</v>
      </c>
      <c r="F129" s="300"/>
      <c r="G129" s="300"/>
      <c r="H129" s="300"/>
      <c r="I129" s="300">
        <f t="shared" ref="I129:Q129" si="58">SUM(I130:I138)</f>
        <v>0</v>
      </c>
      <c r="J129" s="300">
        <f t="shared" si="58"/>
        <v>0</v>
      </c>
      <c r="K129" s="300">
        <f t="shared" si="58"/>
        <v>0</v>
      </c>
      <c r="L129" s="300">
        <f t="shared" si="58"/>
        <v>0</v>
      </c>
      <c r="M129" s="300">
        <f t="shared" si="58"/>
        <v>0</v>
      </c>
      <c r="N129" s="300">
        <f t="shared" si="58"/>
        <v>0</v>
      </c>
      <c r="O129" s="300">
        <f t="shared" si="58"/>
        <v>0</v>
      </c>
      <c r="P129" s="300">
        <f t="shared" si="58"/>
        <v>0</v>
      </c>
      <c r="Q129" s="300">
        <f t="shared" si="58"/>
        <v>0</v>
      </c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</row>
    <row r="130" spans="1:123" s="201" customFormat="1" ht="22.5" hidden="1" customHeight="1" x14ac:dyDescent="0.25">
      <c r="A130" s="264"/>
      <c r="B130" s="301"/>
      <c r="C130" s="247"/>
      <c r="D130" s="276"/>
      <c r="E130" s="303">
        <f>SUM(F130,I130)</f>
        <v>0</v>
      </c>
      <c r="F130" s="249"/>
      <c r="G130" s="205"/>
      <c r="H130" s="205"/>
      <c r="I130" s="205"/>
      <c r="J130" s="317">
        <f t="shared" si="56"/>
        <v>0</v>
      </c>
      <c r="K130" s="209"/>
      <c r="L130" s="209"/>
      <c r="M130" s="209"/>
      <c r="N130" s="209"/>
      <c r="O130" s="209"/>
      <c r="P130" s="209"/>
      <c r="Q130" s="317">
        <f t="shared" si="57"/>
        <v>0</v>
      </c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  <c r="BI130" s="210"/>
      <c r="BJ130" s="210"/>
      <c r="BK130" s="210"/>
      <c r="BL130" s="210"/>
      <c r="BM130" s="210"/>
      <c r="BN130" s="210"/>
      <c r="BO130" s="210"/>
      <c r="BP130" s="210"/>
      <c r="BQ130" s="210"/>
      <c r="BR130" s="210"/>
      <c r="BS130" s="210"/>
      <c r="BT130" s="210"/>
      <c r="BU130" s="210"/>
      <c r="BV130" s="210"/>
      <c r="BW130" s="210"/>
      <c r="BX130" s="210"/>
      <c r="BY130" s="210"/>
      <c r="BZ130" s="210"/>
      <c r="CA130" s="210"/>
      <c r="CB130" s="210"/>
      <c r="CC130" s="210"/>
      <c r="CD130" s="210"/>
      <c r="CE130" s="210"/>
      <c r="CF130" s="210"/>
      <c r="CG130" s="210"/>
      <c r="CH130" s="210"/>
      <c r="CI130" s="210"/>
      <c r="CJ130" s="210"/>
      <c r="CK130" s="210"/>
      <c r="CL130" s="210"/>
      <c r="CM130" s="210"/>
      <c r="CN130" s="210"/>
      <c r="CO130" s="210"/>
      <c r="CP130" s="210"/>
      <c r="CQ130" s="210"/>
      <c r="CR130" s="210"/>
      <c r="CS130" s="210"/>
      <c r="CT130" s="210"/>
      <c r="CU130" s="210"/>
      <c r="CV130" s="210"/>
      <c r="CW130" s="210"/>
      <c r="CX130" s="210"/>
      <c r="CY130" s="210"/>
      <c r="CZ130" s="210"/>
      <c r="DA130" s="210"/>
      <c r="DB130" s="210"/>
      <c r="DC130" s="210"/>
      <c r="DD130" s="210"/>
      <c r="DE130" s="210"/>
      <c r="DF130" s="210"/>
      <c r="DG130" s="210"/>
      <c r="DH130" s="210"/>
      <c r="DI130" s="210"/>
      <c r="DJ130" s="210"/>
      <c r="DK130" s="210"/>
      <c r="DL130" s="210"/>
      <c r="DM130" s="210"/>
      <c r="DN130" s="210"/>
      <c r="DO130" s="210"/>
      <c r="DP130" s="210"/>
      <c r="DQ130" s="210"/>
      <c r="DR130" s="210"/>
      <c r="DS130" s="210"/>
    </row>
    <row r="131" spans="1:123" s="201" customFormat="1" ht="22.5" hidden="1" customHeight="1" x14ac:dyDescent="0.25">
      <c r="A131" s="264"/>
      <c r="B131" s="301"/>
      <c r="C131" s="247"/>
      <c r="D131" s="266"/>
      <c r="E131" s="303">
        <f t="shared" si="37"/>
        <v>0</v>
      </c>
      <c r="F131" s="249"/>
      <c r="G131" s="205"/>
      <c r="H131" s="205"/>
      <c r="I131" s="205"/>
      <c r="J131" s="317">
        <f t="shared" si="56"/>
        <v>0</v>
      </c>
      <c r="K131" s="209"/>
      <c r="L131" s="209"/>
      <c r="M131" s="209"/>
      <c r="N131" s="209"/>
      <c r="O131" s="209"/>
      <c r="P131" s="209"/>
      <c r="Q131" s="317">
        <f t="shared" si="57"/>
        <v>0</v>
      </c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  <c r="BI131" s="210"/>
      <c r="BJ131" s="210"/>
      <c r="BK131" s="210"/>
      <c r="BL131" s="210"/>
      <c r="BM131" s="210"/>
      <c r="BN131" s="210"/>
      <c r="BO131" s="210"/>
      <c r="BP131" s="210"/>
      <c r="BQ131" s="210"/>
      <c r="BR131" s="210"/>
      <c r="BS131" s="210"/>
      <c r="BT131" s="210"/>
      <c r="BU131" s="210"/>
      <c r="BV131" s="210"/>
      <c r="BW131" s="210"/>
      <c r="BX131" s="210"/>
      <c r="BY131" s="210"/>
      <c r="BZ131" s="210"/>
      <c r="CA131" s="210"/>
      <c r="CB131" s="210"/>
      <c r="CC131" s="210"/>
      <c r="CD131" s="210"/>
      <c r="CE131" s="210"/>
      <c r="CF131" s="210"/>
      <c r="CG131" s="210"/>
      <c r="CH131" s="210"/>
      <c r="CI131" s="210"/>
      <c r="CJ131" s="210"/>
      <c r="CK131" s="210"/>
      <c r="CL131" s="210"/>
      <c r="CM131" s="210"/>
      <c r="CN131" s="210"/>
      <c r="CO131" s="210"/>
      <c r="CP131" s="210"/>
      <c r="CQ131" s="210"/>
      <c r="CR131" s="210"/>
      <c r="CS131" s="210"/>
      <c r="CT131" s="210"/>
      <c r="CU131" s="210"/>
      <c r="CV131" s="210"/>
      <c r="CW131" s="210"/>
      <c r="CX131" s="210"/>
      <c r="CY131" s="210"/>
      <c r="CZ131" s="210"/>
      <c r="DA131" s="210"/>
      <c r="DB131" s="210"/>
      <c r="DC131" s="210"/>
      <c r="DD131" s="210"/>
      <c r="DE131" s="210"/>
      <c r="DF131" s="210"/>
      <c r="DG131" s="210"/>
      <c r="DH131" s="210"/>
      <c r="DI131" s="210"/>
      <c r="DJ131" s="210"/>
      <c r="DK131" s="210"/>
      <c r="DL131" s="210"/>
      <c r="DM131" s="210"/>
      <c r="DN131" s="210"/>
      <c r="DO131" s="210"/>
      <c r="DP131" s="210"/>
      <c r="DQ131" s="210"/>
      <c r="DR131" s="210"/>
      <c r="DS131" s="210"/>
    </row>
    <row r="132" spans="1:123" s="201" customFormat="1" ht="22.5" hidden="1" customHeight="1" x14ac:dyDescent="0.25">
      <c r="A132" s="264"/>
      <c r="B132" s="301"/>
      <c r="C132" s="247"/>
      <c r="D132" s="266"/>
      <c r="E132" s="303">
        <f t="shared" si="37"/>
        <v>0</v>
      </c>
      <c r="F132" s="249"/>
      <c r="G132" s="205"/>
      <c r="H132" s="205"/>
      <c r="I132" s="205"/>
      <c r="J132" s="317">
        <f t="shared" si="56"/>
        <v>0</v>
      </c>
      <c r="K132" s="209"/>
      <c r="L132" s="209"/>
      <c r="M132" s="209"/>
      <c r="N132" s="209"/>
      <c r="O132" s="209"/>
      <c r="P132" s="209"/>
      <c r="Q132" s="317">
        <f t="shared" si="57"/>
        <v>0</v>
      </c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  <c r="BI132" s="210"/>
      <c r="BJ132" s="210"/>
      <c r="BK132" s="210"/>
      <c r="BL132" s="210"/>
      <c r="BM132" s="210"/>
      <c r="BN132" s="210"/>
      <c r="BO132" s="210"/>
      <c r="BP132" s="210"/>
      <c r="BQ132" s="210"/>
      <c r="BR132" s="210"/>
      <c r="BS132" s="210"/>
      <c r="BT132" s="210"/>
      <c r="BU132" s="210"/>
      <c r="BV132" s="210"/>
      <c r="BW132" s="210"/>
      <c r="BX132" s="210"/>
      <c r="BY132" s="210"/>
      <c r="BZ132" s="210"/>
      <c r="CA132" s="210"/>
      <c r="CB132" s="210"/>
      <c r="CC132" s="210"/>
      <c r="CD132" s="210"/>
      <c r="CE132" s="210"/>
      <c r="CF132" s="210"/>
      <c r="CG132" s="210"/>
      <c r="CH132" s="210"/>
      <c r="CI132" s="210"/>
      <c r="CJ132" s="210"/>
      <c r="CK132" s="210"/>
      <c r="CL132" s="210"/>
      <c r="CM132" s="210"/>
      <c r="CN132" s="210"/>
      <c r="CO132" s="210"/>
      <c r="CP132" s="210"/>
      <c r="CQ132" s="210"/>
      <c r="CR132" s="210"/>
      <c r="CS132" s="210"/>
      <c r="CT132" s="210"/>
      <c r="CU132" s="210"/>
      <c r="CV132" s="210"/>
      <c r="CW132" s="210"/>
      <c r="CX132" s="210"/>
      <c r="CY132" s="210"/>
      <c r="CZ132" s="210"/>
      <c r="DA132" s="210"/>
      <c r="DB132" s="210"/>
      <c r="DC132" s="210"/>
      <c r="DD132" s="210"/>
      <c r="DE132" s="210"/>
      <c r="DF132" s="210"/>
      <c r="DG132" s="210"/>
      <c r="DH132" s="210"/>
      <c r="DI132" s="210"/>
      <c r="DJ132" s="210"/>
      <c r="DK132" s="210"/>
      <c r="DL132" s="210"/>
      <c r="DM132" s="210"/>
      <c r="DN132" s="210"/>
      <c r="DO132" s="210"/>
      <c r="DP132" s="210"/>
      <c r="DQ132" s="210"/>
      <c r="DR132" s="210"/>
      <c r="DS132" s="210"/>
    </row>
    <row r="133" spans="1:123" s="201" customFormat="1" ht="26.25" hidden="1" customHeight="1" x14ac:dyDescent="0.25">
      <c r="A133" s="264"/>
      <c r="B133" s="301"/>
      <c r="C133" s="247"/>
      <c r="D133" s="266"/>
      <c r="E133" s="303">
        <f t="shared" si="37"/>
        <v>0</v>
      </c>
      <c r="F133" s="249"/>
      <c r="G133" s="205"/>
      <c r="H133" s="205"/>
      <c r="I133" s="205"/>
      <c r="J133" s="317">
        <f t="shared" si="56"/>
        <v>0</v>
      </c>
      <c r="K133" s="209"/>
      <c r="L133" s="209"/>
      <c r="M133" s="209"/>
      <c r="N133" s="209"/>
      <c r="O133" s="209"/>
      <c r="P133" s="209"/>
      <c r="Q133" s="317">
        <f t="shared" si="57"/>
        <v>0</v>
      </c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  <c r="BI133" s="210"/>
      <c r="BJ133" s="210"/>
      <c r="BK133" s="210"/>
      <c r="BL133" s="210"/>
      <c r="BM133" s="210"/>
      <c r="BN133" s="210"/>
      <c r="BO133" s="210"/>
      <c r="BP133" s="210"/>
      <c r="BQ133" s="210"/>
      <c r="BR133" s="210"/>
      <c r="BS133" s="210"/>
      <c r="BT133" s="210"/>
      <c r="BU133" s="210"/>
      <c r="BV133" s="210"/>
      <c r="BW133" s="210"/>
      <c r="BX133" s="210"/>
      <c r="BY133" s="210"/>
      <c r="BZ133" s="210"/>
      <c r="CA133" s="210"/>
      <c r="CB133" s="210"/>
      <c r="CC133" s="210"/>
      <c r="CD133" s="210"/>
      <c r="CE133" s="210"/>
      <c r="CF133" s="210"/>
      <c r="CG133" s="210"/>
      <c r="CH133" s="210"/>
      <c r="CI133" s="210"/>
      <c r="CJ133" s="210"/>
      <c r="CK133" s="210"/>
      <c r="CL133" s="210"/>
      <c r="CM133" s="210"/>
      <c r="CN133" s="210"/>
      <c r="CO133" s="210"/>
      <c r="CP133" s="210"/>
      <c r="CQ133" s="210"/>
      <c r="CR133" s="210"/>
      <c r="CS133" s="210"/>
      <c r="CT133" s="210"/>
      <c r="CU133" s="210"/>
      <c r="CV133" s="210"/>
      <c r="CW133" s="210"/>
      <c r="CX133" s="210"/>
      <c r="CY133" s="210"/>
      <c r="CZ133" s="210"/>
      <c r="DA133" s="210"/>
      <c r="DB133" s="210"/>
      <c r="DC133" s="210"/>
      <c r="DD133" s="210"/>
      <c r="DE133" s="210"/>
      <c r="DF133" s="210"/>
      <c r="DG133" s="210"/>
      <c r="DH133" s="210"/>
      <c r="DI133" s="210"/>
      <c r="DJ133" s="210"/>
      <c r="DK133" s="210"/>
      <c r="DL133" s="210"/>
      <c r="DM133" s="210"/>
      <c r="DN133" s="210"/>
      <c r="DO133" s="210"/>
      <c r="DP133" s="210"/>
      <c r="DQ133" s="210"/>
      <c r="DR133" s="210"/>
      <c r="DS133" s="210"/>
    </row>
    <row r="134" spans="1:123" s="201" customFormat="1" ht="20.25" hidden="1" customHeight="1" x14ac:dyDescent="0.25">
      <c r="A134" s="264"/>
      <c r="B134" s="301"/>
      <c r="C134" s="247"/>
      <c r="D134" s="266"/>
      <c r="E134" s="303">
        <f t="shared" si="37"/>
        <v>0</v>
      </c>
      <c r="F134" s="249"/>
      <c r="G134" s="205"/>
      <c r="H134" s="205"/>
      <c r="I134" s="205"/>
      <c r="J134" s="317">
        <f t="shared" si="56"/>
        <v>0</v>
      </c>
      <c r="K134" s="209"/>
      <c r="L134" s="209"/>
      <c r="M134" s="209"/>
      <c r="N134" s="209"/>
      <c r="O134" s="209"/>
      <c r="P134" s="209"/>
      <c r="Q134" s="317">
        <f t="shared" si="57"/>
        <v>0</v>
      </c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0"/>
      <c r="BK134" s="210"/>
      <c r="BL134" s="210"/>
      <c r="BM134" s="210"/>
      <c r="BN134" s="210"/>
      <c r="BO134" s="210"/>
      <c r="BP134" s="210"/>
      <c r="BQ134" s="210"/>
      <c r="BR134" s="210"/>
      <c r="BS134" s="210"/>
      <c r="BT134" s="210"/>
      <c r="BU134" s="210"/>
      <c r="BV134" s="210"/>
      <c r="BW134" s="210"/>
      <c r="BX134" s="210"/>
      <c r="BY134" s="210"/>
      <c r="BZ134" s="210"/>
      <c r="CA134" s="210"/>
      <c r="CB134" s="210"/>
      <c r="CC134" s="210"/>
      <c r="CD134" s="210"/>
      <c r="CE134" s="210"/>
      <c r="CF134" s="210"/>
      <c r="CG134" s="210"/>
      <c r="CH134" s="210"/>
      <c r="CI134" s="210"/>
      <c r="CJ134" s="210"/>
      <c r="CK134" s="210"/>
      <c r="CL134" s="210"/>
      <c r="CM134" s="210"/>
      <c r="CN134" s="210"/>
      <c r="CO134" s="210"/>
      <c r="CP134" s="210"/>
      <c r="CQ134" s="210"/>
      <c r="CR134" s="210"/>
      <c r="CS134" s="210"/>
      <c r="CT134" s="210"/>
      <c r="CU134" s="210"/>
      <c r="CV134" s="210"/>
      <c r="CW134" s="210"/>
      <c r="CX134" s="210"/>
      <c r="CY134" s="210"/>
      <c r="CZ134" s="210"/>
      <c r="DA134" s="210"/>
      <c r="DB134" s="210"/>
      <c r="DC134" s="210"/>
      <c r="DD134" s="210"/>
      <c r="DE134" s="210"/>
      <c r="DF134" s="210"/>
      <c r="DG134" s="210"/>
      <c r="DH134" s="210"/>
      <c r="DI134" s="210"/>
      <c r="DJ134" s="210"/>
      <c r="DK134" s="210"/>
      <c r="DL134" s="210"/>
      <c r="DM134" s="210"/>
      <c r="DN134" s="210"/>
      <c r="DO134" s="210"/>
      <c r="DP134" s="210"/>
      <c r="DQ134" s="210"/>
      <c r="DR134" s="210"/>
      <c r="DS134" s="210"/>
    </row>
    <row r="135" spans="1:123" s="201" customFormat="1" ht="21" hidden="1" customHeight="1" x14ac:dyDescent="0.25">
      <c r="A135" s="311"/>
      <c r="B135" s="312"/>
      <c r="C135" s="247"/>
      <c r="D135" s="266"/>
      <c r="E135" s="303">
        <f t="shared" si="37"/>
        <v>0</v>
      </c>
      <c r="F135" s="243"/>
      <c r="G135" s="313"/>
      <c r="H135" s="313"/>
      <c r="I135" s="313"/>
      <c r="J135" s="314">
        <f t="shared" si="56"/>
        <v>0</v>
      </c>
      <c r="K135" s="313"/>
      <c r="L135" s="313"/>
      <c r="M135" s="313"/>
      <c r="N135" s="313"/>
      <c r="O135" s="313"/>
      <c r="P135" s="313"/>
      <c r="Q135" s="314">
        <f>SUM(J135,E135)</f>
        <v>0</v>
      </c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0"/>
      <c r="BN135" s="210"/>
      <c r="BO135" s="210"/>
      <c r="BP135" s="210"/>
      <c r="BQ135" s="210"/>
      <c r="BR135" s="210"/>
      <c r="BS135" s="210"/>
      <c r="BT135" s="210"/>
      <c r="BU135" s="210"/>
      <c r="BV135" s="210"/>
      <c r="BW135" s="210"/>
      <c r="BX135" s="210"/>
      <c r="BY135" s="210"/>
      <c r="BZ135" s="210"/>
      <c r="CA135" s="210"/>
      <c r="CB135" s="210"/>
      <c r="CC135" s="210"/>
      <c r="CD135" s="210"/>
      <c r="CE135" s="210"/>
      <c r="CF135" s="210"/>
      <c r="CG135" s="210"/>
      <c r="CH135" s="210"/>
      <c r="CI135" s="210"/>
      <c r="CJ135" s="210"/>
      <c r="CK135" s="210"/>
      <c r="CL135" s="210"/>
      <c r="CM135" s="210"/>
      <c r="CN135" s="210"/>
      <c r="CO135" s="210"/>
      <c r="CP135" s="210"/>
      <c r="CQ135" s="210"/>
      <c r="CR135" s="210"/>
      <c r="CS135" s="210"/>
      <c r="CT135" s="210"/>
      <c r="CU135" s="210"/>
      <c r="CV135" s="210"/>
      <c r="CW135" s="210"/>
      <c r="CX135" s="210"/>
      <c r="CY135" s="210"/>
      <c r="CZ135" s="210"/>
      <c r="DA135" s="210"/>
      <c r="DB135" s="210"/>
      <c r="DC135" s="210"/>
      <c r="DD135" s="210"/>
      <c r="DE135" s="210"/>
      <c r="DF135" s="210"/>
      <c r="DG135" s="210"/>
      <c r="DH135" s="210"/>
      <c r="DI135" s="210"/>
      <c r="DJ135" s="210"/>
      <c r="DK135" s="210"/>
      <c r="DL135" s="210"/>
      <c r="DM135" s="210"/>
      <c r="DN135" s="210"/>
      <c r="DO135" s="210"/>
      <c r="DP135" s="210"/>
      <c r="DQ135" s="210"/>
      <c r="DR135" s="210"/>
      <c r="DS135" s="210"/>
    </row>
    <row r="136" spans="1:123" s="201" customFormat="1" ht="19.5" hidden="1" customHeight="1" x14ac:dyDescent="0.25">
      <c r="A136" s="311"/>
      <c r="B136" s="312"/>
      <c r="C136" s="247"/>
      <c r="D136" s="396"/>
      <c r="E136" s="303">
        <f t="shared" si="37"/>
        <v>0</v>
      </c>
      <c r="F136" s="243"/>
      <c r="G136" s="313"/>
      <c r="H136" s="313"/>
      <c r="I136" s="313"/>
      <c r="J136" s="317">
        <f t="shared" si="56"/>
        <v>0</v>
      </c>
      <c r="K136" s="313"/>
      <c r="L136" s="313"/>
      <c r="M136" s="313"/>
      <c r="N136" s="313"/>
      <c r="O136" s="313"/>
      <c r="P136" s="313"/>
      <c r="Q136" s="314">
        <f>SUM(J136,E136)</f>
        <v>0</v>
      </c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0"/>
      <c r="BN136" s="210"/>
      <c r="BO136" s="210"/>
      <c r="BP136" s="210"/>
      <c r="BQ136" s="210"/>
      <c r="BR136" s="210"/>
      <c r="BS136" s="210"/>
      <c r="BT136" s="210"/>
      <c r="BU136" s="210"/>
      <c r="BV136" s="210"/>
      <c r="BW136" s="210"/>
      <c r="BX136" s="210"/>
      <c r="BY136" s="210"/>
      <c r="BZ136" s="210"/>
      <c r="CA136" s="210"/>
      <c r="CB136" s="210"/>
      <c r="CC136" s="210"/>
      <c r="CD136" s="210"/>
      <c r="CE136" s="210"/>
      <c r="CF136" s="210"/>
      <c r="CG136" s="210"/>
      <c r="CH136" s="210"/>
      <c r="CI136" s="210"/>
      <c r="CJ136" s="210"/>
      <c r="CK136" s="210"/>
      <c r="CL136" s="210"/>
      <c r="CM136" s="210"/>
      <c r="CN136" s="210"/>
      <c r="CO136" s="210"/>
      <c r="CP136" s="210"/>
      <c r="CQ136" s="210"/>
      <c r="CR136" s="210"/>
      <c r="CS136" s="210"/>
      <c r="CT136" s="210"/>
      <c r="CU136" s="210"/>
      <c r="CV136" s="210"/>
      <c r="CW136" s="210"/>
      <c r="CX136" s="210"/>
      <c r="CY136" s="210"/>
      <c r="CZ136" s="210"/>
      <c r="DA136" s="210"/>
      <c r="DB136" s="210"/>
      <c r="DC136" s="210"/>
      <c r="DD136" s="210"/>
      <c r="DE136" s="210"/>
      <c r="DF136" s="210"/>
      <c r="DG136" s="210"/>
      <c r="DH136" s="210"/>
      <c r="DI136" s="210"/>
      <c r="DJ136" s="210"/>
      <c r="DK136" s="210"/>
      <c r="DL136" s="210"/>
      <c r="DM136" s="210"/>
      <c r="DN136" s="210"/>
      <c r="DO136" s="210"/>
      <c r="DP136" s="210"/>
      <c r="DQ136" s="210"/>
      <c r="DR136" s="210"/>
      <c r="DS136" s="210"/>
    </row>
    <row r="137" spans="1:123" s="201" customFormat="1" ht="21" hidden="1" customHeight="1" x14ac:dyDescent="0.25">
      <c r="A137" s="264"/>
      <c r="B137" s="301"/>
      <c r="C137" s="247"/>
      <c r="D137" s="266"/>
      <c r="E137" s="303">
        <f t="shared" si="37"/>
        <v>0</v>
      </c>
      <c r="F137" s="249"/>
      <c r="G137" s="205"/>
      <c r="H137" s="205"/>
      <c r="I137" s="205"/>
      <c r="J137" s="317">
        <f t="shared" si="56"/>
        <v>0</v>
      </c>
      <c r="K137" s="209"/>
      <c r="L137" s="209"/>
      <c r="M137" s="209"/>
      <c r="N137" s="209"/>
      <c r="O137" s="209"/>
      <c r="P137" s="209"/>
      <c r="Q137" s="317">
        <f>SUM(E137,J137)</f>
        <v>0</v>
      </c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10"/>
      <c r="BN137" s="210"/>
      <c r="BO137" s="210"/>
      <c r="BP137" s="210"/>
      <c r="BQ137" s="210"/>
      <c r="BR137" s="210"/>
      <c r="BS137" s="210"/>
      <c r="BT137" s="210"/>
      <c r="BU137" s="210"/>
      <c r="BV137" s="210"/>
      <c r="BW137" s="210"/>
      <c r="BX137" s="210"/>
      <c r="BY137" s="210"/>
      <c r="BZ137" s="210"/>
      <c r="CA137" s="210"/>
      <c r="CB137" s="210"/>
      <c r="CC137" s="210"/>
      <c r="CD137" s="210"/>
      <c r="CE137" s="210"/>
      <c r="CF137" s="210"/>
      <c r="CG137" s="210"/>
      <c r="CH137" s="210"/>
      <c r="CI137" s="210"/>
      <c r="CJ137" s="210"/>
      <c r="CK137" s="210"/>
      <c r="CL137" s="210"/>
      <c r="CM137" s="210"/>
      <c r="CN137" s="210"/>
      <c r="CO137" s="210"/>
      <c r="CP137" s="210"/>
      <c r="CQ137" s="210"/>
      <c r="CR137" s="210"/>
      <c r="CS137" s="210"/>
      <c r="CT137" s="210"/>
      <c r="CU137" s="210"/>
      <c r="CV137" s="210"/>
      <c r="CW137" s="210"/>
      <c r="CX137" s="210"/>
      <c r="CY137" s="210"/>
      <c r="CZ137" s="210"/>
      <c r="DA137" s="210"/>
      <c r="DB137" s="210"/>
      <c r="DC137" s="210"/>
      <c r="DD137" s="210"/>
      <c r="DE137" s="210"/>
      <c r="DF137" s="210"/>
      <c r="DG137" s="210"/>
      <c r="DH137" s="210"/>
      <c r="DI137" s="210"/>
      <c r="DJ137" s="210"/>
      <c r="DK137" s="210"/>
      <c r="DL137" s="210"/>
      <c r="DM137" s="210"/>
      <c r="DN137" s="210"/>
      <c r="DO137" s="210"/>
      <c r="DP137" s="210"/>
      <c r="DQ137" s="210"/>
      <c r="DR137" s="210"/>
      <c r="DS137" s="210"/>
    </row>
    <row r="138" spans="1:123" s="201" customFormat="1" ht="30" hidden="1" customHeight="1" x14ac:dyDescent="0.25">
      <c r="A138" s="327"/>
      <c r="B138" s="328"/>
      <c r="C138" s="327"/>
      <c r="D138" s="346"/>
      <c r="E138" s="303">
        <f t="shared" si="37"/>
        <v>0</v>
      </c>
      <c r="F138" s="249"/>
      <c r="G138" s="205"/>
      <c r="H138" s="205"/>
      <c r="I138" s="205"/>
      <c r="J138" s="317">
        <f t="shared" si="56"/>
        <v>0</v>
      </c>
      <c r="K138" s="209"/>
      <c r="L138" s="209"/>
      <c r="M138" s="209"/>
      <c r="N138" s="209"/>
      <c r="O138" s="209"/>
      <c r="P138" s="209"/>
      <c r="Q138" s="317">
        <f>SUM(E138,J138)</f>
        <v>0</v>
      </c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210"/>
      <c r="BN138" s="210"/>
      <c r="BO138" s="210"/>
      <c r="BP138" s="210"/>
      <c r="BQ138" s="210"/>
      <c r="BR138" s="210"/>
      <c r="BS138" s="210"/>
      <c r="BT138" s="210"/>
      <c r="BU138" s="210"/>
      <c r="BV138" s="210"/>
      <c r="BW138" s="210"/>
      <c r="BX138" s="210"/>
      <c r="BY138" s="210"/>
      <c r="BZ138" s="210"/>
      <c r="CA138" s="210"/>
      <c r="CB138" s="210"/>
      <c r="CC138" s="210"/>
      <c r="CD138" s="210"/>
      <c r="CE138" s="210"/>
      <c r="CF138" s="210"/>
      <c r="CG138" s="210"/>
      <c r="CH138" s="210"/>
      <c r="CI138" s="210"/>
      <c r="CJ138" s="210"/>
      <c r="CK138" s="210"/>
      <c r="CL138" s="210"/>
      <c r="CM138" s="210"/>
      <c r="CN138" s="210"/>
      <c r="CO138" s="210"/>
      <c r="CP138" s="210"/>
      <c r="CQ138" s="210"/>
      <c r="CR138" s="210"/>
      <c r="CS138" s="210"/>
      <c r="CT138" s="210"/>
      <c r="CU138" s="210"/>
      <c r="CV138" s="210"/>
      <c r="CW138" s="210"/>
      <c r="CX138" s="210"/>
      <c r="CY138" s="210"/>
      <c r="CZ138" s="210"/>
      <c r="DA138" s="210"/>
      <c r="DB138" s="210"/>
      <c r="DC138" s="210"/>
      <c r="DD138" s="210"/>
      <c r="DE138" s="210"/>
      <c r="DF138" s="210"/>
      <c r="DG138" s="210"/>
      <c r="DH138" s="210"/>
      <c r="DI138" s="210"/>
      <c r="DJ138" s="210"/>
      <c r="DK138" s="210"/>
      <c r="DL138" s="210"/>
      <c r="DM138" s="210"/>
      <c r="DN138" s="210"/>
      <c r="DO138" s="210"/>
      <c r="DP138" s="210"/>
      <c r="DQ138" s="210"/>
      <c r="DR138" s="210"/>
      <c r="DS138" s="210"/>
    </row>
    <row r="139" spans="1:123" s="4" customFormat="1" ht="34.5" hidden="1" customHeight="1" x14ac:dyDescent="0.25">
      <c r="A139" s="329"/>
      <c r="B139" s="272"/>
      <c r="C139" s="320"/>
      <c r="D139" s="349"/>
      <c r="E139" s="300">
        <f>SUM(F139,I139)</f>
        <v>0</v>
      </c>
      <c r="F139" s="223"/>
      <c r="G139" s="117"/>
      <c r="H139" s="117"/>
      <c r="I139" s="117"/>
      <c r="J139" s="119">
        <f>SUM(K139,N139)</f>
        <v>0</v>
      </c>
      <c r="K139" s="116"/>
      <c r="L139" s="116"/>
      <c r="M139" s="116"/>
      <c r="N139" s="116"/>
      <c r="O139" s="116"/>
      <c r="P139" s="116"/>
      <c r="Q139" s="119">
        <f>SUM(E139,J139)</f>
        <v>0</v>
      </c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</row>
    <row r="140" spans="1:123" s="4" customFormat="1" ht="23.25" hidden="1" customHeight="1" x14ac:dyDescent="0.25">
      <c r="A140" s="403"/>
      <c r="B140" s="404"/>
      <c r="C140" s="403"/>
      <c r="D140" s="344"/>
      <c r="G140" s="117"/>
      <c r="H140" s="117"/>
      <c r="I140" s="117"/>
      <c r="J140" s="119">
        <f>SUM(K140,N140)</f>
        <v>0</v>
      </c>
      <c r="K140" s="116"/>
      <c r="L140" s="116"/>
      <c r="M140" s="116"/>
      <c r="N140" s="116"/>
      <c r="O140" s="116"/>
      <c r="P140" s="116"/>
      <c r="Q140" s="119">
        <f>SUM(E149,J140)</f>
        <v>0</v>
      </c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</row>
    <row r="141" spans="1:123" s="4" customFormat="1" ht="33.75" hidden="1" customHeight="1" x14ac:dyDescent="0.25">
      <c r="A141" s="294"/>
      <c r="B141" s="294"/>
      <c r="C141" s="320"/>
      <c r="D141" s="279"/>
      <c r="E141" s="300">
        <f t="shared" si="37"/>
        <v>0</v>
      </c>
      <c r="F141" s="223"/>
      <c r="G141" s="117"/>
      <c r="H141" s="117"/>
      <c r="I141" s="117"/>
      <c r="J141" s="119"/>
      <c r="K141" s="116"/>
      <c r="L141" s="116"/>
      <c r="M141" s="116"/>
      <c r="N141" s="116"/>
      <c r="O141" s="116"/>
      <c r="P141" s="116"/>
      <c r="Q141" s="119">
        <f>SUM(E141,J141)</f>
        <v>0</v>
      </c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</row>
    <row r="142" spans="1:123" s="4" customFormat="1" ht="25.5" hidden="1" customHeight="1" x14ac:dyDescent="0.25">
      <c r="A142" s="320"/>
      <c r="B142" s="320"/>
      <c r="C142" s="320"/>
      <c r="D142" s="397"/>
      <c r="E142" s="300">
        <f t="shared" si="37"/>
        <v>0</v>
      </c>
      <c r="F142" s="223"/>
      <c r="G142" s="117"/>
      <c r="H142" s="117"/>
      <c r="I142" s="117"/>
      <c r="J142" s="119">
        <f t="shared" si="56"/>
        <v>0</v>
      </c>
      <c r="K142" s="116"/>
      <c r="L142" s="116"/>
      <c r="M142" s="116"/>
      <c r="N142" s="116"/>
      <c r="O142" s="116"/>
      <c r="P142" s="116"/>
      <c r="Q142" s="321">
        <f>SUM(J142,E142)</f>
        <v>0</v>
      </c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</row>
    <row r="143" spans="1:123" s="4" customFormat="1" ht="21" hidden="1" customHeight="1" x14ac:dyDescent="0.25">
      <c r="A143" s="320"/>
      <c r="B143" s="320"/>
      <c r="C143" s="320"/>
      <c r="D143" s="270"/>
      <c r="E143" s="300">
        <f t="shared" si="37"/>
        <v>0</v>
      </c>
      <c r="F143" s="223"/>
      <c r="G143" s="291"/>
      <c r="H143" s="291"/>
      <c r="I143" s="291"/>
      <c r="J143" s="119">
        <f>SUM(K143,N143)</f>
        <v>0</v>
      </c>
      <c r="K143" s="291"/>
      <c r="L143" s="291"/>
      <c r="M143" s="291"/>
      <c r="N143" s="291"/>
      <c r="O143" s="291"/>
      <c r="P143" s="291"/>
      <c r="Q143" s="321">
        <f t="shared" ref="Q143:Q149" si="59">SUM(E143,J143)</f>
        <v>0</v>
      </c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</row>
    <row r="144" spans="1:123" s="4" customFormat="1" ht="56.25" hidden="1" customHeight="1" x14ac:dyDescent="0.25">
      <c r="A144" s="271"/>
      <c r="B144" s="271"/>
      <c r="C144" s="320"/>
      <c r="D144" s="275"/>
      <c r="E144" s="300">
        <f>SUM(E145)</f>
        <v>0</v>
      </c>
      <c r="F144" s="300"/>
      <c r="G144" s="300"/>
      <c r="H144" s="300"/>
      <c r="I144" s="300">
        <f t="shared" ref="I144:Q144" si="60">SUM(I145)</f>
        <v>0</v>
      </c>
      <c r="J144" s="300">
        <f t="shared" si="60"/>
        <v>0</v>
      </c>
      <c r="K144" s="300">
        <f t="shared" si="60"/>
        <v>0</v>
      </c>
      <c r="L144" s="300">
        <f t="shared" si="60"/>
        <v>0</v>
      </c>
      <c r="M144" s="300">
        <f t="shared" si="60"/>
        <v>0</v>
      </c>
      <c r="N144" s="300">
        <f t="shared" si="60"/>
        <v>0</v>
      </c>
      <c r="O144" s="300">
        <f t="shared" si="60"/>
        <v>0</v>
      </c>
      <c r="P144" s="300">
        <f t="shared" si="60"/>
        <v>0</v>
      </c>
      <c r="Q144" s="300">
        <f t="shared" si="60"/>
        <v>0</v>
      </c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</row>
    <row r="145" spans="1:123" s="201" customFormat="1" ht="51.75" hidden="1" customHeight="1" x14ac:dyDescent="0.25">
      <c r="A145" s="273"/>
      <c r="B145" s="273"/>
      <c r="C145" s="247"/>
      <c r="D145" s="276"/>
      <c r="E145" s="303">
        <f>SUM(F145,I145)</f>
        <v>0</v>
      </c>
      <c r="F145" s="249"/>
      <c r="G145" s="292"/>
      <c r="H145" s="292"/>
      <c r="I145" s="292"/>
      <c r="J145" s="317">
        <f>SUM(K145,N145)</f>
        <v>0</v>
      </c>
      <c r="K145" s="292"/>
      <c r="L145" s="292"/>
      <c r="M145" s="292"/>
      <c r="N145" s="292"/>
      <c r="O145" s="292"/>
      <c r="P145" s="292"/>
      <c r="Q145" s="317">
        <f t="shared" si="59"/>
        <v>0</v>
      </c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  <c r="BI145" s="210"/>
      <c r="BJ145" s="210"/>
      <c r="BK145" s="210"/>
      <c r="BL145" s="210"/>
      <c r="BM145" s="210"/>
      <c r="BN145" s="210"/>
      <c r="BO145" s="210"/>
      <c r="BP145" s="210"/>
      <c r="BQ145" s="210"/>
      <c r="BR145" s="210"/>
      <c r="BS145" s="210"/>
      <c r="BT145" s="210"/>
      <c r="BU145" s="210"/>
      <c r="BV145" s="210"/>
      <c r="BW145" s="210"/>
      <c r="BX145" s="210"/>
      <c r="BY145" s="210"/>
      <c r="BZ145" s="210"/>
      <c r="CA145" s="210"/>
      <c r="CB145" s="210"/>
      <c r="CC145" s="210"/>
      <c r="CD145" s="210"/>
      <c r="CE145" s="210"/>
      <c r="CF145" s="210"/>
      <c r="CG145" s="210"/>
      <c r="CH145" s="210"/>
      <c r="CI145" s="210"/>
      <c r="CJ145" s="210"/>
      <c r="CK145" s="210"/>
      <c r="CL145" s="210"/>
      <c r="CM145" s="210"/>
      <c r="CN145" s="210"/>
      <c r="CO145" s="210"/>
      <c r="CP145" s="210"/>
      <c r="CQ145" s="210"/>
      <c r="CR145" s="210"/>
      <c r="CS145" s="210"/>
      <c r="CT145" s="210"/>
      <c r="CU145" s="210"/>
      <c r="CV145" s="210"/>
      <c r="CW145" s="210"/>
      <c r="CX145" s="210"/>
      <c r="CY145" s="210"/>
      <c r="CZ145" s="210"/>
      <c r="DA145" s="210"/>
      <c r="DB145" s="210"/>
      <c r="DC145" s="210"/>
      <c r="DD145" s="210"/>
      <c r="DE145" s="210"/>
      <c r="DF145" s="210"/>
      <c r="DG145" s="210"/>
      <c r="DH145" s="210"/>
      <c r="DI145" s="210"/>
      <c r="DJ145" s="210"/>
      <c r="DK145" s="210"/>
      <c r="DL145" s="210"/>
      <c r="DM145" s="210"/>
      <c r="DN145" s="210"/>
      <c r="DO145" s="210"/>
      <c r="DP145" s="210"/>
      <c r="DQ145" s="210"/>
      <c r="DR145" s="210"/>
      <c r="DS145" s="210"/>
    </row>
    <row r="146" spans="1:123" s="4" customFormat="1" ht="41.25" hidden="1" customHeight="1" x14ac:dyDescent="0.25">
      <c r="A146" s="271"/>
      <c r="B146" s="271"/>
      <c r="C146" s="320"/>
      <c r="D146" s="275"/>
      <c r="E146" s="300">
        <f>SUM(E147:E148)</f>
        <v>0</v>
      </c>
      <c r="F146" s="300"/>
      <c r="G146" s="300"/>
      <c r="H146" s="300"/>
      <c r="I146" s="300">
        <f t="shared" ref="I146:Q146" si="61">SUM(I147:I148)</f>
        <v>0</v>
      </c>
      <c r="J146" s="300">
        <f t="shared" si="61"/>
        <v>0</v>
      </c>
      <c r="K146" s="300">
        <f t="shared" si="61"/>
        <v>0</v>
      </c>
      <c r="L146" s="300">
        <f t="shared" si="61"/>
        <v>0</v>
      </c>
      <c r="M146" s="300">
        <f t="shared" si="61"/>
        <v>0</v>
      </c>
      <c r="N146" s="300">
        <f t="shared" si="61"/>
        <v>0</v>
      </c>
      <c r="O146" s="300">
        <f t="shared" si="61"/>
        <v>0</v>
      </c>
      <c r="P146" s="300">
        <f t="shared" si="61"/>
        <v>0</v>
      </c>
      <c r="Q146" s="300">
        <f t="shared" si="61"/>
        <v>0</v>
      </c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</row>
    <row r="147" spans="1:123" s="206" customFormat="1" ht="42" hidden="1" customHeight="1" x14ac:dyDescent="0.25">
      <c r="A147" s="247"/>
      <c r="B147" s="247"/>
      <c r="C147" s="247"/>
      <c r="D147" s="280"/>
      <c r="E147" s="303">
        <f>SUM(F147,I147)</f>
        <v>0</v>
      </c>
      <c r="F147" s="249"/>
      <c r="G147" s="249"/>
      <c r="H147" s="249"/>
      <c r="I147" s="330"/>
      <c r="J147" s="317">
        <f>SUM(K147,N147)</f>
        <v>0</v>
      </c>
      <c r="K147" s="292"/>
      <c r="L147" s="292"/>
      <c r="M147" s="292"/>
      <c r="N147" s="292"/>
      <c r="O147" s="292"/>
      <c r="P147" s="292"/>
      <c r="Q147" s="317">
        <f t="shared" si="59"/>
        <v>0</v>
      </c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  <c r="BI147" s="214"/>
      <c r="BJ147" s="214"/>
      <c r="BK147" s="214"/>
      <c r="BL147" s="214"/>
      <c r="BM147" s="214"/>
      <c r="BN147" s="214"/>
      <c r="BO147" s="214"/>
      <c r="BP147" s="214"/>
      <c r="BQ147" s="214"/>
      <c r="BR147" s="214"/>
      <c r="BS147" s="214"/>
      <c r="BT147" s="214"/>
      <c r="BU147" s="214"/>
      <c r="BV147" s="214"/>
      <c r="BW147" s="214"/>
      <c r="BX147" s="214"/>
      <c r="BY147" s="214"/>
      <c r="BZ147" s="214"/>
      <c r="CA147" s="214"/>
      <c r="CB147" s="214"/>
      <c r="CC147" s="214"/>
      <c r="CD147" s="214"/>
      <c r="CE147" s="214"/>
      <c r="CF147" s="214"/>
      <c r="CG147" s="214"/>
      <c r="CH147" s="214"/>
      <c r="CI147" s="214"/>
      <c r="CJ147" s="214"/>
      <c r="CK147" s="214"/>
      <c r="CL147" s="214"/>
      <c r="CM147" s="214"/>
      <c r="CN147" s="214"/>
      <c r="CO147" s="214"/>
      <c r="CP147" s="214"/>
      <c r="CQ147" s="214"/>
      <c r="CR147" s="214"/>
      <c r="CS147" s="214"/>
      <c r="CT147" s="214"/>
      <c r="CU147" s="214"/>
      <c r="CV147" s="214"/>
      <c r="CW147" s="214"/>
      <c r="CX147" s="214"/>
      <c r="CY147" s="214"/>
      <c r="CZ147" s="214"/>
      <c r="DA147" s="214"/>
      <c r="DB147" s="214"/>
      <c r="DC147" s="214"/>
      <c r="DD147" s="214"/>
      <c r="DE147" s="214"/>
      <c r="DF147" s="214"/>
      <c r="DG147" s="214"/>
      <c r="DH147" s="214"/>
      <c r="DI147" s="214"/>
      <c r="DJ147" s="214"/>
      <c r="DK147" s="214"/>
      <c r="DL147" s="214"/>
      <c r="DM147" s="214"/>
      <c r="DN147" s="214"/>
      <c r="DO147" s="214"/>
      <c r="DP147" s="214"/>
      <c r="DQ147" s="214"/>
      <c r="DR147" s="214"/>
      <c r="DS147" s="214"/>
    </row>
    <row r="148" spans="1:123" s="206" customFormat="1" ht="22.5" hidden="1" customHeight="1" x14ac:dyDescent="0.25">
      <c r="A148" s="264"/>
      <c r="B148" s="301"/>
      <c r="C148" s="247"/>
      <c r="D148" s="341"/>
      <c r="E148" s="303">
        <f>SUM(F148,I148)</f>
        <v>0</v>
      </c>
      <c r="F148" s="249"/>
      <c r="G148" s="205"/>
      <c r="H148" s="205"/>
      <c r="I148" s="304"/>
      <c r="J148" s="317">
        <f>SUM(K148,N148)</f>
        <v>0</v>
      </c>
      <c r="K148" s="205"/>
      <c r="L148" s="205"/>
      <c r="M148" s="205"/>
      <c r="N148" s="205"/>
      <c r="O148" s="205"/>
      <c r="P148" s="205"/>
      <c r="Q148" s="303">
        <f t="shared" si="59"/>
        <v>0</v>
      </c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  <c r="BI148" s="214"/>
      <c r="BJ148" s="214"/>
      <c r="BK148" s="214"/>
      <c r="BL148" s="214"/>
      <c r="BM148" s="214"/>
      <c r="BN148" s="214"/>
      <c r="BO148" s="214"/>
      <c r="BP148" s="214"/>
      <c r="BQ148" s="214"/>
      <c r="BR148" s="214"/>
      <c r="BS148" s="214"/>
      <c r="BT148" s="214"/>
      <c r="BU148" s="214"/>
      <c r="BV148" s="214"/>
      <c r="BW148" s="214"/>
      <c r="BX148" s="214"/>
      <c r="BY148" s="214"/>
      <c r="BZ148" s="214"/>
      <c r="CA148" s="214"/>
      <c r="CB148" s="214"/>
      <c r="CC148" s="214"/>
      <c r="CD148" s="214"/>
      <c r="CE148" s="214"/>
      <c r="CF148" s="214"/>
      <c r="CG148" s="214"/>
      <c r="CH148" s="214"/>
      <c r="CI148" s="214"/>
      <c r="CJ148" s="214"/>
      <c r="CK148" s="214"/>
      <c r="CL148" s="214"/>
      <c r="CM148" s="214"/>
      <c r="CN148" s="214"/>
      <c r="CO148" s="214"/>
      <c r="CP148" s="214"/>
      <c r="CQ148" s="214"/>
      <c r="CR148" s="214"/>
      <c r="CS148" s="214"/>
      <c r="CT148" s="214"/>
      <c r="CU148" s="214"/>
      <c r="CV148" s="214"/>
      <c r="CW148" s="214"/>
      <c r="CX148" s="214"/>
      <c r="CY148" s="214"/>
      <c r="CZ148" s="214"/>
      <c r="DA148" s="214"/>
      <c r="DB148" s="214"/>
      <c r="DC148" s="214"/>
      <c r="DD148" s="214"/>
      <c r="DE148" s="214"/>
      <c r="DF148" s="214"/>
      <c r="DG148" s="214"/>
      <c r="DH148" s="214"/>
      <c r="DI148" s="214"/>
      <c r="DJ148" s="214"/>
      <c r="DK148" s="214"/>
      <c r="DL148" s="214"/>
      <c r="DM148" s="214"/>
      <c r="DN148" s="214"/>
      <c r="DO148" s="214"/>
      <c r="DP148" s="214"/>
      <c r="DQ148" s="214"/>
      <c r="DR148" s="214"/>
      <c r="DS148" s="214"/>
    </row>
    <row r="149" spans="1:123" s="4" customFormat="1" ht="30" hidden="1" customHeight="1" x14ac:dyDescent="0.25">
      <c r="A149" s="294"/>
      <c r="B149" s="294"/>
      <c r="C149" s="320"/>
      <c r="D149" s="279"/>
      <c r="E149" s="300">
        <f>SUM(F149,I140)</f>
        <v>0</v>
      </c>
      <c r="F149" s="223"/>
      <c r="G149" s="117"/>
      <c r="H149" s="117"/>
      <c r="I149" s="117"/>
      <c r="J149" s="119">
        <f t="shared" si="56"/>
        <v>0</v>
      </c>
      <c r="K149" s="116"/>
      <c r="L149" s="116"/>
      <c r="M149" s="116"/>
      <c r="N149" s="116"/>
      <c r="O149" s="116"/>
      <c r="P149" s="116"/>
      <c r="Q149" s="119">
        <f t="shared" si="59"/>
        <v>0</v>
      </c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</row>
    <row r="150" spans="1:123" s="4" customFormat="1" ht="28.5" hidden="1" customHeight="1" x14ac:dyDescent="0.25">
      <c r="A150" s="320"/>
      <c r="B150" s="320"/>
      <c r="C150" s="320" t="s">
        <v>73</v>
      </c>
      <c r="D150" s="397"/>
      <c r="E150" s="300">
        <f t="shared" si="37"/>
        <v>0</v>
      </c>
      <c r="F150" s="323"/>
      <c r="G150" s="331"/>
      <c r="H150" s="331"/>
      <c r="I150" s="331"/>
      <c r="J150" s="325">
        <f>SUM(K150,N150)</f>
        <v>0</v>
      </c>
      <c r="K150" s="331"/>
      <c r="L150" s="331"/>
      <c r="M150" s="331"/>
      <c r="N150" s="331"/>
      <c r="O150" s="331"/>
      <c r="P150" s="331"/>
      <c r="Q150" s="325">
        <f>SUM(J150,E150)</f>
        <v>0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</row>
    <row r="151" spans="1:123" ht="23.25" hidden="1" customHeight="1" x14ac:dyDescent="0.25">
      <c r="A151" s="271"/>
      <c r="B151" s="271"/>
      <c r="C151" s="332" t="s">
        <v>84</v>
      </c>
      <c r="D151" s="281" t="s">
        <v>21</v>
      </c>
      <c r="E151" s="300">
        <f t="shared" si="37"/>
        <v>0</v>
      </c>
      <c r="F151" s="223"/>
      <c r="G151" s="223"/>
      <c r="H151" s="291"/>
      <c r="I151" s="291"/>
      <c r="J151" s="119">
        <f>SUM(K151,N151)</f>
        <v>0</v>
      </c>
      <c r="K151" s="291"/>
      <c r="L151" s="291"/>
      <c r="M151" s="291"/>
      <c r="N151" s="291"/>
      <c r="O151" s="291"/>
      <c r="P151" s="291"/>
      <c r="Q151" s="119">
        <f>SUM(E151,J151)</f>
        <v>0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</row>
    <row r="152" spans="1:123" s="4" customFormat="1" ht="15.75" hidden="1" customHeight="1" x14ac:dyDescent="0.25">
      <c r="A152" s="320"/>
      <c r="B152" s="320"/>
      <c r="C152" s="320"/>
      <c r="D152" s="397"/>
      <c r="E152" s="300">
        <f t="shared" si="37"/>
        <v>0</v>
      </c>
      <c r="F152" s="290"/>
      <c r="G152" s="331"/>
      <c r="H152" s="331"/>
      <c r="I152" s="331"/>
      <c r="J152" s="325">
        <f>SUM(K152,N152)</f>
        <v>0</v>
      </c>
      <c r="K152" s="331"/>
      <c r="L152" s="331"/>
      <c r="M152" s="331"/>
      <c r="N152" s="331"/>
      <c r="O152" s="331"/>
      <c r="P152" s="331"/>
      <c r="Q152" s="325">
        <f>SUM(J152,E152)</f>
        <v>0</v>
      </c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</row>
    <row r="153" spans="1:123" s="4" customFormat="1" ht="45.75" customHeight="1" x14ac:dyDescent="0.25">
      <c r="A153" s="293" t="s">
        <v>29</v>
      </c>
      <c r="B153" s="293"/>
      <c r="C153" s="293"/>
      <c r="D153" s="444" t="s">
        <v>438</v>
      </c>
      <c r="E153" s="118">
        <f>SUM(E154)</f>
        <v>12618050</v>
      </c>
      <c r="F153" s="118">
        <f t="shared" ref="F153:Q153" si="62">SUM(F154)</f>
        <v>12618050</v>
      </c>
      <c r="G153" s="118">
        <f t="shared" si="62"/>
        <v>8748600</v>
      </c>
      <c r="H153" s="118">
        <f t="shared" si="62"/>
        <v>201100</v>
      </c>
      <c r="I153" s="118">
        <f t="shared" si="62"/>
        <v>0</v>
      </c>
      <c r="J153" s="118">
        <f t="shared" si="62"/>
        <v>1900690</v>
      </c>
      <c r="K153" s="118">
        <f t="shared" si="62"/>
        <v>475600</v>
      </c>
      <c r="L153" s="118">
        <f t="shared" si="62"/>
        <v>316110</v>
      </c>
      <c r="M153" s="118">
        <f t="shared" si="62"/>
        <v>0</v>
      </c>
      <c r="N153" s="118">
        <f t="shared" si="62"/>
        <v>1425090</v>
      </c>
      <c r="O153" s="118">
        <f t="shared" si="62"/>
        <v>1406030</v>
      </c>
      <c r="P153" s="118">
        <f t="shared" si="62"/>
        <v>0</v>
      </c>
      <c r="Q153" s="118">
        <f t="shared" si="62"/>
        <v>14518740</v>
      </c>
      <c r="R153" s="6"/>
      <c r="S153" s="269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</row>
    <row r="154" spans="1:123" s="4" customFormat="1" ht="42" customHeight="1" x14ac:dyDescent="0.25">
      <c r="A154" s="293" t="s">
        <v>30</v>
      </c>
      <c r="B154" s="293"/>
      <c r="C154" s="293"/>
      <c r="D154" s="444" t="s">
        <v>438</v>
      </c>
      <c r="E154" s="118">
        <f t="shared" ref="E154:Q154" si="63">SUM(E155:E159)</f>
        <v>12618050</v>
      </c>
      <c r="F154" s="118">
        <f t="shared" si="63"/>
        <v>12618050</v>
      </c>
      <c r="G154" s="118">
        <f t="shared" si="63"/>
        <v>8748600</v>
      </c>
      <c r="H154" s="118">
        <f t="shared" si="63"/>
        <v>201100</v>
      </c>
      <c r="I154" s="118">
        <f t="shared" si="63"/>
        <v>0</v>
      </c>
      <c r="J154" s="118">
        <f t="shared" si="63"/>
        <v>1900690</v>
      </c>
      <c r="K154" s="118">
        <f t="shared" si="63"/>
        <v>475600</v>
      </c>
      <c r="L154" s="118">
        <f t="shared" si="63"/>
        <v>316110</v>
      </c>
      <c r="M154" s="118">
        <f t="shared" si="63"/>
        <v>0</v>
      </c>
      <c r="N154" s="118">
        <f t="shared" si="63"/>
        <v>1425090</v>
      </c>
      <c r="O154" s="118">
        <f t="shared" si="63"/>
        <v>1406030</v>
      </c>
      <c r="P154" s="118">
        <f t="shared" si="63"/>
        <v>0</v>
      </c>
      <c r="Q154" s="118">
        <f t="shared" si="63"/>
        <v>14518740</v>
      </c>
      <c r="S154" s="269"/>
    </row>
    <row r="155" spans="1:123" s="4" customFormat="1" ht="42.75" customHeight="1" x14ac:dyDescent="0.25">
      <c r="A155" s="294" t="s">
        <v>332</v>
      </c>
      <c r="B155" s="294" t="s">
        <v>214</v>
      </c>
      <c r="C155" s="294" t="s">
        <v>59</v>
      </c>
      <c r="D155" s="275" t="s">
        <v>213</v>
      </c>
      <c r="E155" s="300">
        <f t="shared" ref="E155:E161" si="64">SUM(F155,I155)</f>
        <v>1124830</v>
      </c>
      <c r="F155" s="323">
        <v>1124830</v>
      </c>
      <c r="G155" s="117">
        <v>854500</v>
      </c>
      <c r="H155" s="117">
        <v>8700</v>
      </c>
      <c r="I155" s="117"/>
      <c r="J155" s="325">
        <f t="shared" ref="J155:J160" si="65">SUM(K155,N155)</f>
        <v>12950</v>
      </c>
      <c r="K155" s="116"/>
      <c r="L155" s="116"/>
      <c r="M155" s="116"/>
      <c r="N155" s="117">
        <v>12950</v>
      </c>
      <c r="O155" s="117">
        <v>12950</v>
      </c>
      <c r="P155" s="333"/>
      <c r="Q155" s="119">
        <f>SUM(J155,E155)</f>
        <v>1137780</v>
      </c>
    </row>
    <row r="156" spans="1:123" s="4" customFormat="1" ht="48" customHeight="1" x14ac:dyDescent="0.25">
      <c r="A156" s="320" t="s">
        <v>336</v>
      </c>
      <c r="B156" s="320" t="s">
        <v>347</v>
      </c>
      <c r="C156" s="320" t="s">
        <v>63</v>
      </c>
      <c r="D156" s="335" t="s">
        <v>346</v>
      </c>
      <c r="E156" s="300">
        <f>SUM(F156,I156)</f>
        <v>5407570</v>
      </c>
      <c r="F156" s="323">
        <v>5407570</v>
      </c>
      <c r="G156" s="291">
        <v>4260270</v>
      </c>
      <c r="H156" s="291">
        <v>62000</v>
      </c>
      <c r="I156" s="291"/>
      <c r="J156" s="325">
        <f>SUM(K156,N156)</f>
        <v>1009460</v>
      </c>
      <c r="K156" s="291">
        <v>313560</v>
      </c>
      <c r="L156" s="291">
        <v>257510</v>
      </c>
      <c r="M156" s="291"/>
      <c r="N156" s="291">
        <v>695900</v>
      </c>
      <c r="O156" s="291">
        <v>695900</v>
      </c>
      <c r="P156" s="291"/>
      <c r="Q156" s="119">
        <f>SUM(J156,E156)</f>
        <v>6417030</v>
      </c>
    </row>
    <row r="157" spans="1:123" ht="25.5" customHeight="1" x14ac:dyDescent="0.25">
      <c r="A157" s="320" t="s">
        <v>331</v>
      </c>
      <c r="B157" s="320" t="s">
        <v>333</v>
      </c>
      <c r="C157" s="320" t="s">
        <v>76</v>
      </c>
      <c r="D157" s="335" t="s">
        <v>330</v>
      </c>
      <c r="E157" s="300">
        <f t="shared" si="64"/>
        <v>2664580</v>
      </c>
      <c r="F157" s="323">
        <v>2664580</v>
      </c>
      <c r="G157" s="291">
        <v>1974170</v>
      </c>
      <c r="H157" s="291">
        <v>74200</v>
      </c>
      <c r="I157" s="291"/>
      <c r="J157" s="325">
        <f t="shared" si="65"/>
        <v>188300</v>
      </c>
      <c r="K157" s="291">
        <v>9940</v>
      </c>
      <c r="L157" s="291"/>
      <c r="M157" s="291"/>
      <c r="N157" s="291">
        <v>178360</v>
      </c>
      <c r="O157" s="291">
        <v>159300</v>
      </c>
      <c r="P157" s="291"/>
      <c r="Q157" s="119">
        <f t="shared" ref="Q157:Q160" si="66">SUM(J157,E157)</f>
        <v>2852880</v>
      </c>
    </row>
    <row r="158" spans="1:123" s="216" customFormat="1" ht="34.5" customHeight="1" x14ac:dyDescent="0.25">
      <c r="A158" s="320" t="s">
        <v>334</v>
      </c>
      <c r="B158" s="320" t="s">
        <v>206</v>
      </c>
      <c r="C158" s="320" t="s">
        <v>77</v>
      </c>
      <c r="D158" s="345" t="s">
        <v>335</v>
      </c>
      <c r="E158" s="300">
        <f t="shared" si="64"/>
        <v>1163840</v>
      </c>
      <c r="F158" s="323">
        <v>1163840</v>
      </c>
      <c r="G158" s="291">
        <v>696700</v>
      </c>
      <c r="H158" s="291">
        <v>46000</v>
      </c>
      <c r="I158" s="291"/>
      <c r="J158" s="325">
        <f t="shared" si="65"/>
        <v>445080</v>
      </c>
      <c r="K158" s="291">
        <v>119100</v>
      </c>
      <c r="L158" s="291">
        <v>58600</v>
      </c>
      <c r="M158" s="291"/>
      <c r="N158" s="291">
        <v>325980</v>
      </c>
      <c r="O158" s="291">
        <v>325980</v>
      </c>
      <c r="P158" s="291"/>
      <c r="Q158" s="119">
        <f t="shared" si="66"/>
        <v>1608920</v>
      </c>
    </row>
    <row r="159" spans="1:123" s="216" customFormat="1" ht="27.75" customHeight="1" x14ac:dyDescent="0.25">
      <c r="A159" s="320" t="s">
        <v>340</v>
      </c>
      <c r="B159" s="320" t="s">
        <v>341</v>
      </c>
      <c r="C159" s="320"/>
      <c r="D159" s="345" t="s">
        <v>342</v>
      </c>
      <c r="E159" s="300">
        <f t="shared" si="64"/>
        <v>2257230</v>
      </c>
      <c r="F159" s="323">
        <f>SUM(F160:F161)</f>
        <v>2257230</v>
      </c>
      <c r="G159" s="323">
        <f>SUM(G160:G161)</f>
        <v>962960</v>
      </c>
      <c r="H159" s="323">
        <f>SUM(H160:H161)</f>
        <v>10200</v>
      </c>
      <c r="I159" s="291"/>
      <c r="J159" s="325">
        <f t="shared" si="65"/>
        <v>244900</v>
      </c>
      <c r="K159" s="323">
        <f t="shared" ref="K159:N159" si="67">SUM(K160:K161)</f>
        <v>33000</v>
      </c>
      <c r="L159" s="323">
        <f t="shared" si="67"/>
        <v>0</v>
      </c>
      <c r="M159" s="323">
        <f t="shared" si="67"/>
        <v>0</v>
      </c>
      <c r="N159" s="323">
        <f t="shared" si="67"/>
        <v>211900</v>
      </c>
      <c r="O159" s="323">
        <f t="shared" ref="O159" si="68">SUM(O160:O161)</f>
        <v>211900</v>
      </c>
      <c r="P159" s="291"/>
      <c r="Q159" s="119">
        <f t="shared" si="66"/>
        <v>2502130</v>
      </c>
    </row>
    <row r="160" spans="1:123" s="211" customFormat="1" ht="34.5" customHeight="1" x14ac:dyDescent="0.25">
      <c r="A160" s="273" t="s">
        <v>337</v>
      </c>
      <c r="B160" s="273" t="s">
        <v>338</v>
      </c>
      <c r="C160" s="274" t="s">
        <v>78</v>
      </c>
      <c r="D160" s="347" t="s">
        <v>339</v>
      </c>
      <c r="E160" s="243">
        <f t="shared" si="64"/>
        <v>1264430</v>
      </c>
      <c r="F160" s="243">
        <v>1264430</v>
      </c>
      <c r="G160" s="348">
        <v>962960</v>
      </c>
      <c r="H160" s="348">
        <v>10200</v>
      </c>
      <c r="I160" s="348"/>
      <c r="J160" s="348">
        <f t="shared" si="65"/>
        <v>244900</v>
      </c>
      <c r="K160" s="348">
        <v>33000</v>
      </c>
      <c r="L160" s="348"/>
      <c r="M160" s="348"/>
      <c r="N160" s="348">
        <v>211900</v>
      </c>
      <c r="O160" s="348">
        <v>211900</v>
      </c>
      <c r="P160" s="292"/>
      <c r="Q160" s="292">
        <f t="shared" si="66"/>
        <v>1509330</v>
      </c>
    </row>
    <row r="161" spans="1:221" s="211" customFormat="1" ht="26.25" customHeight="1" x14ac:dyDescent="0.25">
      <c r="A161" s="273" t="s">
        <v>344</v>
      </c>
      <c r="B161" s="273" t="s">
        <v>345</v>
      </c>
      <c r="C161" s="274" t="s">
        <v>78</v>
      </c>
      <c r="D161" s="346" t="s">
        <v>343</v>
      </c>
      <c r="E161" s="249">
        <f t="shared" si="64"/>
        <v>992800</v>
      </c>
      <c r="F161" s="243">
        <v>992800</v>
      </c>
      <c r="G161" s="292"/>
      <c r="H161" s="292"/>
      <c r="I161" s="292"/>
      <c r="J161" s="348">
        <f t="shared" ref="J161" si="69">SUM(K161,N161)</f>
        <v>0</v>
      </c>
      <c r="K161" s="292"/>
      <c r="L161" s="292"/>
      <c r="M161" s="292"/>
      <c r="N161" s="292"/>
      <c r="O161" s="292"/>
      <c r="P161" s="292"/>
      <c r="Q161" s="292">
        <f t="shared" ref="Q161" si="70">SUM(J161,E161)</f>
        <v>992800</v>
      </c>
    </row>
    <row r="162" spans="1:221" ht="42.75" customHeight="1" x14ac:dyDescent="0.25">
      <c r="A162" s="293" t="s">
        <v>289</v>
      </c>
      <c r="B162" s="293"/>
      <c r="C162" s="293"/>
      <c r="D162" s="394" t="s">
        <v>211</v>
      </c>
      <c r="E162" s="118">
        <f>SUM(E163)</f>
        <v>58361860</v>
      </c>
      <c r="F162" s="118">
        <f t="shared" ref="F162:Q163" si="71">SUM(F163)</f>
        <v>52973760</v>
      </c>
      <c r="G162" s="118">
        <f t="shared" si="71"/>
        <v>2625360</v>
      </c>
      <c r="H162" s="118">
        <f t="shared" si="71"/>
        <v>4660</v>
      </c>
      <c r="I162" s="118">
        <f t="shared" si="71"/>
        <v>0</v>
      </c>
      <c r="J162" s="118">
        <f t="shared" si="71"/>
        <v>0</v>
      </c>
      <c r="K162" s="118">
        <f t="shared" si="71"/>
        <v>0</v>
      </c>
      <c r="L162" s="118">
        <f t="shared" si="71"/>
        <v>0</v>
      </c>
      <c r="M162" s="118">
        <f t="shared" si="71"/>
        <v>0</v>
      </c>
      <c r="N162" s="118">
        <f t="shared" si="71"/>
        <v>0</v>
      </c>
      <c r="O162" s="118">
        <f t="shared" si="71"/>
        <v>0</v>
      </c>
      <c r="P162" s="118">
        <f t="shared" si="71"/>
        <v>0</v>
      </c>
      <c r="Q162" s="118">
        <f t="shared" si="71"/>
        <v>58361860</v>
      </c>
      <c r="S162" s="269"/>
    </row>
    <row r="163" spans="1:221" ht="41.25" customHeight="1" x14ac:dyDescent="0.25">
      <c r="A163" s="293" t="s">
        <v>290</v>
      </c>
      <c r="B163" s="293"/>
      <c r="C163" s="293"/>
      <c r="D163" s="394" t="s">
        <v>211</v>
      </c>
      <c r="E163" s="118">
        <f>SUM(E164:E168)</f>
        <v>58361860</v>
      </c>
      <c r="F163" s="118">
        <f t="shared" ref="F163:O163" si="72">SUM(F164:F168)</f>
        <v>52973760</v>
      </c>
      <c r="G163" s="118">
        <f t="shared" si="72"/>
        <v>2625360</v>
      </c>
      <c r="H163" s="118">
        <f t="shared" si="72"/>
        <v>4660</v>
      </c>
      <c r="I163" s="118">
        <f t="shared" si="72"/>
        <v>0</v>
      </c>
      <c r="J163" s="118">
        <f t="shared" si="72"/>
        <v>0</v>
      </c>
      <c r="K163" s="118">
        <f t="shared" si="72"/>
        <v>0</v>
      </c>
      <c r="L163" s="118">
        <f t="shared" si="72"/>
        <v>0</v>
      </c>
      <c r="M163" s="118">
        <f t="shared" si="72"/>
        <v>0</v>
      </c>
      <c r="N163" s="118">
        <f t="shared" si="72"/>
        <v>0</v>
      </c>
      <c r="O163" s="118">
        <f t="shared" si="72"/>
        <v>0</v>
      </c>
      <c r="P163" s="118">
        <f t="shared" si="71"/>
        <v>0</v>
      </c>
      <c r="Q163" s="285">
        <f t="shared" ref="Q163:Q166" si="73">SUM(E163,J163)</f>
        <v>58361860</v>
      </c>
      <c r="S163" s="269"/>
    </row>
    <row r="164" spans="1:221" ht="44.25" customHeight="1" x14ac:dyDescent="0.25">
      <c r="A164" s="294" t="s">
        <v>288</v>
      </c>
      <c r="B164" s="294" t="s">
        <v>214</v>
      </c>
      <c r="C164" s="294" t="s">
        <v>59</v>
      </c>
      <c r="D164" s="275" t="s">
        <v>213</v>
      </c>
      <c r="E164" s="119">
        <f>SUM(F164,I164)</f>
        <v>3295460</v>
      </c>
      <c r="F164" s="287">
        <v>3295460</v>
      </c>
      <c r="G164" s="288">
        <v>2625360</v>
      </c>
      <c r="H164" s="288">
        <v>4660</v>
      </c>
      <c r="I164" s="288"/>
      <c r="J164" s="119">
        <f t="shared" ref="J164:J166" si="74">SUM(K164,N164)</f>
        <v>0</v>
      </c>
      <c r="K164" s="288"/>
      <c r="L164" s="288"/>
      <c r="M164" s="288"/>
      <c r="N164" s="288"/>
      <c r="O164" s="288"/>
      <c r="P164" s="288"/>
      <c r="Q164" s="119">
        <f>SUM(E164,J164)</f>
        <v>3295460</v>
      </c>
    </row>
    <row r="165" spans="1:221" s="286" customFormat="1" ht="26.25" customHeight="1" x14ac:dyDescent="0.25">
      <c r="A165" s="334" t="s">
        <v>291</v>
      </c>
      <c r="B165" s="334" t="s">
        <v>292</v>
      </c>
      <c r="C165" s="334" t="s">
        <v>71</v>
      </c>
      <c r="D165" s="335" t="s">
        <v>293</v>
      </c>
      <c r="E165" s="119">
        <v>4888100</v>
      </c>
      <c r="F165" s="290"/>
      <c r="G165" s="291"/>
      <c r="H165" s="291"/>
      <c r="I165" s="291"/>
      <c r="J165" s="119">
        <f t="shared" si="74"/>
        <v>0</v>
      </c>
      <c r="K165" s="291"/>
      <c r="L165" s="291"/>
      <c r="M165" s="291"/>
      <c r="N165" s="291"/>
      <c r="O165" s="291"/>
      <c r="P165" s="291"/>
      <c r="Q165" s="119">
        <f t="shared" si="73"/>
        <v>4888100</v>
      </c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</row>
    <row r="166" spans="1:221" s="286" customFormat="1" ht="27" hidden="1" customHeight="1" x14ac:dyDescent="0.25">
      <c r="A166" s="320" t="s">
        <v>517</v>
      </c>
      <c r="B166" s="320" t="s">
        <v>503</v>
      </c>
      <c r="C166" s="320" t="s">
        <v>504</v>
      </c>
      <c r="D166" s="275" t="s">
        <v>505</v>
      </c>
      <c r="E166" s="119">
        <f>SUM(F166,I166)</f>
        <v>0</v>
      </c>
      <c r="F166" s="290"/>
      <c r="G166" s="291"/>
      <c r="H166" s="291"/>
      <c r="I166" s="291"/>
      <c r="J166" s="119">
        <f t="shared" si="74"/>
        <v>0</v>
      </c>
      <c r="K166" s="291"/>
      <c r="L166" s="291"/>
      <c r="M166" s="291"/>
      <c r="N166" s="291"/>
      <c r="O166" s="291"/>
      <c r="P166" s="291"/>
      <c r="Q166" s="119">
        <f t="shared" si="73"/>
        <v>0</v>
      </c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</row>
    <row r="167" spans="1:221" ht="28.5" customHeight="1" x14ac:dyDescent="0.25">
      <c r="A167" s="334" t="s">
        <v>295</v>
      </c>
      <c r="B167" s="320" t="s">
        <v>296</v>
      </c>
      <c r="C167" s="320" t="s">
        <v>71</v>
      </c>
      <c r="D167" s="275" t="s">
        <v>294</v>
      </c>
      <c r="E167" s="119">
        <v>500000</v>
      </c>
      <c r="F167" s="290"/>
      <c r="G167" s="291"/>
      <c r="H167" s="291"/>
      <c r="I167" s="291"/>
      <c r="J167" s="119">
        <f t="shared" ref="J167" si="75">SUM(K167,N167)</f>
        <v>0</v>
      </c>
      <c r="K167" s="291"/>
      <c r="L167" s="291"/>
      <c r="M167" s="291"/>
      <c r="N167" s="291"/>
      <c r="O167" s="291"/>
      <c r="P167" s="291"/>
      <c r="Q167" s="119">
        <f t="shared" ref="Q167" si="76">SUM(E167,J167)</f>
        <v>500000</v>
      </c>
    </row>
    <row r="168" spans="1:221" ht="25.5" customHeight="1" x14ac:dyDescent="0.25">
      <c r="A168" s="320" t="s">
        <v>297</v>
      </c>
      <c r="B168" s="320" t="s">
        <v>202</v>
      </c>
      <c r="C168" s="320" t="s">
        <v>70</v>
      </c>
      <c r="D168" s="335" t="s">
        <v>90</v>
      </c>
      <c r="E168" s="119">
        <f>SUM(F168,I168)</f>
        <v>49678300</v>
      </c>
      <c r="F168" s="291">
        <v>49678300</v>
      </c>
      <c r="G168" s="292"/>
      <c r="H168" s="292"/>
      <c r="I168" s="292"/>
      <c r="J168" s="119">
        <f>SUM(K168,N168)</f>
        <v>0</v>
      </c>
      <c r="K168" s="292"/>
      <c r="L168" s="292"/>
      <c r="M168" s="292"/>
      <c r="N168" s="292"/>
      <c r="O168" s="292"/>
      <c r="P168" s="292"/>
      <c r="Q168" s="119">
        <f>SUM(E168,J168)</f>
        <v>49678300</v>
      </c>
    </row>
    <row r="169" spans="1:221" s="4" customFormat="1" ht="34.5" customHeight="1" x14ac:dyDescent="0.25">
      <c r="A169" s="56"/>
      <c r="B169" s="56"/>
      <c r="C169" s="56"/>
      <c r="D169" s="392" t="s">
        <v>57</v>
      </c>
      <c r="E169" s="115">
        <f t="shared" ref="E169:Q169" si="77">SUM(E11,E51,E67,E88,E154,E163)</f>
        <v>431306341</v>
      </c>
      <c r="F169" s="115">
        <f t="shared" si="77"/>
        <v>425918241</v>
      </c>
      <c r="G169" s="115">
        <f t="shared" si="77"/>
        <v>163211716</v>
      </c>
      <c r="H169" s="115">
        <f t="shared" si="77"/>
        <v>5600225</v>
      </c>
      <c r="I169" s="115">
        <f t="shared" si="77"/>
        <v>0</v>
      </c>
      <c r="J169" s="115">
        <f t="shared" si="77"/>
        <v>41020311</v>
      </c>
      <c r="K169" s="115">
        <f t="shared" si="77"/>
        <v>9878306</v>
      </c>
      <c r="L169" s="115">
        <f t="shared" si="77"/>
        <v>318270</v>
      </c>
      <c r="M169" s="115">
        <f t="shared" si="77"/>
        <v>9218</v>
      </c>
      <c r="N169" s="115">
        <f t="shared" si="77"/>
        <v>31142005</v>
      </c>
      <c r="O169" s="115">
        <f t="shared" si="77"/>
        <v>31002445</v>
      </c>
      <c r="P169" s="115" t="e">
        <f t="shared" si="77"/>
        <v>#REF!</v>
      </c>
      <c r="Q169" s="115">
        <f t="shared" si="77"/>
        <v>472326652</v>
      </c>
      <c r="S169" s="269"/>
      <c r="T169" s="405"/>
    </row>
    <row r="170" spans="1:221" x14ac:dyDescent="0.2">
      <c r="C170" s="24"/>
      <c r="D170" s="278"/>
      <c r="E170" s="8"/>
      <c r="F170" s="8"/>
      <c r="G170" s="9"/>
      <c r="H170" s="9"/>
      <c r="I170" s="9"/>
      <c r="J170" s="25"/>
      <c r="K170" s="9"/>
      <c r="L170" s="9"/>
      <c r="M170" s="9"/>
      <c r="N170" s="9"/>
      <c r="O170" s="9"/>
      <c r="P170" s="9"/>
      <c r="Q170" s="8"/>
    </row>
    <row r="171" spans="1:221" ht="15.75" customHeight="1" x14ac:dyDescent="0.2">
      <c r="C171" s="24"/>
      <c r="D171" s="278"/>
      <c r="L171" s="9"/>
      <c r="N171" s="9"/>
      <c r="O171" s="9"/>
      <c r="P171" s="9"/>
      <c r="Q171" s="8"/>
    </row>
    <row r="172" spans="1:221" ht="93.75" customHeight="1" x14ac:dyDescent="0.2">
      <c r="C172" s="10"/>
      <c r="D172" s="278"/>
      <c r="P172" s="9"/>
      <c r="Q172" s="8"/>
    </row>
    <row r="173" spans="1:221" x14ac:dyDescent="0.2">
      <c r="C173" s="24"/>
      <c r="D173" s="278"/>
      <c r="N173" s="9"/>
      <c r="O173" s="9"/>
    </row>
    <row r="174" spans="1:221" x14ac:dyDescent="0.2">
      <c r="C174" s="24"/>
      <c r="D174" s="278"/>
    </row>
    <row r="175" spans="1:221" ht="21" hidden="1" customHeight="1" x14ac:dyDescent="0.2">
      <c r="C175" s="24"/>
      <c r="D175" s="278"/>
    </row>
    <row r="176" spans="1:221" ht="23.25" hidden="1" customHeight="1" x14ac:dyDescent="0.2">
      <c r="C176" s="24"/>
      <c r="D176" s="278" t="s">
        <v>401</v>
      </c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</row>
    <row r="177" spans="3:17" hidden="1" x14ac:dyDescent="0.2">
      <c r="C177" s="24"/>
      <c r="D177" s="278" t="s">
        <v>403</v>
      </c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</row>
    <row r="178" spans="3:17" hidden="1" x14ac:dyDescent="0.2">
      <c r="C178" s="24"/>
      <c r="D178" s="278" t="s">
        <v>402</v>
      </c>
      <c r="E178" s="217"/>
      <c r="F178" s="217"/>
      <c r="G178" s="220"/>
      <c r="H178" s="220"/>
      <c r="I178" s="220"/>
      <c r="J178" s="221"/>
      <c r="K178" s="220"/>
      <c r="L178" s="220"/>
      <c r="M178" s="220"/>
      <c r="N178" s="220"/>
      <c r="O178" s="220"/>
      <c r="P178" s="220"/>
      <c r="Q178" s="217"/>
    </row>
    <row r="179" spans="3:17" hidden="1" x14ac:dyDescent="0.2">
      <c r="C179" s="24"/>
      <c r="D179" s="278" t="s">
        <v>404</v>
      </c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</row>
    <row r="180" spans="3:17" ht="12.75" hidden="1" customHeight="1" x14ac:dyDescent="0.2">
      <c r="C180" s="24"/>
      <c r="D180" s="278" t="s">
        <v>405</v>
      </c>
      <c r="E180" s="217"/>
      <c r="F180" s="217"/>
      <c r="G180" s="220"/>
      <c r="H180" s="220"/>
      <c r="I180" s="220"/>
      <c r="J180" s="221"/>
      <c r="K180" s="220"/>
      <c r="L180" s="220"/>
      <c r="M180" s="220"/>
      <c r="N180" s="220"/>
      <c r="O180" s="220"/>
      <c r="P180" s="220"/>
      <c r="Q180" s="217"/>
    </row>
    <row r="181" spans="3:17" hidden="1" x14ac:dyDescent="0.2">
      <c r="C181" s="24"/>
      <c r="D181" s="27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</row>
    <row r="182" spans="3:17" hidden="1" x14ac:dyDescent="0.2">
      <c r="C182" s="24"/>
      <c r="D182" s="278"/>
      <c r="E182" s="217"/>
      <c r="F182" s="217"/>
      <c r="G182" s="220"/>
      <c r="H182" s="220"/>
      <c r="I182" s="220"/>
      <c r="J182" s="221"/>
      <c r="K182" s="220"/>
      <c r="L182" s="220"/>
      <c r="M182" s="220"/>
      <c r="N182" s="220"/>
      <c r="O182" s="220"/>
      <c r="P182" s="220"/>
      <c r="Q182" s="217"/>
    </row>
    <row r="183" spans="3:17" ht="15.75" hidden="1" customHeight="1" x14ac:dyDescent="0.2">
      <c r="C183" s="24"/>
      <c r="D183" s="27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</row>
    <row r="184" spans="3:17" ht="12.75" hidden="1" customHeight="1" x14ac:dyDescent="0.2">
      <c r="C184" s="24"/>
      <c r="E184" s="217"/>
      <c r="F184" s="217"/>
      <c r="G184" s="220"/>
      <c r="H184" s="220"/>
      <c r="I184" s="220"/>
      <c r="J184" s="221"/>
      <c r="K184" s="220"/>
      <c r="L184" s="220"/>
      <c r="M184" s="220"/>
      <c r="N184" s="220"/>
      <c r="O184" s="220"/>
      <c r="P184" s="220"/>
      <c r="Q184" s="217"/>
    </row>
    <row r="185" spans="3:17" hidden="1" x14ac:dyDescent="0.2">
      <c r="C185" s="24"/>
      <c r="E185" s="222"/>
      <c r="F185" s="222">
        <f t="shared" ref="F185:Q185" si="78">SUM(F176:F183)</f>
        <v>0</v>
      </c>
      <c r="G185" s="222">
        <f t="shared" si="78"/>
        <v>0</v>
      </c>
      <c r="H185" s="222">
        <f t="shared" si="78"/>
        <v>0</v>
      </c>
      <c r="I185" s="222">
        <f t="shared" si="78"/>
        <v>0</v>
      </c>
      <c r="J185" s="222">
        <f t="shared" si="78"/>
        <v>0</v>
      </c>
      <c r="K185" s="222">
        <f t="shared" si="78"/>
        <v>0</v>
      </c>
      <c r="L185" s="222">
        <f t="shared" si="78"/>
        <v>0</v>
      </c>
      <c r="M185" s="222">
        <f t="shared" si="78"/>
        <v>0</v>
      </c>
      <c r="N185" s="222">
        <f t="shared" si="78"/>
        <v>0</v>
      </c>
      <c r="O185" s="222">
        <f t="shared" si="78"/>
        <v>0</v>
      </c>
      <c r="P185" s="222">
        <f t="shared" si="78"/>
        <v>0</v>
      </c>
      <c r="Q185" s="222">
        <f t="shared" si="78"/>
        <v>0</v>
      </c>
    </row>
    <row r="186" spans="3:17" hidden="1" x14ac:dyDescent="0.2">
      <c r="C186" s="24"/>
    </row>
    <row r="187" spans="3:17" ht="14.25" hidden="1" customHeight="1" x14ac:dyDescent="0.2">
      <c r="C187" s="24"/>
    </row>
    <row r="188" spans="3:17" ht="12.75" hidden="1" customHeight="1" x14ac:dyDescent="0.2">
      <c r="C188" s="24"/>
    </row>
    <row r="189" spans="3:17" ht="12.75" customHeight="1" x14ac:dyDescent="0.2">
      <c r="C189" s="24"/>
    </row>
    <row r="190" spans="3:17" x14ac:dyDescent="0.2">
      <c r="C190" s="24"/>
    </row>
    <row r="191" spans="3:17" x14ac:dyDescent="0.2">
      <c r="C191" s="24"/>
    </row>
    <row r="192" spans="3:17" x14ac:dyDescent="0.2">
      <c r="C192" s="24"/>
    </row>
    <row r="193" spans="3:3" ht="12.75" customHeight="1" x14ac:dyDescent="0.2">
      <c r="C193" s="24"/>
    </row>
    <row r="194" spans="3:3" x14ac:dyDescent="0.2">
      <c r="C194" s="24"/>
    </row>
    <row r="195" spans="3:3" x14ac:dyDescent="0.2">
      <c r="C195" s="24"/>
    </row>
    <row r="196" spans="3:3" x14ac:dyDescent="0.2">
      <c r="C196" s="24"/>
    </row>
    <row r="197" spans="3:3" ht="12.75" customHeight="1" x14ac:dyDescent="0.2">
      <c r="C197" s="24"/>
    </row>
    <row r="198" spans="3:3" x14ac:dyDescent="0.2">
      <c r="C198" s="24"/>
    </row>
    <row r="199" spans="3:3" x14ac:dyDescent="0.2">
      <c r="C199" s="24"/>
    </row>
    <row r="200" spans="3:3" x14ac:dyDescent="0.2">
      <c r="C200" s="24"/>
    </row>
    <row r="201" spans="3:3" ht="12.75" customHeight="1" x14ac:dyDescent="0.2">
      <c r="C201" s="24"/>
    </row>
    <row r="202" spans="3:3" x14ac:dyDescent="0.2">
      <c r="C202" s="24"/>
    </row>
    <row r="203" spans="3:3" x14ac:dyDescent="0.2">
      <c r="C203" s="24"/>
    </row>
    <row r="204" spans="3:3" x14ac:dyDescent="0.2">
      <c r="C204" s="24"/>
    </row>
    <row r="205" spans="3:3" ht="12.75" customHeight="1" x14ac:dyDescent="0.2">
      <c r="C205" s="24"/>
    </row>
    <row r="206" spans="3:3" x14ac:dyDescent="0.2">
      <c r="C206" s="24"/>
    </row>
    <row r="207" spans="3:3" x14ac:dyDescent="0.2">
      <c r="C207" s="24"/>
    </row>
    <row r="208" spans="3:3" x14ac:dyDescent="0.2">
      <c r="C208" s="24"/>
    </row>
    <row r="209" spans="3:3" ht="12.75" customHeight="1" x14ac:dyDescent="0.2">
      <c r="C209" s="24"/>
    </row>
    <row r="210" spans="3:3" x14ac:dyDescent="0.2">
      <c r="C210" s="24"/>
    </row>
    <row r="211" spans="3:3" x14ac:dyDescent="0.2">
      <c r="C211" s="24"/>
    </row>
    <row r="212" spans="3:3" x14ac:dyDescent="0.2">
      <c r="C212" s="24"/>
    </row>
    <row r="213" spans="3:3" ht="12.75" customHeight="1" x14ac:dyDescent="0.2">
      <c r="C213" s="24"/>
    </row>
    <row r="214" spans="3:3" x14ac:dyDescent="0.2">
      <c r="C214" s="24"/>
    </row>
    <row r="215" spans="3:3" x14ac:dyDescent="0.2">
      <c r="C215" s="24"/>
    </row>
    <row r="216" spans="3:3" x14ac:dyDescent="0.2">
      <c r="C216" s="24"/>
    </row>
    <row r="217" spans="3:3" ht="12.75" customHeight="1" x14ac:dyDescent="0.2">
      <c r="C217" s="24"/>
    </row>
    <row r="218" spans="3:3" x14ac:dyDescent="0.2">
      <c r="C218" s="24"/>
    </row>
    <row r="219" spans="3:3" x14ac:dyDescent="0.2">
      <c r="C219" s="24"/>
    </row>
    <row r="220" spans="3:3" x14ac:dyDescent="0.2">
      <c r="C220" s="24"/>
    </row>
    <row r="221" spans="3:3" ht="12.75" customHeight="1" x14ac:dyDescent="0.2">
      <c r="C221" s="24"/>
    </row>
    <row r="222" spans="3:3" x14ac:dyDescent="0.2">
      <c r="C222" s="24"/>
    </row>
    <row r="223" spans="3:3" x14ac:dyDescent="0.2">
      <c r="C223" s="24"/>
    </row>
    <row r="224" spans="3:3" x14ac:dyDescent="0.2">
      <c r="C224" s="24"/>
    </row>
    <row r="225" spans="3:3" ht="12.75" customHeight="1" x14ac:dyDescent="0.2">
      <c r="C225" s="24"/>
    </row>
    <row r="226" spans="3:3" x14ac:dyDescent="0.2">
      <c r="C226" s="24"/>
    </row>
    <row r="227" spans="3:3" x14ac:dyDescent="0.2">
      <c r="C227" s="24"/>
    </row>
    <row r="228" spans="3:3" x14ac:dyDescent="0.2">
      <c r="C228" s="24"/>
    </row>
    <row r="229" spans="3:3" ht="12.75" customHeight="1" x14ac:dyDescent="0.2">
      <c r="C229" s="24"/>
    </row>
    <row r="230" spans="3:3" x14ac:dyDescent="0.2">
      <c r="C230" s="24"/>
    </row>
    <row r="231" spans="3:3" x14ac:dyDescent="0.2">
      <c r="C231" s="24"/>
    </row>
    <row r="232" spans="3:3" x14ac:dyDescent="0.2">
      <c r="C232" s="24"/>
    </row>
    <row r="233" spans="3:3" ht="12.75" customHeight="1" x14ac:dyDescent="0.2">
      <c r="C233" s="24"/>
    </row>
    <row r="234" spans="3:3" x14ac:dyDescent="0.2">
      <c r="C234" s="24"/>
    </row>
    <row r="235" spans="3:3" x14ac:dyDescent="0.2">
      <c r="C235" s="24"/>
    </row>
    <row r="236" spans="3:3" x14ac:dyDescent="0.2">
      <c r="C236" s="24"/>
    </row>
    <row r="237" spans="3:3" ht="12.75" customHeight="1" x14ac:dyDescent="0.2">
      <c r="C237" s="24"/>
    </row>
    <row r="238" spans="3:3" x14ac:dyDescent="0.2">
      <c r="C238" s="24"/>
    </row>
    <row r="239" spans="3:3" x14ac:dyDescent="0.2">
      <c r="C239" s="24"/>
    </row>
    <row r="240" spans="3:3" x14ac:dyDescent="0.2">
      <c r="C240" s="24"/>
    </row>
    <row r="241" spans="3:3" ht="12.75" customHeight="1" x14ac:dyDescent="0.2">
      <c r="C241" s="24"/>
    </row>
    <row r="242" spans="3:3" x14ac:dyDescent="0.2">
      <c r="C242" s="24"/>
    </row>
    <row r="243" spans="3:3" x14ac:dyDescent="0.2">
      <c r="C243" s="24"/>
    </row>
    <row r="244" spans="3:3" x14ac:dyDescent="0.2">
      <c r="C244" s="24"/>
    </row>
    <row r="245" spans="3:3" ht="12.75" customHeight="1" x14ac:dyDescent="0.2">
      <c r="C245" s="24"/>
    </row>
    <row r="246" spans="3:3" x14ac:dyDescent="0.2">
      <c r="C246" s="24"/>
    </row>
    <row r="247" spans="3:3" x14ac:dyDescent="0.2">
      <c r="C247" s="24"/>
    </row>
    <row r="248" spans="3:3" x14ac:dyDescent="0.2">
      <c r="C248" s="24"/>
    </row>
    <row r="249" spans="3:3" ht="12.75" customHeight="1" x14ac:dyDescent="0.2">
      <c r="C249" s="24"/>
    </row>
    <row r="250" spans="3:3" x14ac:dyDescent="0.2">
      <c r="C250" s="24"/>
    </row>
    <row r="251" spans="3:3" x14ac:dyDescent="0.2">
      <c r="C251" s="24"/>
    </row>
    <row r="252" spans="3:3" x14ac:dyDescent="0.2">
      <c r="C252" s="24"/>
    </row>
    <row r="253" spans="3:3" ht="12.75" customHeight="1" x14ac:dyDescent="0.2">
      <c r="C253" s="24"/>
    </row>
    <row r="254" spans="3:3" x14ac:dyDescent="0.2">
      <c r="C254" s="24"/>
    </row>
    <row r="255" spans="3:3" x14ac:dyDescent="0.2">
      <c r="C255" s="24"/>
    </row>
    <row r="256" spans="3:3" x14ac:dyDescent="0.2">
      <c r="C256" s="24"/>
    </row>
    <row r="257" spans="3:3" ht="12.75" customHeight="1" x14ac:dyDescent="0.2">
      <c r="C257" s="24"/>
    </row>
    <row r="258" spans="3:3" x14ac:dyDescent="0.2">
      <c r="C258" s="24"/>
    </row>
    <row r="259" spans="3:3" x14ac:dyDescent="0.2">
      <c r="C259" s="24"/>
    </row>
    <row r="260" spans="3:3" x14ac:dyDescent="0.2">
      <c r="C260" s="24"/>
    </row>
    <row r="261" spans="3:3" ht="12.75" customHeight="1" x14ac:dyDescent="0.2">
      <c r="C261" s="24"/>
    </row>
    <row r="262" spans="3:3" x14ac:dyDescent="0.2">
      <c r="C262" s="24"/>
    </row>
    <row r="263" spans="3:3" x14ac:dyDescent="0.2">
      <c r="C263" s="24"/>
    </row>
    <row r="264" spans="3:3" x14ac:dyDescent="0.2">
      <c r="C264" s="24"/>
    </row>
    <row r="265" spans="3:3" ht="12.75" customHeight="1" x14ac:dyDescent="0.2">
      <c r="C265" s="24"/>
    </row>
    <row r="266" spans="3:3" x14ac:dyDescent="0.2">
      <c r="C266" s="24"/>
    </row>
    <row r="267" spans="3:3" x14ac:dyDescent="0.2">
      <c r="C267" s="24"/>
    </row>
    <row r="268" spans="3:3" x14ac:dyDescent="0.2">
      <c r="C268" s="24"/>
    </row>
    <row r="269" spans="3:3" ht="12.75" customHeight="1" x14ac:dyDescent="0.2">
      <c r="C269" s="24"/>
    </row>
    <row r="270" spans="3:3" x14ac:dyDescent="0.2">
      <c r="C270" s="24"/>
    </row>
    <row r="271" spans="3:3" x14ac:dyDescent="0.2">
      <c r="C271" s="24"/>
    </row>
    <row r="272" spans="3:3" x14ac:dyDescent="0.2">
      <c r="C272" s="24"/>
    </row>
    <row r="273" spans="3:3" ht="12.75" customHeight="1" x14ac:dyDescent="0.2">
      <c r="C273" s="24"/>
    </row>
    <row r="274" spans="3:3" x14ac:dyDescent="0.2">
      <c r="C274" s="24"/>
    </row>
    <row r="275" spans="3:3" x14ac:dyDescent="0.2">
      <c r="C275" s="24"/>
    </row>
    <row r="276" spans="3:3" x14ac:dyDescent="0.2">
      <c r="C276" s="24"/>
    </row>
    <row r="277" spans="3:3" ht="12.75" customHeight="1" x14ac:dyDescent="0.2">
      <c r="C277" s="24"/>
    </row>
    <row r="278" spans="3:3" x14ac:dyDescent="0.2">
      <c r="C278" s="24"/>
    </row>
    <row r="279" spans="3:3" x14ac:dyDescent="0.2">
      <c r="C279" s="24"/>
    </row>
    <row r="280" spans="3:3" x14ac:dyDescent="0.2">
      <c r="C280" s="24"/>
    </row>
    <row r="281" spans="3:3" ht="12.75" customHeight="1" x14ac:dyDescent="0.2">
      <c r="C281" s="24"/>
    </row>
    <row r="282" spans="3:3" x14ac:dyDescent="0.2">
      <c r="C282" s="24"/>
    </row>
    <row r="283" spans="3:3" x14ac:dyDescent="0.2">
      <c r="C283" s="24"/>
    </row>
    <row r="284" spans="3:3" x14ac:dyDescent="0.2">
      <c r="C284" s="24"/>
    </row>
    <row r="285" spans="3:3" ht="12.75" customHeight="1" x14ac:dyDescent="0.2">
      <c r="C285" s="24"/>
    </row>
    <row r="286" spans="3:3" x14ac:dyDescent="0.2">
      <c r="C286" s="24"/>
    </row>
    <row r="287" spans="3:3" x14ac:dyDescent="0.2">
      <c r="C287" s="24"/>
    </row>
    <row r="288" spans="3:3" x14ac:dyDescent="0.2">
      <c r="C288" s="24"/>
    </row>
    <row r="289" spans="3:3" ht="12.75" customHeight="1" x14ac:dyDescent="0.2">
      <c r="C289" s="24"/>
    </row>
    <row r="290" spans="3:3" x14ac:dyDescent="0.2">
      <c r="C290" s="24"/>
    </row>
    <row r="291" spans="3:3" x14ac:dyDescent="0.2">
      <c r="C291" s="24"/>
    </row>
    <row r="292" spans="3:3" x14ac:dyDescent="0.2">
      <c r="C292" s="24"/>
    </row>
    <row r="293" spans="3:3" ht="12.75" customHeight="1" x14ac:dyDescent="0.2">
      <c r="C293" s="24"/>
    </row>
    <row r="294" spans="3:3" x14ac:dyDescent="0.2">
      <c r="C294" s="24"/>
    </row>
    <row r="295" spans="3:3" x14ac:dyDescent="0.2">
      <c r="C295" s="24"/>
    </row>
    <row r="296" spans="3:3" x14ac:dyDescent="0.2">
      <c r="C296" s="24"/>
    </row>
    <row r="297" spans="3:3" ht="12.75" customHeight="1" x14ac:dyDescent="0.2">
      <c r="C297" s="24"/>
    </row>
    <row r="298" spans="3:3" x14ac:dyDescent="0.2">
      <c r="C298" s="24"/>
    </row>
    <row r="299" spans="3:3" x14ac:dyDescent="0.2">
      <c r="C299" s="24"/>
    </row>
    <row r="300" spans="3:3" x14ac:dyDescent="0.2">
      <c r="C300" s="24"/>
    </row>
    <row r="301" spans="3:3" ht="12.75" customHeight="1" x14ac:dyDescent="0.2">
      <c r="C301" s="24"/>
    </row>
    <row r="302" spans="3:3" x14ac:dyDescent="0.2">
      <c r="C302" s="24"/>
    </row>
    <row r="303" spans="3:3" x14ac:dyDescent="0.2">
      <c r="C303" s="24"/>
    </row>
    <row r="304" spans="3:3" x14ac:dyDescent="0.2">
      <c r="C304" s="24"/>
    </row>
    <row r="305" spans="3:3" ht="12.75" customHeight="1" x14ac:dyDescent="0.2">
      <c r="C305" s="24"/>
    </row>
    <row r="306" spans="3:3" x14ac:dyDescent="0.2">
      <c r="C306" s="24"/>
    </row>
    <row r="307" spans="3:3" x14ac:dyDescent="0.2">
      <c r="C307" s="24"/>
    </row>
    <row r="308" spans="3:3" x14ac:dyDescent="0.2">
      <c r="C308" s="24"/>
    </row>
    <row r="309" spans="3:3" ht="12.75" customHeight="1" x14ac:dyDescent="0.2">
      <c r="C309" s="24"/>
    </row>
    <row r="310" spans="3:3" x14ac:dyDescent="0.2">
      <c r="C310" s="24"/>
    </row>
    <row r="311" spans="3:3" x14ac:dyDescent="0.2">
      <c r="C311" s="24"/>
    </row>
    <row r="312" spans="3:3" x14ac:dyDescent="0.2">
      <c r="C312" s="24"/>
    </row>
    <row r="313" spans="3:3" ht="12.75" customHeight="1" x14ac:dyDescent="0.2">
      <c r="C313" s="24"/>
    </row>
    <row r="314" spans="3:3" x14ac:dyDescent="0.2">
      <c r="C314" s="24"/>
    </row>
    <row r="315" spans="3:3" x14ac:dyDescent="0.2">
      <c r="C315" s="24"/>
    </row>
    <row r="316" spans="3:3" x14ac:dyDescent="0.2">
      <c r="C316" s="24"/>
    </row>
    <row r="317" spans="3:3" ht="12.75" customHeight="1" x14ac:dyDescent="0.2">
      <c r="C317" s="24"/>
    </row>
    <row r="318" spans="3:3" x14ac:dyDescent="0.2">
      <c r="C318" s="24"/>
    </row>
    <row r="319" spans="3:3" x14ac:dyDescent="0.2">
      <c r="C319" s="24"/>
    </row>
    <row r="320" spans="3:3" x14ac:dyDescent="0.2">
      <c r="C320" s="24"/>
    </row>
    <row r="321" spans="3:3" ht="12.75" customHeight="1" x14ac:dyDescent="0.2">
      <c r="C321" s="24"/>
    </row>
    <row r="322" spans="3:3" x14ac:dyDescent="0.2">
      <c r="C322" s="24"/>
    </row>
    <row r="323" spans="3:3" x14ac:dyDescent="0.2">
      <c r="C323" s="24"/>
    </row>
    <row r="324" spans="3:3" x14ac:dyDescent="0.2">
      <c r="C324" s="24"/>
    </row>
    <row r="325" spans="3:3" ht="12.75" customHeight="1" x14ac:dyDescent="0.2">
      <c r="C325" s="24"/>
    </row>
    <row r="326" spans="3:3" x14ac:dyDescent="0.2">
      <c r="C326" s="24"/>
    </row>
    <row r="327" spans="3:3" x14ac:dyDescent="0.2">
      <c r="C327" s="24"/>
    </row>
    <row r="328" spans="3:3" x14ac:dyDescent="0.2">
      <c r="C328" s="24"/>
    </row>
    <row r="329" spans="3:3" ht="12.75" customHeight="1" x14ac:dyDescent="0.2">
      <c r="C329" s="24"/>
    </row>
    <row r="330" spans="3:3" x14ac:dyDescent="0.2">
      <c r="C330" s="24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9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BreakPreview" topLeftCell="A10" zoomScale="60" zoomScaleNormal="100" workbookViewId="0">
      <selection activeCell="E16" sqref="E16"/>
    </sheetView>
  </sheetViews>
  <sheetFormatPr defaultRowHeight="12.75" x14ac:dyDescent="0.2"/>
  <cols>
    <col min="1" max="1" width="13.5703125" style="27" customWidth="1"/>
    <col min="2" max="2" width="15.28515625" style="27" customWidth="1"/>
    <col min="3" max="3" width="13.140625" style="27" customWidth="1"/>
    <col min="4" max="4" width="29.42578125" style="27" customWidth="1"/>
    <col min="5" max="5" width="40.28515625" style="27" customWidth="1"/>
    <col min="6" max="6" width="37.28515625" style="27" hidden="1" customWidth="1"/>
    <col min="7" max="7" width="18.42578125" style="27" customWidth="1"/>
    <col min="8" max="16384" width="9.140625" style="27"/>
  </cols>
  <sheetData>
    <row r="3" spans="1:7" ht="15" x14ac:dyDescent="0.2">
      <c r="B3" s="107"/>
      <c r="C3" s="108"/>
    </row>
    <row r="6" spans="1:7" ht="49.5" customHeight="1" x14ac:dyDescent="0.2"/>
    <row r="9" spans="1:7" ht="30" customHeight="1" x14ac:dyDescent="0.2"/>
    <row r="10" spans="1:7" ht="26.25" customHeight="1" x14ac:dyDescent="0.2"/>
    <row r="11" spans="1:7" ht="73.5" customHeight="1" x14ac:dyDescent="0.2">
      <c r="G11" s="109" t="s">
        <v>0</v>
      </c>
    </row>
    <row r="12" spans="1:7" ht="41.25" customHeight="1" x14ac:dyDescent="0.2">
      <c r="A12" s="638" t="s">
        <v>170</v>
      </c>
      <c r="B12" s="628" t="s">
        <v>171</v>
      </c>
      <c r="C12" s="628"/>
      <c r="D12" s="110" t="s">
        <v>348</v>
      </c>
      <c r="E12" s="639" t="s">
        <v>350</v>
      </c>
      <c r="F12" s="640"/>
      <c r="G12" s="635" t="s">
        <v>40</v>
      </c>
    </row>
    <row r="13" spans="1:7" ht="41.25" customHeight="1" x14ac:dyDescent="0.2">
      <c r="A13" s="638"/>
      <c r="B13" s="628"/>
      <c r="C13" s="628"/>
      <c r="D13" s="639" t="s">
        <v>90</v>
      </c>
      <c r="E13" s="111" t="s">
        <v>466</v>
      </c>
      <c r="F13" s="111" t="s">
        <v>172</v>
      </c>
      <c r="G13" s="636"/>
    </row>
    <row r="14" spans="1:7" ht="136.5" customHeight="1" x14ac:dyDescent="0.2">
      <c r="A14" s="628"/>
      <c r="B14" s="628"/>
      <c r="C14" s="628"/>
      <c r="D14" s="641"/>
      <c r="E14" s="645" t="s">
        <v>519</v>
      </c>
      <c r="F14" s="647"/>
      <c r="G14" s="636"/>
    </row>
    <row r="15" spans="1:7" ht="2.25" customHeight="1" x14ac:dyDescent="0.2">
      <c r="A15" s="628"/>
      <c r="B15" s="628"/>
      <c r="C15" s="628"/>
      <c r="D15" s="641"/>
      <c r="E15" s="646"/>
      <c r="F15" s="648"/>
      <c r="G15" s="637"/>
    </row>
    <row r="16" spans="1:7" ht="35.25" customHeight="1" x14ac:dyDescent="0.25">
      <c r="A16" s="112"/>
      <c r="B16" s="649" t="s">
        <v>173</v>
      </c>
      <c r="C16" s="649"/>
      <c r="D16" s="223">
        <v>49678300</v>
      </c>
      <c r="E16" s="300"/>
      <c r="F16" s="300"/>
      <c r="G16" s="300">
        <f>SUM(D16:F16)</f>
        <v>49678300</v>
      </c>
    </row>
    <row r="17" spans="1:7" ht="32.25" hidden="1" customHeight="1" x14ac:dyDescent="0.25">
      <c r="A17" s="112">
        <v>17302000000</v>
      </c>
      <c r="B17" s="650" t="s">
        <v>174</v>
      </c>
      <c r="C17" s="651"/>
      <c r="D17" s="300"/>
      <c r="E17" s="300"/>
      <c r="F17" s="300"/>
      <c r="G17" s="300">
        <f>SUM(D17:F17)</f>
        <v>0</v>
      </c>
    </row>
    <row r="18" spans="1:7" ht="36" customHeight="1" x14ac:dyDescent="0.25">
      <c r="A18" s="112">
        <v>17100000000</v>
      </c>
      <c r="B18" s="643" t="s">
        <v>349</v>
      </c>
      <c r="C18" s="644"/>
      <c r="D18" s="300"/>
      <c r="E18" s="223">
        <v>335749</v>
      </c>
      <c r="F18" s="300"/>
      <c r="G18" s="300">
        <f>SUM(D18:F18)</f>
        <v>335749</v>
      </c>
    </row>
    <row r="19" spans="1:7" ht="45" customHeight="1" x14ac:dyDescent="0.3">
      <c r="A19" s="113"/>
      <c r="B19" s="642" t="s">
        <v>98</v>
      </c>
      <c r="C19" s="642"/>
      <c r="D19" s="120">
        <f>SUM(D16:D18)</f>
        <v>49678300</v>
      </c>
      <c r="E19" s="120">
        <f>SUM(E16:E18)</f>
        <v>335749</v>
      </c>
      <c r="F19" s="120">
        <f>SUM(F16:F18)</f>
        <v>0</v>
      </c>
      <c r="G19" s="120">
        <f>SUM(D19:F19)</f>
        <v>50014049</v>
      </c>
    </row>
    <row r="20" spans="1:7" ht="20.25" x14ac:dyDescent="0.3">
      <c r="A20" s="114"/>
      <c r="B20" s="114"/>
      <c r="C20" s="114"/>
      <c r="D20" s="114"/>
      <c r="E20" s="114"/>
      <c r="F20" s="114"/>
      <c r="G20" s="114"/>
    </row>
    <row r="21" spans="1:7" ht="20.25" x14ac:dyDescent="0.3">
      <c r="A21" s="114"/>
      <c r="B21" s="114"/>
      <c r="C21" s="114"/>
      <c r="D21" s="114"/>
      <c r="E21" s="114"/>
      <c r="F21" s="114"/>
      <c r="G21" s="114"/>
    </row>
    <row r="22" spans="1:7" ht="20.25" x14ac:dyDescent="0.3">
      <c r="A22" s="114"/>
      <c r="B22" s="114"/>
      <c r="C22" s="114"/>
      <c r="D22" s="114"/>
      <c r="E22" s="114"/>
      <c r="F22" s="114"/>
      <c r="G22" s="114"/>
    </row>
    <row r="23" spans="1:7" ht="20.25" x14ac:dyDescent="0.3">
      <c r="A23" s="114"/>
      <c r="B23" s="114"/>
      <c r="C23" s="114"/>
      <c r="D23" s="114"/>
      <c r="E23" s="114"/>
      <c r="F23" s="114"/>
      <c r="G23" s="114"/>
    </row>
    <row r="24" spans="1:7" ht="20.25" x14ac:dyDescent="0.3">
      <c r="A24" s="114"/>
      <c r="B24" s="114"/>
      <c r="C24" s="114"/>
      <c r="D24" s="114"/>
      <c r="E24" s="114"/>
      <c r="F24" s="114"/>
      <c r="G24" s="114"/>
    </row>
    <row r="25" spans="1:7" ht="20.25" x14ac:dyDescent="0.3">
      <c r="A25" s="114"/>
      <c r="B25" s="114"/>
      <c r="C25" s="114"/>
      <c r="D25" s="114"/>
      <c r="E25" s="114"/>
      <c r="F25" s="114"/>
      <c r="G25" s="114"/>
    </row>
    <row r="26" spans="1:7" ht="20.25" x14ac:dyDescent="0.3">
      <c r="A26" s="114"/>
      <c r="B26" s="114"/>
      <c r="C26" s="114"/>
      <c r="D26" s="114"/>
      <c r="E26" s="114"/>
      <c r="F26" s="114"/>
      <c r="G26" s="114"/>
    </row>
  </sheetData>
  <mergeCells count="11">
    <mergeCell ref="B19:C19"/>
    <mergeCell ref="B18:C18"/>
    <mergeCell ref="E14:E15"/>
    <mergeCell ref="F14:F15"/>
    <mergeCell ref="B16:C16"/>
    <mergeCell ref="B17:C17"/>
    <mergeCell ref="G12:G15"/>
    <mergeCell ref="A12:A15"/>
    <mergeCell ref="B12:C15"/>
    <mergeCell ref="E12:F12"/>
    <mergeCell ref="D13:D15"/>
  </mergeCells>
  <phoneticPr fontId="4" type="noConversion"/>
  <conditionalFormatting sqref="C3">
    <cfRule type="cellIs" dxfId="0" priority="1" stopIfTrue="1" operator="greaterThan">
      <formula>45</formula>
    </cfRule>
  </conditionalFormatting>
  <pageMargins left="0.98425196850393704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view="pageBreakPreview" topLeftCell="A55" zoomScale="75" zoomScaleNormal="75" zoomScaleSheetLayoutView="75" workbookViewId="0">
      <selection activeCell="C49" sqref="C49"/>
    </sheetView>
  </sheetViews>
  <sheetFormatPr defaultRowHeight="15" x14ac:dyDescent="0.2"/>
  <cols>
    <col min="1" max="1" width="22.140625" style="29" customWidth="1"/>
    <col min="2" max="2" width="15.85546875" style="29" customWidth="1"/>
    <col min="3" max="3" width="15.42578125" style="29" customWidth="1"/>
    <col min="4" max="4" width="78.85546875" style="29" customWidth="1"/>
    <col min="5" max="5" width="58.42578125" style="29" customWidth="1"/>
    <col min="6" max="6" width="15.85546875" style="29" customWidth="1"/>
    <col min="7" max="7" width="17.140625" style="29" customWidth="1"/>
    <col min="8" max="8" width="18.42578125" style="29" customWidth="1"/>
    <col min="9" max="9" width="19.85546875" style="29" customWidth="1"/>
    <col min="10" max="10" width="15.140625" style="29" hidden="1" customWidth="1"/>
    <col min="11" max="16384" width="9.140625" style="29"/>
  </cols>
  <sheetData>
    <row r="1" spans="1:10" ht="15.75" x14ac:dyDescent="0.25">
      <c r="A1" s="28"/>
      <c r="B1" s="28"/>
      <c r="C1" s="28"/>
      <c r="D1" s="28"/>
      <c r="E1" s="28"/>
      <c r="F1" s="28"/>
      <c r="G1" s="28"/>
    </row>
    <row r="2" spans="1:10" ht="15.75" x14ac:dyDescent="0.25">
      <c r="A2" s="28"/>
      <c r="B2" s="28"/>
      <c r="C2" s="28"/>
      <c r="D2" s="28"/>
      <c r="E2" s="28"/>
      <c r="F2" s="28"/>
      <c r="G2" s="28"/>
    </row>
    <row r="3" spans="1:10" ht="15.75" x14ac:dyDescent="0.25">
      <c r="A3" s="28"/>
      <c r="B3" s="28"/>
      <c r="C3" s="28"/>
      <c r="D3" s="28"/>
      <c r="E3" s="28"/>
      <c r="F3" s="28"/>
      <c r="G3" s="28"/>
    </row>
    <row r="4" spans="1:10" ht="18.75" x14ac:dyDescent="0.3">
      <c r="A4" s="28"/>
      <c r="B4" s="28"/>
      <c r="C4" s="28"/>
      <c r="D4" s="28"/>
      <c r="E4" s="28"/>
      <c r="F4" s="28"/>
      <c r="G4" s="28"/>
      <c r="H4" s="30"/>
      <c r="I4" s="30"/>
      <c r="J4" s="28"/>
    </row>
    <row r="5" spans="1:10" ht="18.75" x14ac:dyDescent="0.3">
      <c r="A5" s="28"/>
      <c r="B5" s="28"/>
      <c r="C5" s="28"/>
      <c r="D5" s="28"/>
      <c r="E5" s="28"/>
      <c r="F5" s="28"/>
      <c r="G5" s="28"/>
      <c r="H5" s="30"/>
      <c r="I5" s="30"/>
      <c r="J5" s="28"/>
    </row>
    <row r="7" spans="1:10" ht="28.5" customHeight="1" thickBot="1" x14ac:dyDescent="0.35">
      <c r="A7" s="30"/>
      <c r="B7" s="30"/>
      <c r="C7" s="30"/>
      <c r="D7" s="30"/>
      <c r="E7" s="30"/>
      <c r="F7" s="30"/>
      <c r="G7" s="30"/>
      <c r="H7" s="30"/>
      <c r="I7" s="30" t="s">
        <v>0</v>
      </c>
    </row>
    <row r="8" spans="1:10" s="31" customFormat="1" ht="94.5" customHeight="1" x14ac:dyDescent="0.2">
      <c r="A8" s="439" t="s">
        <v>23</v>
      </c>
      <c r="B8" s="439" t="s">
        <v>189</v>
      </c>
      <c r="C8" s="439" t="s">
        <v>28</v>
      </c>
      <c r="D8" s="439" t="s">
        <v>188</v>
      </c>
      <c r="E8" s="439" t="s">
        <v>96</v>
      </c>
      <c r="F8" s="439" t="s">
        <v>91</v>
      </c>
      <c r="G8" s="439" t="s">
        <v>92</v>
      </c>
      <c r="H8" s="439" t="s">
        <v>93</v>
      </c>
      <c r="I8" s="439" t="s">
        <v>94</v>
      </c>
      <c r="J8" s="215" t="s">
        <v>95</v>
      </c>
    </row>
    <row r="9" spans="1:10" s="31" customFormat="1" ht="19.5" customHeight="1" x14ac:dyDescent="0.2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3">
        <v>6</v>
      </c>
      <c r="G9" s="33">
        <v>7</v>
      </c>
      <c r="H9" s="32">
        <v>8</v>
      </c>
      <c r="I9" s="32">
        <v>9</v>
      </c>
      <c r="J9" s="34">
        <v>8</v>
      </c>
    </row>
    <row r="10" spans="1:10" s="31" customFormat="1" ht="40.5" customHeight="1" x14ac:dyDescent="0.3">
      <c r="A10" s="411" t="s">
        <v>217</v>
      </c>
      <c r="B10" s="411"/>
      <c r="C10" s="411"/>
      <c r="D10" s="414" t="s">
        <v>208</v>
      </c>
      <c r="E10" s="412"/>
      <c r="F10" s="413"/>
      <c r="G10" s="413"/>
      <c r="H10" s="413"/>
      <c r="I10" s="413">
        <f>SUM(I11)</f>
        <v>9203840</v>
      </c>
      <c r="J10" s="34"/>
    </row>
    <row r="11" spans="1:10" s="61" customFormat="1" ht="39.75" customHeight="1" x14ac:dyDescent="0.3">
      <c r="A11" s="411" t="s">
        <v>218</v>
      </c>
      <c r="B11" s="411"/>
      <c r="C11" s="411"/>
      <c r="D11" s="414" t="s">
        <v>208</v>
      </c>
      <c r="E11" s="412"/>
      <c r="F11" s="413"/>
      <c r="G11" s="413"/>
      <c r="H11" s="413"/>
      <c r="I11" s="413">
        <f>SUM(I12:I15,I17,I18)</f>
        <v>9203840</v>
      </c>
      <c r="J11" s="60" t="e">
        <f>SUM(#REF!)</f>
        <v>#REF!</v>
      </c>
    </row>
    <row r="12" spans="1:10" s="61" customFormat="1" ht="64.5" customHeight="1" x14ac:dyDescent="0.3">
      <c r="A12" s="224" t="s">
        <v>273</v>
      </c>
      <c r="B12" s="224" t="s">
        <v>274</v>
      </c>
      <c r="C12" s="225" t="s">
        <v>72</v>
      </c>
      <c r="D12" s="226" t="s">
        <v>187</v>
      </c>
      <c r="E12" s="62" t="s">
        <v>351</v>
      </c>
      <c r="F12" s="63"/>
      <c r="G12" s="63"/>
      <c r="H12" s="63"/>
      <c r="I12" s="63">
        <v>5461600</v>
      </c>
      <c r="J12" s="60"/>
    </row>
    <row r="13" spans="1:10" s="61" customFormat="1" ht="58.5" customHeight="1" x14ac:dyDescent="0.3">
      <c r="A13" s="224" t="s">
        <v>273</v>
      </c>
      <c r="B13" s="224" t="s">
        <v>274</v>
      </c>
      <c r="C13" s="225" t="s">
        <v>72</v>
      </c>
      <c r="D13" s="226" t="s">
        <v>187</v>
      </c>
      <c r="E13" s="62" t="s">
        <v>352</v>
      </c>
      <c r="F13" s="63"/>
      <c r="G13" s="63"/>
      <c r="H13" s="63"/>
      <c r="I13" s="63">
        <v>2100000</v>
      </c>
      <c r="J13" s="60"/>
    </row>
    <row r="14" spans="1:10" s="61" customFormat="1" ht="65.25" customHeight="1" x14ac:dyDescent="0.3">
      <c r="A14" s="65" t="s">
        <v>353</v>
      </c>
      <c r="B14" s="65" t="s">
        <v>216</v>
      </c>
      <c r="C14" s="65" t="s">
        <v>59</v>
      </c>
      <c r="D14" s="351" t="s">
        <v>215</v>
      </c>
      <c r="E14" s="62"/>
      <c r="F14" s="63"/>
      <c r="G14" s="63"/>
      <c r="H14" s="63"/>
      <c r="I14" s="63">
        <v>62472</v>
      </c>
      <c r="J14" s="60"/>
    </row>
    <row r="15" spans="1:10" s="61" customFormat="1" ht="30.75" customHeight="1" x14ac:dyDescent="0.3">
      <c r="A15" s="65" t="s">
        <v>249</v>
      </c>
      <c r="B15" s="65" t="s">
        <v>193</v>
      </c>
      <c r="C15" s="354"/>
      <c r="D15" s="355" t="s">
        <v>253</v>
      </c>
      <c r="E15" s="62"/>
      <c r="F15" s="63"/>
      <c r="G15" s="63"/>
      <c r="H15" s="63"/>
      <c r="I15" s="63">
        <v>72480</v>
      </c>
      <c r="J15" s="60"/>
    </row>
    <row r="16" spans="1:10" s="61" customFormat="1" ht="30" customHeight="1" x14ac:dyDescent="0.3">
      <c r="A16" s="356" t="s">
        <v>254</v>
      </c>
      <c r="B16" s="356" t="s">
        <v>194</v>
      </c>
      <c r="C16" s="356" t="s">
        <v>67</v>
      </c>
      <c r="D16" s="357" t="s">
        <v>255</v>
      </c>
      <c r="E16" s="62"/>
      <c r="F16" s="63"/>
      <c r="G16" s="64"/>
      <c r="H16" s="63"/>
      <c r="I16" s="267">
        <v>72480</v>
      </c>
      <c r="J16" s="60"/>
    </row>
    <row r="17" spans="1:10" s="61" customFormat="1" ht="31.5" customHeight="1" x14ac:dyDescent="0.3">
      <c r="A17" s="65" t="s">
        <v>271</v>
      </c>
      <c r="B17" s="65" t="s">
        <v>272</v>
      </c>
      <c r="C17" s="65" t="s">
        <v>84</v>
      </c>
      <c r="D17" s="358" t="s">
        <v>21</v>
      </c>
      <c r="E17" s="62"/>
      <c r="F17" s="63"/>
      <c r="G17" s="63"/>
      <c r="H17" s="63"/>
      <c r="I17" s="63">
        <v>1479760</v>
      </c>
      <c r="J17" s="60"/>
    </row>
    <row r="18" spans="1:10" s="61" customFormat="1" ht="42" customHeight="1" x14ac:dyDescent="0.3">
      <c r="A18" s="224" t="s">
        <v>278</v>
      </c>
      <c r="B18" s="65" t="s">
        <v>279</v>
      </c>
      <c r="C18" s="225" t="s">
        <v>280</v>
      </c>
      <c r="D18" s="226" t="s">
        <v>281</v>
      </c>
      <c r="E18" s="62"/>
      <c r="F18" s="63"/>
      <c r="G18" s="64"/>
      <c r="H18" s="63"/>
      <c r="I18" s="200">
        <v>27528</v>
      </c>
      <c r="J18" s="60"/>
    </row>
    <row r="19" spans="1:10" s="61" customFormat="1" ht="48.75" customHeight="1" x14ac:dyDescent="0.3">
      <c r="A19" s="411" t="s">
        <v>31</v>
      </c>
      <c r="B19" s="411"/>
      <c r="C19" s="411"/>
      <c r="D19" s="414" t="s">
        <v>212</v>
      </c>
      <c r="E19" s="412"/>
      <c r="F19" s="413"/>
      <c r="G19" s="413"/>
      <c r="H19" s="413"/>
      <c r="I19" s="413">
        <f>SUM(I20)</f>
        <v>14217725</v>
      </c>
      <c r="J19" s="60"/>
    </row>
    <row r="20" spans="1:10" s="61" customFormat="1" ht="53.25" customHeight="1" x14ac:dyDescent="0.3">
      <c r="A20" s="411" t="s">
        <v>32</v>
      </c>
      <c r="B20" s="411"/>
      <c r="C20" s="411"/>
      <c r="D20" s="414" t="s">
        <v>212</v>
      </c>
      <c r="E20" s="412"/>
      <c r="F20" s="413"/>
      <c r="G20" s="413"/>
      <c r="H20" s="413"/>
      <c r="I20" s="413">
        <f>SUM(I21:I27)</f>
        <v>14217725</v>
      </c>
      <c r="J20" s="60"/>
    </row>
    <row r="21" spans="1:10" s="61" customFormat="1" ht="62.25" customHeight="1" x14ac:dyDescent="0.3">
      <c r="A21" s="224" t="s">
        <v>359</v>
      </c>
      <c r="B21" s="224" t="s">
        <v>201</v>
      </c>
      <c r="C21" s="224" t="s">
        <v>361</v>
      </c>
      <c r="D21" s="59" t="s">
        <v>360</v>
      </c>
      <c r="E21" s="443" t="s">
        <v>435</v>
      </c>
      <c r="F21" s="410"/>
      <c r="G21" s="410"/>
      <c r="H21" s="410"/>
      <c r="I21" s="442">
        <v>120000</v>
      </c>
      <c r="J21" s="60"/>
    </row>
    <row r="22" spans="1:10" s="61" customFormat="1" ht="54.75" customHeight="1" x14ac:dyDescent="0.3">
      <c r="A22" s="224" t="s">
        <v>359</v>
      </c>
      <c r="B22" s="224" t="s">
        <v>201</v>
      </c>
      <c r="C22" s="224" t="s">
        <v>361</v>
      </c>
      <c r="D22" s="59" t="s">
        <v>360</v>
      </c>
      <c r="E22" s="443" t="s">
        <v>436</v>
      </c>
      <c r="F22" s="410"/>
      <c r="G22" s="410"/>
      <c r="H22" s="410"/>
      <c r="I22" s="442">
        <v>110000</v>
      </c>
      <c r="J22" s="60"/>
    </row>
    <row r="23" spans="1:10" s="61" customFormat="1" ht="66.75" customHeight="1" x14ac:dyDescent="0.3">
      <c r="A23" s="452" t="s">
        <v>472</v>
      </c>
      <c r="B23" s="452" t="s">
        <v>473</v>
      </c>
      <c r="C23" s="452" t="s">
        <v>361</v>
      </c>
      <c r="D23" s="355" t="s">
        <v>474</v>
      </c>
      <c r="E23" s="443" t="s">
        <v>475</v>
      </c>
      <c r="F23" s="410"/>
      <c r="G23" s="410"/>
      <c r="H23" s="410"/>
      <c r="I23" s="442">
        <v>71703</v>
      </c>
      <c r="J23" s="60"/>
    </row>
    <row r="24" spans="1:10" s="61" customFormat="1" ht="54.75" customHeight="1" x14ac:dyDescent="0.3">
      <c r="A24" s="65" t="s">
        <v>471</v>
      </c>
      <c r="B24" s="65" t="s">
        <v>470</v>
      </c>
      <c r="C24" s="65" t="s">
        <v>361</v>
      </c>
      <c r="D24" s="358" t="s">
        <v>469</v>
      </c>
      <c r="E24" s="443"/>
      <c r="F24" s="410"/>
      <c r="G24" s="410"/>
      <c r="H24" s="410"/>
      <c r="I24" s="442">
        <v>963522</v>
      </c>
      <c r="J24" s="60"/>
    </row>
    <row r="25" spans="1:10" s="61" customFormat="1" ht="43.5" customHeight="1" x14ac:dyDescent="0.3">
      <c r="A25" s="65" t="s">
        <v>300</v>
      </c>
      <c r="B25" s="65" t="s">
        <v>214</v>
      </c>
      <c r="C25" s="65" t="s">
        <v>59</v>
      </c>
      <c r="D25" s="358" t="s">
        <v>213</v>
      </c>
      <c r="E25" s="62"/>
      <c r="F25" s="63"/>
      <c r="G25" s="63"/>
      <c r="H25" s="63"/>
      <c r="I25" s="63">
        <v>71850</v>
      </c>
      <c r="J25" s="60"/>
    </row>
    <row r="26" spans="1:10" s="61" customFormat="1" ht="33.75" hidden="1" customHeight="1" x14ac:dyDescent="0.3">
      <c r="A26" s="356"/>
      <c r="B26" s="356"/>
      <c r="C26" s="356"/>
      <c r="D26" s="406"/>
      <c r="E26" s="62"/>
      <c r="F26" s="63"/>
      <c r="G26" s="63"/>
      <c r="H26" s="63"/>
      <c r="I26" s="262"/>
      <c r="J26" s="60"/>
    </row>
    <row r="27" spans="1:10" s="61" customFormat="1" ht="43.5" customHeight="1" x14ac:dyDescent="0.3">
      <c r="A27" s="253" t="s">
        <v>358</v>
      </c>
      <c r="B27" s="253" t="s">
        <v>197</v>
      </c>
      <c r="C27" s="253"/>
      <c r="D27" s="407" t="s">
        <v>357</v>
      </c>
      <c r="E27" s="62"/>
      <c r="F27" s="63"/>
      <c r="G27" s="63"/>
      <c r="H27" s="63"/>
      <c r="I27" s="63">
        <f>SUM(I28:I29)</f>
        <v>12880650</v>
      </c>
      <c r="J27" s="60"/>
    </row>
    <row r="28" spans="1:10" s="61" customFormat="1" ht="29.25" customHeight="1" x14ac:dyDescent="0.3">
      <c r="A28" s="408" t="s">
        <v>354</v>
      </c>
      <c r="B28" s="408" t="s">
        <v>355</v>
      </c>
      <c r="C28" s="408" t="s">
        <v>68</v>
      </c>
      <c r="D28" s="409" t="s">
        <v>356</v>
      </c>
      <c r="E28" s="62"/>
      <c r="F28" s="63"/>
      <c r="G28" s="63"/>
      <c r="H28" s="63"/>
      <c r="I28" s="567">
        <v>6208650</v>
      </c>
      <c r="J28" s="60"/>
    </row>
    <row r="29" spans="1:10" s="61" customFormat="1" ht="32.25" customHeight="1" x14ac:dyDescent="0.3">
      <c r="A29" s="408" t="s">
        <v>514</v>
      </c>
      <c r="B29" s="408" t="s">
        <v>515</v>
      </c>
      <c r="C29" s="408" t="s">
        <v>68</v>
      </c>
      <c r="D29" s="409" t="s">
        <v>516</v>
      </c>
      <c r="E29" s="62"/>
      <c r="F29" s="63"/>
      <c r="G29" s="63"/>
      <c r="H29" s="63"/>
      <c r="I29" s="567">
        <v>6672000</v>
      </c>
      <c r="J29" s="60"/>
    </row>
    <row r="30" spans="1:10" s="61" customFormat="1" ht="42" customHeight="1" x14ac:dyDescent="0.3">
      <c r="A30" s="350" t="s">
        <v>303</v>
      </c>
      <c r="B30" s="350"/>
      <c r="C30" s="350"/>
      <c r="D30" s="421" t="s">
        <v>209</v>
      </c>
      <c r="E30" s="419"/>
      <c r="F30" s="419"/>
      <c r="G30" s="419"/>
      <c r="H30" s="419"/>
      <c r="I30" s="420">
        <f>SUM(I31)</f>
        <v>5820100</v>
      </c>
      <c r="J30" s="263"/>
    </row>
    <row r="31" spans="1:10" s="67" customFormat="1" ht="37.5" customHeight="1" x14ac:dyDescent="0.3">
      <c r="A31" s="350" t="s">
        <v>302</v>
      </c>
      <c r="B31" s="350"/>
      <c r="C31" s="350"/>
      <c r="D31" s="421" t="s">
        <v>209</v>
      </c>
      <c r="E31" s="419"/>
      <c r="F31" s="419"/>
      <c r="G31" s="419"/>
      <c r="H31" s="419"/>
      <c r="I31" s="420">
        <f>SUM(I32:I39,I43,I45)</f>
        <v>5820100</v>
      </c>
      <c r="J31" s="66"/>
    </row>
    <row r="32" spans="1:10" s="418" customFormat="1" ht="45.75" customHeight="1" x14ac:dyDescent="0.3">
      <c r="A32" s="65" t="s">
        <v>301</v>
      </c>
      <c r="B32" s="65" t="s">
        <v>214</v>
      </c>
      <c r="C32" s="65" t="s">
        <v>59</v>
      </c>
      <c r="D32" s="358" t="s">
        <v>213</v>
      </c>
      <c r="E32" s="415"/>
      <c r="F32" s="415"/>
      <c r="G32" s="415"/>
      <c r="H32" s="415"/>
      <c r="I32" s="425">
        <v>8000</v>
      </c>
      <c r="J32" s="417"/>
    </row>
    <row r="33" spans="1:10" s="418" customFormat="1" ht="30.75" customHeight="1" x14ac:dyDescent="0.3">
      <c r="A33" s="256" t="s">
        <v>370</v>
      </c>
      <c r="B33" s="256" t="s">
        <v>74</v>
      </c>
      <c r="C33" s="371" t="s">
        <v>60</v>
      </c>
      <c r="D33" s="422" t="s">
        <v>368</v>
      </c>
      <c r="E33" s="415"/>
      <c r="F33" s="415"/>
      <c r="G33" s="415"/>
      <c r="H33" s="415"/>
      <c r="I33" s="425">
        <v>348880</v>
      </c>
      <c r="J33" s="417"/>
    </row>
    <row r="34" spans="1:10" s="418" customFormat="1" ht="63" customHeight="1" x14ac:dyDescent="0.3">
      <c r="A34" s="256" t="s">
        <v>371</v>
      </c>
      <c r="B34" s="256" t="s">
        <v>75</v>
      </c>
      <c r="C34" s="371" t="s">
        <v>61</v>
      </c>
      <c r="D34" s="422" t="s">
        <v>369</v>
      </c>
      <c r="E34" s="415"/>
      <c r="F34" s="415"/>
      <c r="G34" s="415"/>
      <c r="H34" s="415"/>
      <c r="I34" s="425">
        <v>2556394</v>
      </c>
      <c r="J34" s="417"/>
    </row>
    <row r="35" spans="1:10" s="418" customFormat="1" ht="37.5" hidden="1" customHeight="1" x14ac:dyDescent="0.3">
      <c r="A35" s="256" t="s">
        <v>373</v>
      </c>
      <c r="B35" s="256" t="s">
        <v>73</v>
      </c>
      <c r="C35" s="256" t="s">
        <v>62</v>
      </c>
      <c r="D35" s="372" t="s">
        <v>372</v>
      </c>
      <c r="E35" s="415"/>
      <c r="F35" s="415"/>
      <c r="G35" s="415"/>
      <c r="H35" s="415"/>
      <c r="I35" s="425"/>
      <c r="J35" s="417"/>
    </row>
    <row r="36" spans="1:10" s="418" customFormat="1" ht="43.5" customHeight="1" x14ac:dyDescent="0.3">
      <c r="A36" s="256" t="s">
        <v>375</v>
      </c>
      <c r="B36" s="256" t="s">
        <v>66</v>
      </c>
      <c r="C36" s="256" t="s">
        <v>63</v>
      </c>
      <c r="D36" s="373" t="s">
        <v>374</v>
      </c>
      <c r="E36" s="415"/>
      <c r="F36" s="415"/>
      <c r="G36" s="415"/>
      <c r="H36" s="415"/>
      <c r="I36" s="425">
        <v>16000</v>
      </c>
      <c r="J36" s="417"/>
    </row>
    <row r="37" spans="1:10" s="418" customFormat="1" ht="37.5" hidden="1" customHeight="1" x14ac:dyDescent="0.3">
      <c r="A37" s="256" t="s">
        <v>381</v>
      </c>
      <c r="B37" s="256" t="s">
        <v>382</v>
      </c>
      <c r="C37" s="371" t="s">
        <v>383</v>
      </c>
      <c r="D37" s="422" t="s">
        <v>376</v>
      </c>
      <c r="E37" s="415"/>
      <c r="F37" s="415"/>
      <c r="G37" s="415"/>
      <c r="H37" s="415"/>
      <c r="I37" s="425"/>
      <c r="J37" s="417"/>
    </row>
    <row r="38" spans="1:10" s="418" customFormat="1" ht="37.5" hidden="1" customHeight="1" x14ac:dyDescent="0.3">
      <c r="A38" s="256" t="s">
        <v>384</v>
      </c>
      <c r="B38" s="256" t="s">
        <v>385</v>
      </c>
      <c r="C38" s="371" t="s">
        <v>64</v>
      </c>
      <c r="D38" s="422" t="s">
        <v>377</v>
      </c>
      <c r="E38" s="415"/>
      <c r="F38" s="415"/>
      <c r="G38" s="415"/>
      <c r="H38" s="415"/>
      <c r="I38" s="425"/>
      <c r="J38" s="417"/>
    </row>
    <row r="39" spans="1:10" s="418" customFormat="1" ht="27.75" customHeight="1" x14ac:dyDescent="0.3">
      <c r="A39" s="256" t="s">
        <v>388</v>
      </c>
      <c r="B39" s="256" t="s">
        <v>386</v>
      </c>
      <c r="C39" s="371"/>
      <c r="D39" s="422" t="s">
        <v>378</v>
      </c>
      <c r="E39" s="415"/>
      <c r="F39" s="415"/>
      <c r="G39" s="415"/>
      <c r="H39" s="415"/>
      <c r="I39" s="425">
        <v>79000</v>
      </c>
      <c r="J39" s="417"/>
    </row>
    <row r="40" spans="1:10" s="418" customFormat="1" ht="26.25" customHeight="1" x14ac:dyDescent="0.3">
      <c r="A40" s="354" t="s">
        <v>389</v>
      </c>
      <c r="B40" s="354" t="s">
        <v>390</v>
      </c>
      <c r="C40" s="423" t="s">
        <v>64</v>
      </c>
      <c r="D40" s="424" t="s">
        <v>379</v>
      </c>
      <c r="E40" s="415"/>
      <c r="F40" s="415"/>
      <c r="G40" s="415"/>
      <c r="H40" s="415"/>
      <c r="I40" s="426">
        <v>40000</v>
      </c>
      <c r="J40" s="417"/>
    </row>
    <row r="41" spans="1:10" s="418" customFormat="1" ht="23.25" customHeight="1" x14ac:dyDescent="0.3">
      <c r="A41" s="354" t="s">
        <v>434</v>
      </c>
      <c r="B41" s="354" t="s">
        <v>387</v>
      </c>
      <c r="C41" s="423" t="s">
        <v>64</v>
      </c>
      <c r="D41" s="424" t="s">
        <v>380</v>
      </c>
      <c r="E41" s="415"/>
      <c r="F41" s="415"/>
      <c r="G41" s="415"/>
      <c r="H41" s="415"/>
      <c r="I41" s="426">
        <v>39000</v>
      </c>
      <c r="J41" s="417"/>
    </row>
    <row r="42" spans="1:10" s="418" customFormat="1" ht="141" hidden="1" customHeight="1" x14ac:dyDescent="0.3">
      <c r="A42" s="256" t="s">
        <v>392</v>
      </c>
      <c r="B42" s="256" t="s">
        <v>391</v>
      </c>
      <c r="C42" s="256" t="s">
        <v>67</v>
      </c>
      <c r="D42" s="374" t="s">
        <v>393</v>
      </c>
      <c r="E42" s="415"/>
      <c r="F42" s="415"/>
      <c r="G42" s="415"/>
      <c r="H42" s="415"/>
      <c r="I42" s="416"/>
      <c r="J42" s="417"/>
    </row>
    <row r="43" spans="1:10" s="418" customFormat="1" ht="28.5" customHeight="1" x14ac:dyDescent="0.3">
      <c r="A43" s="256" t="s">
        <v>396</v>
      </c>
      <c r="B43" s="256" t="s">
        <v>399</v>
      </c>
      <c r="C43" s="371"/>
      <c r="D43" s="422" t="s">
        <v>394</v>
      </c>
      <c r="E43" s="415"/>
      <c r="F43" s="415"/>
      <c r="G43" s="415"/>
      <c r="H43" s="415"/>
      <c r="I43" s="425">
        <v>140000</v>
      </c>
      <c r="J43" s="417"/>
    </row>
    <row r="44" spans="1:10" s="418" customFormat="1" ht="42.75" customHeight="1" x14ac:dyDescent="0.3">
      <c r="A44" s="354" t="s">
        <v>397</v>
      </c>
      <c r="B44" s="354" t="s">
        <v>398</v>
      </c>
      <c r="C44" s="423" t="s">
        <v>65</v>
      </c>
      <c r="D44" s="424" t="s">
        <v>395</v>
      </c>
      <c r="E44" s="415"/>
      <c r="F44" s="415"/>
      <c r="G44" s="415"/>
      <c r="H44" s="415"/>
      <c r="I44" s="426">
        <v>140000</v>
      </c>
      <c r="J44" s="417"/>
    </row>
    <row r="45" spans="1:10" s="418" customFormat="1" ht="32.25" customHeight="1" x14ac:dyDescent="0.3">
      <c r="A45" s="256" t="s">
        <v>400</v>
      </c>
      <c r="B45" s="65" t="s">
        <v>272</v>
      </c>
      <c r="C45" s="65" t="s">
        <v>84</v>
      </c>
      <c r="D45" s="358" t="s">
        <v>21</v>
      </c>
      <c r="E45" s="415"/>
      <c r="F45" s="415"/>
      <c r="G45" s="415"/>
      <c r="H45" s="415"/>
      <c r="I45" s="425">
        <v>2671826</v>
      </c>
      <c r="J45" s="417"/>
    </row>
    <row r="46" spans="1:10" s="67" customFormat="1" ht="53.25" customHeight="1" x14ac:dyDescent="0.3">
      <c r="A46" s="350" t="s">
        <v>299</v>
      </c>
      <c r="B46" s="350"/>
      <c r="C46" s="350"/>
      <c r="D46" s="421" t="s">
        <v>210</v>
      </c>
      <c r="E46" s="58"/>
      <c r="F46" s="58"/>
      <c r="G46" s="58"/>
      <c r="H46" s="58"/>
      <c r="I46" s="199">
        <f>SUM(I47)</f>
        <v>354750</v>
      </c>
      <c r="J46" s="66"/>
    </row>
    <row r="47" spans="1:10" s="67" customFormat="1" ht="50.25" customHeight="1" x14ac:dyDescent="0.3">
      <c r="A47" s="350" t="s">
        <v>298</v>
      </c>
      <c r="B47" s="350"/>
      <c r="C47" s="350"/>
      <c r="D47" s="421" t="s">
        <v>210</v>
      </c>
      <c r="E47" s="419"/>
      <c r="F47" s="419"/>
      <c r="G47" s="419"/>
      <c r="H47" s="419"/>
      <c r="I47" s="420">
        <f>SUM(I48:I49)</f>
        <v>354750</v>
      </c>
      <c r="J47" s="66"/>
    </row>
    <row r="48" spans="1:10" s="67" customFormat="1" ht="50.25" customHeight="1" x14ac:dyDescent="0.3">
      <c r="A48" s="65" t="s">
        <v>304</v>
      </c>
      <c r="B48" s="65" t="s">
        <v>214</v>
      </c>
      <c r="C48" s="65" t="s">
        <v>59</v>
      </c>
      <c r="D48" s="358" t="s">
        <v>213</v>
      </c>
      <c r="E48" s="62"/>
      <c r="F48" s="63"/>
      <c r="G48" s="64"/>
      <c r="H48" s="63"/>
      <c r="I48" s="63">
        <v>86800</v>
      </c>
      <c r="J48" s="66"/>
    </row>
    <row r="49" spans="1:10" s="67" customFormat="1" ht="68.25" customHeight="1" x14ac:dyDescent="0.3">
      <c r="A49" s="427" t="s">
        <v>318</v>
      </c>
      <c r="B49" s="427" t="s">
        <v>203</v>
      </c>
      <c r="C49" s="256"/>
      <c r="D49" s="429" t="s">
        <v>317</v>
      </c>
      <c r="E49" s="62"/>
      <c r="F49" s="63"/>
      <c r="G49" s="64"/>
      <c r="H49" s="63"/>
      <c r="I49" s="63">
        <f>SUM(I50:I51)</f>
        <v>267950</v>
      </c>
      <c r="J49" s="66"/>
    </row>
    <row r="50" spans="1:10" s="67" customFormat="1" ht="64.5" customHeight="1" x14ac:dyDescent="0.3">
      <c r="A50" s="428" t="s">
        <v>316</v>
      </c>
      <c r="B50" s="428" t="s">
        <v>204</v>
      </c>
      <c r="C50" s="423" t="s">
        <v>75</v>
      </c>
      <c r="D50" s="424" t="s">
        <v>24</v>
      </c>
      <c r="E50" s="62"/>
      <c r="F50" s="63"/>
      <c r="G50" s="64"/>
      <c r="H50" s="63"/>
      <c r="I50" s="63">
        <v>20500</v>
      </c>
      <c r="J50" s="66"/>
    </row>
    <row r="51" spans="1:10" s="67" customFormat="1" ht="47.25" customHeight="1" x14ac:dyDescent="0.3">
      <c r="A51" s="427" t="s">
        <v>320</v>
      </c>
      <c r="B51" s="427" t="s">
        <v>205</v>
      </c>
      <c r="C51" s="371" t="s">
        <v>74</v>
      </c>
      <c r="D51" s="424" t="s">
        <v>319</v>
      </c>
      <c r="E51" s="62"/>
      <c r="F51" s="63"/>
      <c r="G51" s="64"/>
      <c r="H51" s="63"/>
      <c r="I51" s="63">
        <v>247450</v>
      </c>
      <c r="J51" s="66"/>
    </row>
    <row r="52" spans="1:10" s="67" customFormat="1" ht="42.75" customHeight="1" x14ac:dyDescent="0.3">
      <c r="A52" s="350" t="s">
        <v>29</v>
      </c>
      <c r="B52" s="350"/>
      <c r="C52" s="350"/>
      <c r="D52" s="430" t="s">
        <v>438</v>
      </c>
      <c r="E52" s="58"/>
      <c r="F52" s="58"/>
      <c r="G52" s="58"/>
      <c r="H52" s="58"/>
      <c r="I52" s="199">
        <f>SUM(I53)</f>
        <v>1406030</v>
      </c>
      <c r="J52" s="66"/>
    </row>
    <row r="53" spans="1:10" s="67" customFormat="1" ht="44.25" customHeight="1" x14ac:dyDescent="0.3">
      <c r="A53" s="350" t="s">
        <v>30</v>
      </c>
      <c r="B53" s="350"/>
      <c r="C53" s="350"/>
      <c r="D53" s="430" t="s">
        <v>438</v>
      </c>
      <c r="E53" s="419"/>
      <c r="F53" s="419"/>
      <c r="G53" s="419"/>
      <c r="H53" s="419"/>
      <c r="I53" s="420">
        <f>SUM(I54:I58)</f>
        <v>1406030</v>
      </c>
      <c r="J53" s="66"/>
    </row>
    <row r="54" spans="1:10" s="67" customFormat="1" ht="44.25" customHeight="1" x14ac:dyDescent="0.3">
      <c r="A54" s="65" t="s">
        <v>332</v>
      </c>
      <c r="B54" s="65" t="s">
        <v>214</v>
      </c>
      <c r="C54" s="65" t="s">
        <v>59</v>
      </c>
      <c r="D54" s="358" t="s">
        <v>213</v>
      </c>
      <c r="E54" s="415"/>
      <c r="F54" s="415"/>
      <c r="G54" s="415"/>
      <c r="H54" s="415"/>
      <c r="I54" s="540">
        <v>12950</v>
      </c>
      <c r="J54" s="66"/>
    </row>
    <row r="55" spans="1:10" s="67" customFormat="1" ht="34.5" customHeight="1" x14ac:dyDescent="0.3">
      <c r="A55" s="256" t="s">
        <v>331</v>
      </c>
      <c r="B55" s="256" t="s">
        <v>333</v>
      </c>
      <c r="C55" s="256" t="s">
        <v>76</v>
      </c>
      <c r="D55" s="431" t="s">
        <v>330</v>
      </c>
      <c r="E55" s="415"/>
      <c r="F55" s="415"/>
      <c r="G55" s="415"/>
      <c r="H55" s="415"/>
      <c r="I55" s="541">
        <v>159300</v>
      </c>
      <c r="J55" s="66"/>
    </row>
    <row r="56" spans="1:10" s="67" customFormat="1" ht="48" customHeight="1" x14ac:dyDescent="0.3">
      <c r="A56" s="256" t="s">
        <v>334</v>
      </c>
      <c r="B56" s="256" t="s">
        <v>206</v>
      </c>
      <c r="C56" s="256" t="s">
        <v>77</v>
      </c>
      <c r="D56" s="432" t="s">
        <v>335</v>
      </c>
      <c r="E56" s="415"/>
      <c r="F56" s="415"/>
      <c r="G56" s="415"/>
      <c r="H56" s="415"/>
      <c r="I56" s="541">
        <v>325980</v>
      </c>
      <c r="J56" s="66"/>
    </row>
    <row r="57" spans="1:10" s="67" customFormat="1" ht="63.75" customHeight="1" x14ac:dyDescent="0.3">
      <c r="A57" s="256" t="s">
        <v>336</v>
      </c>
      <c r="B57" s="256" t="s">
        <v>347</v>
      </c>
      <c r="C57" s="256" t="s">
        <v>63</v>
      </c>
      <c r="D57" s="431" t="s">
        <v>346</v>
      </c>
      <c r="E57" s="415"/>
      <c r="F57" s="415"/>
      <c r="G57" s="415"/>
      <c r="H57" s="415"/>
      <c r="I57" s="541">
        <v>695900</v>
      </c>
      <c r="J57" s="66"/>
    </row>
    <row r="58" spans="1:10" s="67" customFormat="1" ht="36" customHeight="1" x14ac:dyDescent="0.3">
      <c r="A58" s="256" t="s">
        <v>340</v>
      </c>
      <c r="B58" s="256" t="s">
        <v>341</v>
      </c>
      <c r="C58" s="256"/>
      <c r="D58" s="432" t="s">
        <v>342</v>
      </c>
      <c r="E58" s="415"/>
      <c r="F58" s="415"/>
      <c r="G58" s="415"/>
      <c r="H58" s="415"/>
      <c r="I58" s="241">
        <f t="shared" ref="I58" si="0">SUM(I59:I60)</f>
        <v>211900</v>
      </c>
      <c r="J58" s="66"/>
    </row>
    <row r="59" spans="1:10" s="67" customFormat="1" ht="41.25" customHeight="1" x14ac:dyDescent="0.3">
      <c r="A59" s="433" t="s">
        <v>337</v>
      </c>
      <c r="B59" s="433" t="s">
        <v>338</v>
      </c>
      <c r="C59" s="434" t="s">
        <v>78</v>
      </c>
      <c r="D59" s="435" t="s">
        <v>339</v>
      </c>
      <c r="E59" s="415"/>
      <c r="F59" s="415"/>
      <c r="G59" s="415"/>
      <c r="H59" s="415"/>
      <c r="I59" s="542">
        <v>211900</v>
      </c>
      <c r="J59" s="66"/>
    </row>
    <row r="60" spans="1:10" s="67" customFormat="1" ht="33" hidden="1" customHeight="1" x14ac:dyDescent="0.3">
      <c r="A60" s="433" t="s">
        <v>344</v>
      </c>
      <c r="B60" s="433" t="s">
        <v>345</v>
      </c>
      <c r="C60" s="434" t="s">
        <v>78</v>
      </c>
      <c r="D60" s="436" t="s">
        <v>343</v>
      </c>
      <c r="E60" s="415"/>
      <c r="F60" s="415"/>
      <c r="G60" s="415"/>
      <c r="H60" s="415"/>
      <c r="I60" s="543"/>
      <c r="J60" s="66"/>
    </row>
    <row r="61" spans="1:10" s="67" customFormat="1" ht="42.75" customHeight="1" x14ac:dyDescent="0.3">
      <c r="A61" s="268"/>
      <c r="B61" s="268"/>
      <c r="C61" s="57"/>
      <c r="D61" s="438" t="s">
        <v>98</v>
      </c>
      <c r="E61" s="58"/>
      <c r="F61" s="259"/>
      <c r="G61" s="58"/>
      <c r="H61" s="58"/>
      <c r="I61" s="437">
        <f>SUM(I11,I20,I31,I47,I53)</f>
        <v>31002445</v>
      </c>
      <c r="J61" s="66"/>
    </row>
    <row r="62" spans="1:10" ht="60" customHeight="1" x14ac:dyDescent="0.3">
      <c r="A62" s="35"/>
      <c r="B62" s="35"/>
      <c r="C62" s="35"/>
      <c r="D62" s="30"/>
      <c r="E62" s="30"/>
      <c r="F62" s="30"/>
      <c r="G62" s="30"/>
      <c r="H62" s="30"/>
      <c r="I62" s="30"/>
      <c r="J62" s="30"/>
    </row>
    <row r="63" spans="1:10" ht="65.25" customHeight="1" x14ac:dyDescent="0.3">
      <c r="A63" s="35"/>
      <c r="B63" s="35"/>
      <c r="C63" s="35"/>
      <c r="D63" s="36"/>
      <c r="E63" s="36"/>
      <c r="F63" s="36"/>
      <c r="G63" s="36"/>
      <c r="H63" s="28"/>
      <c r="I63" s="28"/>
      <c r="J63" s="28"/>
    </row>
    <row r="64" spans="1:10" ht="18.75" x14ac:dyDescent="0.3">
      <c r="A64" s="35"/>
      <c r="B64" s="35"/>
      <c r="C64" s="35"/>
      <c r="D64" s="30"/>
      <c r="E64" s="30"/>
      <c r="F64" s="30"/>
      <c r="G64" s="30"/>
      <c r="H64" s="28"/>
      <c r="I64" s="28"/>
      <c r="J64" s="28"/>
    </row>
    <row r="65" spans="1:20" ht="20.25" x14ac:dyDescent="0.3">
      <c r="A65" s="37"/>
      <c r="B65" s="37"/>
      <c r="C65" s="37"/>
      <c r="D65" s="38"/>
      <c r="E65" s="38"/>
      <c r="F65" s="38"/>
      <c r="G65" s="38"/>
      <c r="H65" s="28"/>
      <c r="I65" s="28"/>
      <c r="J65" s="28"/>
    </row>
    <row r="66" spans="1:20" ht="15.75" x14ac:dyDescent="0.25">
      <c r="H66" s="28"/>
      <c r="I66" s="28"/>
      <c r="J66" s="28"/>
    </row>
    <row r="70" spans="1:20" ht="15.75" x14ac:dyDescent="0.2">
      <c r="E70" s="39"/>
      <c r="F70" s="40"/>
      <c r="G70" s="41"/>
    </row>
    <row r="71" spans="1:20" ht="20.25" x14ac:dyDescent="0.3">
      <c r="E71" s="39"/>
      <c r="F71" s="42"/>
      <c r="G71" s="41"/>
      <c r="M71" s="652"/>
      <c r="N71" s="652"/>
      <c r="O71" s="652"/>
      <c r="P71" s="652"/>
      <c r="Q71" s="652"/>
      <c r="R71" s="652"/>
      <c r="S71" s="652"/>
      <c r="T71" s="652"/>
    </row>
    <row r="72" spans="1:20" ht="20.25" x14ac:dyDescent="0.3">
      <c r="E72" s="41"/>
      <c r="F72" s="41"/>
      <c r="G72" s="41"/>
      <c r="M72" s="652"/>
      <c r="N72" s="652"/>
      <c r="O72" s="652"/>
      <c r="P72" s="652"/>
      <c r="Q72" s="652"/>
      <c r="R72" s="652"/>
      <c r="S72" s="652"/>
      <c r="T72" s="652"/>
    </row>
  </sheetData>
  <mergeCells count="2">
    <mergeCell ref="M72:T72"/>
    <mergeCell ref="M71:T71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86"/>
  <sheetViews>
    <sheetView view="pageBreakPreview" topLeftCell="A79" zoomScale="90" zoomScaleNormal="73" zoomScaleSheetLayoutView="90" workbookViewId="0">
      <selection activeCell="L14" sqref="L14"/>
    </sheetView>
  </sheetViews>
  <sheetFormatPr defaultRowHeight="12.75" x14ac:dyDescent="0.2"/>
  <cols>
    <col min="1" max="1" width="12.42578125" style="27" customWidth="1"/>
    <col min="2" max="2" width="10.28515625" style="27" customWidth="1"/>
    <col min="3" max="3" width="9.42578125" style="27" customWidth="1"/>
    <col min="4" max="4" width="46.85546875" style="27" customWidth="1"/>
    <col min="5" max="5" width="37.28515625" style="27" customWidth="1"/>
    <col min="6" max="6" width="16.28515625" style="239" customWidth="1"/>
    <col min="7" max="7" width="15.85546875" style="27" customWidth="1"/>
    <col min="8" max="8" width="16.140625" style="27" customWidth="1"/>
    <col min="9" max="9" width="9.140625" style="27"/>
    <col min="10" max="10" width="18.28515625" style="27" customWidth="1"/>
    <col min="11" max="11" width="17.28515625" style="27" customWidth="1"/>
    <col min="12" max="12" width="16" style="27" customWidth="1"/>
    <col min="13" max="16384" width="9.140625" style="27"/>
  </cols>
  <sheetData>
    <row r="4" spans="1:12" ht="31.5" customHeight="1" x14ac:dyDescent="0.2"/>
    <row r="5" spans="1:12" ht="16.350000000000001" customHeight="1" x14ac:dyDescent="0.3">
      <c r="D5" s="653"/>
      <c r="E5" s="653"/>
      <c r="F5" s="653"/>
      <c r="G5" s="653"/>
    </row>
    <row r="6" spans="1:12" ht="18.75" x14ac:dyDescent="0.3">
      <c r="D6" s="654"/>
      <c r="E6" s="654"/>
      <c r="F6" s="654"/>
      <c r="G6" s="654"/>
      <c r="H6" s="654"/>
      <c r="I6" s="654"/>
    </row>
    <row r="7" spans="1:12" ht="27" customHeight="1" x14ac:dyDescent="0.3">
      <c r="D7" s="96"/>
      <c r="E7" s="96"/>
      <c r="F7" s="96"/>
      <c r="G7" s="96"/>
      <c r="H7" s="96"/>
      <c r="I7" s="96"/>
    </row>
    <row r="8" spans="1:12" ht="51.75" customHeight="1" x14ac:dyDescent="0.3">
      <c r="E8" s="97"/>
      <c r="F8" s="98"/>
      <c r="H8" s="99" t="s">
        <v>0</v>
      </c>
    </row>
    <row r="9" spans="1:12" ht="72" customHeight="1" x14ac:dyDescent="0.2">
      <c r="A9" s="631" t="s">
        <v>182</v>
      </c>
      <c r="B9" s="631" t="s">
        <v>189</v>
      </c>
      <c r="C9" s="656" t="s">
        <v>28</v>
      </c>
      <c r="D9" s="656" t="s">
        <v>183</v>
      </c>
      <c r="E9" s="656" t="s">
        <v>184</v>
      </c>
      <c r="F9" s="656" t="s">
        <v>88</v>
      </c>
      <c r="G9" s="656" t="s">
        <v>89</v>
      </c>
      <c r="H9" s="656" t="s">
        <v>105</v>
      </c>
    </row>
    <row r="10" spans="1:12" ht="17.25" customHeight="1" x14ac:dyDescent="0.2">
      <c r="A10" s="655"/>
      <c r="B10" s="610"/>
      <c r="C10" s="610"/>
      <c r="D10" s="610"/>
      <c r="E10" s="610"/>
      <c r="F10" s="610"/>
      <c r="G10" s="610"/>
      <c r="H10" s="657"/>
    </row>
    <row r="11" spans="1:12" ht="15.75" customHeight="1" x14ac:dyDescent="0.2">
      <c r="A11" s="100">
        <v>1</v>
      </c>
      <c r="B11" s="100">
        <v>2</v>
      </c>
      <c r="C11" s="100">
        <v>3</v>
      </c>
      <c r="D11" s="100">
        <v>4</v>
      </c>
      <c r="E11" s="101">
        <v>5</v>
      </c>
      <c r="F11" s="101">
        <v>6</v>
      </c>
      <c r="G11" s="100">
        <v>7</v>
      </c>
      <c r="H11" s="100">
        <v>8</v>
      </c>
    </row>
    <row r="12" spans="1:12" ht="57" customHeight="1" x14ac:dyDescent="0.3">
      <c r="A12" s="477" t="s">
        <v>217</v>
      </c>
      <c r="B12" s="477"/>
      <c r="C12" s="477"/>
      <c r="D12" s="478" t="s">
        <v>208</v>
      </c>
      <c r="E12" s="570"/>
      <c r="F12" s="504">
        <f>SUM(F14,F16,F17,F18,F20,F22,F24,F26,F27,F29,F31,F32,F33,F34,F35,F36,F37,F38,F39,F40,F41)</f>
        <v>36439543</v>
      </c>
      <c r="G12" s="504">
        <f t="shared" ref="G12:H12" si="0">SUM(G14,G16,G17,G18,G20,G22,G24,G26,G27,G29,G31,G32,G33,G34,G35,G36,G37,G38,G39,G40,G41)</f>
        <v>9168888</v>
      </c>
      <c r="H12" s="504">
        <f t="shared" si="0"/>
        <v>45608431</v>
      </c>
      <c r="I12" s="102"/>
      <c r="K12" s="260"/>
      <c r="L12" s="260"/>
    </row>
    <row r="13" spans="1:12" ht="54" customHeight="1" x14ac:dyDescent="0.3">
      <c r="A13" s="477" t="s">
        <v>218</v>
      </c>
      <c r="B13" s="477"/>
      <c r="C13" s="477"/>
      <c r="D13" s="478" t="s">
        <v>208</v>
      </c>
      <c r="E13" s="570"/>
      <c r="F13" s="504">
        <f>SUM(F14,F15,F19,F21,F23,F25,F27,F28,F30,F33:F35,F36,F37,F38,F39,F40,F41)</f>
        <v>36439543</v>
      </c>
      <c r="G13" s="504">
        <f t="shared" ref="G13:H13" si="1">SUM(G14,G15,G19,G21,G23,G25,G27,G28,G30,G33:G35,G36,G37,G38,G39,G40,G41)</f>
        <v>9168888</v>
      </c>
      <c r="H13" s="504">
        <f t="shared" si="1"/>
        <v>45608431</v>
      </c>
      <c r="I13" s="102"/>
      <c r="J13" s="260"/>
    </row>
    <row r="14" spans="1:12" ht="46.5" customHeight="1" x14ac:dyDescent="0.3">
      <c r="A14" s="479" t="s">
        <v>221</v>
      </c>
      <c r="B14" s="479" t="s">
        <v>222</v>
      </c>
      <c r="C14" s="479" t="s">
        <v>58</v>
      </c>
      <c r="D14" s="355" t="s">
        <v>220</v>
      </c>
      <c r="E14" s="106" t="s">
        <v>443</v>
      </c>
      <c r="F14" s="122">
        <v>26691700</v>
      </c>
      <c r="G14" s="121"/>
      <c r="H14" s="122">
        <f>SUM(F14:G14)</f>
        <v>26691700</v>
      </c>
      <c r="I14" s="102"/>
    </row>
    <row r="15" spans="1:12" ht="46.5" customHeight="1" x14ac:dyDescent="0.3">
      <c r="A15" s="479" t="s">
        <v>224</v>
      </c>
      <c r="B15" s="479" t="s">
        <v>225</v>
      </c>
      <c r="C15" s="479"/>
      <c r="D15" s="355" t="s">
        <v>13</v>
      </c>
      <c r="E15" s="106" t="s">
        <v>443</v>
      </c>
      <c r="F15" s="241">
        <f>SUM(F16:F18)</f>
        <v>1360300</v>
      </c>
      <c r="G15" s="121"/>
      <c r="H15" s="122">
        <f>SUM(F15:G15)</f>
        <v>1360300</v>
      </c>
      <c r="I15" s="102"/>
    </row>
    <row r="16" spans="1:12" s="245" customFormat="1" ht="47.25" customHeight="1" x14ac:dyDescent="0.35">
      <c r="A16" s="480" t="s">
        <v>226</v>
      </c>
      <c r="B16" s="480" t="s">
        <v>227</v>
      </c>
      <c r="C16" s="480" t="s">
        <v>104</v>
      </c>
      <c r="D16" s="468" t="s">
        <v>228</v>
      </c>
      <c r="E16" s="454" t="s">
        <v>443</v>
      </c>
      <c r="F16" s="469">
        <v>156200</v>
      </c>
      <c r="G16" s="470"/>
      <c r="H16" s="448">
        <f>SUM(F16:G16)</f>
        <v>156200</v>
      </c>
      <c r="I16" s="244"/>
    </row>
    <row r="17" spans="1:9" s="245" customFormat="1" ht="61.5" customHeight="1" x14ac:dyDescent="0.3">
      <c r="A17" s="480" t="s">
        <v>229</v>
      </c>
      <c r="B17" s="480" t="s">
        <v>230</v>
      </c>
      <c r="C17" s="480" t="s">
        <v>104</v>
      </c>
      <c r="D17" s="406" t="s">
        <v>231</v>
      </c>
      <c r="E17" s="454" t="s">
        <v>443</v>
      </c>
      <c r="F17" s="469">
        <v>420000</v>
      </c>
      <c r="G17" s="448"/>
      <c r="H17" s="448">
        <f>SUM(F17:G17)</f>
        <v>420000</v>
      </c>
      <c r="I17" s="244"/>
    </row>
    <row r="18" spans="1:9" s="244" customFormat="1" ht="42.75" customHeight="1" x14ac:dyDescent="0.3">
      <c r="A18" s="480" t="s">
        <v>232</v>
      </c>
      <c r="B18" s="480" t="s">
        <v>233</v>
      </c>
      <c r="C18" s="480" t="s">
        <v>104</v>
      </c>
      <c r="D18" s="481" t="s">
        <v>14</v>
      </c>
      <c r="E18" s="454" t="s">
        <v>443</v>
      </c>
      <c r="F18" s="469">
        <v>784100</v>
      </c>
      <c r="G18" s="448"/>
      <c r="H18" s="448">
        <f t="shared" ref="H18:H59" si="2">SUM(F18,G18)</f>
        <v>784100</v>
      </c>
    </row>
    <row r="19" spans="1:9" customFormat="1" ht="45" customHeight="1" x14ac:dyDescent="0.3">
      <c r="A19" s="479" t="s">
        <v>234</v>
      </c>
      <c r="B19" s="479" t="s">
        <v>236</v>
      </c>
      <c r="C19" s="479"/>
      <c r="D19" s="355" t="s">
        <v>235</v>
      </c>
      <c r="E19" s="106" t="s">
        <v>443</v>
      </c>
      <c r="F19" s="246">
        <v>1645000</v>
      </c>
      <c r="G19" s="122"/>
      <c r="H19" s="122">
        <f>SUM(F19,G19)</f>
        <v>1645000</v>
      </c>
    </row>
    <row r="20" spans="1:9" s="211" customFormat="1" ht="50.25" customHeight="1" x14ac:dyDescent="0.3">
      <c r="A20" s="480" t="s">
        <v>223</v>
      </c>
      <c r="B20" s="480" t="s">
        <v>238</v>
      </c>
      <c r="C20" s="480" t="s">
        <v>104</v>
      </c>
      <c r="D20" s="481" t="s">
        <v>237</v>
      </c>
      <c r="E20" s="454" t="s">
        <v>443</v>
      </c>
      <c r="F20" s="251">
        <v>1645000</v>
      </c>
      <c r="G20" s="448"/>
      <c r="H20" s="448">
        <f>SUM(F20,G20)</f>
        <v>1645000</v>
      </c>
    </row>
    <row r="21" spans="1:9" s="244" customFormat="1" ht="61.5" customHeight="1" x14ac:dyDescent="0.3">
      <c r="A21" s="479" t="s">
        <v>241</v>
      </c>
      <c r="B21" s="479" t="s">
        <v>191</v>
      </c>
      <c r="C21" s="479"/>
      <c r="D21" s="482" t="s">
        <v>186</v>
      </c>
      <c r="E21" s="451" t="s">
        <v>457</v>
      </c>
      <c r="F21" s="246">
        <v>27000</v>
      </c>
      <c r="G21" s="122"/>
      <c r="H21" s="122">
        <f t="shared" si="2"/>
        <v>27000</v>
      </c>
    </row>
    <row r="22" spans="1:9" s="239" customFormat="1" ht="80.25" customHeight="1" x14ac:dyDescent="0.3">
      <c r="A22" s="480" t="s">
        <v>242</v>
      </c>
      <c r="B22" s="480" t="s">
        <v>192</v>
      </c>
      <c r="C22" s="480" t="s">
        <v>67</v>
      </c>
      <c r="D22" s="472" t="s">
        <v>15</v>
      </c>
      <c r="E22" s="450" t="s">
        <v>457</v>
      </c>
      <c r="F22" s="251">
        <v>27000</v>
      </c>
      <c r="G22" s="448"/>
      <c r="H22" s="448">
        <f t="shared" si="2"/>
        <v>27000</v>
      </c>
    </row>
    <row r="23" spans="1:9" s="250" customFormat="1" ht="63" customHeight="1" x14ac:dyDescent="0.3">
      <c r="A23" s="479" t="s">
        <v>239</v>
      </c>
      <c r="B23" s="479" t="s">
        <v>245</v>
      </c>
      <c r="C23" s="479"/>
      <c r="D23" s="482" t="s">
        <v>16</v>
      </c>
      <c r="E23" s="451" t="s">
        <v>457</v>
      </c>
      <c r="F23" s="246">
        <v>20700</v>
      </c>
      <c r="G23" s="122"/>
      <c r="H23" s="122">
        <f t="shared" si="2"/>
        <v>20700</v>
      </c>
    </row>
    <row r="24" spans="1:9" ht="81.75" customHeight="1" x14ac:dyDescent="0.3">
      <c r="A24" s="484" t="s">
        <v>246</v>
      </c>
      <c r="B24" s="480" t="s">
        <v>247</v>
      </c>
      <c r="C24" s="484" t="s">
        <v>67</v>
      </c>
      <c r="D24" s="485" t="s">
        <v>248</v>
      </c>
      <c r="E24" s="450" t="s">
        <v>457</v>
      </c>
      <c r="F24" s="469">
        <v>20700</v>
      </c>
      <c r="G24" s="448"/>
      <c r="H24" s="448">
        <f t="shared" si="2"/>
        <v>20700</v>
      </c>
      <c r="I24" s="239"/>
    </row>
    <row r="25" spans="1:9" ht="64.5" customHeight="1" x14ac:dyDescent="0.3">
      <c r="A25" s="479" t="s">
        <v>249</v>
      </c>
      <c r="B25" s="479" t="s">
        <v>193</v>
      </c>
      <c r="C25" s="484"/>
      <c r="D25" s="355" t="s">
        <v>253</v>
      </c>
      <c r="E25" s="451" t="s">
        <v>457</v>
      </c>
      <c r="F25" s="241">
        <v>180113</v>
      </c>
      <c r="G25" s="122"/>
      <c r="H25" s="122">
        <f t="shared" si="2"/>
        <v>180113</v>
      </c>
    </row>
    <row r="26" spans="1:9" ht="79.5" customHeight="1" x14ac:dyDescent="0.3">
      <c r="A26" s="480" t="s">
        <v>250</v>
      </c>
      <c r="B26" s="480" t="s">
        <v>251</v>
      </c>
      <c r="C26" s="480" t="s">
        <v>67</v>
      </c>
      <c r="D26" s="483" t="s">
        <v>252</v>
      </c>
      <c r="E26" s="450" t="s">
        <v>457</v>
      </c>
      <c r="F26" s="469">
        <v>180113</v>
      </c>
      <c r="G26" s="505"/>
      <c r="H26" s="448">
        <f t="shared" si="2"/>
        <v>180113</v>
      </c>
    </row>
    <row r="27" spans="1:9" ht="117" customHeight="1" x14ac:dyDescent="0.3">
      <c r="A27" s="496" t="s">
        <v>256</v>
      </c>
      <c r="B27" s="479" t="s">
        <v>195</v>
      </c>
      <c r="C27" s="496" t="s">
        <v>67</v>
      </c>
      <c r="D27" s="355" t="s">
        <v>17</v>
      </c>
      <c r="E27" s="451" t="s">
        <v>444</v>
      </c>
      <c r="F27" s="246">
        <v>173090</v>
      </c>
      <c r="G27" s="122"/>
      <c r="H27" s="122">
        <f>SUM(F27,G27)</f>
        <v>173090</v>
      </c>
    </row>
    <row r="28" spans="1:9" s="245" customFormat="1" ht="70.5" customHeight="1" x14ac:dyDescent="0.3">
      <c r="A28" s="479" t="s">
        <v>259</v>
      </c>
      <c r="B28" s="479" t="s">
        <v>260</v>
      </c>
      <c r="C28" s="486"/>
      <c r="D28" s="358" t="s">
        <v>261</v>
      </c>
      <c r="E28" s="451" t="s">
        <v>457</v>
      </c>
      <c r="F28" s="503">
        <v>96000</v>
      </c>
      <c r="G28" s="448"/>
      <c r="H28" s="122">
        <f>SUM(F28,G28)</f>
        <v>96000</v>
      </c>
    </row>
    <row r="29" spans="1:9" s="250" customFormat="1" ht="78.75" customHeight="1" x14ac:dyDescent="0.3">
      <c r="A29" s="480" t="s">
        <v>257</v>
      </c>
      <c r="B29" s="480" t="s">
        <v>258</v>
      </c>
      <c r="C29" s="261" t="s">
        <v>66</v>
      </c>
      <c r="D29" s="473" t="s">
        <v>262</v>
      </c>
      <c r="E29" s="450" t="s">
        <v>457</v>
      </c>
      <c r="F29" s="251">
        <v>96000</v>
      </c>
      <c r="G29" s="448"/>
      <c r="H29" s="448">
        <f>SUM(F29,G29)</f>
        <v>96000</v>
      </c>
    </row>
    <row r="30" spans="1:9" ht="62.25" customHeight="1" x14ac:dyDescent="0.3">
      <c r="A30" s="452" t="s">
        <v>263</v>
      </c>
      <c r="B30" s="479" t="s">
        <v>198</v>
      </c>
      <c r="C30" s="487"/>
      <c r="D30" s="537" t="s">
        <v>18</v>
      </c>
      <c r="E30" s="106" t="s">
        <v>445</v>
      </c>
      <c r="F30" s="246">
        <f>SUM(F31:F32)</f>
        <v>356144</v>
      </c>
      <c r="G30" s="122"/>
      <c r="H30" s="122">
        <f t="shared" si="2"/>
        <v>356144</v>
      </c>
    </row>
    <row r="31" spans="1:9" s="250" customFormat="1" ht="66" customHeight="1" x14ac:dyDescent="0.3">
      <c r="A31" s="261" t="s">
        <v>264</v>
      </c>
      <c r="B31" s="480" t="s">
        <v>199</v>
      </c>
      <c r="C31" s="536" t="s">
        <v>65</v>
      </c>
      <c r="D31" s="538" t="s">
        <v>20</v>
      </c>
      <c r="E31" s="454" t="s">
        <v>445</v>
      </c>
      <c r="F31" s="469">
        <v>263500</v>
      </c>
      <c r="G31" s="448"/>
      <c r="H31" s="448">
        <f t="shared" si="2"/>
        <v>263500</v>
      </c>
      <c r="I31" s="211"/>
    </row>
    <row r="32" spans="1:9" s="245" customFormat="1" ht="69" customHeight="1" x14ac:dyDescent="0.3">
      <c r="A32" s="480" t="s">
        <v>265</v>
      </c>
      <c r="B32" s="480" t="s">
        <v>200</v>
      </c>
      <c r="C32" s="488" t="s">
        <v>65</v>
      </c>
      <c r="D32" s="538" t="s">
        <v>19</v>
      </c>
      <c r="E32" s="454" t="s">
        <v>445</v>
      </c>
      <c r="F32" s="251">
        <v>92644</v>
      </c>
      <c r="G32" s="448"/>
      <c r="H32" s="448">
        <f t="shared" si="2"/>
        <v>92644</v>
      </c>
      <c r="I32" s="244"/>
    </row>
    <row r="33" spans="1:10" s="245" customFormat="1" ht="49.5" customHeight="1" x14ac:dyDescent="0.3">
      <c r="A33" s="479" t="s">
        <v>266</v>
      </c>
      <c r="B33" s="479" t="s">
        <v>267</v>
      </c>
      <c r="C33" s="479" t="s">
        <v>68</v>
      </c>
      <c r="D33" s="474" t="s">
        <v>268</v>
      </c>
      <c r="E33" s="106" t="s">
        <v>448</v>
      </c>
      <c r="F33" s="246">
        <v>4930000</v>
      </c>
      <c r="G33" s="122"/>
      <c r="H33" s="122">
        <f t="shared" si="2"/>
        <v>4930000</v>
      </c>
      <c r="I33" s="244"/>
    </row>
    <row r="34" spans="1:10" ht="63" customHeight="1" x14ac:dyDescent="0.3">
      <c r="A34" s="479" t="s">
        <v>269</v>
      </c>
      <c r="B34" s="479" t="s">
        <v>270</v>
      </c>
      <c r="C34" s="479" t="s">
        <v>86</v>
      </c>
      <c r="D34" s="358" t="s">
        <v>22</v>
      </c>
      <c r="E34" s="106" t="s">
        <v>467</v>
      </c>
      <c r="F34" s="241">
        <v>197995</v>
      </c>
      <c r="G34" s="122"/>
      <c r="H34" s="122">
        <f t="shared" si="2"/>
        <v>197995</v>
      </c>
    </row>
    <row r="35" spans="1:10" s="239" customFormat="1" ht="47.25" customHeight="1" x14ac:dyDescent="0.3">
      <c r="A35" s="479" t="s">
        <v>271</v>
      </c>
      <c r="B35" s="479" t="s">
        <v>272</v>
      </c>
      <c r="C35" s="479" t="s">
        <v>84</v>
      </c>
      <c r="D35" s="358" t="s">
        <v>21</v>
      </c>
      <c r="E35" s="106" t="s">
        <v>446</v>
      </c>
      <c r="F35" s="241"/>
      <c r="G35" s="122">
        <v>1479760</v>
      </c>
      <c r="H35" s="122">
        <f t="shared" si="2"/>
        <v>1479760</v>
      </c>
    </row>
    <row r="36" spans="1:10" s="239" customFormat="1" ht="60.75" customHeight="1" x14ac:dyDescent="0.3">
      <c r="A36" s="479" t="s">
        <v>273</v>
      </c>
      <c r="B36" s="479" t="s">
        <v>274</v>
      </c>
      <c r="C36" s="479" t="s">
        <v>72</v>
      </c>
      <c r="D36" s="482" t="s">
        <v>187</v>
      </c>
      <c r="E36" s="106" t="s">
        <v>447</v>
      </c>
      <c r="F36" s="246"/>
      <c r="G36" s="122">
        <v>5461600</v>
      </c>
      <c r="H36" s="122">
        <f t="shared" si="2"/>
        <v>5461600</v>
      </c>
    </row>
    <row r="37" spans="1:10" s="239" customFormat="1" ht="48" customHeight="1" x14ac:dyDescent="0.3">
      <c r="A37" s="479" t="s">
        <v>273</v>
      </c>
      <c r="B37" s="479" t="s">
        <v>274</v>
      </c>
      <c r="C37" s="479" t="s">
        <v>72</v>
      </c>
      <c r="D37" s="482" t="s">
        <v>187</v>
      </c>
      <c r="E37" s="106" t="s">
        <v>448</v>
      </c>
      <c r="F37" s="246"/>
      <c r="G37" s="122">
        <v>2100000</v>
      </c>
      <c r="H37" s="122">
        <f t="shared" si="2"/>
        <v>2100000</v>
      </c>
    </row>
    <row r="38" spans="1:10" ht="63" customHeight="1" x14ac:dyDescent="0.3">
      <c r="A38" s="479" t="s">
        <v>276</v>
      </c>
      <c r="B38" s="479" t="s">
        <v>277</v>
      </c>
      <c r="C38" s="479" t="s">
        <v>72</v>
      </c>
      <c r="D38" s="482" t="s">
        <v>275</v>
      </c>
      <c r="E38" s="106" t="s">
        <v>449</v>
      </c>
      <c r="F38" s="506">
        <v>37310</v>
      </c>
      <c r="G38" s="122"/>
      <c r="H38" s="122">
        <f t="shared" si="2"/>
        <v>37310</v>
      </c>
    </row>
    <row r="39" spans="1:10" ht="69" customHeight="1" x14ac:dyDescent="0.3">
      <c r="A39" s="452" t="s">
        <v>278</v>
      </c>
      <c r="B39" s="479" t="s">
        <v>279</v>
      </c>
      <c r="C39" s="489" t="s">
        <v>280</v>
      </c>
      <c r="D39" s="490" t="s">
        <v>281</v>
      </c>
      <c r="E39" s="106" t="s">
        <v>450</v>
      </c>
      <c r="F39" s="241">
        <v>388442</v>
      </c>
      <c r="G39" s="122">
        <v>27528</v>
      </c>
      <c r="H39" s="122">
        <f t="shared" si="2"/>
        <v>415970</v>
      </c>
    </row>
    <row r="40" spans="1:10" ht="72.75" customHeight="1" x14ac:dyDescent="0.3">
      <c r="A40" s="489" t="s">
        <v>282</v>
      </c>
      <c r="B40" s="479" t="s">
        <v>283</v>
      </c>
      <c r="C40" s="489" t="s">
        <v>85</v>
      </c>
      <c r="D40" s="490" t="s">
        <v>284</v>
      </c>
      <c r="E40" s="106" t="s">
        <v>451</v>
      </c>
      <c r="F40" s="254"/>
      <c r="G40" s="122">
        <v>100000</v>
      </c>
      <c r="H40" s="122">
        <f t="shared" si="2"/>
        <v>100000</v>
      </c>
    </row>
    <row r="41" spans="1:10" ht="69" customHeight="1" x14ac:dyDescent="0.3">
      <c r="A41" s="479" t="s">
        <v>285</v>
      </c>
      <c r="B41" s="479" t="s">
        <v>286</v>
      </c>
      <c r="C41" s="479" t="s">
        <v>70</v>
      </c>
      <c r="D41" s="482" t="s">
        <v>287</v>
      </c>
      <c r="E41" s="451" t="s">
        <v>444</v>
      </c>
      <c r="F41" s="241">
        <v>335749</v>
      </c>
      <c r="G41" s="122"/>
      <c r="H41" s="122">
        <f t="shared" si="2"/>
        <v>335749</v>
      </c>
    </row>
    <row r="42" spans="1:10" s="254" customFormat="1" ht="89.25" customHeight="1" x14ac:dyDescent="0.3">
      <c r="A42" s="456" t="s">
        <v>31</v>
      </c>
      <c r="B42" s="456"/>
      <c r="C42" s="456"/>
      <c r="D42" s="457" t="s">
        <v>212</v>
      </c>
      <c r="E42" s="458"/>
      <c r="F42" s="455">
        <f>SUM(F43)</f>
        <v>4183000</v>
      </c>
      <c r="G42" s="455">
        <f t="shared" ref="G42:H42" si="3">SUM(G43)</f>
        <v>14145875</v>
      </c>
      <c r="H42" s="455">
        <f t="shared" si="3"/>
        <v>18328875</v>
      </c>
    </row>
    <row r="43" spans="1:10" s="254" customFormat="1" ht="90.75" customHeight="1" x14ac:dyDescent="0.3">
      <c r="A43" s="456" t="s">
        <v>32</v>
      </c>
      <c r="B43" s="456"/>
      <c r="C43" s="456"/>
      <c r="D43" s="457" t="s">
        <v>212</v>
      </c>
      <c r="E43" s="458"/>
      <c r="F43" s="455">
        <f>SUM(F44,F47,F48,F49,F50,F51)</f>
        <v>4183000</v>
      </c>
      <c r="G43" s="455">
        <f t="shared" ref="G43:H43" si="4">SUM(G44,G47,G48,G49,G50,G51)</f>
        <v>14145875</v>
      </c>
      <c r="H43" s="455">
        <f t="shared" si="4"/>
        <v>18328875</v>
      </c>
      <c r="J43" s="260"/>
    </row>
    <row r="44" spans="1:10" ht="81" customHeight="1" x14ac:dyDescent="0.3">
      <c r="A44" s="491" t="s">
        <v>358</v>
      </c>
      <c r="B44" s="491" t="s">
        <v>197</v>
      </c>
      <c r="C44" s="491"/>
      <c r="D44" s="492" t="s">
        <v>357</v>
      </c>
      <c r="E44" s="451" t="s">
        <v>441</v>
      </c>
      <c r="F44" s="122"/>
      <c r="G44" s="122">
        <v>12880650</v>
      </c>
      <c r="H44" s="122">
        <f t="shared" ref="H44:H52" si="5">SUM(F44,G44)</f>
        <v>12880650</v>
      </c>
      <c r="J44" s="254"/>
    </row>
    <row r="45" spans="1:10" s="245" customFormat="1" ht="98.25" customHeight="1" x14ac:dyDescent="0.3">
      <c r="A45" s="493" t="s">
        <v>354</v>
      </c>
      <c r="B45" s="493" t="s">
        <v>355</v>
      </c>
      <c r="C45" s="493" t="s">
        <v>68</v>
      </c>
      <c r="D45" s="494" t="s">
        <v>356</v>
      </c>
      <c r="E45" s="450" t="s">
        <v>441</v>
      </c>
      <c r="F45" s="448"/>
      <c r="G45" s="448">
        <v>6208650</v>
      </c>
      <c r="H45" s="448">
        <f t="shared" si="5"/>
        <v>6208650</v>
      </c>
      <c r="J45" s="449"/>
    </row>
    <row r="46" spans="1:10" s="245" customFormat="1" ht="98.25" customHeight="1" x14ac:dyDescent="0.3">
      <c r="A46" s="408" t="s">
        <v>514</v>
      </c>
      <c r="B46" s="408" t="s">
        <v>515</v>
      </c>
      <c r="C46" s="408" t="s">
        <v>68</v>
      </c>
      <c r="D46" s="409" t="s">
        <v>516</v>
      </c>
      <c r="E46" s="450" t="s">
        <v>441</v>
      </c>
      <c r="F46" s="568"/>
      <c r="G46" s="568">
        <v>6672000</v>
      </c>
      <c r="H46" s="448">
        <f t="shared" si="5"/>
        <v>6672000</v>
      </c>
      <c r="J46" s="449"/>
    </row>
    <row r="47" spans="1:10" ht="62.25" customHeight="1" x14ac:dyDescent="0.3">
      <c r="A47" s="452" t="s">
        <v>359</v>
      </c>
      <c r="B47" s="452" t="s">
        <v>201</v>
      </c>
      <c r="C47" s="452" t="s">
        <v>361</v>
      </c>
      <c r="D47" s="355" t="s">
        <v>360</v>
      </c>
      <c r="E47" s="451" t="s">
        <v>465</v>
      </c>
      <c r="F47" s="122"/>
      <c r="G47" s="122">
        <v>110000</v>
      </c>
      <c r="H47" s="122">
        <f t="shared" si="5"/>
        <v>110000</v>
      </c>
      <c r="J47" s="254"/>
    </row>
    <row r="48" spans="1:10" ht="81.75" customHeight="1" x14ac:dyDescent="0.3">
      <c r="A48" s="452" t="s">
        <v>359</v>
      </c>
      <c r="B48" s="452" t="s">
        <v>201</v>
      </c>
      <c r="C48" s="452" t="s">
        <v>361</v>
      </c>
      <c r="D48" s="355" t="s">
        <v>360</v>
      </c>
      <c r="E48" s="451" t="s">
        <v>441</v>
      </c>
      <c r="F48" s="122"/>
      <c r="G48" s="122">
        <v>120000</v>
      </c>
      <c r="H48" s="122">
        <f t="shared" si="5"/>
        <v>120000</v>
      </c>
      <c r="J48" s="254"/>
    </row>
    <row r="49" spans="1:10" ht="64.5" customHeight="1" x14ac:dyDescent="0.3">
      <c r="A49" s="452" t="s">
        <v>472</v>
      </c>
      <c r="B49" s="452" t="s">
        <v>473</v>
      </c>
      <c r="C49" s="452" t="s">
        <v>361</v>
      </c>
      <c r="D49" s="355" t="s">
        <v>474</v>
      </c>
      <c r="E49" s="571" t="s">
        <v>440</v>
      </c>
      <c r="F49" s="122"/>
      <c r="G49" s="122">
        <v>71703</v>
      </c>
      <c r="H49" s="122">
        <f t="shared" si="5"/>
        <v>71703</v>
      </c>
      <c r="J49" s="254"/>
    </row>
    <row r="50" spans="1:10" ht="65.25" customHeight="1" x14ac:dyDescent="0.3">
      <c r="A50" s="65" t="s">
        <v>471</v>
      </c>
      <c r="B50" s="65" t="s">
        <v>470</v>
      </c>
      <c r="C50" s="65" t="s">
        <v>361</v>
      </c>
      <c r="D50" s="358" t="s">
        <v>469</v>
      </c>
      <c r="E50" s="571" t="s">
        <v>440</v>
      </c>
      <c r="F50" s="122"/>
      <c r="G50" s="122">
        <v>963522</v>
      </c>
      <c r="H50" s="122">
        <f t="shared" si="5"/>
        <v>963522</v>
      </c>
      <c r="J50" s="254"/>
    </row>
    <row r="51" spans="1:10" ht="100.5" customHeight="1" x14ac:dyDescent="0.3">
      <c r="A51" s="452" t="s">
        <v>362</v>
      </c>
      <c r="B51" s="452" t="s">
        <v>363</v>
      </c>
      <c r="C51" s="452"/>
      <c r="D51" s="355" t="s">
        <v>364</v>
      </c>
      <c r="E51" s="106" t="s">
        <v>442</v>
      </c>
      <c r="F51" s="122">
        <v>4183000</v>
      </c>
      <c r="G51" s="122"/>
      <c r="H51" s="122">
        <f t="shared" si="5"/>
        <v>4183000</v>
      </c>
      <c r="J51" s="254"/>
    </row>
    <row r="52" spans="1:10" s="453" customFormat="1" ht="99.75" customHeight="1" x14ac:dyDescent="0.35">
      <c r="A52" s="261" t="s">
        <v>367</v>
      </c>
      <c r="B52" s="261" t="s">
        <v>366</v>
      </c>
      <c r="C52" s="480" t="s">
        <v>69</v>
      </c>
      <c r="D52" s="495" t="s">
        <v>365</v>
      </c>
      <c r="E52" s="454" t="s">
        <v>442</v>
      </c>
      <c r="F52" s="475">
        <v>4183000</v>
      </c>
      <c r="G52" s="476"/>
      <c r="H52" s="448">
        <f t="shared" si="5"/>
        <v>4183000</v>
      </c>
    </row>
    <row r="53" spans="1:10" s="255" customFormat="1" ht="77.25" hidden="1" customHeight="1" x14ac:dyDescent="0.3">
      <c r="A53" s="480"/>
      <c r="B53" s="480"/>
      <c r="C53" s="480"/>
      <c r="D53" s="406"/>
      <c r="E53" s="572"/>
      <c r="F53" s="448"/>
      <c r="G53" s="448"/>
      <c r="H53" s="448">
        <f t="shared" ref="H53" si="6">SUM(F53,G53)</f>
        <v>0</v>
      </c>
    </row>
    <row r="54" spans="1:10" s="255" customFormat="1" ht="69" customHeight="1" x14ac:dyDescent="0.3">
      <c r="A54" s="411" t="s">
        <v>303</v>
      </c>
      <c r="B54" s="511"/>
      <c r="C54" s="511"/>
      <c r="D54" s="512" t="s">
        <v>209</v>
      </c>
      <c r="E54" s="513"/>
      <c r="F54" s="504">
        <f>SUM(F56,F57,F59,F60)</f>
        <v>5868044</v>
      </c>
      <c r="G54" s="504">
        <f t="shared" ref="G54:H54" si="7">SUM(G56,G57,G59,G60)</f>
        <v>2710826</v>
      </c>
      <c r="H54" s="504">
        <f t="shared" si="7"/>
        <v>8578870</v>
      </c>
    </row>
    <row r="55" spans="1:10" s="255" customFormat="1" ht="65.25" customHeight="1" x14ac:dyDescent="0.3">
      <c r="A55" s="411" t="s">
        <v>302</v>
      </c>
      <c r="B55" s="511"/>
      <c r="C55" s="511"/>
      <c r="D55" s="512" t="s">
        <v>209</v>
      </c>
      <c r="E55" s="513"/>
      <c r="F55" s="504">
        <f>SUM(F56:F58,F60)</f>
        <v>5868044</v>
      </c>
      <c r="G55" s="504">
        <f t="shared" ref="G55:H55" si="8">SUM(G56:G58,G60)</f>
        <v>2710826</v>
      </c>
      <c r="H55" s="504">
        <f t="shared" si="8"/>
        <v>8578870</v>
      </c>
      <c r="J55" s="240"/>
    </row>
    <row r="56" spans="1:10" s="255" customFormat="1" ht="123" customHeight="1" x14ac:dyDescent="0.3">
      <c r="A56" s="496" t="s">
        <v>371</v>
      </c>
      <c r="B56" s="496" t="s">
        <v>75</v>
      </c>
      <c r="C56" s="497" t="s">
        <v>61</v>
      </c>
      <c r="D56" s="537" t="s">
        <v>369</v>
      </c>
      <c r="E56" s="451" t="s">
        <v>454</v>
      </c>
      <c r="F56" s="509">
        <v>5768602</v>
      </c>
      <c r="G56" s="510"/>
      <c r="H56" s="122">
        <f t="shared" si="2"/>
        <v>5768602</v>
      </c>
    </row>
    <row r="57" spans="1:10" s="255" customFormat="1" ht="125.25" customHeight="1" x14ac:dyDescent="0.3">
      <c r="A57" s="496" t="s">
        <v>373</v>
      </c>
      <c r="B57" s="496" t="s">
        <v>73</v>
      </c>
      <c r="C57" s="496" t="s">
        <v>62</v>
      </c>
      <c r="D57" s="498" t="s">
        <v>372</v>
      </c>
      <c r="E57" s="451" t="s">
        <v>454</v>
      </c>
      <c r="F57" s="509">
        <v>38442</v>
      </c>
      <c r="G57" s="510"/>
      <c r="H57" s="122">
        <f t="shared" si="2"/>
        <v>38442</v>
      </c>
    </row>
    <row r="58" spans="1:10" s="255" customFormat="1" ht="81.75" customHeight="1" x14ac:dyDescent="0.3">
      <c r="A58" s="496" t="s">
        <v>388</v>
      </c>
      <c r="B58" s="496" t="s">
        <v>386</v>
      </c>
      <c r="C58" s="497"/>
      <c r="D58" s="537" t="s">
        <v>378</v>
      </c>
      <c r="E58" s="451" t="s">
        <v>468</v>
      </c>
      <c r="F58" s="122">
        <v>61000</v>
      </c>
      <c r="G58" s="122">
        <v>39000</v>
      </c>
      <c r="H58" s="122">
        <f t="shared" si="2"/>
        <v>100000</v>
      </c>
    </row>
    <row r="59" spans="1:10" s="255" customFormat="1" ht="95.25" customHeight="1" x14ac:dyDescent="0.3">
      <c r="A59" s="484" t="s">
        <v>434</v>
      </c>
      <c r="B59" s="484" t="s">
        <v>387</v>
      </c>
      <c r="C59" s="499" t="s">
        <v>64</v>
      </c>
      <c r="D59" s="538" t="s">
        <v>380</v>
      </c>
      <c r="E59" s="450" t="s">
        <v>468</v>
      </c>
      <c r="F59" s="448">
        <v>61000</v>
      </c>
      <c r="G59" s="448">
        <v>39000</v>
      </c>
      <c r="H59" s="448">
        <f t="shared" si="2"/>
        <v>100000</v>
      </c>
    </row>
    <row r="60" spans="1:10" s="257" customFormat="1" ht="50.25" customHeight="1" x14ac:dyDescent="0.3">
      <c r="A60" s="452" t="s">
        <v>400</v>
      </c>
      <c r="B60" s="452" t="s">
        <v>272</v>
      </c>
      <c r="C60" s="479" t="s">
        <v>84</v>
      </c>
      <c r="D60" s="573" t="s">
        <v>21</v>
      </c>
      <c r="E60" s="106" t="s">
        <v>446</v>
      </c>
      <c r="F60" s="122"/>
      <c r="G60" s="122">
        <v>2671826</v>
      </c>
      <c r="H60" s="122">
        <f>SUM(F60,G60)</f>
        <v>2671826</v>
      </c>
    </row>
    <row r="61" spans="1:10" s="255" customFormat="1" ht="69.75" customHeight="1" x14ac:dyDescent="0.3">
      <c r="A61" s="350" t="s">
        <v>299</v>
      </c>
      <c r="B61" s="350"/>
      <c r="C61" s="350"/>
      <c r="D61" s="421" t="s">
        <v>210</v>
      </c>
      <c r="E61" s="507"/>
      <c r="F61" s="504">
        <f>SUM(F64,F65,F66,F68,F70,F71)</f>
        <v>4858896</v>
      </c>
      <c r="G61" s="504">
        <f t="shared" ref="G61:H61" si="9">SUM(G64,G65,G66,G68,G70,G71)</f>
        <v>0</v>
      </c>
      <c r="H61" s="504">
        <f t="shared" si="9"/>
        <v>4858896</v>
      </c>
    </row>
    <row r="62" spans="1:10" s="255" customFormat="1" ht="69.75" customHeight="1" x14ac:dyDescent="0.3">
      <c r="A62" s="350" t="s">
        <v>298</v>
      </c>
      <c r="B62" s="350"/>
      <c r="C62" s="350"/>
      <c r="D62" s="421" t="s">
        <v>210</v>
      </c>
      <c r="E62" s="507"/>
      <c r="F62" s="504">
        <f>SUM(F63,F67,F69)</f>
        <v>4858896</v>
      </c>
      <c r="G62" s="504">
        <f t="shared" ref="G62:H62" si="10">SUM(G63,G67,G69)</f>
        <v>0</v>
      </c>
      <c r="H62" s="504">
        <f t="shared" si="10"/>
        <v>4858896</v>
      </c>
      <c r="J62" s="240"/>
    </row>
    <row r="63" spans="1:10" s="255" customFormat="1" ht="104.25" customHeight="1" x14ac:dyDescent="0.3">
      <c r="A63" s="427" t="s">
        <v>307</v>
      </c>
      <c r="B63" s="427" t="s">
        <v>305</v>
      </c>
      <c r="C63" s="371"/>
      <c r="D63" s="537" t="s">
        <v>313</v>
      </c>
      <c r="E63" s="106" t="s">
        <v>452</v>
      </c>
      <c r="F63" s="122">
        <f>SUM(F64:F66)</f>
        <v>2366640</v>
      </c>
      <c r="G63" s="122"/>
      <c r="H63" s="122">
        <f>SUM(F63,G63)</f>
        <v>2366640</v>
      </c>
    </row>
    <row r="64" spans="1:10" s="255" customFormat="1" ht="69.75" customHeight="1" x14ac:dyDescent="0.3">
      <c r="A64" s="428" t="s">
        <v>308</v>
      </c>
      <c r="B64" s="428" t="s">
        <v>306</v>
      </c>
      <c r="C64" s="423" t="s">
        <v>25</v>
      </c>
      <c r="D64" s="538" t="s">
        <v>314</v>
      </c>
      <c r="E64" s="454" t="s">
        <v>452</v>
      </c>
      <c r="F64" s="448">
        <v>85000</v>
      </c>
      <c r="G64" s="448"/>
      <c r="H64" s="448">
        <f>SUM(F64,G64)</f>
        <v>85000</v>
      </c>
    </row>
    <row r="65" spans="1:11" s="255" customFormat="1" ht="64.5" customHeight="1" x14ac:dyDescent="0.3">
      <c r="A65" s="428" t="s">
        <v>311</v>
      </c>
      <c r="B65" s="514" t="s">
        <v>310</v>
      </c>
      <c r="C65" s="515" t="s">
        <v>73</v>
      </c>
      <c r="D65" s="538" t="s">
        <v>315</v>
      </c>
      <c r="E65" s="454" t="s">
        <v>452</v>
      </c>
      <c r="F65" s="448">
        <v>217400</v>
      </c>
      <c r="G65" s="448"/>
      <c r="H65" s="448">
        <f t="shared" ref="H65:H71" si="11">SUM(F65,G65)</f>
        <v>217400</v>
      </c>
    </row>
    <row r="66" spans="1:11" s="265" customFormat="1" ht="68.25" customHeight="1" x14ac:dyDescent="0.3">
      <c r="A66" s="428" t="s">
        <v>312</v>
      </c>
      <c r="B66" s="428" t="s">
        <v>309</v>
      </c>
      <c r="C66" s="423" t="s">
        <v>73</v>
      </c>
      <c r="D66" s="538" t="s">
        <v>26</v>
      </c>
      <c r="E66" s="454" t="s">
        <v>452</v>
      </c>
      <c r="F66" s="448">
        <v>2064240</v>
      </c>
      <c r="G66" s="448"/>
      <c r="H66" s="448">
        <f t="shared" si="11"/>
        <v>2064240</v>
      </c>
    </row>
    <row r="67" spans="1:11" s="265" customFormat="1" ht="52.5" customHeight="1" x14ac:dyDescent="0.3">
      <c r="A67" s="516" t="s">
        <v>325</v>
      </c>
      <c r="B67" s="516" t="s">
        <v>326</v>
      </c>
      <c r="C67" s="256"/>
      <c r="D67" s="429" t="s">
        <v>437</v>
      </c>
      <c r="E67" s="106" t="s">
        <v>452</v>
      </c>
      <c r="F67" s="122">
        <v>62700</v>
      </c>
      <c r="G67" s="122"/>
      <c r="H67" s="122">
        <f t="shared" si="11"/>
        <v>62700</v>
      </c>
    </row>
    <row r="68" spans="1:11" s="265" customFormat="1" ht="84" customHeight="1" x14ac:dyDescent="0.3">
      <c r="A68" s="517" t="s">
        <v>323</v>
      </c>
      <c r="B68" s="517" t="s">
        <v>324</v>
      </c>
      <c r="C68" s="354" t="s">
        <v>25</v>
      </c>
      <c r="D68" s="518" t="s">
        <v>518</v>
      </c>
      <c r="E68" s="454" t="s">
        <v>452</v>
      </c>
      <c r="F68" s="448">
        <v>62700</v>
      </c>
      <c r="G68" s="448"/>
      <c r="H68" s="448">
        <f t="shared" si="11"/>
        <v>62700</v>
      </c>
    </row>
    <row r="69" spans="1:11" s="265" customFormat="1" ht="39" customHeight="1" x14ac:dyDescent="0.3">
      <c r="A69" s="519" t="s">
        <v>327</v>
      </c>
      <c r="B69" s="519" t="s">
        <v>260</v>
      </c>
      <c r="C69" s="520"/>
      <c r="D69" s="521" t="s">
        <v>261</v>
      </c>
      <c r="E69" s="508"/>
      <c r="F69" s="122">
        <f>SUM(F70:F71)</f>
        <v>2429556</v>
      </c>
      <c r="G69" s="122"/>
      <c r="H69" s="122">
        <f t="shared" si="11"/>
        <v>2429556</v>
      </c>
    </row>
    <row r="70" spans="1:11" s="265" customFormat="1" ht="63.75" customHeight="1" x14ac:dyDescent="0.3">
      <c r="A70" s="428" t="s">
        <v>328</v>
      </c>
      <c r="B70" s="428" t="s">
        <v>258</v>
      </c>
      <c r="C70" s="354" t="s">
        <v>66</v>
      </c>
      <c r="D70" s="518" t="s">
        <v>262</v>
      </c>
      <c r="E70" s="454" t="s">
        <v>452</v>
      </c>
      <c r="F70" s="448">
        <v>1729556</v>
      </c>
      <c r="G70" s="448"/>
      <c r="H70" s="448">
        <f t="shared" si="11"/>
        <v>1729556</v>
      </c>
    </row>
    <row r="71" spans="1:11" s="265" customFormat="1" ht="126" customHeight="1" x14ac:dyDescent="0.3">
      <c r="A71" s="428" t="s">
        <v>328</v>
      </c>
      <c r="B71" s="428" t="s">
        <v>258</v>
      </c>
      <c r="C71" s="354" t="s">
        <v>66</v>
      </c>
      <c r="D71" s="518" t="s">
        <v>262</v>
      </c>
      <c r="E71" s="450" t="s">
        <v>453</v>
      </c>
      <c r="F71" s="448">
        <v>700000</v>
      </c>
      <c r="G71" s="448"/>
      <c r="H71" s="448">
        <f t="shared" si="11"/>
        <v>700000</v>
      </c>
    </row>
    <row r="72" spans="1:11" s="255" customFormat="1" ht="66.75" customHeight="1" x14ac:dyDescent="0.3">
      <c r="A72" s="350" t="s">
        <v>29</v>
      </c>
      <c r="B72" s="350"/>
      <c r="C72" s="350"/>
      <c r="D72" s="523" t="s">
        <v>438</v>
      </c>
      <c r="E72" s="574"/>
      <c r="F72" s="504">
        <f>SUM(F75:F76)</f>
        <v>1627790</v>
      </c>
      <c r="G72" s="504">
        <f t="shared" ref="G72:H72" si="12">SUM(G75:G76)</f>
        <v>198500</v>
      </c>
      <c r="H72" s="504">
        <f t="shared" si="12"/>
        <v>1826290</v>
      </c>
    </row>
    <row r="73" spans="1:11" s="255" customFormat="1" ht="70.5" customHeight="1" x14ac:dyDescent="0.3">
      <c r="A73" s="350" t="s">
        <v>30</v>
      </c>
      <c r="B73" s="350"/>
      <c r="C73" s="350"/>
      <c r="D73" s="523" t="s">
        <v>438</v>
      </c>
      <c r="E73" s="574"/>
      <c r="F73" s="504">
        <f>SUM(F74)</f>
        <v>1627790</v>
      </c>
      <c r="G73" s="504">
        <f t="shared" ref="G73:H73" si="13">SUM(G74)</f>
        <v>198500</v>
      </c>
      <c r="H73" s="504">
        <f t="shared" si="13"/>
        <v>1826290</v>
      </c>
      <c r="J73" s="240"/>
    </row>
    <row r="74" spans="1:11" s="255" customFormat="1" ht="49.5" customHeight="1" x14ac:dyDescent="0.3">
      <c r="A74" s="256" t="s">
        <v>340</v>
      </c>
      <c r="B74" s="256" t="s">
        <v>341</v>
      </c>
      <c r="C74" s="256"/>
      <c r="D74" s="432" t="s">
        <v>342</v>
      </c>
      <c r="E74" s="106"/>
      <c r="F74" s="122">
        <f>SUM(F75:F76)</f>
        <v>1627790</v>
      </c>
      <c r="G74" s="122">
        <f>SUM(G75:G76)</f>
        <v>198500</v>
      </c>
      <c r="H74" s="122">
        <f>SUM(F74,G74)</f>
        <v>1826290</v>
      </c>
      <c r="K74" s="522"/>
    </row>
    <row r="75" spans="1:11" s="526" customFormat="1" ht="72.75" customHeight="1" x14ac:dyDescent="0.3">
      <c r="A75" s="433" t="s">
        <v>337</v>
      </c>
      <c r="B75" s="433" t="s">
        <v>338</v>
      </c>
      <c r="C75" s="434" t="s">
        <v>78</v>
      </c>
      <c r="D75" s="435" t="s">
        <v>339</v>
      </c>
      <c r="E75" s="454" t="s">
        <v>456</v>
      </c>
      <c r="F75" s="448">
        <v>634990</v>
      </c>
      <c r="G75" s="448">
        <v>198500</v>
      </c>
      <c r="H75" s="448">
        <f>SUM(F75,G75)</f>
        <v>833490</v>
      </c>
    </row>
    <row r="76" spans="1:11" s="526" customFormat="1" ht="71.25" customHeight="1" x14ac:dyDescent="0.3">
      <c r="A76" s="433" t="s">
        <v>344</v>
      </c>
      <c r="B76" s="433" t="s">
        <v>345</v>
      </c>
      <c r="C76" s="434" t="s">
        <v>78</v>
      </c>
      <c r="D76" s="436" t="s">
        <v>343</v>
      </c>
      <c r="E76" s="454" t="s">
        <v>455</v>
      </c>
      <c r="F76" s="448">
        <v>992800</v>
      </c>
      <c r="G76" s="448"/>
      <c r="H76" s="448">
        <f>SUM(F76,G76)</f>
        <v>992800</v>
      </c>
    </row>
    <row r="77" spans="1:11" s="257" customFormat="1" ht="58.5" hidden="1" customHeight="1" x14ac:dyDescent="0.3">
      <c r="A77" s="501"/>
      <c r="B77" s="501"/>
      <c r="C77" s="501"/>
      <c r="D77" s="502"/>
      <c r="E77" s="471"/>
      <c r="F77" s="500"/>
      <c r="G77" s="500"/>
      <c r="H77" s="258"/>
    </row>
    <row r="78" spans="1:11" s="255" customFormat="1" ht="42.75" customHeight="1" x14ac:dyDescent="0.3">
      <c r="A78" s="524"/>
      <c r="B78" s="524"/>
      <c r="C78" s="524"/>
      <c r="D78" s="525"/>
      <c r="E78" s="507" t="s">
        <v>185</v>
      </c>
      <c r="F78" s="504">
        <f>SUM(F13,F43,F55,F62,F73)</f>
        <v>52977273</v>
      </c>
      <c r="G78" s="504">
        <f>SUM(G13,G43,G55,G62,G73)</f>
        <v>26224089</v>
      </c>
      <c r="H78" s="504">
        <f>SUM(H13,H43,H55,H62,H73)</f>
        <v>79201362</v>
      </c>
      <c r="J78" s="240"/>
    </row>
    <row r="79" spans="1:11" ht="28.9" customHeight="1" x14ac:dyDescent="0.3">
      <c r="A79" s="103"/>
      <c r="B79" s="103"/>
      <c r="C79" s="103"/>
      <c r="D79" s="103"/>
      <c r="E79" s="103"/>
      <c r="F79" s="104"/>
      <c r="G79" s="104"/>
      <c r="H79" s="104"/>
    </row>
    <row r="80" spans="1:11" ht="81.75" customHeight="1" x14ac:dyDescent="0.3">
      <c r="A80" s="103"/>
      <c r="B80" s="103"/>
      <c r="C80" s="103"/>
      <c r="D80" s="103"/>
      <c r="E80" s="103"/>
      <c r="F80" s="104"/>
      <c r="G80" s="104"/>
      <c r="H80" s="104"/>
    </row>
    <row r="81" spans="1:8" ht="18.75" x14ac:dyDescent="0.3">
      <c r="A81" s="103"/>
      <c r="B81" s="103"/>
      <c r="C81" s="103"/>
      <c r="D81" s="105"/>
      <c r="E81" s="105"/>
      <c r="G81" s="104"/>
      <c r="H81" s="104"/>
    </row>
    <row r="82" spans="1:8" ht="18.75" x14ac:dyDescent="0.3">
      <c r="A82" s="103"/>
      <c r="B82" s="103"/>
      <c r="C82" s="103"/>
      <c r="D82" s="103"/>
      <c r="E82" s="103"/>
      <c r="F82" s="104"/>
      <c r="G82" s="104"/>
      <c r="H82" s="104"/>
    </row>
    <row r="83" spans="1:8" ht="18.75" x14ac:dyDescent="0.3">
      <c r="A83" s="103"/>
      <c r="B83" s="103"/>
      <c r="C83" s="103"/>
      <c r="D83" s="103"/>
      <c r="E83" s="103"/>
      <c r="F83" s="104"/>
      <c r="G83" s="104"/>
      <c r="H83" s="104"/>
    </row>
    <row r="84" spans="1:8" x14ac:dyDescent="0.2">
      <c r="A84" s="105"/>
      <c r="B84" s="105"/>
      <c r="C84" s="105"/>
      <c r="D84" s="105"/>
      <c r="E84" s="105"/>
    </row>
    <row r="85" spans="1:8" ht="18" x14ac:dyDescent="0.25">
      <c r="A85" s="105"/>
      <c r="B85" s="105"/>
      <c r="C85" s="105"/>
      <c r="D85" s="105"/>
      <c r="E85" s="105"/>
      <c r="F85" s="240"/>
      <c r="G85" s="240"/>
      <c r="H85" s="240"/>
    </row>
    <row r="86" spans="1:8" x14ac:dyDescent="0.2">
      <c r="A86" s="105"/>
      <c r="B86" s="105"/>
      <c r="C86" s="105"/>
      <c r="D86" s="105"/>
      <c r="E86" s="105"/>
    </row>
  </sheetData>
  <mergeCells count="10">
    <mergeCell ref="D5:G5"/>
    <mergeCell ref="D6:I6"/>
    <mergeCell ref="A9:A10"/>
    <mergeCell ref="C9:C10"/>
    <mergeCell ref="D9:D10"/>
    <mergeCell ref="E9:E10"/>
    <mergeCell ref="F9:F10"/>
    <mergeCell ref="G9:G10"/>
    <mergeCell ref="H9:H10"/>
    <mergeCell ref="B9:B10"/>
  </mergeCells>
  <pageMargins left="0.74803149606299213" right="0.19685039370078741" top="0.74803149606299213" bottom="0.6692913385826772" header="0.51181102362204722" footer="0.51181102362204722"/>
  <pageSetup paperSize="9" scale="57" orientation="portrait" r:id="rId1"/>
  <headerFooter alignWithMargins="0"/>
  <rowBreaks count="3" manualBreakCount="3">
    <brk id="27" max="7" man="1"/>
    <brk id="59" max="7" man="1"/>
    <brk id="75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2018-01-16T08:12:09Z</cp:lastPrinted>
  <dcterms:created xsi:type="dcterms:W3CDTF">2004-12-22T07:46:33Z</dcterms:created>
  <dcterms:modified xsi:type="dcterms:W3CDTF">2018-01-17T06:48:10Z</dcterms:modified>
</cp:coreProperties>
</file>