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205" windowWidth="20730" windowHeight="5130"/>
  </bookViews>
  <sheets>
    <sheet name="дод1" sheetId="41" r:id="rId1"/>
    <sheet name="дод2" sheetId="35" r:id="rId2"/>
    <sheet name="дод3" sheetId="28" r:id="rId3"/>
    <sheet name="дод4 " sheetId="42" r:id="rId4"/>
    <sheet name="дод5" sheetId="29" r:id="rId5"/>
    <sheet name="дод6" sheetId="40" r:id="rId6"/>
  </sheets>
  <definedNames>
    <definedName name="_xlnm.Print_Titles" localSheetId="2">дод3!$5:$9</definedName>
    <definedName name="_xlnm.Print_Titles" localSheetId="3">'дод4 '!$D:$E,'дод4 '!$7:$14</definedName>
    <definedName name="_xlnm.Print_Titles" localSheetId="4">дод5!$8:$9</definedName>
    <definedName name="_xlnm.Print_Titles" localSheetId="5">дод6!$9:$11</definedName>
    <definedName name="_xlnm.Print_Area" localSheetId="0">дод1!$A$1:$F$120</definedName>
    <definedName name="_xlnm.Print_Area" localSheetId="1">дод2!$A$1:$F$36</definedName>
    <definedName name="_xlnm.Print_Area" localSheetId="2">дод3!$A$1:$R$182</definedName>
    <definedName name="_xlnm.Print_Area" localSheetId="3">'дод4 '!$D$1:$AE$20</definedName>
    <definedName name="_xlnm.Print_Area" localSheetId="4">дод5!$A$1:$I$84</definedName>
    <definedName name="_xlnm.Print_Area" localSheetId="5">дод6!$A$1:$J$89</definedName>
  </definedNames>
  <calcPr calcId="145621"/>
</workbook>
</file>

<file path=xl/calcChain.xml><?xml version="1.0" encoding="utf-8"?>
<calcChain xmlns="http://schemas.openxmlformats.org/spreadsheetml/2006/main">
  <c r="AD16" i="42" l="1"/>
  <c r="AE16" i="42" s="1"/>
  <c r="AB16" i="42"/>
  <c r="AA16" i="42"/>
  <c r="Z16" i="42"/>
  <c r="Y16" i="42"/>
  <c r="X16" i="42"/>
  <c r="W16" i="42"/>
  <c r="V16" i="42"/>
  <c r="U16" i="42"/>
  <c r="T16" i="42"/>
  <c r="S16" i="42"/>
  <c r="R16" i="42"/>
  <c r="Q16" i="42"/>
  <c r="P16" i="42"/>
  <c r="O16" i="42"/>
  <c r="N16" i="42"/>
  <c r="M16" i="42"/>
  <c r="L16" i="42"/>
  <c r="K16" i="42"/>
  <c r="J16" i="42"/>
  <c r="I16" i="42"/>
  <c r="H16" i="42"/>
  <c r="AE15" i="42"/>
  <c r="AC15" i="42"/>
  <c r="AE14" i="42"/>
  <c r="AC14" i="42"/>
  <c r="AC16" i="42" s="1"/>
  <c r="C103" i="41" l="1"/>
  <c r="D90" i="41"/>
  <c r="D103" i="41"/>
  <c r="C88" i="41" l="1"/>
  <c r="J45" i="40" l="1"/>
  <c r="I45" i="40"/>
  <c r="G47" i="40"/>
  <c r="G46" i="40"/>
  <c r="E60" i="28"/>
  <c r="R60" i="28" s="1"/>
  <c r="E59" i="28"/>
  <c r="J60" i="28"/>
  <c r="J59" i="28"/>
  <c r="P103" i="28"/>
  <c r="O103" i="28"/>
  <c r="N103" i="28"/>
  <c r="M103" i="28"/>
  <c r="L103" i="28"/>
  <c r="K103" i="28"/>
  <c r="I103" i="28"/>
  <c r="H103" i="28"/>
  <c r="G103" i="28"/>
  <c r="F103" i="28"/>
  <c r="R59" i="28" l="1"/>
  <c r="G16" i="40"/>
  <c r="H73" i="29" l="1"/>
  <c r="H37" i="29" l="1"/>
  <c r="H11" i="29"/>
  <c r="E51" i="28"/>
  <c r="J51" i="28"/>
  <c r="R51" i="28" s="1"/>
  <c r="E61" i="28"/>
  <c r="E66" i="28"/>
  <c r="E67" i="28"/>
  <c r="E68" i="28"/>
  <c r="J18" i="28" l="1"/>
  <c r="E18" i="28"/>
  <c r="P76" i="28"/>
  <c r="O76" i="28"/>
  <c r="N76" i="28"/>
  <c r="M76" i="28"/>
  <c r="L76" i="28"/>
  <c r="K76" i="28"/>
  <c r="I76" i="28"/>
  <c r="H76" i="28"/>
  <c r="G76" i="28"/>
  <c r="F76" i="28"/>
  <c r="J97" i="28"/>
  <c r="J98" i="28"/>
  <c r="E98" i="28"/>
  <c r="E97" i="28"/>
  <c r="J92" i="28"/>
  <c r="E92" i="28"/>
  <c r="E81" i="28"/>
  <c r="J78" i="28"/>
  <c r="R92" i="28" l="1"/>
  <c r="R98" i="28"/>
  <c r="R97" i="28"/>
  <c r="R18" i="28"/>
  <c r="E79" i="28"/>
  <c r="R80" i="28"/>
  <c r="J79" i="28"/>
  <c r="R79" i="28" l="1"/>
  <c r="O162" i="28"/>
  <c r="N162" i="28"/>
  <c r="M162" i="28"/>
  <c r="L162" i="28"/>
  <c r="K162" i="28"/>
  <c r="I162" i="28"/>
  <c r="H162" i="28"/>
  <c r="G162" i="28"/>
  <c r="F162" i="28"/>
  <c r="P162" i="28"/>
  <c r="Q162" i="28"/>
  <c r="J170" i="28"/>
  <c r="J171" i="28"/>
  <c r="E170" i="28"/>
  <c r="E171" i="28"/>
  <c r="J169" i="28"/>
  <c r="E169" i="28"/>
  <c r="R171" i="28" l="1"/>
  <c r="R169" i="28"/>
  <c r="R170" i="28"/>
  <c r="C14" i="41"/>
  <c r="C32" i="41"/>
  <c r="C19" i="41"/>
  <c r="C63" i="41"/>
  <c r="C78" i="41"/>
  <c r="D77" i="41"/>
  <c r="D76" i="41" s="1"/>
  <c r="D54" i="41"/>
  <c r="C56" i="41"/>
  <c r="C77" i="41" l="1"/>
  <c r="C97" i="41"/>
  <c r="C95" i="41"/>
  <c r="C96" i="41"/>
  <c r="E127" i="28" l="1"/>
  <c r="E126" i="28"/>
  <c r="E125" i="28"/>
  <c r="G29" i="40" l="1"/>
  <c r="J36" i="28"/>
  <c r="E36" i="28"/>
  <c r="R36" i="28" l="1"/>
  <c r="G60" i="40"/>
  <c r="H23" i="29" l="1"/>
  <c r="J74" i="28"/>
  <c r="E74" i="28"/>
  <c r="O57" i="28"/>
  <c r="N57" i="28"/>
  <c r="M57" i="28"/>
  <c r="L57" i="28"/>
  <c r="K57" i="28"/>
  <c r="I57" i="28"/>
  <c r="H57" i="28"/>
  <c r="G57" i="28"/>
  <c r="F57" i="28"/>
  <c r="R74" i="28" l="1"/>
  <c r="C117" i="41"/>
  <c r="Q57" i="28" l="1"/>
  <c r="P57" i="28"/>
  <c r="J13" i="40" l="1"/>
  <c r="I13" i="40"/>
  <c r="H13" i="40"/>
  <c r="G15" i="40"/>
  <c r="G14" i="40"/>
  <c r="C102" i="41" l="1"/>
  <c r="C100" i="41"/>
  <c r="C99" i="41"/>
  <c r="C98" i="41"/>
  <c r="C93" i="41"/>
  <c r="C92" i="41"/>
  <c r="C91" i="41"/>
  <c r="C94" i="41"/>
  <c r="C90" i="41"/>
  <c r="C89" i="41"/>
  <c r="C87" i="41"/>
  <c r="C86" i="41"/>
  <c r="D85" i="41"/>
  <c r="C85" i="41" s="1"/>
  <c r="E81" i="41"/>
  <c r="C81" i="41" s="1"/>
  <c r="E80" i="41"/>
  <c r="C80" i="41" s="1"/>
  <c r="F79" i="41"/>
  <c r="E79" i="41" s="1"/>
  <c r="C79" i="41" s="1"/>
  <c r="E71" i="41"/>
  <c r="C71" i="41" s="1"/>
  <c r="C69" i="41"/>
  <c r="D68" i="41"/>
  <c r="C68" i="41" s="1"/>
  <c r="C66" i="41"/>
  <c r="C65" i="41"/>
  <c r="D64" i="41"/>
  <c r="C64" i="41" s="1"/>
  <c r="D62" i="41"/>
  <c r="C62" i="41" s="1"/>
  <c r="C61" i="41"/>
  <c r="C60" i="41"/>
  <c r="C59" i="41"/>
  <c r="D58" i="41"/>
  <c r="C58" i="41" s="1"/>
  <c r="C55" i="41"/>
  <c r="C54" i="41"/>
  <c r="C53" i="41"/>
  <c r="C52" i="41"/>
  <c r="D51" i="41"/>
  <c r="D50" i="41" s="1"/>
  <c r="C48" i="41"/>
  <c r="C47" i="41"/>
  <c r="C46" i="41"/>
  <c r="E45" i="41"/>
  <c r="C45" i="41" s="1"/>
  <c r="D40" i="41"/>
  <c r="C40" i="41" s="1"/>
  <c r="C39" i="41"/>
  <c r="D37" i="41"/>
  <c r="C37" i="41" s="1"/>
  <c r="D27" i="41"/>
  <c r="C27" i="41" s="1"/>
  <c r="D20" i="41"/>
  <c r="C20" i="41" s="1"/>
  <c r="D18" i="41"/>
  <c r="C18" i="41" s="1"/>
  <c r="D13" i="41"/>
  <c r="C13" i="41" s="1"/>
  <c r="C51" i="41" l="1"/>
  <c r="D26" i="41"/>
  <c r="C26" i="41" s="1"/>
  <c r="D12" i="41"/>
  <c r="C12" i="41" s="1"/>
  <c r="E44" i="41"/>
  <c r="D57" i="41"/>
  <c r="C57" i="41" s="1"/>
  <c r="D67" i="41"/>
  <c r="C67" i="41" s="1"/>
  <c r="C50" i="41"/>
  <c r="E70" i="41"/>
  <c r="C76" i="41"/>
  <c r="D84" i="41"/>
  <c r="J126" i="28"/>
  <c r="R126" i="28" s="1"/>
  <c r="J96" i="28"/>
  <c r="J99" i="28"/>
  <c r="D11" i="41" l="1"/>
  <c r="D49" i="41"/>
  <c r="C11" i="41"/>
  <c r="C44" i="41"/>
  <c r="C84" i="41"/>
  <c r="D83" i="41"/>
  <c r="C83" i="41" s="1"/>
  <c r="C70" i="41"/>
  <c r="I11" i="28"/>
  <c r="H11" i="28"/>
  <c r="G11" i="28"/>
  <c r="F11" i="28"/>
  <c r="Q11" i="28"/>
  <c r="P11" i="28"/>
  <c r="O11" i="28"/>
  <c r="N11" i="28"/>
  <c r="M11" i="28"/>
  <c r="L11" i="28"/>
  <c r="K11" i="28"/>
  <c r="J50" i="28"/>
  <c r="E50" i="28"/>
  <c r="J52" i="28"/>
  <c r="E52" i="28"/>
  <c r="D82" i="41" l="1"/>
  <c r="D118" i="41" s="1"/>
  <c r="C118" i="41" s="1"/>
  <c r="R52" i="28"/>
  <c r="C49" i="41"/>
  <c r="C82" i="41" s="1"/>
  <c r="R50" i="28"/>
  <c r="H45" i="40"/>
  <c r="G52" i="40"/>
  <c r="G53" i="40"/>
  <c r="G51" i="40"/>
  <c r="G48" i="40"/>
  <c r="G50" i="40"/>
  <c r="G59" i="40"/>
  <c r="J91" i="28" l="1"/>
  <c r="E91" i="28"/>
  <c r="E93" i="28"/>
  <c r="J93" i="28"/>
  <c r="J82" i="28"/>
  <c r="E82" i="28"/>
  <c r="J65" i="28"/>
  <c r="E65" i="28"/>
  <c r="J67" i="28"/>
  <c r="R91" i="28" l="1"/>
  <c r="R65" i="28"/>
  <c r="R93" i="28"/>
  <c r="R82" i="28"/>
  <c r="G57" i="40" l="1"/>
  <c r="G58" i="40"/>
  <c r="R67" i="28"/>
  <c r="J61" i="28"/>
  <c r="J68" i="28"/>
  <c r="R68" i="28" l="1"/>
  <c r="R61" i="28"/>
  <c r="G35" i="40"/>
  <c r="J127" i="28" l="1"/>
  <c r="R127" i="28" s="1"/>
  <c r="E16" i="28"/>
  <c r="E17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7" i="28"/>
  <c r="E38" i="28"/>
  <c r="E39" i="28"/>
  <c r="E40" i="28"/>
  <c r="E41" i="28"/>
  <c r="E13" i="28"/>
  <c r="E14" i="28"/>
  <c r="E15" i="28"/>
  <c r="J13" i="28"/>
  <c r="J14" i="28"/>
  <c r="J15" i="28"/>
  <c r="J16" i="28"/>
  <c r="J17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7" i="28"/>
  <c r="J38" i="28"/>
  <c r="J39" i="28"/>
  <c r="J40" i="28"/>
  <c r="J41" i="28"/>
  <c r="J42" i="28"/>
  <c r="J43" i="28"/>
  <c r="R16" i="28" l="1"/>
  <c r="R41" i="28"/>
  <c r="R37" i="28"/>
  <c r="R32" i="28"/>
  <c r="R28" i="28"/>
  <c r="R24" i="28"/>
  <c r="R20" i="28"/>
  <c r="R35" i="28"/>
  <c r="R31" i="28"/>
  <c r="R27" i="28"/>
  <c r="R23" i="28"/>
  <c r="R19" i="28"/>
  <c r="R40" i="28"/>
  <c r="R15" i="28"/>
  <c r="R14" i="28"/>
  <c r="R38" i="28"/>
  <c r="R39" i="28"/>
  <c r="R22" i="28"/>
  <c r="R34" i="28"/>
  <c r="R30" i="28"/>
  <c r="R26" i="28"/>
  <c r="R33" i="28"/>
  <c r="R29" i="28"/>
  <c r="R25" i="28"/>
  <c r="R21" i="28"/>
  <c r="R17" i="28"/>
  <c r="R13" i="28"/>
  <c r="J68" i="40" l="1"/>
  <c r="J69" i="40"/>
  <c r="J62" i="40"/>
  <c r="J61" i="40"/>
  <c r="G61" i="40" l="1"/>
  <c r="G64" i="40" l="1"/>
  <c r="G63" i="40"/>
  <c r="H36" i="29" l="1"/>
  <c r="G62" i="40"/>
  <c r="J83" i="28"/>
  <c r="P75" i="28"/>
  <c r="O75" i="28"/>
  <c r="N75" i="28"/>
  <c r="M75" i="28"/>
  <c r="L75" i="28"/>
  <c r="K75" i="28"/>
  <c r="H75" i="28"/>
  <c r="G75" i="28"/>
  <c r="F75" i="28"/>
  <c r="E87" i="28"/>
  <c r="J87" i="28"/>
  <c r="E83" i="28"/>
  <c r="H80" i="29"/>
  <c r="H79" i="29" s="1"/>
  <c r="H10" i="29"/>
  <c r="J12" i="40"/>
  <c r="I12" i="40"/>
  <c r="H12" i="40"/>
  <c r="G43" i="40"/>
  <c r="G42" i="40"/>
  <c r="G41" i="40"/>
  <c r="G40" i="40"/>
  <c r="G39" i="40"/>
  <c r="G38" i="40"/>
  <c r="G37" i="40"/>
  <c r="G36" i="40"/>
  <c r="G34" i="40"/>
  <c r="G33" i="40"/>
  <c r="G32" i="40"/>
  <c r="G31" i="40"/>
  <c r="G30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3" i="40" l="1"/>
  <c r="G12" i="40" s="1"/>
  <c r="R87" i="28"/>
  <c r="R83" i="28"/>
  <c r="Q10" i="28"/>
  <c r="P10" i="28"/>
  <c r="O10" i="28"/>
  <c r="N10" i="28"/>
  <c r="M10" i="28"/>
  <c r="L10" i="28"/>
  <c r="I10" i="28"/>
  <c r="H10" i="28"/>
  <c r="G10" i="28"/>
  <c r="J48" i="28"/>
  <c r="E48" i="28"/>
  <c r="E62" i="28"/>
  <c r="H72" i="29"/>
  <c r="K173" i="28"/>
  <c r="K172" i="28" s="1"/>
  <c r="J44" i="28"/>
  <c r="E44" i="28"/>
  <c r="R48" i="28" l="1"/>
  <c r="R44" i="28"/>
  <c r="H66" i="29"/>
  <c r="H82" i="29" s="1"/>
  <c r="J80" i="40"/>
  <c r="J79" i="40" s="1"/>
  <c r="I80" i="40"/>
  <c r="I79" i="40" s="1"/>
  <c r="H80" i="40"/>
  <c r="H79" i="40" s="1"/>
  <c r="G81" i="40"/>
  <c r="G82" i="40"/>
  <c r="K161" i="28"/>
  <c r="J44" i="40"/>
  <c r="I44" i="40"/>
  <c r="H44" i="40"/>
  <c r="G56" i="40"/>
  <c r="G55" i="40"/>
  <c r="G54" i="40"/>
  <c r="G49" i="40"/>
  <c r="Q56" i="28"/>
  <c r="P56" i="28"/>
  <c r="O56" i="28"/>
  <c r="N56" i="28"/>
  <c r="M56" i="28"/>
  <c r="L56" i="28"/>
  <c r="K56" i="28"/>
  <c r="J62" i="28"/>
  <c r="H69" i="40"/>
  <c r="H68" i="40" s="1"/>
  <c r="G78" i="40"/>
  <c r="G77" i="40"/>
  <c r="G76" i="40"/>
  <c r="G75" i="40"/>
  <c r="G74" i="40"/>
  <c r="G73" i="40"/>
  <c r="G72" i="40"/>
  <c r="G71" i="40"/>
  <c r="O102" i="28"/>
  <c r="N102" i="28"/>
  <c r="M102" i="28"/>
  <c r="L102" i="28"/>
  <c r="K102" i="28"/>
  <c r="I102" i="28"/>
  <c r="H102" i="28"/>
  <c r="G102" i="28"/>
  <c r="F102" i="28"/>
  <c r="G45" i="40" l="1"/>
  <c r="H65" i="29"/>
  <c r="G80" i="40"/>
  <c r="G79" i="40" s="1"/>
  <c r="J84" i="40"/>
  <c r="R62" i="28"/>
  <c r="E176" i="28"/>
  <c r="G44" i="40" l="1"/>
  <c r="J64" i="28"/>
  <c r="E64" i="28"/>
  <c r="R64" i="28" l="1"/>
  <c r="D26" i="35"/>
  <c r="D25" i="35" s="1"/>
  <c r="F25" i="35"/>
  <c r="E25" i="35"/>
  <c r="C27" i="35"/>
  <c r="F16" i="35"/>
  <c r="E16" i="35"/>
  <c r="C18" i="35"/>
  <c r="J177" i="28"/>
  <c r="R177" i="28" s="1"/>
  <c r="C26" i="35" l="1"/>
  <c r="C25" i="35"/>
  <c r="J120" i="28"/>
  <c r="E120" i="28"/>
  <c r="R120" i="28" l="1"/>
  <c r="E69" i="28" l="1"/>
  <c r="J69" i="28"/>
  <c r="R69" i="28" l="1"/>
  <c r="I68" i="40" l="1"/>
  <c r="G68" i="40" s="1"/>
  <c r="I69" i="40"/>
  <c r="G69" i="40" s="1"/>
  <c r="G84" i="40" s="1"/>
  <c r="I62" i="40"/>
  <c r="I61" i="40"/>
  <c r="H62" i="40"/>
  <c r="H61" i="40" s="1"/>
  <c r="J86" i="28" l="1"/>
  <c r="J84" i="28"/>
  <c r="E86" i="28"/>
  <c r="E84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E107" i="28"/>
  <c r="E118" i="28"/>
  <c r="E117" i="28"/>
  <c r="E116" i="28"/>
  <c r="E115" i="28"/>
  <c r="E114" i="28"/>
  <c r="E113" i="28"/>
  <c r="E112" i="28"/>
  <c r="E111" i="28"/>
  <c r="J123" i="28"/>
  <c r="J122" i="28"/>
  <c r="J121" i="28"/>
  <c r="J119" i="28"/>
  <c r="J106" i="28"/>
  <c r="J105" i="28"/>
  <c r="E123" i="28"/>
  <c r="E122" i="28"/>
  <c r="E121" i="28"/>
  <c r="E119" i="28"/>
  <c r="E106" i="28"/>
  <c r="E105" i="28"/>
  <c r="E96" i="28"/>
  <c r="J95" i="28"/>
  <c r="J70" i="28"/>
  <c r="E70" i="28"/>
  <c r="H84" i="40" l="1"/>
  <c r="I84" i="40"/>
  <c r="R86" i="28"/>
  <c r="R84" i="28"/>
  <c r="R118" i="28"/>
  <c r="R114" i="28"/>
  <c r="R112" i="28"/>
  <c r="R115" i="28"/>
  <c r="R122" i="28"/>
  <c r="R116" i="28"/>
  <c r="R107" i="28"/>
  <c r="R123" i="28"/>
  <c r="R113" i="28"/>
  <c r="R117" i="28"/>
  <c r="R119" i="28"/>
  <c r="R111" i="28"/>
  <c r="R121" i="28"/>
  <c r="R106" i="28"/>
  <c r="R105" i="28"/>
  <c r="R70" i="28"/>
  <c r="J168" i="28"/>
  <c r="E168" i="28"/>
  <c r="R168" i="28" l="1"/>
  <c r="P102" i="28"/>
  <c r="E137" i="28"/>
  <c r="E136" i="28"/>
  <c r="E135" i="28"/>
  <c r="E134" i="28"/>
  <c r="E133" i="28"/>
  <c r="E132" i="28"/>
  <c r="E131" i="28"/>
  <c r="E130" i="28"/>
  <c r="E129" i="28"/>
  <c r="E128" i="28"/>
  <c r="E178" i="28"/>
  <c r="E110" i="28"/>
  <c r="J176" i="28"/>
  <c r="R176" i="28" s="1"/>
  <c r="J175" i="28"/>
  <c r="R175" i="28" s="1"/>
  <c r="J174" i="28"/>
  <c r="J178" i="28"/>
  <c r="P173" i="28"/>
  <c r="O173" i="28"/>
  <c r="N173" i="28"/>
  <c r="M173" i="28"/>
  <c r="L173" i="28"/>
  <c r="I173" i="28"/>
  <c r="H173" i="28"/>
  <c r="G173" i="28"/>
  <c r="F173" i="28"/>
  <c r="J49" i="28"/>
  <c r="J47" i="28"/>
  <c r="J46" i="28"/>
  <c r="J45" i="28"/>
  <c r="E55" i="28"/>
  <c r="E54" i="28"/>
  <c r="E53" i="28"/>
  <c r="E49" i="28"/>
  <c r="E47" i="28"/>
  <c r="E46" i="28"/>
  <c r="E45" i="28"/>
  <c r="E43" i="28"/>
  <c r="E42" i="28"/>
  <c r="O179" i="28" l="1"/>
  <c r="P179" i="28"/>
  <c r="M179" i="28"/>
  <c r="L179" i="28"/>
  <c r="N179" i="28"/>
  <c r="H179" i="28"/>
  <c r="R43" i="28"/>
  <c r="R47" i="28"/>
  <c r="G179" i="28"/>
  <c r="R49" i="28"/>
  <c r="R46" i="28"/>
  <c r="R45" i="28"/>
  <c r="E12" i="28"/>
  <c r="E11" i="28" s="1"/>
  <c r="J58" i="28"/>
  <c r="E58" i="28"/>
  <c r="I56" i="28"/>
  <c r="H56" i="28"/>
  <c r="G56" i="28"/>
  <c r="F56" i="28"/>
  <c r="R58" i="28" l="1"/>
  <c r="J54" i="28"/>
  <c r="R54" i="28" s="1"/>
  <c r="D12" i="35"/>
  <c r="D11" i="35" s="1"/>
  <c r="E12" i="35"/>
  <c r="F12" i="35"/>
  <c r="F11" i="35" s="1"/>
  <c r="J85" i="28"/>
  <c r="E85" i="28"/>
  <c r="J129" i="28"/>
  <c r="J128" i="28"/>
  <c r="J124" i="28"/>
  <c r="R110" i="28"/>
  <c r="E124" i="28"/>
  <c r="E103" i="28" s="1"/>
  <c r="Q152" i="28"/>
  <c r="P152" i="28"/>
  <c r="O152" i="28"/>
  <c r="N152" i="28"/>
  <c r="M152" i="28"/>
  <c r="L152" i="28"/>
  <c r="I152" i="28"/>
  <c r="Q154" i="28"/>
  <c r="P154" i="28"/>
  <c r="O154" i="28"/>
  <c r="N154" i="28"/>
  <c r="M154" i="28"/>
  <c r="L154" i="28"/>
  <c r="I154" i="28"/>
  <c r="E109" i="28"/>
  <c r="R109" i="28" s="1"/>
  <c r="E108" i="28"/>
  <c r="Q125" i="28"/>
  <c r="Q103" i="28" s="1"/>
  <c r="Q137" i="28"/>
  <c r="P137" i="28"/>
  <c r="O137" i="28"/>
  <c r="N137" i="28"/>
  <c r="M137" i="28"/>
  <c r="L137" i="28"/>
  <c r="I137" i="28"/>
  <c r="Q161" i="28"/>
  <c r="P161" i="28"/>
  <c r="O161" i="28"/>
  <c r="N161" i="28"/>
  <c r="M161" i="28"/>
  <c r="L161" i="28"/>
  <c r="I161" i="28"/>
  <c r="H161" i="28"/>
  <c r="G161" i="28"/>
  <c r="F161" i="28"/>
  <c r="Q99" i="28"/>
  <c r="Q76" i="28" s="1"/>
  <c r="Q173" i="28"/>
  <c r="Q172" i="28" s="1"/>
  <c r="P172" i="28"/>
  <c r="O172" i="28"/>
  <c r="N172" i="28"/>
  <c r="M172" i="28"/>
  <c r="L172" i="28"/>
  <c r="I172" i="28"/>
  <c r="H172" i="28"/>
  <c r="G172" i="28"/>
  <c r="F172" i="28"/>
  <c r="J153" i="28"/>
  <c r="J152" i="28" s="1"/>
  <c r="E153" i="28"/>
  <c r="E152" i="28" s="1"/>
  <c r="J156" i="28"/>
  <c r="E156" i="28"/>
  <c r="J155" i="28"/>
  <c r="E155" i="28"/>
  <c r="R42" i="28"/>
  <c r="J12" i="28"/>
  <c r="C24" i="35"/>
  <c r="F22" i="35"/>
  <c r="F21" i="35" s="1"/>
  <c r="E22" i="35"/>
  <c r="E21" i="35" s="1"/>
  <c r="D23" i="35"/>
  <c r="D22" i="35" s="1"/>
  <c r="D21" i="35" s="1"/>
  <c r="C17" i="35"/>
  <c r="F15" i="35"/>
  <c r="D16" i="35"/>
  <c r="D15" i="35" s="1"/>
  <c r="C14" i="35"/>
  <c r="C13" i="35"/>
  <c r="E159" i="28"/>
  <c r="J159" i="28"/>
  <c r="E100" i="28"/>
  <c r="J100" i="28"/>
  <c r="J55" i="28"/>
  <c r="R55" i="28" s="1"/>
  <c r="J72" i="28"/>
  <c r="J71" i="28"/>
  <c r="E71" i="28"/>
  <c r="E165" i="28"/>
  <c r="E166" i="28"/>
  <c r="E164" i="28"/>
  <c r="E167" i="28"/>
  <c r="E163" i="28"/>
  <c r="J53" i="28"/>
  <c r="J157" i="28"/>
  <c r="E158" i="28"/>
  <c r="J158" i="28"/>
  <c r="E160" i="28"/>
  <c r="J160" i="28"/>
  <c r="E63" i="28"/>
  <c r="J63" i="28"/>
  <c r="J73" i="28"/>
  <c r="H22" i="29"/>
  <c r="E72" i="28"/>
  <c r="E73" i="28"/>
  <c r="E149" i="28"/>
  <c r="R149" i="28" s="1"/>
  <c r="E174" i="28"/>
  <c r="E138" i="28"/>
  <c r="E78" i="28"/>
  <c r="E88" i="28"/>
  <c r="E89" i="28"/>
  <c r="E90" i="28"/>
  <c r="E94" i="28"/>
  <c r="E95" i="28"/>
  <c r="J88" i="28"/>
  <c r="J11" i="29"/>
  <c r="J166" i="28"/>
  <c r="J165" i="28"/>
  <c r="J164" i="28"/>
  <c r="J167" i="28"/>
  <c r="E151" i="28"/>
  <c r="E150" i="28"/>
  <c r="E157" i="28"/>
  <c r="E146" i="28"/>
  <c r="E145" i="28"/>
  <c r="E144" i="28"/>
  <c r="E143" i="28"/>
  <c r="E142" i="28"/>
  <c r="J142" i="28"/>
  <c r="E141" i="28"/>
  <c r="E140" i="28"/>
  <c r="J140" i="28"/>
  <c r="E139" i="28"/>
  <c r="E147" i="28"/>
  <c r="J136" i="28"/>
  <c r="R135" i="28"/>
  <c r="J134" i="28"/>
  <c r="J132" i="28"/>
  <c r="J131" i="28"/>
  <c r="E104" i="28"/>
  <c r="J146" i="28"/>
  <c r="J133" i="28"/>
  <c r="J147" i="28"/>
  <c r="J138" i="28"/>
  <c r="J139" i="28"/>
  <c r="J141" i="28"/>
  <c r="J143" i="28"/>
  <c r="J144" i="28"/>
  <c r="J145" i="28"/>
  <c r="E101" i="28"/>
  <c r="E77" i="28"/>
  <c r="J77" i="28"/>
  <c r="J66" i="28"/>
  <c r="J81" i="28"/>
  <c r="J89" i="28"/>
  <c r="J90" i="28"/>
  <c r="J94" i="28"/>
  <c r="J101" i="28"/>
  <c r="J104" i="28"/>
  <c r="J130" i="28"/>
  <c r="J148" i="28"/>
  <c r="J150" i="28"/>
  <c r="J151" i="28"/>
  <c r="J163" i="28"/>
  <c r="R53" i="28" l="1"/>
  <c r="E162" i="28"/>
  <c r="J76" i="28"/>
  <c r="J75" i="28" s="1"/>
  <c r="J162" i="28"/>
  <c r="J161" i="28" s="1"/>
  <c r="J57" i="28"/>
  <c r="J56" i="28" s="1"/>
  <c r="E57" i="28"/>
  <c r="E56" i="28" s="1"/>
  <c r="Q75" i="28"/>
  <c r="I75" i="28"/>
  <c r="I179" i="28"/>
  <c r="Q102" i="28"/>
  <c r="J11" i="28"/>
  <c r="J10" i="28" s="1"/>
  <c r="R108" i="28"/>
  <c r="D19" i="35"/>
  <c r="F19" i="35"/>
  <c r="R95" i="28"/>
  <c r="C16" i="35"/>
  <c r="C31" i="35"/>
  <c r="C30" i="35"/>
  <c r="C12" i="35"/>
  <c r="R81" i="28"/>
  <c r="R94" i="28"/>
  <c r="R89" i="28"/>
  <c r="E173" i="28"/>
  <c r="R85" i="28"/>
  <c r="R96" i="28"/>
  <c r="E99" i="28"/>
  <c r="R99" i="28" s="1"/>
  <c r="R100" i="28"/>
  <c r="R90" i="28"/>
  <c r="R88" i="28"/>
  <c r="R104" i="28"/>
  <c r="R136" i="28"/>
  <c r="R150" i="28"/>
  <c r="R146" i="28"/>
  <c r="R159" i="28"/>
  <c r="R160" i="28"/>
  <c r="R63" i="28"/>
  <c r="R141" i="28"/>
  <c r="R138" i="28"/>
  <c r="R155" i="28"/>
  <c r="R124" i="28"/>
  <c r="R167" i="28"/>
  <c r="R142" i="28"/>
  <c r="R145" i="28"/>
  <c r="R165" i="28"/>
  <c r="R156" i="28"/>
  <c r="R66" i="28"/>
  <c r="R129" i="28"/>
  <c r="R134" i="28"/>
  <c r="R157" i="28"/>
  <c r="R73" i="28"/>
  <c r="R158" i="28"/>
  <c r="R12" i="28"/>
  <c r="R164" i="28"/>
  <c r="R153" i="28"/>
  <c r="R152" i="28" s="1"/>
  <c r="R78" i="28"/>
  <c r="R144" i="28"/>
  <c r="R166" i="28"/>
  <c r="R128" i="28"/>
  <c r="R139" i="28"/>
  <c r="R140" i="28"/>
  <c r="R151" i="28"/>
  <c r="R143" i="28"/>
  <c r="R147" i="28"/>
  <c r="R132" i="28"/>
  <c r="R130" i="28"/>
  <c r="R148" i="28"/>
  <c r="R71" i="28"/>
  <c r="R77" i="28"/>
  <c r="E15" i="35"/>
  <c r="C15" i="35" s="1"/>
  <c r="E11" i="35"/>
  <c r="C21" i="35"/>
  <c r="R174" i="28"/>
  <c r="R133" i="28"/>
  <c r="E29" i="35"/>
  <c r="C22" i="35"/>
  <c r="E154" i="28"/>
  <c r="J137" i="28"/>
  <c r="R101" i="28"/>
  <c r="R131" i="28"/>
  <c r="R72" i="28"/>
  <c r="C23" i="35"/>
  <c r="D29" i="35"/>
  <c r="D28" i="35" s="1"/>
  <c r="J154" i="28"/>
  <c r="J125" i="28"/>
  <c r="J103" i="28" s="1"/>
  <c r="F29" i="35"/>
  <c r="R163" i="28"/>
  <c r="R11" i="28" l="1"/>
  <c r="R76" i="28"/>
  <c r="R75" i="28" s="1"/>
  <c r="E76" i="28"/>
  <c r="R162" i="28"/>
  <c r="R161" i="28" s="1"/>
  <c r="R57" i="28"/>
  <c r="R56" i="28" s="1"/>
  <c r="Q179" i="28"/>
  <c r="E19" i="35"/>
  <c r="K179" i="28"/>
  <c r="K10" i="28"/>
  <c r="F10" i="28"/>
  <c r="F179" i="28"/>
  <c r="R125" i="28"/>
  <c r="R103" i="28" s="1"/>
  <c r="J102" i="28"/>
  <c r="F28" i="35"/>
  <c r="F32" i="35" s="1"/>
  <c r="E28" i="35"/>
  <c r="E32" i="35" s="1"/>
  <c r="C11" i="35"/>
  <c r="C19" i="35" s="1"/>
  <c r="E172" i="28"/>
  <c r="E161" i="28"/>
  <c r="R154" i="28"/>
  <c r="R137" i="28"/>
  <c r="C29" i="35"/>
  <c r="E10" i="28"/>
  <c r="D32" i="35"/>
  <c r="R10" i="28" l="1"/>
  <c r="R102" i="28"/>
  <c r="C28" i="35"/>
  <c r="C32" i="35" s="1"/>
  <c r="E102" i="28"/>
  <c r="R178" i="28" l="1"/>
  <c r="J173" i="28"/>
  <c r="R173" i="28" l="1"/>
  <c r="R179" i="28" s="1"/>
  <c r="J179" i="28"/>
  <c r="J172" i="28"/>
  <c r="R172" i="28" l="1"/>
  <c r="E75" i="28"/>
  <c r="E179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<sst xmlns="http://schemas.openxmlformats.org/spreadsheetml/2006/main" count="1313" uniqueCount="632">
  <si>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</si>
  <si>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</si>
  <si>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</si>
  <si>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</si>
  <si>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</si>
  <si>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</si>
  <si>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</si>
  <si>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</si>
  <si>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</si>
  <si>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</si>
  <si>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</si>
  <si>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</si>
  <si>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</si>
  <si>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</si>
  <si>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</si>
  <si>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</si>
  <si>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</si>
  <si>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</si>
  <si>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</si>
  <si>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</si>
  <si>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</si>
  <si>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</si>
  <si>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</si>
  <si>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</si>
  <si>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</si>
  <si>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</si>
  <si>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</si>
  <si>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</si>
  <si>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</si>
  <si>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</si>
  <si>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</si>
  <si>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</si>
  <si>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</si>
  <si>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</si>
  <si>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</si>
  <si>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</si>
  <si>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</si>
  <si>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</si>
  <si>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</si>
  <si>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</si>
  <si>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</si>
  <si>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</si>
  <si>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</si>
  <si>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</si>
  <si>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</si>
  <si>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</si>
  <si>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</si>
  <si>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</si>
  <si>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</si>
  <si>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</si>
  <si>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</si>
  <si>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</si>
  <si>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</si>
  <si>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</si>
  <si>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</si>
  <si>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</si>
  <si>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</si>
  <si>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</si>
  <si>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</si>
  <si>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</si>
  <si>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</si>
  <si>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</si>
  <si>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</si>
  <si>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</si>
  <si>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</si>
  <si>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</si>
  <si>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</si>
  <si>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</si>
  <si>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</si>
  <si>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</si>
  <si>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</si>
  <si>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</si>
  <si>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</si>
  <si>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</si>
  <si>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</si>
  <si>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</si>
  <si>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</si>
  <si>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</si>
  <si>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</si>
  <si>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</si>
  <si>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</si>
  <si>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</si>
  <si>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</si>
  <si>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</si>
  <si>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</si>
  <si>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</si>
  <si>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</si>
  <si>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</si>
  <si>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</si>
  <si>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</si>
  <si>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</si>
  <si>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</si>
  <si>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</si>
  <si>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</si>
  <si>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</si>
  <si>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</si>
  <si>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</si>
  <si>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</si>
  <si>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</si>
  <si>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</si>
  <si>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</si>
  <si>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</si>
  <si>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</si>
  <si>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</si>
  <si>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</si>
  <si>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</si>
  <si>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</si>
  <si>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</si>
  <si>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</si>
  <si>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</si>
  <si>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</si>
  <si>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</si>
  <si>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</si>
  <si>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</si>
  <si>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</si>
  <si>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</si>
  <si>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</si>
  <si>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</si>
  <si>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</si>
  <si>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</si>
  <si>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</si>
  <si>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</si>
  <si>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</si>
  <si>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</si>
  <si>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</si>
  <si>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</si>
  <si>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</si>
  <si>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</si>
  <si>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</si>
  <si>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</si>
  <si>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</si>
  <si>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</si>
  <si>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</si>
  <si>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</si>
  <si>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</si>
  <si>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</si>
  <si>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</si>
  <si>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</si>
  <si>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</si>
  <si>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</si>
  <si>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</si>
  <si>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</si>
  <si>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</si>
  <si>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</si>
  <si>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</si>
  <si>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</si>
  <si>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</si>
  <si>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</si>
  <si>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</si>
  <si>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</si>
  <si>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</si>
  <si>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</si>
  <si>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</si>
  <si>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</si>
  <si>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</si>
  <si>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</si>
  <si>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</si>
  <si>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</si>
  <si>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</si>
  <si>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</si>
  <si>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</si>
  <si>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</si>
  <si>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</si>
  <si>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</si>
  <si>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</si>
  <si>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</si>
  <si>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</si>
  <si>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</si>
  <si>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</si>
  <si>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</si>
  <si>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</si>
  <si>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</si>
  <si>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</si>
  <si>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</si>
  <si>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</si>
  <si>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</si>
  <si>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</si>
  <si>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</si>
  <si>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</si>
  <si>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</si>
  <si>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</si>
  <si>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</si>
  <si>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</si>
  <si>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</si>
  <si>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</si>
  <si>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</si>
  <si>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</si>
  <si>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</si>
  <si>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</si>
  <si>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</si>
  <si>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</si>
  <si>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</si>
  <si>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</si>
  <si>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</si>
  <si>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</si>
  <si>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</si>
  <si>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</si>
  <si>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</si>
  <si>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</si>
  <si>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</si>
  <si>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</si>
  <si>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</si>
  <si>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</si>
  <si>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</si>
  <si>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</si>
  <si>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</si>
  <si>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</si>
  <si>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</si>
  <si>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</si>
  <si>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</si>
  <si>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</si>
  <si>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</si>
  <si>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</si>
  <si>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</si>
  <si>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</si>
  <si>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</si>
  <si>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</si>
  <si>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</si>
  <si>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</si>
  <si>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</si>
  <si>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</si>
  <si>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</si>
  <si>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</si>
  <si>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</si>
  <si>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</si>
  <si>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</si>
  <si>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</si>
  <si>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</si>
  <si>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</si>
  <si>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</si>
  <si>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</si>
  <si>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</si>
  <si>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</si>
  <si>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</si>
  <si>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</si>
  <si>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</si>
  <si>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</si>
  <si>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</si>
  <si>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</si>
  <si>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</si>
  <si>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</si>
  <si>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</si>
  <si>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</si>
  <si>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</si>
  <si>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</si>
  <si>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</si>
  <si>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</si>
  <si>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</si>
  <si>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</si>
  <si>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</si>
  <si>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</si>
  <si>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</si>
  <si>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</si>
  <si>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</si>
  <si>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</si>
  <si>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</si>
  <si>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</si>
  <si>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</si>
  <si>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</si>
  <si>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</si>
  <si>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</si>
  <si>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</si>
  <si>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</si>
  <si>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</si>
  <si>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</si>
  <si>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</si>
  <si>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</si>
  <si>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</si>
  <si>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</si>
  <si>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</si>
  <si>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</si>
  <si>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</si>
  <si>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</si>
  <si>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</si>
  <si>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</si>
  <si>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</si>
  <si>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</si>
  <si>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</si>
  <si>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</si>
  <si>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</si>
  <si>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</si>
  <si>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</si>
  <si>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</si>
  <si>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</si>
  <si>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</si>
  <si>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</si>
  <si>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</si>
  <si>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</si>
  <si>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Програма розвитку та реалізації питань містобудування у м.Вараш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</si>
  <si>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</si>
  <si>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Програма розвитку автомобільних доріг, дорожнього руху та його безпеки у місті Вараш на 2016-2020 роки</t>
  </si>
  <si>
    <t>Програма відпочинку та оздоровлення дітей міста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</si>
  <si>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</si>
  <si>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</si>
  <si>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</si>
  <si>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</si>
  <si>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</si>
  <si>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</si>
  <si>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</si>
  <si>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</si>
  <si>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</si>
  <si>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Міська програма "Питна вода міста Вараш" на 2006-2020 роки</t>
  </si>
  <si>
    <t>Програма розвитку малого і середнього підприємництва в місті Вараш на 2018-2020 роки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</si>
  <si>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</si>
  <si>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</si>
  <si>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</si>
  <si>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</si>
  <si>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</si>
  <si>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</si>
  <si>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</si>
  <si>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</si>
  <si>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</si>
  <si>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</si>
  <si>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</si>
  <si>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</si>
  <si>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</si>
  <si>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</si>
  <si>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</si>
  <si>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</si>
  <si>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</si>
  <si>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</si>
  <si>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</si>
  <si>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</si>
  <si>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</si>
  <si>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</si>
  <si>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</si>
  <si>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</si>
  <si>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</si>
  <si>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</si>
  <si>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</si>
  <si>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</si>
  <si>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</si>
  <si>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</si>
  <si>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</si>
  <si>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</si>
  <si>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</si>
  <si>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</si>
  <si>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</si>
  <si>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</si>
  <si>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</si>
  <si>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</si>
  <si>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</si>
  <si>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</si>
  <si>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</si>
  <si>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</si>
  <si>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</si>
  <si>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</si>
  <si>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</si>
  <si>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</si>
  <si>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</si>
  <si>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</si>
  <si>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</si>
  <si>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Усього</t>
  </si>
  <si>
    <t>у тому числі бюджет розвитку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</si>
  <si>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</si>
  <si>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</si>
  <si>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</si>
  <si>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</si>
  <si>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</si>
  <si>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</si>
  <si>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</si>
  <si>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</si>
  <si>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</si>
  <si>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</si>
  <si>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Рішення міської ради від 15.10.2015  №2197</t>
  </si>
  <si>
    <t>Рішення міської ради від 23.01.2018  №996</t>
  </si>
  <si>
    <t>Рішення міської ради від 06.02.2018  №1013</t>
  </si>
  <si>
    <t>Рішення міської ради від 23.01.2018  №992</t>
  </si>
  <si>
    <t>0212146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</si>
  <si>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</si>
  <si>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</si>
  <si>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</si>
  <si>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</si>
  <si>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Відшкодування вартості лікарських засобів для лікування окремих захворювань</t>
  </si>
  <si>
    <t>2146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</si>
  <si>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</si>
  <si>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</si>
  <si>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</si>
  <si>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</si>
  <si>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</si>
  <si>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</si>
  <si>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</si>
  <si>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Міська комплексна програма "Здоров'я" на 2019 рік</t>
  </si>
  <si>
    <t>Рішення міської ради від 14.12.2018 №1310</t>
  </si>
  <si>
    <t>Рішення міської ради від 23.01.2018 №999</t>
  </si>
  <si>
    <t>Рішення міської ради від 23.01.2018 №1000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</si>
  <si>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</si>
  <si>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</si>
  <si>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</si>
  <si>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15.10.2015 №2196</t>
  </si>
  <si>
    <t>Рішення міської ради від  29.09.2017 №856</t>
  </si>
  <si>
    <t>Рішення міської ради від 15.10.2015  №2198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</si>
  <si>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</si>
  <si>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</si>
  <si>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23.01.2018  №1116</t>
  </si>
  <si>
    <t>Рішення міської ради від 28.11.2017  №898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</si>
  <si>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</si>
  <si>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</si>
  <si>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</si>
  <si>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</si>
  <si>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</si>
  <si>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</si>
  <si>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</si>
  <si>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</si>
  <si>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Рішення міської ради від 14.12.2018 №1309</t>
  </si>
  <si>
    <t>Міська програма "Харчування учнів закладів загальної середньої освіти міста Вараш" на 2019 рік</t>
  </si>
  <si>
    <t>Програма цільової фінансової підтримки Кузнецовського міського комунального підприємства на період 2017 - 2027 роки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</si>
  <si>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</si>
  <si>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>0216082</t>
  </si>
  <si>
    <t>6082</t>
  </si>
  <si>
    <t>Придбання житла для окремих категорій населення  відповідно до законодавства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</si>
  <si>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</si>
  <si>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в т.ч. за рахунок залишку медичної субвенції з державного бюджету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</si>
  <si>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</si>
  <si>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</si>
  <si>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Рішення міської ради від 21.12.2018  №1368</t>
  </si>
  <si>
    <t>Міська програма забезпечення житлом учасників антитерористичної операції, операції об’єднаних сил на 2018-2020 роки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</si>
  <si>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</si>
  <si>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</si>
  <si>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</si>
  <si>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</si>
  <si>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1516013</t>
  </si>
  <si>
    <t>6013</t>
  </si>
  <si>
    <t>Забезпечення діяльності водопровідно-каналізаційного господарства</t>
  </si>
  <si>
    <t>1517325</t>
  </si>
  <si>
    <t>7325</t>
  </si>
  <si>
    <t>Будівництво споруд, установ та закладів фізичної культури і спорту</t>
  </si>
  <si>
    <t>1514060</t>
  </si>
  <si>
    <t>1517324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</si>
  <si>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</si>
  <si>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</si>
  <si>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7324</t>
  </si>
  <si>
    <t>Будівництво установ та закладів культури</t>
  </si>
  <si>
    <t>Рішення міської ради від 21.12.2018  №1357</t>
  </si>
  <si>
    <t>1518340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</si>
  <si>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</si>
  <si>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</si>
  <si>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</si>
  <si>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Будівництво об'єктів інфраструктури парку культури та відпочинку  (виготовлення проектно-кошторисної документації)</t>
  </si>
  <si>
    <t>Виконання інвестиційних проектів в рамках здійснення заходів щодо соціально-економічного розвитку окремих територій</t>
  </si>
  <si>
    <t>0217363</t>
  </si>
  <si>
    <t>7363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</si>
  <si>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</si>
  <si>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</si>
  <si>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</si>
  <si>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</si>
  <si>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</si>
  <si>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</si>
  <si>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</si>
  <si>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</si>
  <si>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</si>
  <si>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</si>
  <si>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</si>
  <si>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</si>
  <si>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</si>
  <si>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</si>
  <si>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</si>
  <si>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</si>
  <si>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</si>
  <si>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</si>
  <si>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</si>
  <si>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</si>
  <si>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</si>
  <si>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</si>
  <si>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</si>
  <si>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</si>
  <si>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</si>
  <si>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</si>
  <si>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</si>
  <si>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</si>
  <si>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</si>
  <si>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</si>
  <si>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</si>
  <si>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</si>
  <si>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</si>
  <si>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</si>
  <si>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</si>
  <si>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</si>
  <si>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</si>
  <si>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</si>
  <si>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</si>
  <si>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</si>
  <si>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</si>
  <si>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</si>
  <si>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</si>
  <si>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</si>
  <si>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</si>
  <si>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</si>
  <si>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</si>
  <si>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</si>
  <si>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</si>
  <si>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</si>
  <si>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</si>
  <si>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</si>
  <si>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</si>
  <si>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</si>
  <si>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</si>
  <si>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</si>
  <si>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</si>
  <si>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</si>
  <si>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</si>
  <si>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</si>
  <si>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</si>
  <si>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</si>
  <si>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</si>
  <si>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</si>
  <si>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</si>
  <si>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</si>
  <si>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</si>
  <si>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</si>
  <si>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</si>
  <si>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</si>
  <si>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</si>
  <si>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</si>
  <si>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</si>
  <si>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</si>
  <si>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</si>
  <si>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</si>
  <si>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</si>
  <si>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</si>
  <si>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</si>
  <si>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</si>
  <si>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</si>
  <si>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</si>
  <si>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</si>
  <si>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</si>
  <si>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</si>
  <si>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</si>
  <si>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</si>
  <si>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</si>
  <si>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</si>
  <si>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</si>
  <si>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</si>
  <si>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Секретар міської ради                                                            О.Мензул</t>
  </si>
  <si>
    <t xml:space="preserve"> </t>
  </si>
  <si>
    <t>0817363</t>
  </si>
  <si>
    <t>0617363</t>
  </si>
  <si>
    <t>0611170</t>
  </si>
  <si>
    <t>1170</t>
  </si>
  <si>
    <t>0210180</t>
  </si>
  <si>
    <t>Інша діяльність у сфері державного управління</t>
  </si>
  <si>
    <t>O2</t>
  </si>
  <si>
    <t>-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</si>
  <si>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</si>
  <si>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</si>
  <si>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</si>
  <si>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 xml:space="preserve">субвенції </t>
  </si>
  <si>
    <t>О3</t>
  </si>
  <si>
    <t xml:space="preserve"> загального фонду на:</t>
  </si>
  <si>
    <t>спеціального фонду на</t>
  </si>
  <si>
    <t>О4</t>
  </si>
  <si>
    <t xml:space="preserve"> 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</si>
  <si>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 xml:space="preserve">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</si>
  <si>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</si>
  <si>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 здійснення переданих видатків у сфері освіти за рахунок коштів освітньої субвенції </t>
  </si>
  <si>
    <t>Інші субвенції з місцевого бюджету на</t>
  </si>
  <si>
    <t>пільгове медичне обслуговування осіб, які постраждали внаслідок Чорнобильської катастрофи</t>
  </si>
  <si>
    <t>комплексну програму енергоефективності Рівненської області на 2018-2025 роки</t>
  </si>
  <si>
    <t>видатки розвитку</t>
  </si>
  <si>
    <t>О7</t>
  </si>
  <si>
    <t>17203100000</t>
  </si>
  <si>
    <t>Бюджет м.Вараш</t>
  </si>
  <si>
    <t>Обласний бюджет Рівненської області</t>
  </si>
  <si>
    <t>х</t>
  </si>
  <si>
    <t>Реконструкція загальноосвітньої школи №2 в мікрорайоні Будівельників, 56 м.Вараш Рівненської області (Реконструкція покрівлі, заміна вікон, утеплення зовнішніх стін, опорядження фасадів) (Коригування)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</si>
  <si>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</si>
  <si>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</si>
  <si>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 xml:space="preserve">     Секретар міської ради                                     О.Мензул</t>
  </si>
  <si>
    <t>1519770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</si>
  <si>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</si>
  <si>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</si>
  <si>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</si>
  <si>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Забезпечення діяльності інклюзивно-ресурсних центрів</t>
  </si>
  <si>
    <t xml:space="preserve">інша субвенція на капітальний ремонт асфальтобетонного покриття вулиці Енергетиків, вулиці Соборної міста Вараш Рівненської області на умовах співфінансування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</si>
  <si>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</si>
  <si>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</si>
  <si>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</si>
  <si>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</si>
  <si>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</si>
  <si>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</si>
  <si>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1017363</t>
  </si>
  <si>
    <t>за рахунок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</si>
  <si>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місцевого бюджету за рахунок залишку коштів освітньої субвенції, що утворився на початок бюджетного періоду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</si>
  <si>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</si>
  <si>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</si>
  <si>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</si>
  <si>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</si>
  <si>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</si>
  <si>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</si>
  <si>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Субвенції з державного бюджету місцевим бюджетам</t>
  </si>
  <si>
    <r>
      <t>Туристичний збір</t>
    </r>
    <r>
      <rPr>
        <sz val="22"/>
        <rFont val="Times New Roman"/>
        <family val="1"/>
        <charset val="204"/>
      </rPr>
      <t> </t>
    </r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</si>
  <si>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</si>
  <si>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за рахунок субвенції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</si>
  <si>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за рахунок  субвенції з державного бюджету на здійснення заходів щодо соціально-економічного розвитку окремих територій</t>
  </si>
  <si>
    <t>Програма розвитку фізичної культури і спорту територіальних громад Вараської міської ради на 2018-2020 роки</t>
  </si>
  <si>
    <t>1510150</t>
  </si>
  <si>
    <t>1512111</t>
  </si>
  <si>
    <t>перерозподіл</t>
  </si>
  <si>
    <t>обсяг субвенції на підтримку осіб з особливими освітніми потребами у закладах дошкільної освіти</t>
  </si>
  <si>
    <t>субвенції з місцевих бюджетів</t>
  </si>
  <si>
    <t>на закупівлю дидактичних матеріалів для учнів початкових класів, що навчаються за новими методиками відповідно до Концепції “Нова українська школа”</t>
  </si>
  <si>
    <t>на закупівлю сучасних меблів для початкових класів нової української школи</t>
  </si>
  <si>
    <t>на закупівлю музичних інструментів, комп’ютерного обладнання, відповідного мультимедійного контенту для початкових класів нової української школи</t>
  </si>
  <si>
    <t>Трансферти з  інших місцевих бюджетів</t>
  </si>
  <si>
    <t>інші субвенції з місцевих бюджетів на:</t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</si>
  <si>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</si>
  <si>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</si>
  <si>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з районних і міських бюджетів бюджету міста Вараш на обслуговування осіб з обмеженими фізичними можливостями в комунальному закладі "Вараський міський центр соціальної реабілітації дітей-інвалідів" імені З.А.Матвієнко: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</si>
  <si>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</si>
  <si>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</si>
  <si>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</si>
  <si>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</si>
  <si>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</si>
  <si>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</si>
  <si>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</si>
  <si>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</si>
  <si>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</si>
  <si>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</si>
  <si>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</si>
  <si>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 xml:space="preserve"> Додаток 4 </t>
  </si>
  <si>
    <t xml:space="preserve">  до рішення міської ради</t>
  </si>
  <si>
    <t xml:space="preserve">  ____________2019  року    №_____</t>
  </si>
  <si>
    <t>загального фонду на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</si>
  <si>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</si>
  <si>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</si>
  <si>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педпрацівникам інклюзивно-ресурсних центрів)</t>
  </si>
  <si>
    <t xml:space="preserve"> 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</si>
  <si>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 (цільові видатки для медичного обслуговування внутрішньо переміщених  осіб)</t>
  </si>
  <si>
    <t>обслуговування осіб з обмеженими фізичними можливостями в комунальному закладі "Вараський міський центр соціальної реабілітації дітей-інвалідів" імені З.А.Матвієнко</t>
  </si>
  <si>
    <t xml:space="preserve">Субвенція з місцевого бюджету за рахунок залишку коштів освітньої субвенції, що утворився на початок бюджетного періоду (на придбання обладнання для оснащення ресурсних кімнат)
</t>
  </si>
  <si>
    <t xml:space="preserve">Секретар міської ради                                         О.Мензул
</t>
  </si>
  <si>
    <t xml:space="preserve">ЗМІНИ ДО  МІЖБЮДЖЕТНИХ  ТРАНСФЕРТІВ  на 2019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</si>
</sst>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6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sz val="12"/>
      <color rgb="FFFF0000"/>
      <name val="Arial Cyr"/>
      <charset val="204"/>
    </font>
    <font>
      <i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i/>
      <sz val="14"/>
      <name val="Times New Roman"/>
      <family val="1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i/>
      <sz val="12"/>
      <name val="Times New Roman CYR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Helv"/>
      <charset val="204"/>
    </font>
    <font>
      <sz val="14"/>
      <color rgb="FFFF0000"/>
      <name val="Times New Roman"/>
      <family val="1"/>
    </font>
    <font>
      <i/>
      <sz val="12"/>
      <color rgb="FFFF0000"/>
      <name val="Arial Cyr"/>
      <charset val="204"/>
    </font>
    <font>
      <i/>
      <sz val="14"/>
      <name val="Helv"/>
      <charset val="204"/>
    </font>
    <font>
      <b/>
      <sz val="14"/>
      <color rgb="FFFF0000"/>
      <name val="Times New Roman Cyr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Times New Roman CYR"/>
      <charset val="204"/>
    </font>
    <font>
      <sz val="12"/>
      <name val="Helv"/>
      <charset val="204"/>
    </font>
    <font>
      <sz val="14"/>
      <color rgb="FFFF0000"/>
      <name val="Arial Cyr"/>
      <family val="2"/>
      <charset val="204"/>
    </font>
    <font>
      <sz val="14"/>
      <name val="Helv"/>
      <charset val="204"/>
    </font>
    <font>
      <i/>
      <sz val="12"/>
      <name val="Helv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i/>
      <sz val="10"/>
      <name val="Arial Cyr"/>
      <charset val="204"/>
    </font>
    <font>
      <b/>
      <sz val="16"/>
      <name val="Times New Roman Cyr"/>
      <charset val="204"/>
    </font>
    <font>
      <sz val="10"/>
      <name val="Times New Roman CYR"/>
      <charset val="204"/>
    </font>
    <font>
      <b/>
      <i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4"/>
      <color indexed="8"/>
      <name val="Times New Roman Cyr"/>
      <family val="1"/>
      <charset val="204"/>
    </font>
    <font>
      <b/>
      <sz val="12"/>
      <name val="Arial Cyr"/>
      <family val="2"/>
      <charset val="204"/>
    </font>
    <font>
      <sz val="20"/>
      <name val="Arial Cyr"/>
      <charset val="204"/>
    </font>
    <font>
      <sz val="2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1"/>
      <name val="Times New Roman Cyr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 CYR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i/>
      <sz val="11"/>
      <color rgb="FFFF0000"/>
      <name val="Times New Roman Cyr"/>
      <family val="1"/>
      <charset val="204"/>
    </font>
    <font>
      <b/>
      <i/>
      <sz val="11"/>
      <color rgb="FFFF0000"/>
      <name val="Times New Roman"/>
      <family val="1"/>
    </font>
    <font>
      <b/>
      <i/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 CYR"/>
      <charset val="204"/>
    </font>
    <font>
      <sz val="11"/>
      <name val="Arial Cyr"/>
      <charset val="204"/>
    </font>
    <font>
      <i/>
      <sz val="11"/>
      <name val="Times New Roman CYR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72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6" fillId="0" borderId="0"/>
    <xf numFmtId="0" fontId="2" fillId="0" borderId="0"/>
    <xf numFmtId="0" fontId="33" fillId="0" borderId="0"/>
  </cellStyleXfs>
  <cellXfs count="949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3" fillId="0" borderId="0" xfId="0" applyFont="1"/>
    <xf numFmtId="0" fontId="13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0" fillId="0" borderId="0" xfId="5" applyFont="1"/>
    <xf numFmtId="0" fontId="23" fillId="0" borderId="0" xfId="5" applyFont="1"/>
    <xf numFmtId="0" fontId="15" fillId="0" borderId="0" xfId="5" applyFont="1"/>
    <xf numFmtId="0" fontId="23" fillId="0" borderId="0" xfId="5" applyFont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7" fillId="0" borderId="0" xfId="5" applyFont="1"/>
    <xf numFmtId="49" fontId="23" fillId="0" borderId="0" xfId="5" applyNumberFormat="1" applyFont="1"/>
    <xf numFmtId="0" fontId="28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3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49" fontId="11" fillId="2" borderId="1" xfId="0" applyNumberFormat="1" applyFont="1" applyFill="1" applyBorder="1" applyAlignment="1" applyProtection="1">
      <alignment horizontal="center" wrapText="1"/>
      <protection locked="0"/>
    </xf>
    <xf numFmtId="49" fontId="24" fillId="2" borderId="1" xfId="5" applyNumberFormat="1" applyFont="1" applyFill="1" applyBorder="1" applyAlignment="1">
      <alignment horizontal="center" wrapText="1"/>
    </xf>
    <xf numFmtId="49" fontId="24" fillId="2" borderId="1" xfId="5" applyNumberFormat="1" applyFont="1" applyFill="1" applyBorder="1" applyAlignment="1" applyProtection="1">
      <alignment horizontal="center" wrapText="1"/>
      <protection locked="0"/>
    </xf>
    <xf numFmtId="3" fontId="15" fillId="2" borderId="2" xfId="5" applyNumberFormat="1" applyFont="1" applyFill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4" fontId="15" fillId="0" borderId="1" xfId="5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3" fontId="15" fillId="0" borderId="6" xfId="5" applyNumberFormat="1" applyFont="1" applyBorder="1" applyAlignment="1">
      <alignment wrapText="1"/>
    </xf>
    <xf numFmtId="0" fontId="27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2" fillId="0" borderId="0" xfId="4" applyFont="1" applyAlignment="1"/>
    <xf numFmtId="0" fontId="33" fillId="0" borderId="0" xfId="4" applyFont="1" applyFill="1" applyBorder="1"/>
    <xf numFmtId="0" fontId="9" fillId="0" borderId="0" xfId="4" applyFont="1" applyFill="1" applyBorder="1"/>
    <xf numFmtId="0" fontId="18" fillId="0" borderId="0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 vertical="center" wrapText="1"/>
    </xf>
    <xf numFmtId="0" fontId="36" fillId="0" borderId="1" xfId="4" applyFont="1" applyFill="1" applyBorder="1" applyAlignment="1">
      <alignment horizontal="center" vertical="center"/>
    </xf>
    <xf numFmtId="49" fontId="37" fillId="0" borderId="1" xfId="4" applyNumberFormat="1" applyFont="1" applyFill="1" applyBorder="1" applyAlignment="1">
      <alignment horizontal="center" vertical="top" wrapText="1"/>
    </xf>
    <xf numFmtId="0" fontId="37" fillId="0" borderId="1" xfId="4" applyFont="1" applyFill="1" applyBorder="1" applyAlignment="1">
      <alignment horizontal="center" vertical="center" wrapText="1"/>
    </xf>
    <xf numFmtId="0" fontId="38" fillId="0" borderId="0" xfId="4" applyFont="1" applyFill="1" applyBorder="1"/>
    <xf numFmtId="49" fontId="39" fillId="0" borderId="1" xfId="4" applyNumberFormat="1" applyFont="1" applyFill="1" applyBorder="1" applyAlignment="1">
      <alignment wrapText="1"/>
    </xf>
    <xf numFmtId="0" fontId="40" fillId="3" borderId="0" xfId="4" applyFont="1" applyFill="1" applyBorder="1"/>
    <xf numFmtId="0" fontId="40" fillId="0" borderId="0" xfId="4" applyFont="1" applyFill="1" applyBorder="1"/>
    <xf numFmtId="49" fontId="41" fillId="0" borderId="1" xfId="4" applyNumberFormat="1" applyFont="1" applyFill="1" applyBorder="1" applyAlignment="1">
      <alignment horizontal="left" wrapText="1"/>
    </xf>
    <xf numFmtId="2" fontId="40" fillId="0" borderId="0" xfId="4" applyNumberFormat="1" applyFont="1" applyFill="1" applyBorder="1"/>
    <xf numFmtId="0" fontId="33" fillId="3" borderId="0" xfId="4" applyFont="1" applyFill="1" applyBorder="1"/>
    <xf numFmtId="49" fontId="41" fillId="0" borderId="1" xfId="4" applyNumberFormat="1" applyFont="1" applyFill="1" applyBorder="1" applyAlignment="1">
      <alignment wrapText="1"/>
    </xf>
    <xf numFmtId="49" fontId="33" fillId="0" borderId="0" xfId="4" applyNumberFormat="1" applyFont="1" applyFill="1" applyBorder="1" applyAlignment="1">
      <alignment vertical="top" wrapText="1"/>
    </xf>
    <xf numFmtId="0" fontId="43" fillId="0" borderId="0" xfId="4" applyFont="1" applyFill="1" applyBorder="1"/>
    <xf numFmtId="0" fontId="44" fillId="0" borderId="0" xfId="4" applyFont="1" applyFill="1" applyBorder="1"/>
    <xf numFmtId="0" fontId="40" fillId="0" borderId="0" xfId="6" applyFont="1" applyFill="1" applyBorder="1" applyAlignment="1" applyProtection="1">
      <alignment vertical="center" wrapText="1"/>
    </xf>
    <xf numFmtId="164" fontId="43" fillId="0" borderId="0" xfId="4" applyNumberFormat="1" applyFont="1" applyFill="1" applyBorder="1"/>
    <xf numFmtId="3" fontId="43" fillId="0" borderId="0" xfId="4" applyNumberFormat="1" applyFont="1" applyFill="1" applyBorder="1"/>
    <xf numFmtId="1" fontId="33" fillId="0" borderId="0" xfId="4" applyNumberFormat="1" applyFont="1" applyFill="1" applyBorder="1" applyAlignment="1">
      <alignment vertical="top" wrapText="1"/>
    </xf>
    <xf numFmtId="0" fontId="46" fillId="0" borderId="0" xfId="0" applyFont="1" applyAlignment="1">
      <alignment horizontal="left"/>
    </xf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15" fillId="0" borderId="0" xfId="0" applyFont="1"/>
    <xf numFmtId="0" fontId="50" fillId="0" borderId="0" xfId="0" applyFont="1"/>
    <xf numFmtId="0" fontId="20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3" fontId="35" fillId="0" borderId="1" xfId="4" applyNumberFormat="1" applyFont="1" applyFill="1" applyBorder="1" applyAlignment="1">
      <alignment horizontal="center" wrapText="1"/>
    </xf>
    <xf numFmtId="3" fontId="41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/>
    </xf>
    <xf numFmtId="3" fontId="25" fillId="0" borderId="1" xfId="5" applyNumberFormat="1" applyFont="1" applyFill="1" applyBorder="1" applyAlignment="1">
      <alignment horizontal="center" wrapText="1"/>
    </xf>
    <xf numFmtId="0" fontId="7" fillId="0" borderId="9" xfId="5" applyFont="1" applyBorder="1" applyAlignment="1">
      <alignment horizontal="center" vertical="center" wrapText="1"/>
    </xf>
    <xf numFmtId="0" fontId="0" fillId="0" borderId="0" xfId="0" applyFont="1"/>
    <xf numFmtId="3" fontId="42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left" wrapText="1"/>
    </xf>
    <xf numFmtId="49" fontId="39" fillId="0" borderId="1" xfId="4" applyNumberFormat="1" applyFont="1" applyFill="1" applyBorder="1" applyAlignment="1">
      <alignment horizontal="center" wrapText="1"/>
    </xf>
    <xf numFmtId="49" fontId="41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left" wrapText="1"/>
    </xf>
    <xf numFmtId="0" fontId="17" fillId="0" borderId="0" xfId="0" applyFont="1"/>
    <xf numFmtId="3" fontId="56" fillId="0" borderId="0" xfId="0" applyNumberFormat="1" applyFont="1"/>
    <xf numFmtId="3" fontId="20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0" fontId="20" fillId="0" borderId="0" xfId="0" applyFont="1"/>
    <xf numFmtId="0" fontId="61" fillId="0" borderId="0" xfId="0" applyFont="1"/>
    <xf numFmtId="49" fontId="25" fillId="0" borderId="1" xfId="0" applyNumberFormat="1" applyFont="1" applyBorder="1" applyAlignment="1">
      <alignment horizontal="center" wrapText="1"/>
    </xf>
    <xf numFmtId="0" fontId="62" fillId="0" borderId="0" xfId="0" applyFont="1"/>
    <xf numFmtId="1" fontId="24" fillId="2" borderId="1" xfId="5" applyNumberFormat="1" applyFont="1" applyFill="1" applyBorder="1" applyAlignment="1" applyProtection="1">
      <alignment horizontal="center" wrapText="1"/>
      <protection locked="0"/>
    </xf>
    <xf numFmtId="3" fontId="52" fillId="0" borderId="0" xfId="0" applyNumberFormat="1" applyFont="1"/>
    <xf numFmtId="3" fontId="58" fillId="0" borderId="1" xfId="5" applyNumberFormat="1" applyFont="1" applyBorder="1" applyAlignment="1">
      <alignment horizontal="center" wrapText="1"/>
    </xf>
    <xf numFmtId="3" fontId="15" fillId="2" borderId="6" xfId="5" applyNumberFormat="1" applyFont="1" applyFill="1" applyBorder="1" applyAlignment="1">
      <alignment horizontal="center" vertical="center" wrapText="1"/>
    </xf>
    <xf numFmtId="3" fontId="64" fillId="0" borderId="1" xfId="5" applyNumberFormat="1" applyFont="1" applyFill="1" applyBorder="1" applyAlignment="1">
      <alignment horizontal="center" wrapText="1"/>
    </xf>
    <xf numFmtId="49" fontId="24" fillId="2" borderId="1" xfId="5" applyNumberFormat="1" applyFont="1" applyFill="1" applyBorder="1" applyAlignment="1">
      <alignment horizontal="center" vertical="top" wrapText="1"/>
    </xf>
    <xf numFmtId="49" fontId="42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1" xfId="0" applyBorder="1"/>
    <xf numFmtId="3" fontId="10" fillId="0" borderId="4" xfId="0" applyNumberFormat="1" applyFont="1" applyFill="1" applyBorder="1" applyAlignment="1">
      <alignment horizontal="center" wrapText="1"/>
    </xf>
    <xf numFmtId="3" fontId="10" fillId="0" borderId="4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59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42" fillId="0" borderId="4" xfId="0" applyNumberFormat="1" applyFont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left" wrapText="1"/>
    </xf>
    <xf numFmtId="49" fontId="25" fillId="0" borderId="8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 applyProtection="1">
      <alignment horizontal="left" wrapText="1"/>
      <protection locked="0"/>
    </xf>
    <xf numFmtId="49" fontId="15" fillId="0" borderId="4" xfId="0" applyNumberFormat="1" applyFont="1" applyBorder="1" applyAlignment="1" applyProtection="1">
      <alignment horizontal="left" wrapText="1"/>
      <protection locked="0"/>
    </xf>
    <xf numFmtId="49" fontId="15" fillId="0" borderId="7" xfId="0" applyNumberFormat="1" applyFont="1" applyBorder="1" applyAlignment="1" applyProtection="1">
      <alignment horizontal="left" wrapText="1"/>
      <protection locked="0"/>
    </xf>
    <xf numFmtId="49" fontId="14" fillId="0" borderId="8" xfId="0" applyNumberFormat="1" applyFont="1" applyFill="1" applyBorder="1" applyAlignment="1">
      <alignment horizontal="center" wrapText="1"/>
    </xf>
    <xf numFmtId="49" fontId="42" fillId="0" borderId="4" xfId="0" applyNumberFormat="1" applyFont="1" applyBorder="1" applyAlignment="1">
      <alignment horizontal="left" wrapText="1"/>
    </xf>
    <xf numFmtId="49" fontId="13" fillId="2" borderId="1" xfId="1" applyNumberFormat="1" applyFont="1" applyFill="1" applyBorder="1" applyAlignment="1" applyProtection="1">
      <alignment horizontal="left" wrapText="1"/>
      <protection locked="0"/>
    </xf>
    <xf numFmtId="0" fontId="42" fillId="0" borderId="1" xfId="0" applyFont="1" applyBorder="1" applyAlignment="1">
      <alignment horizontal="center" wrapText="1"/>
    </xf>
    <xf numFmtId="3" fontId="30" fillId="0" borderId="1" xfId="5" applyNumberFormat="1" applyFont="1" applyFill="1" applyBorder="1" applyAlignment="1">
      <alignment horizontal="center" wrapText="1"/>
    </xf>
    <xf numFmtId="49" fontId="24" fillId="0" borderId="1" xfId="5" applyNumberFormat="1" applyFont="1" applyFill="1" applyBorder="1" applyAlignment="1" applyProtection="1">
      <alignment horizontal="center" wrapText="1"/>
      <protection locked="0"/>
    </xf>
    <xf numFmtId="3" fontId="24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6" xfId="5" applyNumberFormat="1" applyFont="1" applyFill="1" applyBorder="1" applyAlignment="1">
      <alignment wrapText="1"/>
    </xf>
    <xf numFmtId="0" fontId="27" fillId="0" borderId="0" xfId="5" applyFont="1" applyFill="1" applyAlignment="1">
      <alignment wrapText="1"/>
    </xf>
    <xf numFmtId="0" fontId="20" fillId="0" borderId="1" xfId="0" applyFont="1" applyBorder="1" applyAlignment="1">
      <alignment horizontal="left" vertical="center" wrapText="1"/>
    </xf>
    <xf numFmtId="3" fontId="60" fillId="0" borderId="1" xfId="5" applyNumberFormat="1" applyFont="1" applyFill="1" applyBorder="1" applyAlignment="1" applyProtection="1">
      <alignment horizontal="center" wrapText="1"/>
      <protection locked="0"/>
    </xf>
    <xf numFmtId="3" fontId="64" fillId="0" borderId="1" xfId="5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" fillId="0" borderId="1" xfId="0" applyNumberFormat="1" applyFont="1" applyFill="1" applyBorder="1" applyAlignment="1">
      <alignment horizontal="left" wrapText="1"/>
    </xf>
    <xf numFmtId="3" fontId="68" fillId="2" borderId="1" xfId="5" applyNumberFormat="1" applyFont="1" applyFill="1" applyBorder="1" applyAlignment="1" applyProtection="1">
      <alignment horizontal="center" wrapText="1"/>
      <protection locked="0"/>
    </xf>
    <xf numFmtId="49" fontId="68" fillId="2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horizontal="left" wrapText="1"/>
    </xf>
    <xf numFmtId="0" fontId="14" fillId="0" borderId="0" xfId="0" applyFont="1"/>
    <xf numFmtId="0" fontId="20" fillId="0" borderId="1" xfId="0" applyFont="1" applyFill="1" applyBorder="1" applyAlignment="1">
      <alignment wrapText="1"/>
    </xf>
    <xf numFmtId="0" fontId="66" fillId="0" borderId="0" xfId="0" applyFont="1"/>
    <xf numFmtId="3" fontId="30" fillId="4" borderId="1" xfId="0" applyNumberFormat="1" applyFont="1" applyFill="1" applyBorder="1" applyAlignment="1">
      <alignment horizontal="center"/>
    </xf>
    <xf numFmtId="0" fontId="70" fillId="0" borderId="1" xfId="0" applyFont="1" applyBorder="1" applyAlignment="1">
      <alignment wrapText="1"/>
    </xf>
    <xf numFmtId="49" fontId="20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Border="1" applyAlignment="1">
      <alignment horizontal="center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1" xfId="0" applyNumberFormat="1" applyFont="1" applyFill="1" applyBorder="1" applyAlignment="1" applyProtection="1">
      <alignment wrapText="1"/>
      <protection locked="0"/>
    </xf>
    <xf numFmtId="0" fontId="71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69" fillId="0" borderId="1" xfId="0" applyNumberFormat="1" applyFont="1" applyBorder="1" applyAlignment="1">
      <alignment horizontal="center" wrapText="1"/>
    </xf>
    <xf numFmtId="0" fontId="42" fillId="0" borderId="8" xfId="0" applyFont="1" applyBorder="1" applyAlignment="1">
      <alignment horizontal="center" wrapText="1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justify" wrapText="1"/>
    </xf>
    <xf numFmtId="3" fontId="35" fillId="0" borderId="1" xfId="4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37" fillId="0" borderId="1" xfId="0" applyFont="1" applyBorder="1" applyAlignment="1">
      <alignment horizontal="center" wrapText="1"/>
    </xf>
    <xf numFmtId="0" fontId="35" fillId="0" borderId="4" xfId="0" applyFont="1" applyBorder="1" applyAlignment="1">
      <alignment horizontal="center" vertical="center" wrapText="1"/>
    </xf>
    <xf numFmtId="0" fontId="76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77" fillId="0" borderId="0" xfId="0" applyFont="1"/>
    <xf numFmtId="0" fontId="66" fillId="0" borderId="1" xfId="0" applyFont="1" applyBorder="1"/>
    <xf numFmtId="0" fontId="61" fillId="0" borderId="1" xfId="0" applyFont="1" applyBorder="1"/>
    <xf numFmtId="0" fontId="62" fillId="0" borderId="1" xfId="0" applyFont="1" applyBorder="1"/>
    <xf numFmtId="49" fontId="70" fillId="4" borderId="1" xfId="0" applyNumberFormat="1" applyFont="1" applyFill="1" applyBorder="1" applyAlignment="1">
      <alignment horizontal="center"/>
    </xf>
    <xf numFmtId="0" fontId="70" fillId="4" borderId="1" xfId="0" applyFont="1" applyFill="1" applyBorder="1"/>
    <xf numFmtId="0" fontId="30" fillId="4" borderId="1" xfId="0" applyFont="1" applyFill="1" applyBorder="1" applyAlignment="1">
      <alignment wrapText="1"/>
    </xf>
    <xf numFmtId="0" fontId="37" fillId="0" borderId="1" xfId="5" applyFont="1" applyBorder="1" applyAlignment="1">
      <alignment horizontal="center" vertical="center" wrapText="1"/>
    </xf>
    <xf numFmtId="0" fontId="78" fillId="0" borderId="2" xfId="5" applyFont="1" applyBorder="1" applyAlignment="1">
      <alignment horizontal="center" vertical="center" wrapText="1"/>
    </xf>
    <xf numFmtId="0" fontId="79" fillId="0" borderId="0" xfId="5" applyFont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49" fontId="75" fillId="0" borderId="1" xfId="0" applyNumberFormat="1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80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Border="1" applyAlignment="1">
      <alignment horizontal="center" wrapText="1"/>
    </xf>
    <xf numFmtId="0" fontId="83" fillId="0" borderId="0" xfId="0" applyFont="1"/>
    <xf numFmtId="3" fontId="81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left" wrapText="1"/>
    </xf>
    <xf numFmtId="49" fontId="86" fillId="0" borderId="1" xfId="0" applyNumberFormat="1" applyFont="1" applyFill="1" applyBorder="1" applyAlignment="1">
      <alignment horizontal="left" wrapText="1"/>
    </xf>
    <xf numFmtId="3" fontId="87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3" fontId="88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Border="1" applyAlignment="1">
      <alignment horizontal="center" wrapText="1"/>
    </xf>
    <xf numFmtId="49" fontId="88" fillId="0" borderId="1" xfId="0" applyNumberFormat="1" applyFont="1" applyFill="1" applyBorder="1" applyAlignment="1">
      <alignment horizontal="center" wrapText="1"/>
    </xf>
    <xf numFmtId="0" fontId="88" fillId="0" borderId="0" xfId="0" applyFont="1" applyAlignment="1">
      <alignment horizontal="center"/>
    </xf>
    <xf numFmtId="49" fontId="81" fillId="0" borderId="1" xfId="0" applyNumberFormat="1" applyFont="1" applyFill="1" applyBorder="1" applyAlignment="1">
      <alignment horizontal="left" wrapText="1"/>
    </xf>
    <xf numFmtId="0" fontId="88" fillId="0" borderId="0" xfId="0" applyFont="1"/>
    <xf numFmtId="49" fontId="80" fillId="0" borderId="1" xfId="0" applyNumberFormat="1" applyFont="1" applyFill="1" applyBorder="1" applyAlignment="1" applyProtection="1">
      <alignment horizontal="left" wrapText="1"/>
      <protection locked="0"/>
    </xf>
    <xf numFmtId="3" fontId="81" fillId="0" borderId="1" xfId="0" applyNumberFormat="1" applyFont="1" applyBorder="1" applyAlignment="1">
      <alignment horizontal="center" wrapText="1"/>
    </xf>
    <xf numFmtId="0" fontId="61" fillId="0" borderId="0" xfId="0" applyFont="1" applyFill="1" applyBorder="1"/>
    <xf numFmtId="3" fontId="87" fillId="0" borderId="1" xfId="0" applyNumberFormat="1" applyFont="1" applyBorder="1" applyAlignment="1">
      <alignment horizontal="center" wrapText="1"/>
    </xf>
    <xf numFmtId="49" fontId="88" fillId="0" borderId="1" xfId="0" applyNumberFormat="1" applyFont="1" applyBorder="1" applyAlignment="1">
      <alignment horizontal="center" wrapText="1"/>
    </xf>
    <xf numFmtId="3" fontId="85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Border="1" applyAlignment="1">
      <alignment horizontal="center" wrapText="1"/>
    </xf>
    <xf numFmtId="3" fontId="85" fillId="0" borderId="1" xfId="0" applyNumberFormat="1" applyFont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1" fillId="0" borderId="1" xfId="0" applyNumberFormat="1" applyFont="1" applyBorder="1" applyAlignment="1">
      <alignment horizontal="left" wrapText="1"/>
    </xf>
    <xf numFmtId="49" fontId="85" fillId="3" borderId="1" xfId="0" applyNumberFormat="1" applyFont="1" applyFill="1" applyBorder="1" applyAlignment="1">
      <alignment horizontal="center" wrapText="1"/>
    </xf>
    <xf numFmtId="49" fontId="85" fillId="3" borderId="1" xfId="0" applyNumberFormat="1" applyFont="1" applyFill="1" applyBorder="1" applyAlignment="1">
      <alignment horizontal="left" wrapText="1"/>
    </xf>
    <xf numFmtId="3" fontId="81" fillId="0" borderId="1" xfId="0" applyNumberFormat="1" applyFont="1" applyFill="1" applyBorder="1" applyAlignment="1" applyProtection="1">
      <alignment horizontal="center"/>
      <protection locked="0"/>
    </xf>
    <xf numFmtId="49" fontId="85" fillId="0" borderId="1" xfId="2" applyNumberFormat="1" applyFont="1" applyFill="1" applyBorder="1" applyAlignment="1">
      <alignment horizontal="center" wrapText="1"/>
    </xf>
    <xf numFmtId="49" fontId="85" fillId="0" borderId="1" xfId="2" applyNumberFormat="1" applyFont="1" applyFill="1" applyBorder="1" applyAlignment="1">
      <alignment horizontal="left" wrapText="1"/>
    </xf>
    <xf numFmtId="3" fontId="85" fillId="0" borderId="1" xfId="0" applyNumberFormat="1" applyFont="1" applyFill="1" applyBorder="1" applyAlignment="1" applyProtection="1">
      <alignment horizontal="center"/>
      <protection locked="0"/>
    </xf>
    <xf numFmtId="3" fontId="81" fillId="0" borderId="1" xfId="0" applyNumberFormat="1" applyFont="1" applyFill="1" applyBorder="1" applyAlignment="1">
      <alignment horizontal="center"/>
    </xf>
    <xf numFmtId="49" fontId="81" fillId="0" borderId="1" xfId="0" applyNumberFormat="1" applyFont="1" applyFill="1" applyBorder="1" applyAlignment="1">
      <alignment horizontal="center" wrapText="1"/>
    </xf>
    <xf numFmtId="49" fontId="85" fillId="0" borderId="7" xfId="0" applyNumberFormat="1" applyFont="1" applyBorder="1" applyAlignment="1" applyProtection="1">
      <alignment horizontal="left" wrapText="1"/>
      <protection locked="0"/>
    </xf>
    <xf numFmtId="0" fontId="14" fillId="0" borderId="0" xfId="0" applyFont="1" applyBorder="1"/>
    <xf numFmtId="0" fontId="42" fillId="0" borderId="4" xfId="0" applyFont="1" applyBorder="1" applyAlignment="1">
      <alignment horizontal="center" wrapText="1"/>
    </xf>
    <xf numFmtId="0" fontId="42" fillId="0" borderId="4" xfId="0" applyFont="1" applyBorder="1" applyAlignment="1">
      <alignment horizontal="left" wrapText="1"/>
    </xf>
    <xf numFmtId="3" fontId="42" fillId="0" borderId="10" xfId="0" applyNumberFormat="1" applyFont="1" applyBorder="1" applyAlignment="1">
      <alignment horizontal="center" wrapText="1"/>
    </xf>
    <xf numFmtId="3" fontId="42" fillId="0" borderId="3" xfId="0" applyNumberFormat="1" applyFont="1" applyBorder="1" applyAlignment="1">
      <alignment horizontal="center" wrapText="1"/>
    </xf>
    <xf numFmtId="0" fontId="46" fillId="0" borderId="0" xfId="0" applyFont="1" applyAlignment="1">
      <alignment horizontal="center"/>
    </xf>
    <xf numFmtId="49" fontId="14" fillId="0" borderId="4" xfId="0" applyNumberFormat="1" applyFont="1" applyFill="1" applyBorder="1" applyAlignment="1">
      <alignment horizontal="center" wrapText="1"/>
    </xf>
    <xf numFmtId="49" fontId="42" fillId="0" borderId="1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49" fontId="14" fillId="0" borderId="12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3" fontId="42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0" fontId="63" fillId="0" borderId="0" xfId="0" applyFont="1"/>
    <xf numFmtId="49" fontId="70" fillId="0" borderId="1" xfId="0" applyNumberFormat="1" applyFont="1" applyFill="1" applyBorder="1" applyAlignment="1">
      <alignment horizontal="left" wrapText="1"/>
    </xf>
    <xf numFmtId="3" fontId="70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0" fontId="89" fillId="0" borderId="0" xfId="0" applyFont="1"/>
    <xf numFmtId="3" fontId="71" fillId="0" borderId="1" xfId="0" applyNumberFormat="1" applyFont="1" applyBorder="1" applyAlignment="1">
      <alignment horizontal="center"/>
    </xf>
    <xf numFmtId="3" fontId="70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 applyProtection="1">
      <alignment horizontal="left" wrapText="1"/>
      <protection locked="0"/>
    </xf>
    <xf numFmtId="0" fontId="70" fillId="0" borderId="1" xfId="0" applyFont="1" applyFill="1" applyBorder="1" applyAlignment="1">
      <alignment wrapText="1"/>
    </xf>
    <xf numFmtId="0" fontId="71" fillId="0" borderId="1" xfId="0" applyFont="1" applyFill="1" applyBorder="1" applyAlignment="1">
      <alignment wrapText="1"/>
    </xf>
    <xf numFmtId="0" fontId="90" fillId="0" borderId="1" xfId="0" applyFont="1" applyBorder="1"/>
    <xf numFmtId="0" fontId="90" fillId="0" borderId="0" xfId="0" applyFont="1"/>
    <xf numFmtId="49" fontId="71" fillId="0" borderId="1" xfId="0" applyNumberFormat="1" applyFont="1" applyBorder="1" applyAlignment="1">
      <alignment horizontal="center" wrapText="1"/>
    </xf>
    <xf numFmtId="49" fontId="70" fillId="0" borderId="1" xfId="0" applyNumberFormat="1" applyFont="1" applyBorder="1" applyAlignment="1">
      <alignment horizontal="center" wrapText="1"/>
    </xf>
    <xf numFmtId="0" fontId="70" fillId="0" borderId="1" xfId="0" applyFont="1" applyBorder="1" applyAlignment="1">
      <alignment horizontal="left" wrapText="1"/>
    </xf>
    <xf numFmtId="0" fontId="70" fillId="0" borderId="0" xfId="0" applyFont="1"/>
    <xf numFmtId="49" fontId="70" fillId="0" borderId="8" xfId="0" applyNumberFormat="1" applyFont="1" applyBorder="1" applyAlignment="1">
      <alignment horizontal="center" wrapText="1"/>
    </xf>
    <xf numFmtId="49" fontId="71" fillId="0" borderId="8" xfId="0" applyNumberFormat="1" applyFont="1" applyBorder="1" applyAlignment="1">
      <alignment horizontal="center" wrapText="1"/>
    </xf>
    <xf numFmtId="0" fontId="70" fillId="0" borderId="1" xfId="0" applyFont="1" applyBorder="1" applyAlignment="1"/>
    <xf numFmtId="49" fontId="70" fillId="0" borderId="1" xfId="0" applyNumberFormat="1" applyFont="1" applyBorder="1" applyAlignment="1">
      <alignment horizontal="center"/>
    </xf>
    <xf numFmtId="49" fontId="91" fillId="0" borderId="8" xfId="0" applyNumberFormat="1" applyFont="1" applyBorder="1" applyAlignment="1">
      <alignment horizontal="center" wrapText="1"/>
    </xf>
    <xf numFmtId="49" fontId="24" fillId="5" borderId="1" xfId="0" applyNumberFormat="1" applyFont="1" applyFill="1" applyBorder="1" applyAlignment="1">
      <alignment horizontal="center" wrapText="1"/>
    </xf>
    <xf numFmtId="49" fontId="24" fillId="5" borderId="1" xfId="0" applyNumberFormat="1" applyFont="1" applyFill="1" applyBorder="1" applyAlignment="1" applyProtection="1">
      <alignment horizontal="left" wrapText="1"/>
      <protection locked="0"/>
    </xf>
    <xf numFmtId="0" fontId="30" fillId="5" borderId="1" xfId="0" applyFont="1" applyFill="1" applyBorder="1" applyAlignment="1">
      <alignment wrapText="1"/>
    </xf>
    <xf numFmtId="3" fontId="30" fillId="5" borderId="1" xfId="0" applyNumberFormat="1" applyFont="1" applyFill="1" applyBorder="1" applyAlignment="1">
      <alignment horizontal="center"/>
    </xf>
    <xf numFmtId="3" fontId="65" fillId="0" borderId="1" xfId="0" applyNumberFormat="1" applyFont="1" applyFill="1" applyBorder="1" applyAlignment="1">
      <alignment horizontal="center" wrapText="1"/>
    </xf>
    <xf numFmtId="3" fontId="65" fillId="0" borderId="5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49" fontId="10" fillId="0" borderId="1" xfId="2" applyNumberFormat="1" applyFont="1" applyFill="1" applyBorder="1" applyAlignment="1">
      <alignment horizontal="center" wrapText="1"/>
    </xf>
    <xf numFmtId="49" fontId="10" fillId="0" borderId="1" xfId="2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ont="1" applyFill="1" applyBorder="1"/>
    <xf numFmtId="49" fontId="1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0" fontId="70" fillId="0" borderId="1" xfId="0" applyFont="1" applyFill="1" applyBorder="1" applyAlignment="1">
      <alignment horizontal="center" wrapText="1"/>
    </xf>
    <xf numFmtId="0" fontId="27" fillId="0" borderId="1" xfId="5" applyFont="1" applyBorder="1" applyAlignment="1">
      <alignment horizontal="center" vertical="center" wrapText="1"/>
    </xf>
    <xf numFmtId="49" fontId="24" fillId="5" borderId="1" xfId="1" applyNumberFormat="1" applyFont="1" applyFill="1" applyBorder="1" applyAlignment="1" applyProtection="1">
      <alignment horizontal="left" wrapText="1"/>
      <protection locked="0"/>
    </xf>
    <xf numFmtId="0" fontId="15" fillId="5" borderId="1" xfId="5" applyFont="1" applyFill="1" applyBorder="1" applyAlignment="1">
      <alignment horizontal="center" wrapText="1"/>
    </xf>
    <xf numFmtId="3" fontId="30" fillId="5" borderId="1" xfId="5" applyNumberFormat="1" applyFont="1" applyFill="1" applyBorder="1" applyAlignment="1">
      <alignment horizontal="center" wrapText="1"/>
    </xf>
    <xf numFmtId="0" fontId="27" fillId="5" borderId="1" xfId="5" applyFont="1" applyFill="1" applyBorder="1" applyAlignment="1">
      <alignment horizontal="center" vertical="center" wrapText="1"/>
    </xf>
    <xf numFmtId="49" fontId="24" fillId="5" borderId="1" xfId="5" applyNumberFormat="1" applyFont="1" applyFill="1" applyBorder="1" applyAlignment="1" applyProtection="1">
      <alignment horizontal="center" wrapText="1"/>
      <protection locked="0"/>
    </xf>
    <xf numFmtId="3" fontId="24" fillId="5" borderId="1" xfId="5" applyNumberFormat="1" applyFont="1" applyFill="1" applyBorder="1" applyAlignment="1" applyProtection="1">
      <alignment horizontal="center" wrapText="1"/>
      <protection locked="0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left" wrapText="1"/>
    </xf>
    <xf numFmtId="0" fontId="27" fillId="0" borderId="0" xfId="5" applyFont="1" applyBorder="1" applyAlignment="1">
      <alignment horizontal="center" vertical="center" wrapText="1"/>
    </xf>
    <xf numFmtId="49" fontId="85" fillId="0" borderId="0" xfId="2" applyNumberFormat="1" applyFont="1" applyFill="1" applyBorder="1" applyAlignment="1">
      <alignment horizontal="center" wrapText="1"/>
    </xf>
    <xf numFmtId="49" fontId="85" fillId="0" borderId="0" xfId="2" applyNumberFormat="1" applyFont="1" applyFill="1" applyBorder="1" applyAlignment="1">
      <alignment horizontal="left" wrapText="1"/>
    </xf>
    <xf numFmtId="3" fontId="13" fillId="0" borderId="1" xfId="0" applyNumberFormat="1" applyFont="1" applyFill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Border="1" applyAlignment="1">
      <alignment horizontal="left" wrapText="1"/>
    </xf>
    <xf numFmtId="49" fontId="13" fillId="5" borderId="1" xfId="0" applyNumberFormat="1" applyFont="1" applyFill="1" applyBorder="1" applyAlignment="1">
      <alignment horizontal="center" wrapText="1"/>
    </xf>
    <xf numFmtId="49" fontId="73" fillId="5" borderId="1" xfId="0" applyNumberFormat="1" applyFont="1" applyFill="1" applyBorder="1" applyAlignment="1" applyProtection="1">
      <alignment horizontal="left" wrapText="1"/>
      <protection locked="0"/>
    </xf>
    <xf numFmtId="3" fontId="8" fillId="5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 applyProtection="1">
      <alignment horizontal="left" wrapText="1"/>
      <protection locked="0"/>
    </xf>
    <xf numFmtId="49" fontId="60" fillId="0" borderId="1" xfId="0" applyNumberFormat="1" applyFont="1" applyFill="1" applyBorder="1" applyAlignment="1">
      <alignment horizontal="left" wrapText="1"/>
    </xf>
    <xf numFmtId="3" fontId="30" fillId="5" borderId="1" xfId="0" applyNumberFormat="1" applyFont="1" applyFill="1" applyBorder="1" applyAlignment="1">
      <alignment horizontal="center" wrapText="1"/>
    </xf>
    <xf numFmtId="49" fontId="31" fillId="5" borderId="1" xfId="0" applyNumberFormat="1" applyFont="1" applyFill="1" applyBorder="1" applyAlignment="1" applyProtection="1">
      <alignment horizontal="left" wrapText="1"/>
      <protection locked="0"/>
    </xf>
    <xf numFmtId="3" fontId="15" fillId="0" borderId="1" xfId="0" applyNumberFormat="1" applyFont="1" applyFill="1" applyBorder="1" applyAlignment="1">
      <alignment horizontal="center" wrapText="1"/>
    </xf>
    <xf numFmtId="49" fontId="13" fillId="5" borderId="1" xfId="1" applyNumberFormat="1" applyFont="1" applyFill="1" applyBorder="1" applyAlignment="1" applyProtection="1">
      <alignment horizontal="left" wrapText="1"/>
      <protection locked="0"/>
    </xf>
    <xf numFmtId="3" fontId="13" fillId="5" borderId="1" xfId="0" applyNumberFormat="1" applyFont="1" applyFill="1" applyBorder="1" applyAlignment="1">
      <alignment horizontal="center" wrapText="1"/>
    </xf>
    <xf numFmtId="49" fontId="42" fillId="0" borderId="0" xfId="0" applyNumberFormat="1" applyFont="1" applyAlignment="1">
      <alignment horizontal="left" wrapText="1"/>
    </xf>
    <xf numFmtId="0" fontId="42" fillId="0" borderId="0" xfId="0" applyFont="1" applyAlignment="1">
      <alignment horizontal="left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left"/>
    </xf>
    <xf numFmtId="49" fontId="42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42" fillId="0" borderId="1" xfId="0" applyNumberFormat="1" applyFont="1" applyFill="1" applyBorder="1" applyAlignment="1">
      <alignment horizontal="center" wrapText="1"/>
    </xf>
    <xf numFmtId="49" fontId="42" fillId="0" borderId="4" xfId="0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 applyProtection="1">
      <alignment horizontal="center" wrapText="1"/>
      <protection locked="0"/>
    </xf>
    <xf numFmtId="49" fontId="10" fillId="0" borderId="8" xfId="0" applyNumberFormat="1" applyFont="1" applyFill="1" applyBorder="1" applyAlignment="1">
      <alignment horizontal="center" wrapText="1"/>
    </xf>
    <xf numFmtId="3" fontId="42" fillId="0" borderId="3" xfId="0" applyNumberFormat="1" applyFont="1" applyFill="1" applyBorder="1" applyAlignment="1">
      <alignment horizontal="center" wrapText="1"/>
    </xf>
    <xf numFmtId="0" fontId="42" fillId="0" borderId="5" xfId="0" applyFont="1" applyBorder="1" applyAlignment="1">
      <alignment horizontal="left" wrapText="1"/>
    </xf>
    <xf numFmtId="49" fontId="42" fillId="0" borderId="5" xfId="0" applyNumberFormat="1" applyFont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73" fillId="5" borderId="1" xfId="0" applyNumberFormat="1" applyFont="1" applyFill="1" applyBorder="1" applyAlignment="1">
      <alignment horizontal="center" wrapText="1"/>
    </xf>
    <xf numFmtId="3" fontId="35" fillId="5" borderId="1" xfId="0" applyNumberFormat="1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left" wrapText="1"/>
    </xf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1" xfId="0" applyFont="1" applyBorder="1"/>
    <xf numFmtId="49" fontId="20" fillId="0" borderId="5" xfId="0" applyNumberFormat="1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70" fillId="0" borderId="1" xfId="0" applyFont="1" applyBorder="1" applyAlignment="1">
      <alignment horizontal="center" wrapText="1"/>
    </xf>
    <xf numFmtId="0" fontId="71" fillId="0" borderId="1" xfId="0" applyFont="1" applyFill="1" applyBorder="1" applyAlignment="1">
      <alignment horizontal="center" wrapText="1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3" fontId="69" fillId="5" borderId="1" xfId="0" applyNumberFormat="1" applyFont="1" applyFill="1" applyBorder="1" applyAlignment="1">
      <alignment horizontal="center" wrapText="1"/>
    </xf>
    <xf numFmtId="49" fontId="10" fillId="0" borderId="5" xfId="0" applyNumberFormat="1" applyFont="1" applyBorder="1" applyAlignment="1" applyProtection="1">
      <alignment horizontal="left" wrapText="1"/>
      <protection locked="0"/>
    </xf>
    <xf numFmtId="49" fontId="10" fillId="0" borderId="4" xfId="0" applyNumberFormat="1" applyFont="1" applyBorder="1" applyAlignment="1" applyProtection="1">
      <alignment horizontal="left" wrapText="1"/>
      <protection locked="0"/>
    </xf>
    <xf numFmtId="49" fontId="59" fillId="0" borderId="5" xfId="0" applyNumberFormat="1" applyFont="1" applyFill="1" applyBorder="1" applyAlignment="1">
      <alignment horizontal="left" wrapText="1"/>
    </xf>
    <xf numFmtId="49" fontId="60" fillId="0" borderId="1" xfId="5" applyNumberFormat="1" applyFont="1" applyFill="1" applyBorder="1" applyAlignment="1" applyProtection="1">
      <alignment horizontal="center" wrapText="1"/>
      <protection locked="0"/>
    </xf>
    <xf numFmtId="49" fontId="92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left" wrapText="1"/>
    </xf>
    <xf numFmtId="3" fontId="57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0" fontId="43" fillId="3" borderId="0" xfId="4" applyFont="1" applyFill="1" applyBorder="1"/>
    <xf numFmtId="49" fontId="41" fillId="0" borderId="1" xfId="4" applyNumberFormat="1" applyFont="1" applyFill="1" applyBorder="1" applyAlignment="1">
      <alignment vertical="center" wrapText="1"/>
    </xf>
    <xf numFmtId="49" fontId="94" fillId="0" borderId="1" xfId="0" applyNumberFormat="1" applyFont="1" applyFill="1" applyBorder="1" applyAlignment="1">
      <alignment horizontal="left" wrapText="1"/>
    </xf>
    <xf numFmtId="0" fontId="92" fillId="0" borderId="0" xfId="0" applyFont="1" applyAlignment="1">
      <alignment horizontal="center"/>
    </xf>
    <xf numFmtId="49" fontId="95" fillId="0" borderId="1" xfId="0" applyNumberFormat="1" applyFont="1" applyBorder="1" applyAlignment="1">
      <alignment horizontal="center" wrapText="1"/>
    </xf>
    <xf numFmtId="49" fontId="95" fillId="0" borderId="8" xfId="0" applyNumberFormat="1" applyFont="1" applyBorder="1" applyAlignment="1">
      <alignment horizontal="center" wrapText="1"/>
    </xf>
    <xf numFmtId="3" fontId="32" fillId="0" borderId="3" xfId="0" applyNumberFormat="1" applyFont="1" applyBorder="1" applyAlignment="1">
      <alignment horizontal="center" wrapText="1"/>
    </xf>
    <xf numFmtId="3" fontId="32" fillId="0" borderId="1" xfId="0" applyNumberFormat="1" applyFont="1" applyBorder="1" applyAlignment="1">
      <alignment horizontal="center" wrapText="1"/>
    </xf>
    <xf numFmtId="3" fontId="94" fillId="0" borderId="1" xfId="0" applyNumberFormat="1" applyFont="1" applyBorder="1" applyAlignment="1">
      <alignment horizontal="center" wrapText="1"/>
    </xf>
    <xf numFmtId="0" fontId="96" fillId="0" borderId="0" xfId="0" applyFont="1"/>
    <xf numFmtId="49" fontId="94" fillId="0" borderId="5" xfId="0" applyNumberFormat="1" applyFont="1" applyFill="1" applyBorder="1" applyAlignment="1">
      <alignment horizontal="left" wrapText="1"/>
    </xf>
    <xf numFmtId="49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justify" wrapText="1"/>
    </xf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1" applyNumberFormat="1" applyFont="1" applyFill="1" applyBorder="1" applyAlignment="1" applyProtection="1">
      <alignment horizontal="left" wrapText="1"/>
      <protection locked="0"/>
    </xf>
    <xf numFmtId="0" fontId="51" fillId="5" borderId="1" xfId="0" applyFont="1" applyFill="1" applyBorder="1" applyAlignment="1"/>
    <xf numFmtId="0" fontId="20" fillId="5" borderId="1" xfId="0" applyFont="1" applyFill="1" applyBorder="1" applyAlignment="1">
      <alignment wrapText="1"/>
    </xf>
    <xf numFmtId="0" fontId="97" fillId="0" borderId="0" xfId="0" applyFont="1"/>
    <xf numFmtId="0" fontId="57" fillId="0" borderId="1" xfId="0" applyFont="1" applyBorder="1" applyAlignment="1">
      <alignment horizontal="left" wrapText="1"/>
    </xf>
    <xf numFmtId="3" fontId="57" fillId="0" borderId="1" xfId="0" applyNumberFormat="1" applyFont="1" applyBorder="1" applyAlignment="1">
      <alignment horizontal="center" wrapText="1"/>
    </xf>
    <xf numFmtId="0" fontId="20" fillId="0" borderId="5" xfId="0" applyFont="1" applyBorder="1" applyAlignment="1">
      <alignment horizontal="center"/>
    </xf>
    <xf numFmtId="3" fontId="98" fillId="0" borderId="1" xfId="0" applyNumberFormat="1" applyFont="1" applyBorder="1" applyAlignment="1">
      <alignment horizontal="center"/>
    </xf>
    <xf numFmtId="49" fontId="70" fillId="0" borderId="0" xfId="0" applyNumberFormat="1" applyFont="1" applyAlignment="1">
      <alignment horizontal="left" wrapText="1"/>
    </xf>
    <xf numFmtId="0" fontId="99" fillId="0" borderId="0" xfId="0" applyFont="1"/>
    <xf numFmtId="49" fontId="70" fillId="0" borderId="1" xfId="0" applyNumberFormat="1" applyFont="1" applyBorder="1" applyAlignment="1">
      <alignment horizontal="left" wrapText="1"/>
    </xf>
    <xf numFmtId="0" fontId="70" fillId="0" borderId="0" xfId="0" applyFont="1" applyAlignment="1">
      <alignment horizontal="left" wrapText="1"/>
    </xf>
    <xf numFmtId="49" fontId="91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 applyProtection="1">
      <alignment horizontal="left" wrapText="1"/>
      <protection locked="0"/>
    </xf>
    <xf numFmtId="49" fontId="100" fillId="0" borderId="1" xfId="2" applyNumberFormat="1" applyFont="1" applyFill="1" applyBorder="1" applyAlignment="1">
      <alignment horizontal="center" wrapText="1"/>
    </xf>
    <xf numFmtId="49" fontId="100" fillId="0" borderId="1" xfId="2" applyNumberFormat="1" applyFont="1" applyFill="1" applyBorder="1" applyAlignment="1">
      <alignment horizontal="left" wrapText="1"/>
    </xf>
    <xf numFmtId="49" fontId="91" fillId="0" borderId="8" xfId="0" applyNumberFormat="1" applyFont="1" applyFill="1" applyBorder="1" applyAlignment="1">
      <alignment horizontal="center" wrapText="1"/>
    </xf>
    <xf numFmtId="0" fontId="70" fillId="0" borderId="5" xfId="0" applyFont="1" applyBorder="1" applyAlignment="1">
      <alignment horizontal="left" wrapText="1"/>
    </xf>
    <xf numFmtId="49" fontId="70" fillId="0" borderId="5" xfId="0" applyNumberFormat="1" applyFont="1" applyBorder="1" applyAlignment="1">
      <alignment horizontal="left" wrapText="1"/>
    </xf>
    <xf numFmtId="0" fontId="101" fillId="0" borderId="1" xfId="0" applyFont="1" applyBorder="1"/>
    <xf numFmtId="49" fontId="100" fillId="3" borderId="1" xfId="0" applyNumberFormat="1" applyFont="1" applyFill="1" applyBorder="1" applyAlignment="1">
      <alignment horizontal="center" wrapText="1"/>
    </xf>
    <xf numFmtId="49" fontId="100" fillId="3" borderId="1" xfId="0" applyNumberFormat="1" applyFont="1" applyFill="1" applyBorder="1" applyAlignment="1">
      <alignment horizontal="left" wrapText="1"/>
    </xf>
    <xf numFmtId="0" fontId="102" fillId="0" borderId="0" xfId="0" applyFont="1"/>
    <xf numFmtId="0" fontId="20" fillId="0" borderId="1" xfId="0" applyFont="1" applyBorder="1" applyAlignment="1">
      <alignment horizontal="left" vertical="top" wrapText="1"/>
    </xf>
    <xf numFmtId="0" fontId="70" fillId="0" borderId="1" xfId="0" applyFont="1" applyBorder="1" applyAlignment="1">
      <alignment horizontal="center"/>
    </xf>
    <xf numFmtId="49" fontId="100" fillId="0" borderId="1" xfId="0" applyNumberFormat="1" applyFont="1" applyFill="1" applyBorder="1" applyAlignment="1">
      <alignment horizontal="center" wrapText="1"/>
    </xf>
    <xf numFmtId="49" fontId="70" fillId="0" borderId="1" xfId="3" applyNumberFormat="1" applyFont="1" applyFill="1" applyBorder="1" applyAlignment="1">
      <alignment horizontal="left" wrapText="1"/>
    </xf>
    <xf numFmtId="3" fontId="70" fillId="0" borderId="1" xfId="0" applyNumberFormat="1" applyFont="1" applyFill="1" applyBorder="1" applyAlignment="1">
      <alignment horizontal="center"/>
    </xf>
    <xf numFmtId="3" fontId="98" fillId="0" borderId="1" xfId="0" applyNumberFormat="1" applyFont="1" applyFill="1" applyBorder="1" applyAlignment="1">
      <alignment horizontal="center"/>
    </xf>
    <xf numFmtId="49" fontId="70" fillId="0" borderId="5" xfId="0" applyNumberFormat="1" applyFont="1" applyBorder="1" applyAlignment="1" applyProtection="1">
      <alignment horizontal="left" wrapText="1"/>
      <protection locked="0"/>
    </xf>
    <xf numFmtId="49" fontId="91" fillId="0" borderId="5" xfId="0" applyNumberFormat="1" applyFont="1" applyFill="1" applyBorder="1" applyAlignment="1">
      <alignment horizontal="center" wrapText="1"/>
    </xf>
    <xf numFmtId="49" fontId="91" fillId="0" borderId="12" xfId="0" applyNumberFormat="1" applyFont="1" applyFill="1" applyBorder="1" applyAlignment="1">
      <alignment horizontal="center" wrapText="1"/>
    </xf>
    <xf numFmtId="0" fontId="66" fillId="0" borderId="1" xfId="0" applyFont="1" applyBorder="1" applyAlignment="1">
      <alignment horizontal="center"/>
    </xf>
    <xf numFmtId="0" fontId="66" fillId="0" borderId="0" xfId="0" applyFont="1" applyAlignment="1">
      <alignment horizontal="center"/>
    </xf>
    <xf numFmtId="49" fontId="100" fillId="0" borderId="1" xfId="0" applyNumberFormat="1" applyFont="1" applyBorder="1" applyAlignment="1">
      <alignment horizontal="center"/>
    </xf>
    <xf numFmtId="49" fontId="91" fillId="0" borderId="1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left" wrapText="1"/>
    </xf>
    <xf numFmtId="49" fontId="100" fillId="0" borderId="4" xfId="0" applyNumberFormat="1" applyFont="1" applyBorder="1" applyAlignment="1">
      <alignment horizontal="center"/>
    </xf>
    <xf numFmtId="49" fontId="91" fillId="0" borderId="4" xfId="0" applyNumberFormat="1" applyFont="1" applyBorder="1" applyAlignment="1">
      <alignment horizontal="center" wrapText="1"/>
    </xf>
    <xf numFmtId="49" fontId="100" fillId="0" borderId="4" xfId="0" applyNumberFormat="1" applyFont="1" applyBorder="1" applyAlignment="1">
      <alignment horizontal="left" wrapText="1"/>
    </xf>
    <xf numFmtId="49" fontId="103" fillId="5" borderId="1" xfId="0" applyNumberFormat="1" applyFont="1" applyFill="1" applyBorder="1" applyAlignment="1">
      <alignment horizontal="center" wrapText="1"/>
    </xf>
    <xf numFmtId="49" fontId="104" fillId="5" borderId="1" xfId="0" applyNumberFormat="1" applyFont="1" applyFill="1" applyBorder="1" applyAlignment="1" applyProtection="1">
      <alignment horizontal="left" wrapText="1"/>
      <protection locked="0"/>
    </xf>
    <xf numFmtId="0" fontId="98" fillId="5" borderId="1" xfId="0" applyFont="1" applyFill="1" applyBorder="1" applyAlignment="1"/>
    <xf numFmtId="3" fontId="98" fillId="5" borderId="1" xfId="0" applyNumberFormat="1" applyFont="1" applyFill="1" applyBorder="1" applyAlignment="1">
      <alignment horizontal="center" wrapText="1"/>
    </xf>
    <xf numFmtId="49" fontId="105" fillId="0" borderId="1" xfId="0" applyNumberFormat="1" applyFont="1" applyFill="1" applyBorder="1" applyAlignment="1">
      <alignment horizontal="left" wrapText="1"/>
    </xf>
    <xf numFmtId="49" fontId="105" fillId="0" borderId="1" xfId="0" applyNumberFormat="1" applyFont="1" applyBorder="1" applyAlignment="1">
      <alignment horizontal="left" wrapText="1"/>
    </xf>
    <xf numFmtId="0" fontId="100" fillId="0" borderId="1" xfId="5" applyFont="1" applyFill="1" applyBorder="1" applyAlignment="1">
      <alignment horizontal="left" wrapText="1"/>
    </xf>
    <xf numFmtId="49" fontId="25" fillId="0" borderId="0" xfId="0" applyNumberFormat="1" applyFont="1" applyFill="1" applyBorder="1" applyAlignment="1">
      <alignment horizontal="center" wrapText="1"/>
    </xf>
    <xf numFmtId="49" fontId="20" fillId="0" borderId="0" xfId="0" applyNumberFormat="1" applyFont="1" applyBorder="1" applyAlignment="1">
      <alignment horizontal="left" wrapText="1"/>
    </xf>
    <xf numFmtId="49" fontId="15" fillId="0" borderId="0" xfId="2" applyNumberFormat="1" applyFont="1" applyFill="1" applyBorder="1" applyAlignment="1">
      <alignment horizontal="center" wrapText="1"/>
    </xf>
    <xf numFmtId="49" fontId="15" fillId="0" borderId="0" xfId="2" applyNumberFormat="1" applyFont="1" applyFill="1" applyBorder="1" applyAlignment="1">
      <alignment horizontal="left" wrapText="1"/>
    </xf>
    <xf numFmtId="49" fontId="20" fillId="0" borderId="1" xfId="0" applyNumberFormat="1" applyFont="1" applyFill="1" applyBorder="1" applyAlignment="1">
      <alignment horizontal="left" wrapText="1"/>
    </xf>
    <xf numFmtId="2" fontId="20" fillId="0" borderId="1" xfId="0" applyNumberFormat="1" applyFont="1" applyBorder="1" applyAlignment="1">
      <alignment horizontal="justify" wrapText="1"/>
    </xf>
    <xf numFmtId="0" fontId="106" fillId="0" borderId="0" xfId="0" applyFont="1"/>
    <xf numFmtId="3" fontId="98" fillId="0" borderId="1" xfId="5" applyNumberFormat="1" applyFont="1" applyFill="1" applyBorder="1" applyAlignment="1">
      <alignment horizontal="center" wrapText="1"/>
    </xf>
    <xf numFmtId="0" fontId="107" fillId="0" borderId="1" xfId="5" applyFont="1" applyBorder="1" applyAlignment="1">
      <alignment horizontal="center" vertical="center" wrapText="1"/>
    </xf>
    <xf numFmtId="3" fontId="100" fillId="2" borderId="2" xfId="5" applyNumberFormat="1" applyFont="1" applyFill="1" applyBorder="1" applyAlignment="1">
      <alignment horizontal="center" vertical="center" wrapText="1"/>
    </xf>
    <xf numFmtId="0" fontId="107" fillId="0" borderId="0" xfId="5" applyFont="1" applyAlignment="1">
      <alignment horizontal="center" vertical="center" wrapText="1"/>
    </xf>
    <xf numFmtId="0" fontId="107" fillId="0" borderId="0" xfId="5" applyFont="1" applyBorder="1" applyAlignment="1">
      <alignment horizontal="center" vertical="center" wrapText="1"/>
    </xf>
    <xf numFmtId="4" fontId="73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4" fontId="13" fillId="0" borderId="0" xfId="0" applyNumberFormat="1" applyFont="1"/>
    <xf numFmtId="49" fontId="20" fillId="0" borderId="1" xfId="0" applyNumberFormat="1" applyFont="1" applyBorder="1" applyAlignment="1" applyProtection="1">
      <alignment horizontal="left" wrapText="1"/>
      <protection locked="0"/>
    </xf>
    <xf numFmtId="3" fontId="20" fillId="0" borderId="1" xfId="0" applyNumberFormat="1" applyFont="1" applyFill="1" applyBorder="1" applyAlignment="1">
      <alignment horizontal="center"/>
    </xf>
    <xf numFmtId="0" fontId="108" fillId="0" borderId="0" xfId="0" applyFont="1"/>
    <xf numFmtId="0" fontId="109" fillId="0" borderId="0" xfId="0" applyFont="1"/>
    <xf numFmtId="4" fontId="42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57" fillId="0" borderId="3" xfId="0" applyNumberFormat="1" applyFont="1" applyFill="1" applyBorder="1" applyAlignment="1">
      <alignment horizontal="center" wrapText="1"/>
    </xf>
    <xf numFmtId="4" fontId="57" fillId="0" borderId="1" xfId="0" applyNumberFormat="1" applyFont="1" applyFill="1" applyBorder="1" applyAlignment="1">
      <alignment horizontal="center" wrapText="1"/>
    </xf>
    <xf numFmtId="4" fontId="59" fillId="0" borderId="1" xfId="0" applyNumberFormat="1" applyFont="1" applyBorder="1" applyAlignment="1">
      <alignment horizontal="center" wrapText="1"/>
    </xf>
    <xf numFmtId="49" fontId="10" fillId="0" borderId="1" xfId="3" applyNumberFormat="1" applyFont="1" applyFill="1" applyBorder="1" applyAlignment="1">
      <alignment horizontal="left" wrapText="1"/>
    </xf>
    <xf numFmtId="4" fontId="35" fillId="0" borderId="1" xfId="4" applyNumberFormat="1" applyFont="1" applyFill="1" applyBorder="1" applyAlignment="1">
      <alignment horizontal="center" wrapText="1"/>
    </xf>
    <xf numFmtId="4" fontId="42" fillId="0" borderId="1" xfId="4" applyNumberFormat="1" applyFont="1" applyFill="1" applyBorder="1" applyAlignment="1">
      <alignment horizontal="center" wrapText="1"/>
    </xf>
    <xf numFmtId="4" fontId="41" fillId="0" borderId="1" xfId="4" applyNumberFormat="1" applyFont="1" applyFill="1" applyBorder="1" applyAlignment="1">
      <alignment horizontal="center" wrapText="1"/>
    </xf>
    <xf numFmtId="49" fontId="41" fillId="0" borderId="1" xfId="4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left" wrapText="1"/>
    </xf>
    <xf numFmtId="0" fontId="20" fillId="0" borderId="0" xfId="0" applyFont="1" applyFill="1"/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3" fontId="58" fillId="0" borderId="1" xfId="0" applyNumberFormat="1" applyFont="1" applyBorder="1" applyAlignment="1">
      <alignment horizontal="center"/>
    </xf>
    <xf numFmtId="49" fontId="67" fillId="0" borderId="1" xfId="0" applyNumberFormat="1" applyFont="1" applyBorder="1" applyAlignment="1">
      <alignment horizontal="center" wrapText="1"/>
    </xf>
    <xf numFmtId="49" fontId="67" fillId="0" borderId="8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27" fillId="0" borderId="1" xfId="5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wrapText="1"/>
    </xf>
    <xf numFmtId="4" fontId="65" fillId="0" borderId="1" xfId="0" applyNumberFormat="1" applyFont="1" applyFill="1" applyBorder="1" applyAlignment="1">
      <alignment horizontal="center" wrapText="1"/>
    </xf>
    <xf numFmtId="0" fontId="110" fillId="0" borderId="0" xfId="0" applyFont="1"/>
    <xf numFmtId="0" fontId="111" fillId="0" borderId="0" xfId="0" applyFont="1"/>
    <xf numFmtId="0" fontId="111" fillId="0" borderId="0" xfId="0" applyFont="1" applyAlignment="1"/>
    <xf numFmtId="0" fontId="116" fillId="0" borderId="0" xfId="0" applyFont="1" applyBorder="1" applyAlignment="1">
      <alignment horizontal="center"/>
    </xf>
    <xf numFmtId="49" fontId="116" fillId="0" borderId="0" xfId="0" applyNumberFormat="1" applyFont="1" applyBorder="1" applyAlignment="1" applyProtection="1">
      <alignment vertical="top"/>
      <protection locked="0"/>
    </xf>
    <xf numFmtId="0" fontId="116" fillId="0" borderId="0" xfId="0" applyFont="1" applyBorder="1"/>
    <xf numFmtId="0" fontId="117" fillId="0" borderId="0" xfId="0" applyFont="1" applyBorder="1"/>
    <xf numFmtId="0" fontId="119" fillId="0" borderId="1" xfId="0" applyFont="1" applyBorder="1" applyAlignment="1">
      <alignment horizontal="center" vertical="center" wrapText="1"/>
    </xf>
    <xf numFmtId="0" fontId="118" fillId="0" borderId="3" xfId="0" applyFont="1" applyBorder="1" applyAlignment="1">
      <alignment horizontal="center" vertical="center" wrapText="1"/>
    </xf>
    <xf numFmtId="3" fontId="122" fillId="0" borderId="17" xfId="0" applyNumberFormat="1" applyFont="1" applyBorder="1" applyAlignment="1">
      <alignment horizontal="right" wrapText="1"/>
    </xf>
    <xf numFmtId="3" fontId="123" fillId="0" borderId="19" xfId="0" applyNumberFormat="1" applyFont="1" applyBorder="1" applyAlignment="1">
      <alignment horizontal="right" wrapText="1"/>
    </xf>
    <xf numFmtId="4" fontId="29" fillId="0" borderId="18" xfId="0" applyNumberFormat="1" applyFont="1" applyBorder="1" applyAlignment="1">
      <alignment horizontal="center" wrapText="1"/>
    </xf>
    <xf numFmtId="4" fontId="29" fillId="0" borderId="21" xfId="0" applyNumberFormat="1" applyFont="1" applyBorder="1" applyAlignment="1">
      <alignment horizontal="center" wrapText="1"/>
    </xf>
    <xf numFmtId="3" fontId="124" fillId="0" borderId="18" xfId="0" applyNumberFormat="1" applyFont="1" applyBorder="1" applyAlignment="1">
      <alignment horizontal="right" wrapText="1"/>
    </xf>
    <xf numFmtId="4" fontId="125" fillId="0" borderId="18" xfId="0" applyNumberFormat="1" applyFont="1" applyBorder="1" applyAlignment="1">
      <alignment horizontal="center" wrapText="1"/>
    </xf>
    <xf numFmtId="3" fontId="122" fillId="0" borderId="18" xfId="0" applyNumberFormat="1" applyFont="1" applyBorder="1" applyAlignment="1">
      <alignment horizontal="right" wrapText="1"/>
    </xf>
    <xf numFmtId="3" fontId="125" fillId="0" borderId="18" xfId="0" applyNumberFormat="1" applyFont="1" applyBorder="1" applyAlignment="1">
      <alignment horizontal="right" wrapText="1"/>
    </xf>
    <xf numFmtId="3" fontId="29" fillId="0" borderId="21" xfId="0" applyNumberFormat="1" applyFont="1" applyBorder="1" applyAlignment="1">
      <alignment horizontal="center" wrapText="1"/>
    </xf>
    <xf numFmtId="3" fontId="127" fillId="0" borderId="18" xfId="0" applyNumberFormat="1" applyFont="1" applyBorder="1" applyAlignment="1">
      <alignment horizontal="right" wrapText="1"/>
    </xf>
    <xf numFmtId="3" fontId="123" fillId="0" borderId="21" xfId="0" applyNumberFormat="1" applyFont="1" applyBorder="1" applyAlignment="1">
      <alignment horizontal="right" wrapText="1"/>
    </xf>
    <xf numFmtId="3" fontId="29" fillId="0" borderId="21" xfId="0" applyNumberFormat="1" applyFont="1" applyBorder="1" applyAlignment="1">
      <alignment horizontal="right" wrapText="1"/>
    </xf>
    <xf numFmtId="3" fontId="125" fillId="0" borderId="18" xfId="0" applyNumberFormat="1" applyFont="1" applyBorder="1" applyAlignment="1">
      <alignment horizontal="center" wrapText="1"/>
    </xf>
    <xf numFmtId="0" fontId="126" fillId="0" borderId="0" xfId="0" applyFont="1"/>
    <xf numFmtId="0" fontId="16" fillId="0" borderId="0" xfId="0" applyFont="1" applyAlignment="1">
      <alignment wrapText="1"/>
    </xf>
    <xf numFmtId="3" fontId="127" fillId="0" borderId="18" xfId="0" applyNumberFormat="1" applyFont="1" applyBorder="1" applyAlignment="1">
      <alignment horizontal="center" wrapText="1"/>
    </xf>
    <xf numFmtId="3" fontId="123" fillId="0" borderId="21" xfId="0" applyNumberFormat="1" applyFont="1" applyBorder="1" applyAlignment="1">
      <alignment horizontal="center" wrapText="1"/>
    </xf>
    <xf numFmtId="3" fontId="124" fillId="0" borderId="18" xfId="0" applyNumberFormat="1" applyFont="1" applyBorder="1" applyAlignment="1">
      <alignment horizontal="center" wrapText="1"/>
    </xf>
    <xf numFmtId="0" fontId="124" fillId="0" borderId="18" xfId="0" applyFont="1" applyBorder="1" applyAlignment="1">
      <alignment horizontal="center" wrapText="1"/>
    </xf>
    <xf numFmtId="3" fontId="124" fillId="0" borderId="18" xfId="0" applyNumberFormat="1" applyFont="1" applyFill="1" applyBorder="1" applyAlignment="1">
      <alignment horizontal="right" wrapText="1"/>
    </xf>
    <xf numFmtId="3" fontId="29" fillId="0" borderId="21" xfId="0" applyNumberFormat="1" applyFont="1" applyFill="1" applyBorder="1" applyAlignment="1">
      <alignment horizontal="center" wrapText="1"/>
    </xf>
    <xf numFmtId="3" fontId="122" fillId="0" borderId="21" xfId="0" applyNumberFormat="1" applyFont="1" applyBorder="1" applyAlignment="1">
      <alignment horizontal="right" wrapText="1"/>
    </xf>
    <xf numFmtId="3" fontId="124" fillId="0" borderId="21" xfId="0" applyNumberFormat="1" applyFont="1" applyBorder="1" applyAlignment="1">
      <alignment horizontal="right" wrapText="1"/>
    </xf>
    <xf numFmtId="3" fontId="129" fillId="0" borderId="0" xfId="0" applyNumberFormat="1" applyFont="1" applyBorder="1" applyAlignment="1">
      <alignment horizontal="justify" wrapText="1"/>
    </xf>
    <xf numFmtId="0" fontId="123" fillId="0" borderId="20" xfId="0" applyFont="1" applyBorder="1" applyAlignment="1">
      <alignment horizontal="left" wrapText="1"/>
    </xf>
    <xf numFmtId="3" fontId="122" fillId="0" borderId="18" xfId="0" applyNumberFormat="1" applyFont="1" applyBorder="1" applyAlignment="1">
      <alignment horizontal="right" vertical="center" wrapText="1"/>
    </xf>
    <xf numFmtId="3" fontId="29" fillId="0" borderId="21" xfId="0" applyNumberFormat="1" applyFont="1" applyBorder="1" applyAlignment="1">
      <alignment horizontal="center" vertical="center" wrapText="1"/>
    </xf>
    <xf numFmtId="3" fontId="124" fillId="0" borderId="18" xfId="0" applyNumberFormat="1" applyFont="1" applyBorder="1" applyAlignment="1">
      <alignment wrapText="1"/>
    </xf>
    <xf numFmtId="3" fontId="29" fillId="0" borderId="21" xfId="0" applyNumberFormat="1" applyFont="1" applyBorder="1" applyAlignment="1">
      <alignment wrapText="1"/>
    </xf>
    <xf numFmtId="0" fontId="34" fillId="0" borderId="20" xfId="0" applyFont="1" applyBorder="1" applyAlignment="1">
      <alignment horizontal="left"/>
    </xf>
    <xf numFmtId="0" fontId="29" fillId="0" borderId="21" xfId="0" applyFont="1" applyBorder="1" applyAlignment="1">
      <alignment horizontal="center" wrapText="1"/>
    </xf>
    <xf numFmtId="3" fontId="122" fillId="0" borderId="37" xfId="0" applyNumberFormat="1" applyFont="1" applyBorder="1" applyAlignment="1">
      <alignment horizontal="right" wrapText="1"/>
    </xf>
    <xf numFmtId="3" fontId="122" fillId="0" borderId="38" xfId="0" applyNumberFormat="1" applyFont="1" applyBorder="1" applyAlignment="1">
      <alignment horizontal="right" wrapText="1"/>
    </xf>
    <xf numFmtId="3" fontId="16" fillId="0" borderId="0" xfId="0" applyNumberFormat="1" applyFont="1"/>
    <xf numFmtId="0" fontId="131" fillId="0" borderId="0" xfId="0" applyFont="1" applyBorder="1" applyAlignment="1">
      <alignment horizontal="left"/>
    </xf>
    <xf numFmtId="0" fontId="121" fillId="0" borderId="0" xfId="0" applyFont="1" applyBorder="1" applyAlignment="1">
      <alignment horizontal="left" wrapText="1"/>
    </xf>
    <xf numFmtId="0" fontId="127" fillId="0" borderId="0" xfId="0" applyFont="1" applyBorder="1" applyAlignment="1">
      <alignment horizontal="justify" wrapText="1"/>
    </xf>
    <xf numFmtId="3" fontId="127" fillId="0" borderId="0" xfId="0" applyNumberFormat="1" applyFont="1" applyBorder="1" applyAlignment="1">
      <alignment horizontal="right" wrapText="1"/>
    </xf>
    <xf numFmtId="3" fontId="123" fillId="0" borderId="0" xfId="0" applyNumberFormat="1" applyFont="1" applyBorder="1" applyAlignment="1">
      <alignment horizontal="right" wrapText="1"/>
    </xf>
    <xf numFmtId="0" fontId="110" fillId="0" borderId="0" xfId="0" applyFont="1" applyBorder="1" applyAlignment="1">
      <alignment horizontal="center"/>
    </xf>
    <xf numFmtId="0" fontId="110" fillId="0" borderId="0" xfId="0" applyNumberFormat="1" applyFont="1" applyBorder="1" applyAlignment="1" applyProtection="1">
      <alignment horizontal="left" vertical="center" wrapText="1"/>
    </xf>
    <xf numFmtId="164" fontId="29" fillId="0" borderId="0" xfId="0" applyNumberFormat="1" applyFont="1" applyBorder="1" applyAlignment="1">
      <alignment horizontal="right" wrapText="1"/>
    </xf>
    <xf numFmtId="0" fontId="29" fillId="0" borderId="0" xfId="0" applyFont="1" applyFill="1" applyBorder="1" applyAlignment="1">
      <alignment horizontal="center" vertical="top" wrapText="1"/>
    </xf>
    <xf numFmtId="49" fontId="123" fillId="0" borderId="0" xfId="0" applyNumberFormat="1" applyFont="1" applyFill="1" applyBorder="1" applyAlignment="1" applyProtection="1">
      <alignment wrapText="1"/>
      <protection locked="0"/>
    </xf>
    <xf numFmtId="164" fontId="123" fillId="0" borderId="0" xfId="0" applyNumberFormat="1" applyFont="1" applyFill="1" applyBorder="1" applyAlignment="1">
      <alignment horizontal="right" wrapText="1"/>
    </xf>
    <xf numFmtId="0" fontId="132" fillId="0" borderId="0" xfId="0" applyFont="1"/>
    <xf numFmtId="0" fontId="29" fillId="0" borderId="0" xfId="0" applyFont="1" applyBorder="1" applyAlignment="1" applyProtection="1">
      <alignment horizontal="center" vertical="top" wrapText="1"/>
    </xf>
    <xf numFmtId="0" fontId="29" fillId="0" borderId="0" xfId="0" applyFont="1" applyBorder="1" applyAlignment="1" applyProtection="1">
      <alignment vertical="top" wrapText="1"/>
    </xf>
    <xf numFmtId="3" fontId="35" fillId="0" borderId="1" xfId="0" applyNumberFormat="1" applyFont="1" applyBorder="1" applyAlignment="1">
      <alignment horizontal="center" wrapText="1"/>
    </xf>
    <xf numFmtId="0" fontId="133" fillId="0" borderId="0" xfId="0" applyFont="1"/>
    <xf numFmtId="0" fontId="42" fillId="0" borderId="1" xfId="0" applyFont="1" applyBorder="1"/>
    <xf numFmtId="0" fontId="2" fillId="0" borderId="0" xfId="29" applyFont="1"/>
    <xf numFmtId="0" fontId="42" fillId="0" borderId="0" xfId="29" applyFont="1"/>
    <xf numFmtId="0" fontId="2" fillId="3" borderId="0" xfId="29" applyFont="1" applyFill="1"/>
    <xf numFmtId="0" fontId="47" fillId="0" borderId="0" xfId="29" applyFont="1"/>
    <xf numFmtId="0" fontId="18" fillId="0" borderId="0" xfId="29" applyNumberFormat="1" applyFont="1" applyFill="1" applyAlignment="1" applyProtection="1">
      <alignment horizontal="center" vertical="center" wrapText="1"/>
    </xf>
    <xf numFmtId="0" fontId="12" fillId="0" borderId="0" xfId="29" applyFont="1" applyAlignment="1">
      <alignment horizontal="center" vertical="center" wrapText="1"/>
    </xf>
    <xf numFmtId="0" fontId="134" fillId="0" borderId="0" xfId="29" applyFont="1" applyAlignment="1">
      <alignment vertical="center" wrapText="1"/>
    </xf>
    <xf numFmtId="0" fontId="2" fillId="0" borderId="0" xfId="29"/>
    <xf numFmtId="0" fontId="135" fillId="0" borderId="0" xfId="29" applyFont="1" applyBorder="1" applyAlignment="1">
      <alignment horizontal="right" vertical="center" wrapText="1"/>
    </xf>
    <xf numFmtId="0" fontId="2" fillId="0" borderId="0" xfId="29" applyAlignment="1">
      <alignment horizontal="right"/>
    </xf>
    <xf numFmtId="0" fontId="73" fillId="0" borderId="1" xfId="29" applyFont="1" applyBorder="1" applyAlignment="1">
      <alignment horizontal="right"/>
    </xf>
    <xf numFmtId="0" fontId="35" fillId="0" borderId="1" xfId="30" applyFont="1" applyBorder="1" applyAlignment="1">
      <alignment horizontal="right"/>
    </xf>
    <xf numFmtId="0" fontId="35" fillId="0" borderId="8" xfId="30" applyFont="1" applyBorder="1" applyAlignment="1">
      <alignment horizontal="center"/>
    </xf>
    <xf numFmtId="0" fontId="136" fillId="0" borderId="1" xfId="29" applyFont="1" applyBorder="1" applyAlignment="1">
      <alignment horizontal="center"/>
    </xf>
    <xf numFmtId="0" fontId="136" fillId="0" borderId="1" xfId="30" applyFont="1" applyBorder="1" applyAlignment="1">
      <alignment horizontal="center"/>
    </xf>
    <xf numFmtId="0" fontId="136" fillId="0" borderId="8" xfId="30" applyFont="1" applyBorder="1" applyAlignment="1">
      <alignment horizontal="center"/>
    </xf>
    <xf numFmtId="0" fontId="37" fillId="0" borderId="1" xfId="29" applyFont="1" applyBorder="1" applyAlignment="1">
      <alignment horizontal="center" vertical="center" wrapText="1"/>
    </xf>
    <xf numFmtId="0" fontId="37" fillId="3" borderId="1" xfId="29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wrapText="1"/>
    </xf>
    <xf numFmtId="0" fontId="37" fillId="0" borderId="0" xfId="29" applyFont="1" applyAlignment="1">
      <alignment horizontal="center"/>
    </xf>
    <xf numFmtId="0" fontId="73" fillId="0" borderId="1" xfId="29" applyFont="1" applyBorder="1" applyAlignment="1">
      <alignment horizontal="center"/>
    </xf>
    <xf numFmtId="0" fontId="35" fillId="0" borderId="1" xfId="30" applyFont="1" applyBorder="1" applyAlignment="1">
      <alignment horizontal="center"/>
    </xf>
    <xf numFmtId="3" fontId="42" fillId="3" borderId="1" xfId="29" applyNumberFormat="1" applyFont="1" applyFill="1" applyBorder="1" applyAlignment="1">
      <alignment horizontal="center" wrapText="1"/>
    </xf>
    <xf numFmtId="0" fontId="42" fillId="0" borderId="0" xfId="29" applyFont="1" applyAlignment="1">
      <alignment horizontal="center"/>
    </xf>
    <xf numFmtId="0" fontId="42" fillId="0" borderId="1" xfId="29" applyFont="1" applyBorder="1" applyAlignment="1">
      <alignment horizontal="center"/>
    </xf>
    <xf numFmtId="0" fontId="42" fillId="0" borderId="3" xfId="0" applyFont="1" applyBorder="1" applyAlignment="1">
      <alignment horizontal="center" wrapText="1"/>
    </xf>
    <xf numFmtId="0" fontId="42" fillId="0" borderId="1" xfId="29" applyFont="1" applyBorder="1" applyAlignment="1">
      <alignment horizontal="center" wrapText="1"/>
    </xf>
    <xf numFmtId="0" fontId="137" fillId="0" borderId="0" xfId="29" applyFont="1" applyBorder="1" applyAlignment="1">
      <alignment horizontal="right"/>
    </xf>
    <xf numFmtId="0" fontId="2" fillId="0" borderId="0" xfId="29" applyFont="1" applyBorder="1"/>
    <xf numFmtId="0" fontId="52" fillId="0" borderId="39" xfId="29" applyFont="1" applyBorder="1" applyAlignment="1">
      <alignment horizontal="center"/>
    </xf>
    <xf numFmtId="0" fontId="139" fillId="0" borderId="0" xfId="29" applyFont="1" applyBorder="1" applyAlignment="1">
      <alignment horizontal="center"/>
    </xf>
    <xf numFmtId="0" fontId="42" fillId="0" borderId="0" xfId="29" applyFont="1" applyBorder="1" applyAlignment="1">
      <alignment horizontal="center"/>
    </xf>
    <xf numFmtId="0" fontId="42" fillId="3" borderId="1" xfId="29" applyFont="1" applyFill="1" applyBorder="1" applyAlignment="1">
      <alignment horizontal="center"/>
    </xf>
    <xf numFmtId="0" fontId="37" fillId="0" borderId="5" xfId="0" applyFont="1" applyBorder="1" applyAlignment="1">
      <alignment horizontal="center" wrapText="1"/>
    </xf>
    <xf numFmtId="49" fontId="69" fillId="3" borderId="1" xfId="0" applyNumberFormat="1" applyFont="1" applyFill="1" applyBorder="1" applyAlignment="1">
      <alignment horizontal="center" wrapText="1"/>
    </xf>
    <xf numFmtId="4" fontId="68" fillId="2" borderId="1" xfId="5" applyNumberFormat="1" applyFont="1" applyFill="1" applyBorder="1" applyAlignment="1" applyProtection="1">
      <alignment horizontal="center" wrapText="1"/>
      <protection locked="0"/>
    </xf>
    <xf numFmtId="49" fontId="65" fillId="0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Fill="1" applyBorder="1" applyAlignment="1">
      <alignment horizontal="left" wrapText="1"/>
    </xf>
    <xf numFmtId="4" fontId="30" fillId="5" borderId="1" xfId="0" applyNumberFormat="1" applyFont="1" applyFill="1" applyBorder="1" applyAlignment="1">
      <alignment horizontal="center"/>
    </xf>
    <xf numFmtId="4" fontId="20" fillId="0" borderId="1" xfId="0" applyNumberFormat="1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/>
    </xf>
    <xf numFmtId="3" fontId="30" fillId="0" borderId="1" xfId="0" applyNumberFormat="1" applyFont="1" applyFill="1" applyBorder="1" applyAlignment="1">
      <alignment horizontal="center"/>
    </xf>
    <xf numFmtId="0" fontId="16" fillId="0" borderId="0" xfId="0" applyFont="1" applyFill="1"/>
    <xf numFmtId="4" fontId="20" fillId="0" borderId="1" xfId="0" applyNumberFormat="1" applyFont="1" applyFill="1" applyBorder="1" applyAlignment="1">
      <alignment horizontal="center"/>
    </xf>
    <xf numFmtId="4" fontId="30" fillId="4" borderId="1" xfId="0" applyNumberFormat="1" applyFont="1" applyFill="1" applyBorder="1" applyAlignment="1">
      <alignment horizontal="center"/>
    </xf>
    <xf numFmtId="3" fontId="20" fillId="3" borderId="1" xfId="29" applyNumberFormat="1" applyFont="1" applyFill="1" applyBorder="1" applyAlignment="1">
      <alignment horizontal="center" wrapText="1"/>
    </xf>
    <xf numFmtId="3" fontId="20" fillId="0" borderId="1" xfId="29" applyNumberFormat="1" applyFont="1" applyFill="1" applyBorder="1" applyAlignment="1">
      <alignment horizontal="center" wrapText="1"/>
    </xf>
    <xf numFmtId="3" fontId="20" fillId="0" borderId="1" xfId="29" applyNumberFormat="1" applyFont="1" applyBorder="1" applyAlignment="1">
      <alignment horizontal="center" wrapText="1"/>
    </xf>
    <xf numFmtId="3" fontId="20" fillId="3" borderId="1" xfId="29" applyNumberFormat="1" applyFont="1" applyFill="1" applyBorder="1" applyAlignment="1">
      <alignment horizontal="center"/>
    </xf>
    <xf numFmtId="0" fontId="20" fillId="6" borderId="1" xfId="30" applyFont="1" applyFill="1" applyBorder="1" applyAlignment="1">
      <alignment horizontal="center" wrapText="1"/>
    </xf>
    <xf numFmtId="0" fontId="20" fillId="6" borderId="1" xfId="30" applyFont="1" applyFill="1" applyBorder="1" applyAlignment="1">
      <alignment horizontal="left" wrapText="1"/>
    </xf>
    <xf numFmtId="0" fontId="20" fillId="0" borderId="1" xfId="29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horizontal="center" wrapText="1"/>
    </xf>
    <xf numFmtId="0" fontId="0" fillId="0" borderId="1" xfId="0" applyFont="1" applyBorder="1"/>
    <xf numFmtId="49" fontId="20" fillId="0" borderId="8" xfId="0" applyNumberFormat="1" applyFont="1" applyFill="1" applyBorder="1" applyAlignment="1">
      <alignment horizontal="center" wrapText="1"/>
    </xf>
    <xf numFmtId="0" fontId="63" fillId="0" borderId="1" xfId="0" applyFont="1" applyBorder="1"/>
    <xf numFmtId="0" fontId="110" fillId="0" borderId="20" xfId="0" applyFont="1" applyBorder="1" applyAlignment="1">
      <alignment horizontal="left"/>
    </xf>
    <xf numFmtId="0" fontId="16" fillId="0" borderId="18" xfId="0" applyFont="1" applyBorder="1"/>
    <xf numFmtId="0" fontId="16" fillId="0" borderId="21" xfId="0" applyFont="1" applyBorder="1"/>
    <xf numFmtId="0" fontId="130" fillId="0" borderId="37" xfId="0" applyFont="1" applyBorder="1" applyAlignment="1">
      <alignment horizontal="left" wrapText="1"/>
    </xf>
    <xf numFmtId="0" fontId="123" fillId="0" borderId="24" xfId="0" applyFont="1" applyBorder="1" applyAlignment="1">
      <alignment horizontal="left" wrapText="1"/>
    </xf>
    <xf numFmtId="3" fontId="122" fillId="0" borderId="31" xfId="0" applyNumberFormat="1" applyFont="1" applyBorder="1" applyAlignment="1">
      <alignment horizontal="right" vertical="center" wrapText="1"/>
    </xf>
    <xf numFmtId="3" fontId="29" fillId="0" borderId="35" xfId="0" applyNumberFormat="1" applyFont="1" applyBorder="1" applyAlignment="1">
      <alignment horizontal="center" vertical="center" wrapText="1"/>
    </xf>
    <xf numFmtId="3" fontId="95" fillId="0" borderId="1" xfId="0" applyNumberFormat="1" applyFont="1" applyFill="1" applyBorder="1" applyAlignment="1">
      <alignment horizontal="center" wrapText="1"/>
    </xf>
    <xf numFmtId="0" fontId="32" fillId="0" borderId="1" xfId="0" applyFont="1" applyBorder="1" applyAlignment="1">
      <alignment wrapText="1"/>
    </xf>
    <xf numFmtId="3" fontId="13" fillId="2" borderId="1" xfId="0" applyNumberFormat="1" applyFont="1" applyFill="1" applyBorder="1" applyAlignment="1">
      <alignment horizontal="center" wrapText="1"/>
    </xf>
    <xf numFmtId="49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95" fillId="0" borderId="0" xfId="0" applyFont="1"/>
    <xf numFmtId="0" fontId="95" fillId="0" borderId="0" xfId="0" applyFont="1" applyBorder="1"/>
    <xf numFmtId="49" fontId="7" fillId="0" borderId="1" xfId="0" applyNumberFormat="1" applyFont="1" applyBorder="1" applyAlignment="1">
      <alignment horizontal="center"/>
    </xf>
    <xf numFmtId="49" fontId="14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wrapText="1"/>
    </xf>
    <xf numFmtId="3" fontId="18" fillId="0" borderId="1" xfId="0" applyNumberFormat="1" applyFont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 applyProtection="1">
      <alignment horizontal="center" wrapText="1"/>
      <protection locked="0"/>
    </xf>
    <xf numFmtId="3" fontId="7" fillId="0" borderId="1" xfId="0" applyNumberFormat="1" applyFont="1" applyBorder="1" applyAlignment="1">
      <alignment horizontal="center" wrapText="1"/>
    </xf>
    <xf numFmtId="0" fontId="144" fillId="0" borderId="0" xfId="0" applyFont="1"/>
    <xf numFmtId="0" fontId="144" fillId="0" borderId="0" xfId="0" applyFont="1" applyBorder="1"/>
    <xf numFmtId="3" fontId="18" fillId="0" borderId="3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/>
    </xf>
    <xf numFmtId="3" fontId="144" fillId="0" borderId="1" xfId="0" applyNumberFormat="1" applyFont="1" applyFill="1" applyBorder="1" applyAlignment="1">
      <alignment horizontal="center" wrapText="1"/>
    </xf>
    <xf numFmtId="49" fontId="145" fillId="0" borderId="4" xfId="0" applyNumberFormat="1" applyFont="1" applyBorder="1" applyAlignment="1">
      <alignment horizontal="center"/>
    </xf>
    <xf numFmtId="49" fontId="146" fillId="0" borderId="4" xfId="0" applyNumberFormat="1" applyFont="1" applyBorder="1" applyAlignment="1">
      <alignment horizontal="center" wrapText="1"/>
    </xf>
    <xf numFmtId="49" fontId="147" fillId="0" borderId="1" xfId="0" applyNumberFormat="1" applyFont="1" applyBorder="1" applyAlignment="1">
      <alignment horizontal="left" wrapText="1"/>
    </xf>
    <xf numFmtId="3" fontId="148" fillId="0" borderId="3" xfId="0" applyNumberFormat="1" applyFont="1" applyBorder="1" applyAlignment="1">
      <alignment horizontal="center" wrapText="1"/>
    </xf>
    <xf numFmtId="3" fontId="145" fillId="0" borderId="4" xfId="0" applyNumberFormat="1" applyFont="1" applyBorder="1" applyAlignment="1">
      <alignment horizontal="center" wrapText="1"/>
    </xf>
    <xf numFmtId="3" fontId="146" fillId="0" borderId="4" xfId="0" applyNumberFormat="1" applyFont="1" applyFill="1" applyBorder="1" applyAlignment="1">
      <alignment horizontal="center" wrapText="1"/>
    </xf>
    <xf numFmtId="3" fontId="149" fillId="0" borderId="4" xfId="0" applyNumberFormat="1" applyFont="1" applyBorder="1" applyAlignment="1">
      <alignment horizontal="center" wrapText="1"/>
    </xf>
    <xf numFmtId="3" fontId="150" fillId="0" borderId="4" xfId="0" applyNumberFormat="1" applyFont="1" applyFill="1" applyBorder="1" applyAlignment="1">
      <alignment horizontal="center" wrapText="1"/>
    </xf>
    <xf numFmtId="0" fontId="150" fillId="0" borderId="4" xfId="0" applyFont="1" applyBorder="1" applyAlignment="1"/>
    <xf numFmtId="0" fontId="150" fillId="0" borderId="4" xfId="0" applyFont="1" applyBorder="1"/>
    <xf numFmtId="0" fontId="150" fillId="0" borderId="1" xfId="0" applyFont="1" applyBorder="1"/>
    <xf numFmtId="49" fontId="145" fillId="0" borderId="1" xfId="0" applyNumberFormat="1" applyFont="1" applyBorder="1" applyAlignment="1">
      <alignment horizontal="center"/>
    </xf>
    <xf numFmtId="49" fontId="146" fillId="0" borderId="1" xfId="0" applyNumberFormat="1" applyFont="1" applyBorder="1" applyAlignment="1">
      <alignment horizontal="center" wrapText="1"/>
    </xf>
    <xf numFmtId="3" fontId="151" fillId="0" borderId="1" xfId="0" applyNumberFormat="1" applyFont="1" applyBorder="1" applyAlignment="1">
      <alignment horizontal="center" wrapText="1"/>
    </xf>
    <xf numFmtId="3" fontId="146" fillId="0" borderId="1" xfId="0" applyNumberFormat="1" applyFont="1" applyFill="1" applyBorder="1" applyAlignment="1">
      <alignment horizontal="center" wrapText="1"/>
    </xf>
    <xf numFmtId="3" fontId="149" fillId="0" borderId="1" xfId="0" applyNumberFormat="1" applyFont="1" applyBorder="1" applyAlignment="1">
      <alignment horizontal="center" wrapText="1"/>
    </xf>
    <xf numFmtId="3" fontId="150" fillId="0" borderId="1" xfId="0" applyNumberFormat="1" applyFont="1" applyFill="1" applyBorder="1" applyAlignment="1">
      <alignment horizontal="center" wrapText="1"/>
    </xf>
    <xf numFmtId="0" fontId="150" fillId="0" borderId="0" xfId="0" applyFont="1" applyBorder="1"/>
    <xf numFmtId="0" fontId="150" fillId="0" borderId="0" xfId="0" applyFont="1"/>
    <xf numFmtId="49" fontId="147" fillId="0" borderId="1" xfId="0" applyNumberFormat="1" applyFont="1" applyBorder="1" applyAlignment="1">
      <alignment horizontal="center"/>
    </xf>
    <xf numFmtId="3" fontId="145" fillId="0" borderId="1" xfId="0" applyNumberFormat="1" applyFont="1" applyFill="1" applyBorder="1" applyAlignment="1">
      <alignment horizontal="center" wrapText="1"/>
    </xf>
    <xf numFmtId="3" fontId="149" fillId="0" borderId="1" xfId="0" applyNumberFormat="1" applyFont="1" applyFill="1" applyBorder="1" applyAlignment="1" applyProtection="1">
      <alignment horizontal="center" wrapText="1"/>
      <protection locked="0"/>
    </xf>
    <xf numFmtId="3" fontId="149" fillId="0" borderId="1" xfId="0" applyNumberFormat="1" applyFont="1" applyFill="1" applyBorder="1" applyAlignment="1">
      <alignment horizontal="center" wrapText="1"/>
    </xf>
    <xf numFmtId="3" fontId="145" fillId="0" borderId="1" xfId="0" applyNumberFormat="1" applyFont="1" applyBorder="1" applyAlignment="1">
      <alignment horizontal="center" wrapText="1"/>
    </xf>
    <xf numFmtId="165" fontId="145" fillId="0" borderId="1" xfId="0" applyNumberFormat="1" applyFont="1" applyBorder="1" applyAlignment="1">
      <alignment horizontal="center"/>
    </xf>
    <xf numFmtId="49" fontId="150" fillId="0" borderId="0" xfId="0" applyNumberFormat="1" applyFont="1" applyAlignment="1">
      <alignment horizontal="left" wrapText="1"/>
    </xf>
    <xf numFmtId="49" fontId="145" fillId="0" borderId="1" xfId="0" applyNumberFormat="1" applyFont="1" applyBorder="1" applyAlignment="1">
      <alignment horizontal="left" wrapText="1"/>
    </xf>
    <xf numFmtId="0" fontId="152" fillId="0" borderId="0" xfId="0" applyFont="1" applyFill="1" applyBorder="1"/>
    <xf numFmtId="165" fontId="148" fillId="0" borderId="1" xfId="0" applyNumberFormat="1" applyFont="1" applyBorder="1" applyAlignment="1">
      <alignment horizontal="center"/>
    </xf>
    <xf numFmtId="49" fontId="148" fillId="0" borderId="1" xfId="0" applyNumberFormat="1" applyFont="1" applyBorder="1" applyAlignment="1">
      <alignment horizontal="center"/>
    </xf>
    <xf numFmtId="49" fontId="153" fillId="0" borderId="1" xfId="0" applyNumberFormat="1" applyFont="1" applyBorder="1" applyAlignment="1">
      <alignment horizontal="center" wrapText="1"/>
    </xf>
    <xf numFmtId="49" fontId="148" fillId="0" borderId="0" xfId="0" applyNumberFormat="1" applyFont="1" applyAlignment="1">
      <alignment horizontal="left" wrapText="1"/>
    </xf>
    <xf numFmtId="3" fontId="148" fillId="0" borderId="1" xfId="0" applyNumberFormat="1" applyFont="1" applyBorder="1" applyAlignment="1">
      <alignment horizontal="center" wrapText="1"/>
    </xf>
    <xf numFmtId="3" fontId="153" fillId="0" borderId="1" xfId="0" applyNumberFormat="1" applyFont="1" applyFill="1" applyBorder="1" applyAlignment="1">
      <alignment horizontal="center" wrapText="1"/>
    </xf>
    <xf numFmtId="3" fontId="154" fillId="0" borderId="1" xfId="0" applyNumberFormat="1" applyFont="1" applyBorder="1" applyAlignment="1">
      <alignment horizontal="center" wrapText="1"/>
    </xf>
    <xf numFmtId="3" fontId="155" fillId="0" borderId="1" xfId="0" applyNumberFormat="1" applyFont="1" applyFill="1" applyBorder="1" applyAlignment="1">
      <alignment horizontal="center" wrapText="1"/>
    </xf>
    <xf numFmtId="0" fontId="155" fillId="0" borderId="0" xfId="0" applyFont="1" applyBorder="1"/>
    <xf numFmtId="0" fontId="155" fillId="0" borderId="0" xfId="0" applyFont="1"/>
    <xf numFmtId="49" fontId="148" fillId="0" borderId="1" xfId="0" applyNumberFormat="1" applyFont="1" applyBorder="1" applyAlignment="1">
      <alignment horizontal="left" wrapText="1"/>
    </xf>
    <xf numFmtId="165" fontId="156" fillId="0" borderId="1" xfId="0" applyNumberFormat="1" applyFont="1" applyBorder="1" applyAlignment="1">
      <alignment horizontal="center"/>
    </xf>
    <xf numFmtId="49" fontId="156" fillId="0" borderId="1" xfId="0" applyNumberFormat="1" applyFont="1" applyBorder="1" applyAlignment="1">
      <alignment horizontal="center"/>
    </xf>
    <xf numFmtId="3" fontId="148" fillId="0" borderId="1" xfId="0" applyNumberFormat="1" applyFont="1" applyFill="1" applyBorder="1" applyAlignment="1">
      <alignment horizontal="center" wrapText="1"/>
    </xf>
    <xf numFmtId="3" fontId="154" fillId="0" borderId="1" xfId="0" applyNumberFormat="1" applyFont="1" applyFill="1" applyBorder="1" applyAlignment="1" applyProtection="1">
      <alignment horizontal="center" wrapText="1"/>
      <protection locked="0"/>
    </xf>
    <xf numFmtId="3" fontId="154" fillId="0" borderId="1" xfId="0" applyNumberFormat="1" applyFont="1" applyFill="1" applyBorder="1" applyAlignment="1">
      <alignment horizontal="center" wrapText="1"/>
    </xf>
    <xf numFmtId="0" fontId="157" fillId="0" borderId="1" xfId="0" applyFont="1" applyBorder="1" applyAlignment="1">
      <alignment horizontal="center"/>
    </xf>
    <xf numFmtId="49" fontId="157" fillId="0" borderId="1" xfId="0" applyNumberFormat="1" applyFont="1" applyBorder="1" applyAlignment="1">
      <alignment horizontal="center"/>
    </xf>
    <xf numFmtId="49" fontId="157" fillId="0" borderId="1" xfId="0" applyNumberFormat="1" applyFont="1" applyBorder="1" applyAlignment="1">
      <alignment horizontal="left" wrapText="1"/>
    </xf>
    <xf numFmtId="165" fontId="145" fillId="0" borderId="1" xfId="0" applyNumberFormat="1" applyFont="1" applyBorder="1" applyAlignment="1">
      <alignment horizontal="center" wrapText="1"/>
    </xf>
    <xf numFmtId="49" fontId="145" fillId="0" borderId="1" xfId="0" applyNumberFormat="1" applyFont="1" applyBorder="1" applyAlignment="1">
      <alignment horizontal="center" wrapText="1"/>
    </xf>
    <xf numFmtId="49" fontId="145" fillId="0" borderId="0" xfId="0" applyNumberFormat="1" applyFont="1" applyAlignment="1">
      <alignment horizontal="left" wrapText="1"/>
    </xf>
    <xf numFmtId="0" fontId="150" fillId="0" borderId="0" xfId="0" applyFont="1" applyAlignment="1">
      <alignment horizontal="center"/>
    </xf>
    <xf numFmtId="49" fontId="150" fillId="0" borderId="0" xfId="0" applyNumberFormat="1" applyFont="1" applyAlignment="1">
      <alignment horizontal="center"/>
    </xf>
    <xf numFmtId="0" fontId="146" fillId="0" borderId="0" xfId="0" applyFont="1"/>
    <xf numFmtId="49" fontId="146" fillId="0" borderId="1" xfId="0" applyNumberFormat="1" applyFont="1" applyFill="1" applyBorder="1" applyAlignment="1">
      <alignment horizontal="center" wrapText="1"/>
    </xf>
    <xf numFmtId="49" fontId="146" fillId="0" borderId="1" xfId="0" applyNumberFormat="1" applyFont="1" applyFill="1" applyBorder="1" applyAlignment="1" applyProtection="1">
      <alignment horizontal="left" wrapText="1"/>
      <protection locked="0"/>
    </xf>
    <xf numFmtId="49" fontId="147" fillId="0" borderId="1" xfId="0" applyNumberFormat="1" applyFont="1" applyBorder="1" applyAlignment="1" applyProtection="1">
      <alignment horizontal="left" wrapText="1"/>
      <protection locked="0"/>
    </xf>
    <xf numFmtId="49" fontId="147" fillId="0" borderId="1" xfId="0" applyNumberFormat="1" applyFont="1" applyFill="1" applyBorder="1" applyAlignment="1">
      <alignment horizontal="left" wrapText="1"/>
    </xf>
    <xf numFmtId="3" fontId="147" fillId="0" borderId="1" xfId="0" applyNumberFormat="1" applyFont="1" applyBorder="1" applyAlignment="1">
      <alignment horizontal="center" wrapText="1"/>
    </xf>
    <xf numFmtId="49" fontId="147" fillId="0" borderId="1" xfId="0" applyNumberFormat="1" applyFont="1" applyFill="1" applyBorder="1" applyAlignment="1">
      <alignment horizontal="center" wrapText="1"/>
    </xf>
    <xf numFmtId="49" fontId="156" fillId="0" borderId="1" xfId="0" applyNumberFormat="1" applyFont="1" applyFill="1" applyBorder="1" applyAlignment="1">
      <alignment horizontal="center" wrapText="1"/>
    </xf>
    <xf numFmtId="3" fontId="156" fillId="0" borderId="1" xfId="0" applyNumberFormat="1" applyFont="1" applyBorder="1" applyAlignment="1">
      <alignment horizontal="center" wrapText="1"/>
    </xf>
    <xf numFmtId="49" fontId="156" fillId="0" borderId="1" xfId="0" applyNumberFormat="1" applyFont="1" applyFill="1" applyBorder="1" applyAlignment="1">
      <alignment horizontal="left" wrapText="1"/>
    </xf>
    <xf numFmtId="49" fontId="156" fillId="0" borderId="1" xfId="0" applyNumberFormat="1" applyFont="1" applyBorder="1" applyAlignment="1">
      <alignment horizontal="left" wrapText="1"/>
    </xf>
    <xf numFmtId="3" fontId="147" fillId="0" borderId="1" xfId="0" applyNumberFormat="1" applyFont="1" applyFill="1" applyBorder="1" applyAlignment="1" applyProtection="1">
      <alignment horizontal="center" wrapText="1"/>
      <protection locked="0"/>
    </xf>
    <xf numFmtId="49" fontId="159" fillId="0" borderId="1" xfId="0" applyNumberFormat="1" applyFont="1" applyBorder="1" applyAlignment="1">
      <alignment horizontal="left" wrapText="1"/>
    </xf>
    <xf numFmtId="0" fontId="152" fillId="0" borderId="0" xfId="0" applyFont="1" applyBorder="1"/>
    <xf numFmtId="0" fontId="152" fillId="0" borderId="0" xfId="0" applyFont="1"/>
    <xf numFmtId="3" fontId="147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 applyProtection="1">
      <alignment horizontal="center" wrapText="1"/>
      <protection locked="0"/>
    </xf>
    <xf numFmtId="49" fontId="94" fillId="3" borderId="1" xfId="0" applyNumberFormat="1" applyFont="1" applyFill="1" applyBorder="1" applyAlignment="1">
      <alignment horizontal="center" wrapText="1"/>
    </xf>
    <xf numFmtId="49" fontId="144" fillId="0" borderId="1" xfId="0" applyNumberFormat="1" applyFont="1" applyFill="1" applyBorder="1" applyAlignment="1">
      <alignment horizontal="center" wrapText="1"/>
    </xf>
    <xf numFmtId="0" fontId="160" fillId="0" borderId="0" xfId="0" applyFont="1"/>
    <xf numFmtId="49" fontId="95" fillId="0" borderId="1" xfId="0" applyNumberFormat="1" applyFont="1" applyFill="1" applyBorder="1" applyAlignment="1">
      <alignment horizontal="center" wrapText="1"/>
    </xf>
    <xf numFmtId="4" fontId="32" fillId="0" borderId="3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161" fillId="0" borderId="1" xfId="0" applyNumberFormat="1" applyFont="1" applyFill="1" applyBorder="1" applyAlignment="1">
      <alignment horizontal="center" wrapText="1"/>
    </xf>
    <xf numFmtId="4" fontId="94" fillId="0" borderId="1" xfId="0" applyNumberFormat="1" applyFont="1" applyBorder="1" applyAlignment="1">
      <alignment horizontal="center" wrapText="1"/>
    </xf>
    <xf numFmtId="4" fontId="94" fillId="0" borderId="1" xfId="0" applyNumberFormat="1" applyFont="1" applyFill="1" applyBorder="1" applyAlignment="1">
      <alignment horizontal="center" wrapText="1"/>
    </xf>
    <xf numFmtId="4" fontId="95" fillId="0" borderId="1" xfId="0" applyNumberFormat="1" applyFont="1" applyFill="1" applyBorder="1" applyAlignment="1">
      <alignment horizontal="center" wrapText="1"/>
    </xf>
    <xf numFmtId="3" fontId="162" fillId="0" borderId="18" xfId="0" applyNumberFormat="1" applyFont="1" applyBorder="1" applyAlignment="1" applyProtection="1">
      <alignment wrapText="1"/>
      <protection locked="0"/>
    </xf>
    <xf numFmtId="3" fontId="162" fillId="0" borderId="17" xfId="0" applyNumberFormat="1" applyFont="1" applyBorder="1" applyAlignment="1">
      <alignment wrapText="1"/>
    </xf>
    <xf numFmtId="3" fontId="162" fillId="0" borderId="18" xfId="0" applyNumberFormat="1" applyFont="1" applyBorder="1" applyAlignment="1">
      <alignment wrapText="1"/>
    </xf>
    <xf numFmtId="3" fontId="143" fillId="0" borderId="18" xfId="0" applyNumberFormat="1" applyFont="1" applyBorder="1" applyAlignment="1">
      <alignment horizontal="right" wrapText="1"/>
    </xf>
    <xf numFmtId="3" fontId="163" fillId="0" borderId="18" xfId="0" applyNumberFormat="1" applyFont="1" applyBorder="1" applyAlignment="1">
      <alignment horizontal="right" wrapText="1"/>
    </xf>
    <xf numFmtId="3" fontId="142" fillId="0" borderId="18" xfId="0" applyNumberFormat="1" applyFont="1" applyBorder="1" applyAlignment="1">
      <alignment horizontal="right" wrapText="1"/>
    </xf>
    <xf numFmtId="3" fontId="162" fillId="0" borderId="18" xfId="0" applyNumberFormat="1" applyFont="1" applyBorder="1" applyAlignment="1">
      <alignment horizontal="right" wrapText="1"/>
    </xf>
    <xf numFmtId="3" fontId="162" fillId="0" borderId="18" xfId="0" applyNumberFormat="1" applyFont="1" applyBorder="1" applyAlignment="1" applyProtection="1">
      <alignment horizontal="right" wrapText="1"/>
      <protection locked="0"/>
    </xf>
    <xf numFmtId="3" fontId="142" fillId="0" borderId="18" xfId="0" applyNumberFormat="1" applyFont="1" applyBorder="1" applyAlignment="1">
      <alignment wrapText="1"/>
    </xf>
    <xf numFmtId="3" fontId="143" fillId="0" borderId="18" xfId="0" applyNumberFormat="1" applyFont="1" applyBorder="1" applyAlignment="1">
      <alignment wrapText="1"/>
    </xf>
    <xf numFmtId="3" fontId="163" fillId="0" borderId="18" xfId="0" applyNumberFormat="1" applyFont="1" applyBorder="1" applyAlignment="1">
      <alignment horizontal="center" wrapText="1"/>
    </xf>
    <xf numFmtId="0" fontId="163" fillId="0" borderId="18" xfId="0" applyFont="1" applyBorder="1" applyAlignment="1">
      <alignment horizontal="center" wrapText="1"/>
    </xf>
    <xf numFmtId="0" fontId="163" fillId="0" borderId="18" xfId="0" applyFont="1" applyBorder="1" applyAlignment="1">
      <alignment horizontal="right" wrapText="1"/>
    </xf>
    <xf numFmtId="0" fontId="162" fillId="0" borderId="18" xfId="0" applyFont="1" applyBorder="1" applyAlignment="1">
      <alignment horizontal="right" wrapText="1"/>
    </xf>
    <xf numFmtId="3" fontId="162" fillId="0" borderId="31" xfId="0" applyNumberFormat="1" applyFont="1" applyBorder="1" applyAlignment="1" applyProtection="1">
      <alignment horizontal="right" wrapText="1"/>
      <protection locked="0"/>
    </xf>
    <xf numFmtId="3" fontId="162" fillId="0" borderId="31" xfId="0" applyNumberFormat="1" applyFont="1" applyBorder="1" applyAlignment="1">
      <alignment horizontal="right" vertical="center" wrapText="1"/>
    </xf>
    <xf numFmtId="3" fontId="162" fillId="0" borderId="18" xfId="0" applyNumberFormat="1" applyFont="1" applyBorder="1" applyAlignment="1">
      <alignment horizontal="right" vertical="center" wrapText="1"/>
    </xf>
    <xf numFmtId="3" fontId="143" fillId="0" borderId="18" xfId="0" applyNumberFormat="1" applyFont="1" applyBorder="1"/>
    <xf numFmtId="3" fontId="162" fillId="0" borderId="37" xfId="0" applyNumberFormat="1" applyFont="1" applyBorder="1" applyAlignment="1">
      <alignment horizontal="right" wrapText="1"/>
    </xf>
    <xf numFmtId="0" fontId="123" fillId="0" borderId="16" xfId="0" applyFont="1" applyBorder="1" applyAlignment="1">
      <alignment horizontal="left" wrapText="1"/>
    </xf>
    <xf numFmtId="0" fontId="29" fillId="0" borderId="20" xfId="0" applyFont="1" applyBorder="1" applyAlignment="1">
      <alignment horizontal="left" wrapText="1"/>
    </xf>
    <xf numFmtId="0" fontId="34" fillId="0" borderId="20" xfId="0" applyFont="1" applyBorder="1" applyAlignment="1">
      <alignment horizontal="left" wrapText="1"/>
    </xf>
    <xf numFmtId="0" fontId="110" fillId="0" borderId="20" xfId="0" applyFont="1" applyBorder="1" applyAlignment="1">
      <alignment horizontal="left" wrapText="1"/>
    </xf>
    <xf numFmtId="0" fontId="29" fillId="0" borderId="24" xfId="0" applyFont="1" applyBorder="1" applyAlignment="1">
      <alignment horizontal="left" wrapText="1"/>
    </xf>
    <xf numFmtId="0" fontId="34" fillId="0" borderId="25" xfId="0" applyFont="1" applyBorder="1" applyAlignment="1">
      <alignment horizontal="left" wrapText="1"/>
    </xf>
    <xf numFmtId="0" fontId="110" fillId="0" borderId="27" xfId="0" applyFont="1" applyBorder="1" applyAlignment="1">
      <alignment horizontal="left" wrapText="1"/>
    </xf>
    <xf numFmtId="0" fontId="110" fillId="0" borderId="29" xfId="0" applyFont="1" applyBorder="1" applyAlignment="1">
      <alignment horizontal="left" wrapText="1"/>
    </xf>
    <xf numFmtId="0" fontId="132" fillId="0" borderId="36" xfId="0" applyFont="1" applyBorder="1" applyAlignment="1">
      <alignment horizontal="left"/>
    </xf>
    <xf numFmtId="49" fontId="162" fillId="0" borderId="17" xfId="0" applyNumberFormat="1" applyFont="1" applyBorder="1" applyAlignment="1" applyProtection="1">
      <alignment horizontal="left" wrapText="1"/>
      <protection locked="0"/>
    </xf>
    <xf numFmtId="49" fontId="162" fillId="0" borderId="18" xfId="0" applyNumberFormat="1" applyFont="1" applyBorder="1" applyAlignment="1" applyProtection="1">
      <alignment horizontal="left" wrapText="1"/>
      <protection locked="0"/>
    </xf>
    <xf numFmtId="0" fontId="143" fillId="0" borderId="18" xfId="0" applyFont="1" applyBorder="1" applyAlignment="1">
      <alignment horizontal="left" wrapText="1"/>
    </xf>
    <xf numFmtId="0" fontId="142" fillId="0" borderId="18" xfId="0" applyFont="1" applyBorder="1"/>
    <xf numFmtId="0" fontId="143" fillId="0" borderId="0" xfId="0" applyFont="1" applyBorder="1" applyAlignment="1">
      <alignment wrapText="1"/>
    </xf>
    <xf numFmtId="0" fontId="142" fillId="0" borderId="18" xfId="0" applyFont="1" applyBorder="1" applyAlignment="1">
      <alignment horizontal="left" wrapText="1"/>
    </xf>
    <xf numFmtId="0" fontId="164" fillId="0" borderId="0" xfId="0" applyFont="1" applyBorder="1" applyAlignment="1">
      <alignment wrapText="1"/>
    </xf>
    <xf numFmtId="0" fontId="164" fillId="0" borderId="18" xfId="0" applyFont="1" applyBorder="1" applyAlignment="1">
      <alignment wrapText="1"/>
    </xf>
    <xf numFmtId="0" fontId="142" fillId="0" borderId="18" xfId="0" applyFont="1" applyFill="1" applyBorder="1" applyAlignment="1" applyProtection="1">
      <alignment horizontal="left" wrapText="1"/>
    </xf>
    <xf numFmtId="0" fontId="143" fillId="0" borderId="22" xfId="0" applyNumberFormat="1" applyFont="1" applyBorder="1" applyAlignment="1">
      <alignment horizontal="left" wrapText="1"/>
    </xf>
    <xf numFmtId="0" fontId="143" fillId="0" borderId="23" xfId="0" applyNumberFormat="1" applyFont="1" applyBorder="1" applyAlignment="1">
      <alignment horizontal="left" wrapText="1"/>
    </xf>
    <xf numFmtId="49" fontId="163" fillId="0" borderId="18" xfId="0" applyNumberFormat="1" applyFont="1" applyBorder="1" applyAlignment="1" applyProtection="1">
      <alignment horizontal="left" wrapText="1"/>
      <protection locked="0"/>
    </xf>
    <xf numFmtId="0" fontId="142" fillId="0" borderId="26" xfId="0" applyFont="1" applyBorder="1" applyAlignment="1">
      <alignment horizontal="left" wrapText="1"/>
    </xf>
    <xf numFmtId="0" fontId="143" fillId="0" borderId="28" xfId="0" applyFont="1" applyBorder="1" applyAlignment="1">
      <alignment horizontal="left" wrapText="1"/>
    </xf>
    <xf numFmtId="0" fontId="143" fillId="0" borderId="30" xfId="0" applyFont="1" applyBorder="1" applyAlignment="1">
      <alignment horizontal="left" wrapText="1"/>
    </xf>
    <xf numFmtId="0" fontId="143" fillId="0" borderId="18" xfId="0" applyFont="1" applyBorder="1" applyAlignment="1">
      <alignment horizontal="left"/>
    </xf>
    <xf numFmtId="0" fontId="142" fillId="0" borderId="18" xfId="0" applyFont="1" applyBorder="1" applyAlignment="1">
      <alignment horizontal="left"/>
    </xf>
    <xf numFmtId="0" fontId="143" fillId="0" borderId="31" xfId="0" applyFont="1" applyBorder="1" applyAlignment="1">
      <alignment horizontal="left" wrapText="1"/>
    </xf>
    <xf numFmtId="49" fontId="143" fillId="0" borderId="18" xfId="0" applyNumberFormat="1" applyFont="1" applyBorder="1" applyAlignment="1">
      <alignment horizontal="left" wrapText="1"/>
    </xf>
    <xf numFmtId="49" fontId="163" fillId="0" borderId="33" xfId="0" applyNumberFormat="1" applyFont="1" applyBorder="1" applyAlignment="1" applyProtection="1">
      <alignment horizontal="left" wrapText="1"/>
      <protection locked="0"/>
    </xf>
    <xf numFmtId="49" fontId="163" fillId="0" borderId="31" xfId="0" applyNumberFormat="1" applyFont="1" applyBorder="1" applyAlignment="1" applyProtection="1">
      <alignment horizontal="left" wrapText="1"/>
      <protection locked="0"/>
    </xf>
    <xf numFmtId="0" fontId="143" fillId="0" borderId="18" xfId="0" applyFont="1" applyBorder="1" applyAlignment="1">
      <alignment wrapText="1"/>
    </xf>
    <xf numFmtId="0" fontId="142" fillId="0" borderId="0" xfId="0" applyFont="1" applyBorder="1" applyAlignment="1">
      <alignment horizontal="left" wrapText="1"/>
    </xf>
    <xf numFmtId="0" fontId="165" fillId="0" borderId="18" xfId="0" applyFont="1" applyBorder="1"/>
    <xf numFmtId="0" fontId="164" fillId="0" borderId="0" xfId="0" applyFont="1" applyAlignment="1">
      <alignment wrapText="1"/>
    </xf>
    <xf numFmtId="0" fontId="142" fillId="0" borderId="18" xfId="0" applyFont="1" applyBorder="1" applyAlignment="1">
      <alignment wrapText="1"/>
    </xf>
    <xf numFmtId="0" fontId="143" fillId="0" borderId="31" xfId="0" applyFont="1" applyBorder="1"/>
    <xf numFmtId="49" fontId="162" fillId="0" borderId="31" xfId="0" applyNumberFormat="1" applyFont="1" applyBorder="1" applyAlignment="1" applyProtection="1">
      <alignment horizontal="left" wrapText="1"/>
      <protection locked="0"/>
    </xf>
    <xf numFmtId="0" fontId="164" fillId="0" borderId="18" xfId="0" applyFont="1" applyBorder="1" applyAlignment="1">
      <alignment horizontal="left" vertical="center" wrapText="1"/>
    </xf>
    <xf numFmtId="0" fontId="164" fillId="0" borderId="18" xfId="0" applyFont="1" applyBorder="1" applyAlignment="1">
      <alignment horizontal="left" wrapText="1"/>
    </xf>
    <xf numFmtId="0" fontId="166" fillId="0" borderId="5" xfId="0" applyFont="1" applyBorder="1" applyAlignment="1">
      <alignment horizontal="center" vertical="center" wrapText="1"/>
    </xf>
    <xf numFmtId="49" fontId="166" fillId="0" borderId="15" xfId="0" applyNumberFormat="1" applyFont="1" applyBorder="1" applyAlignment="1" applyProtection="1">
      <alignment horizontal="center" vertical="center" wrapText="1"/>
      <protection locked="0"/>
    </xf>
    <xf numFmtId="0" fontId="166" fillId="0" borderId="1" xfId="0" applyFont="1" applyBorder="1" applyAlignment="1">
      <alignment horizontal="center" vertical="center" wrapText="1"/>
    </xf>
    <xf numFmtId="0" fontId="166" fillId="0" borderId="15" xfId="0" applyFont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wrapText="1"/>
    </xf>
    <xf numFmtId="4" fontId="73" fillId="5" borderId="1" xfId="0" applyNumberFormat="1" applyFont="1" applyFill="1" applyBorder="1" applyAlignment="1">
      <alignment horizontal="center" wrapText="1"/>
    </xf>
    <xf numFmtId="4" fontId="85" fillId="0" borderId="1" xfId="0" applyNumberFormat="1" applyFont="1" applyBorder="1" applyAlignment="1">
      <alignment horizontal="center" wrapText="1"/>
    </xf>
    <xf numFmtId="4" fontId="84" fillId="0" borderId="1" xfId="0" applyNumberFormat="1" applyFont="1" applyBorder="1" applyAlignment="1">
      <alignment horizontal="center" wrapText="1"/>
    </xf>
    <xf numFmtId="4" fontId="42" fillId="0" borderId="1" xfId="0" applyNumberFormat="1" applyFont="1" applyBorder="1" applyAlignment="1">
      <alignment horizontal="center" wrapText="1"/>
    </xf>
    <xf numFmtId="4" fontId="82" fillId="0" borderId="1" xfId="0" applyNumberFormat="1" applyFont="1" applyBorder="1" applyAlignment="1">
      <alignment horizontal="center" wrapText="1"/>
    </xf>
    <xf numFmtId="4" fontId="81" fillId="0" borderId="1" xfId="0" applyNumberFormat="1" applyFont="1" applyBorder="1" applyAlignment="1">
      <alignment horizontal="center" wrapText="1"/>
    </xf>
    <xf numFmtId="4" fontId="84" fillId="0" borderId="1" xfId="0" applyNumberFormat="1" applyFont="1" applyFill="1" applyBorder="1" applyAlignment="1">
      <alignment horizontal="center" wrapText="1"/>
    </xf>
    <xf numFmtId="4" fontId="35" fillId="5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4" fontId="32" fillId="0" borderId="1" xfId="0" applyNumberFormat="1" applyFont="1" applyBorder="1" applyAlignment="1">
      <alignment horizontal="center" wrapText="1"/>
    </xf>
    <xf numFmtId="4" fontId="8" fillId="5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4" fontId="149" fillId="0" borderId="4" xfId="0" applyNumberFormat="1" applyFont="1" applyBorder="1" applyAlignment="1">
      <alignment horizontal="center" wrapText="1"/>
    </xf>
    <xf numFmtId="4" fontId="149" fillId="0" borderId="8" xfId="0" applyNumberFormat="1" applyFont="1" applyBorder="1" applyAlignment="1">
      <alignment horizontal="center" wrapText="1"/>
    </xf>
    <xf numFmtId="4" fontId="149" fillId="0" borderId="8" xfId="0" applyNumberFormat="1" applyFont="1" applyFill="1" applyBorder="1" applyAlignment="1">
      <alignment horizontal="center" wrapText="1"/>
    </xf>
    <xf numFmtId="4" fontId="151" fillId="0" borderId="1" xfId="0" applyNumberFormat="1" applyFont="1" applyBorder="1" applyAlignment="1">
      <alignment horizontal="center" wrapText="1"/>
    </xf>
    <xf numFmtId="4" fontId="154" fillId="0" borderId="1" xfId="0" applyNumberFormat="1" applyFont="1" applyBorder="1" applyAlignment="1">
      <alignment horizontal="center" wrapText="1"/>
    </xf>
    <xf numFmtId="4" fontId="154" fillId="0" borderId="1" xfId="0" applyNumberFormat="1" applyFont="1" applyFill="1" applyBorder="1" applyAlignment="1">
      <alignment horizontal="center" wrapText="1"/>
    </xf>
    <xf numFmtId="4" fontId="149" fillId="0" borderId="1" xfId="0" applyNumberFormat="1" applyFont="1" applyBorder="1" applyAlignment="1">
      <alignment horizontal="center" wrapText="1"/>
    </xf>
    <xf numFmtId="4" fontId="158" fillId="0" borderId="1" xfId="0" applyNumberFormat="1" applyFont="1" applyBorder="1" applyAlignment="1">
      <alignment horizontal="center" wrapText="1"/>
    </xf>
    <xf numFmtId="4" fontId="149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 applyProtection="1">
      <alignment horizontal="center"/>
      <protection locked="0"/>
    </xf>
    <xf numFmtId="49" fontId="93" fillId="0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wrapText="1"/>
    </xf>
    <xf numFmtId="3" fontId="10" fillId="0" borderId="1" xfId="5" applyNumberFormat="1" applyFont="1" applyBorder="1" applyAlignment="1">
      <alignment horizontal="center" wrapText="1"/>
    </xf>
    <xf numFmtId="4" fontId="10" fillId="0" borderId="1" xfId="5" applyNumberFormat="1" applyFont="1" applyBorder="1" applyAlignment="1">
      <alignment horizontal="center" wrapText="1"/>
    </xf>
    <xf numFmtId="3" fontId="93" fillId="0" borderId="1" xfId="5" applyNumberFormat="1" applyFont="1" applyFill="1" applyBorder="1" applyAlignment="1">
      <alignment horizontal="center" wrapText="1"/>
    </xf>
    <xf numFmtId="0" fontId="23" fillId="0" borderId="1" xfId="5" applyFont="1" applyBorder="1" applyAlignment="1">
      <alignment horizontal="center" vertical="center" wrapText="1"/>
    </xf>
    <xf numFmtId="3" fontId="10" fillId="2" borderId="2" xfId="5" applyNumberFormat="1" applyFont="1" applyFill="1" applyBorder="1" applyAlignment="1">
      <alignment horizontal="center" vertical="center" wrapText="1"/>
    </xf>
    <xf numFmtId="0" fontId="57" fillId="0" borderId="1" xfId="0" applyFont="1" applyBorder="1" applyAlignment="1">
      <alignment wrapText="1"/>
    </xf>
    <xf numFmtId="49" fontId="13" fillId="0" borderId="1" xfId="5" applyNumberFormat="1" applyFont="1" applyFill="1" applyBorder="1" applyAlignment="1" applyProtection="1">
      <alignment horizontal="center" wrapText="1"/>
      <protection locked="0"/>
    </xf>
    <xf numFmtId="3" fontId="65" fillId="0" borderId="1" xfId="5" applyNumberFormat="1" applyFont="1" applyFill="1" applyBorder="1" applyAlignment="1" applyProtection="1">
      <alignment horizontal="center" wrapText="1"/>
      <protection locked="0"/>
    </xf>
    <xf numFmtId="3" fontId="10" fillId="0" borderId="6" xfId="5" applyNumberFormat="1" applyFont="1" applyFill="1" applyBorder="1" applyAlignment="1">
      <alignment wrapText="1"/>
    </xf>
    <xf numFmtId="0" fontId="23" fillId="0" borderId="0" xfId="5" applyFont="1" applyFill="1" applyAlignment="1">
      <alignment wrapText="1"/>
    </xf>
    <xf numFmtId="49" fontId="92" fillId="0" borderId="1" xfId="0" applyNumberFormat="1" applyFont="1" applyBorder="1" applyAlignment="1">
      <alignment horizontal="center" wrapText="1"/>
    </xf>
    <xf numFmtId="49" fontId="92" fillId="0" borderId="8" xfId="0" applyNumberFormat="1" applyFont="1" applyBorder="1" applyAlignment="1">
      <alignment horizontal="center" wrapText="1"/>
    </xf>
    <xf numFmtId="3" fontId="93" fillId="0" borderId="1" xfId="5" applyNumberFormat="1" applyFont="1" applyFill="1" applyBorder="1" applyAlignment="1" applyProtection="1">
      <alignment horizontal="center" wrapText="1"/>
      <protection locked="0"/>
    </xf>
    <xf numFmtId="49" fontId="57" fillId="0" borderId="1" xfId="0" applyNumberFormat="1" applyFont="1" applyBorder="1" applyAlignment="1">
      <alignment horizontal="center"/>
    </xf>
    <xf numFmtId="3" fontId="57" fillId="0" borderId="1" xfId="5" applyNumberFormat="1" applyFont="1" applyBorder="1" applyAlignment="1">
      <alignment horizontal="center" wrapText="1"/>
    </xf>
    <xf numFmtId="3" fontId="10" fillId="0" borderId="6" xfId="5" applyNumberFormat="1" applyFont="1" applyBorder="1" applyAlignment="1">
      <alignment wrapText="1"/>
    </xf>
    <xf numFmtId="0" fontId="23" fillId="0" borderId="0" xfId="5" applyFont="1" applyAlignment="1">
      <alignment wrapText="1"/>
    </xf>
    <xf numFmtId="3" fontId="20" fillId="0" borderId="1" xfId="0" applyNumberFormat="1" applyFont="1" applyBorder="1"/>
    <xf numFmtId="3" fontId="30" fillId="0" borderId="1" xfId="0" applyNumberFormat="1" applyFont="1" applyFill="1" applyBorder="1" applyAlignment="1">
      <alignment horizontal="center" wrapText="1"/>
    </xf>
    <xf numFmtId="0" fontId="42" fillId="0" borderId="1" xfId="29" applyFont="1" applyBorder="1" applyAlignment="1">
      <alignment horizontal="center" vertical="center"/>
    </xf>
    <xf numFmtId="0" fontId="42" fillId="0" borderId="8" xfId="29" applyFont="1" applyBorder="1" applyAlignment="1">
      <alignment horizontal="center" vertical="center"/>
    </xf>
    <xf numFmtId="0" fontId="42" fillId="3" borderId="8" xfId="29" applyFont="1" applyFill="1" applyBorder="1" applyAlignment="1">
      <alignment horizontal="center" vertical="center"/>
    </xf>
    <xf numFmtId="0" fontId="42" fillId="3" borderId="11" xfId="29" applyFont="1" applyFill="1" applyBorder="1" applyAlignment="1">
      <alignment horizontal="center" vertical="center"/>
    </xf>
    <xf numFmtId="0" fontId="42" fillId="3" borderId="1" xfId="29" applyFont="1" applyFill="1" applyBorder="1" applyAlignment="1">
      <alignment horizontal="center" vertical="center" wrapText="1"/>
    </xf>
    <xf numFmtId="0" fontId="167" fillId="0" borderId="41" xfId="0" applyFont="1" applyBorder="1" applyAlignment="1">
      <alignment horizontal="left"/>
    </xf>
    <xf numFmtId="0" fontId="167" fillId="0" borderId="41" xfId="0" applyFont="1" applyBorder="1" applyAlignment="1">
      <alignment horizontal="right" vertical="top"/>
    </xf>
    <xf numFmtId="0" fontId="163" fillId="0" borderId="18" xfId="0" applyFont="1" applyFill="1" applyBorder="1" applyAlignment="1">
      <alignment horizontal="left" wrapText="1"/>
    </xf>
    <xf numFmtId="0" fontId="164" fillId="0" borderId="33" xfId="0" applyFont="1" applyBorder="1" applyAlignment="1">
      <alignment horizontal="left" wrapText="1"/>
    </xf>
    <xf numFmtId="0" fontId="110" fillId="0" borderId="40" xfId="0" applyFont="1" applyBorder="1" applyAlignment="1">
      <alignment horizontal="right" vertical="top"/>
    </xf>
    <xf numFmtId="0" fontId="2" fillId="0" borderId="0" xfId="29" applyNumberFormat="1" applyFont="1" applyFill="1" applyAlignment="1" applyProtection="1">
      <alignment horizontal="left" vertical="center" wrapText="1"/>
    </xf>
    <xf numFmtId="0" fontId="134" fillId="0" borderId="0" xfId="29" applyFont="1" applyAlignment="1">
      <alignment horizontal="center" vertical="center" wrapText="1"/>
    </xf>
    <xf numFmtId="3" fontId="138" fillId="0" borderId="1" xfId="29" applyNumberFormat="1" applyFont="1" applyFill="1" applyBorder="1" applyAlignment="1" applyProtection="1">
      <alignment horizontal="center" wrapText="1"/>
      <protection locked="0"/>
    </xf>
    <xf numFmtId="0" fontId="42" fillId="0" borderId="4" xfId="29" applyFont="1" applyBorder="1" applyAlignment="1">
      <alignment horizontal="center" vertical="center" wrapText="1"/>
    </xf>
    <xf numFmtId="0" fontId="42" fillId="0" borderId="5" xfId="29" applyFont="1" applyBorder="1" applyAlignment="1">
      <alignment horizontal="center" vertical="center" wrapText="1"/>
    </xf>
    <xf numFmtId="0" fontId="20" fillId="0" borderId="0" xfId="29" applyFont="1" applyAlignment="1">
      <alignment horizontal="left"/>
    </xf>
    <xf numFmtId="0" fontId="20" fillId="0" borderId="5" xfId="0" applyFont="1" applyBorder="1" applyAlignment="1">
      <alignment horizontal="center" vertical="center" wrapText="1"/>
    </xf>
    <xf numFmtId="0" fontId="42" fillId="3" borderId="12" xfId="29" applyFont="1" applyFill="1" applyBorder="1" applyAlignment="1">
      <alignment horizontal="center" vertical="center" wrapText="1"/>
    </xf>
    <xf numFmtId="0" fontId="42" fillId="3" borderId="15" xfId="29" applyFont="1" applyFill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42" fillId="3" borderId="14" xfId="29" applyFont="1" applyFill="1" applyBorder="1" applyAlignment="1">
      <alignment horizontal="center" vertical="center" wrapText="1"/>
    </xf>
    <xf numFmtId="0" fontId="42" fillId="3" borderId="10" xfId="29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2" fillId="3" borderId="10" xfId="0" applyFont="1" applyFill="1" applyBorder="1" applyAlignment="1">
      <alignment vertical="center" wrapText="1"/>
    </xf>
    <xf numFmtId="0" fontId="42" fillId="0" borderId="7" xfId="0" applyFont="1" applyBorder="1" applyAlignment="1">
      <alignment wrapText="1"/>
    </xf>
    <xf numFmtId="0" fontId="1" fillId="0" borderId="15" xfId="0" applyFont="1" applyBorder="1" applyAlignment="1">
      <alignment vertical="center" wrapText="1"/>
    </xf>
    <xf numFmtId="0" fontId="63" fillId="0" borderId="5" xfId="0" applyFont="1" applyBorder="1" applyAlignment="1">
      <alignment wrapText="1"/>
    </xf>
    <xf numFmtId="0" fontId="111" fillId="3" borderId="0" xfId="29" applyFont="1" applyFill="1" applyAlignment="1"/>
    <xf numFmtId="0" fontId="2" fillId="0" borderId="0" xfId="29" applyFont="1" applyAlignment="1">
      <alignment horizontal="center"/>
    </xf>
    <xf numFmtId="49" fontId="141" fillId="0" borderId="0" xfId="0" applyNumberFormat="1" applyFont="1" applyBorder="1" applyAlignment="1" applyProtection="1">
      <alignment horizontal="left"/>
      <protection locked="0"/>
    </xf>
    <xf numFmtId="0" fontId="112" fillId="0" borderId="0" xfId="0" applyFont="1" applyAlignment="1"/>
    <xf numFmtId="0" fontId="113" fillId="0" borderId="0" xfId="0" applyFont="1" applyAlignment="1"/>
    <xf numFmtId="0" fontId="0" fillId="0" borderId="0" xfId="0" applyAlignment="1"/>
    <xf numFmtId="49" fontId="115" fillId="0" borderId="0" xfId="0" applyNumberFormat="1" applyFont="1" applyBorder="1" applyAlignment="1" applyProtection="1">
      <alignment horizontal="center" vertical="top"/>
      <protection locked="0"/>
    </xf>
    <xf numFmtId="49" fontId="118" fillId="0" borderId="4" xfId="0" applyNumberFormat="1" applyFont="1" applyBorder="1" applyAlignment="1">
      <alignment horizontal="center" vertical="center"/>
    </xf>
    <xf numFmtId="0" fontId="120" fillId="0" borderId="5" xfId="0" applyFont="1" applyBorder="1" applyAlignment="1">
      <alignment horizontal="center" vertical="center"/>
    </xf>
    <xf numFmtId="49" fontId="119" fillId="0" borderId="4" xfId="0" applyNumberFormat="1" applyFont="1" applyBorder="1" applyAlignment="1">
      <alignment horizontal="center" vertical="center" wrapText="1"/>
    </xf>
    <xf numFmtId="0" fontId="112" fillId="0" borderId="5" xfId="0" applyFont="1" applyBorder="1" applyAlignment="1">
      <alignment horizontal="center" vertical="center" wrapText="1"/>
    </xf>
    <xf numFmtId="0" fontId="113" fillId="0" borderId="5" xfId="0" applyFont="1" applyBorder="1" applyAlignment="1">
      <alignment horizontal="center" vertical="center" wrapText="1"/>
    </xf>
    <xf numFmtId="49" fontId="142" fillId="0" borderId="14" xfId="0" applyNumberFormat="1" applyFont="1" applyBorder="1" applyAlignment="1">
      <alignment horizontal="center" vertical="center" wrapText="1"/>
    </xf>
    <xf numFmtId="0" fontId="143" fillId="0" borderId="10" xfId="0" applyFont="1" applyBorder="1" applyAlignment="1">
      <alignment horizontal="center" vertical="center" wrapText="1"/>
    </xf>
    <xf numFmtId="0" fontId="114" fillId="0" borderId="0" xfId="0" applyFont="1" applyAlignment="1">
      <alignment horizontal="center"/>
    </xf>
    <xf numFmtId="0" fontId="123" fillId="0" borderId="32" xfId="0" applyFont="1" applyBorder="1" applyAlignment="1">
      <alignment horizontal="left" wrapText="1"/>
    </xf>
    <xf numFmtId="0" fontId="123" fillId="0" borderId="24" xfId="0" applyFont="1" applyBorder="1" applyAlignment="1">
      <alignment horizontal="left" wrapText="1"/>
    </xf>
    <xf numFmtId="3" fontId="162" fillId="0" borderId="33" xfId="0" applyNumberFormat="1" applyFont="1" applyBorder="1" applyAlignment="1" applyProtection="1">
      <alignment horizontal="right" wrapText="1"/>
      <protection locked="0"/>
    </xf>
    <xf numFmtId="3" fontId="162" fillId="0" borderId="31" xfId="0" applyNumberFormat="1" applyFont="1" applyBorder="1" applyAlignment="1" applyProtection="1">
      <alignment horizontal="right" wrapText="1"/>
      <protection locked="0"/>
    </xf>
    <xf numFmtId="3" fontId="162" fillId="0" borderId="33" xfId="0" applyNumberFormat="1" applyFont="1" applyBorder="1" applyAlignment="1">
      <alignment horizontal="right" wrapText="1"/>
    </xf>
    <xf numFmtId="3" fontId="162" fillId="0" borderId="31" xfId="0" applyNumberFormat="1" applyFont="1" applyBorder="1" applyAlignment="1">
      <alignment horizontal="right" wrapText="1"/>
    </xf>
    <xf numFmtId="3" fontId="125" fillId="0" borderId="33" xfId="0" applyNumberFormat="1" applyFont="1" applyBorder="1" applyAlignment="1">
      <alignment horizontal="center" wrapText="1"/>
    </xf>
    <xf numFmtId="3" fontId="125" fillId="0" borderId="31" xfId="0" applyNumberFormat="1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center" wrapText="1"/>
    </xf>
    <xf numFmtId="3" fontId="29" fillId="0" borderId="35" xfId="0" applyNumberFormat="1" applyFont="1" applyBorder="1" applyAlignment="1">
      <alignment horizontal="center" wrapText="1"/>
    </xf>
    <xf numFmtId="49" fontId="128" fillId="0" borderId="0" xfId="4" applyNumberFormat="1" applyFont="1" applyFill="1" applyBorder="1" applyAlignment="1" applyProtection="1">
      <alignment horizontal="left" wrapText="1"/>
      <protection locked="0"/>
    </xf>
    <xf numFmtId="0" fontId="140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34" fillId="0" borderId="0" xfId="4" applyNumberFormat="1" applyFont="1" applyFill="1" applyBorder="1" applyAlignment="1">
      <alignment horizontal="center" vertical="top" wrapText="1"/>
    </xf>
    <xf numFmtId="49" fontId="45" fillId="0" borderId="0" xfId="4" applyNumberFormat="1" applyFont="1" applyFill="1" applyBorder="1" applyAlignment="1" applyProtection="1">
      <alignment horizontal="left" vertical="top" wrapText="1"/>
      <protection locked="0"/>
    </xf>
    <xf numFmtId="0" fontId="35" fillId="0" borderId="1" xfId="4" applyFont="1" applyFill="1" applyBorder="1" applyAlignment="1">
      <alignment horizontal="center" vertical="center" wrapText="1"/>
    </xf>
    <xf numFmtId="49" fontId="36" fillId="0" borderId="1" xfId="4" applyNumberFormat="1" applyFont="1" applyFill="1" applyBorder="1" applyAlignment="1">
      <alignment horizontal="center" vertical="center" wrapText="1"/>
    </xf>
    <xf numFmtId="0" fontId="36" fillId="0" borderId="1" xfId="4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horizontal="center" vertical="center" wrapText="1"/>
    </xf>
    <xf numFmtId="49" fontId="39" fillId="0" borderId="8" xfId="4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5" fillId="0" borderId="4" xfId="29" applyFont="1" applyBorder="1" applyAlignment="1">
      <alignment horizontal="center" vertical="center" wrapText="1"/>
    </xf>
    <xf numFmtId="0" fontId="65" fillId="0" borderId="7" xfId="29" applyFont="1" applyBorder="1" applyAlignment="1">
      <alignment horizontal="center" vertical="center" wrapText="1"/>
    </xf>
    <xf numFmtId="0" fontId="65" fillId="0" borderId="5" xfId="29" applyFont="1" applyBorder="1" applyAlignment="1">
      <alignment horizontal="center" vertical="center" wrapText="1"/>
    </xf>
    <xf numFmtId="0" fontId="20" fillId="3" borderId="8" xfId="29" applyFont="1" applyFill="1" applyBorder="1" applyAlignment="1">
      <alignment horizontal="center" vertical="center"/>
    </xf>
    <xf numFmtId="0" fontId="20" fillId="3" borderId="11" xfId="29" applyFont="1" applyFill="1" applyBorder="1" applyAlignment="1">
      <alignment horizontal="center" vertical="center"/>
    </xf>
    <xf numFmtId="0" fontId="131" fillId="0" borderId="11" xfId="0" applyFont="1" applyBorder="1" applyAlignment="1">
      <alignment horizontal="center"/>
    </xf>
    <xf numFmtId="0" fontId="131" fillId="0" borderId="3" xfId="0" applyFont="1" applyBorder="1" applyAlignment="1">
      <alignment horizontal="center"/>
    </xf>
    <xf numFmtId="0" fontId="42" fillId="0" borderId="4" xfId="29" applyFont="1" applyBorder="1" applyAlignment="1">
      <alignment horizontal="center" vertical="center" wrapText="1"/>
    </xf>
    <xf numFmtId="0" fontId="42" fillId="0" borderId="7" xfId="29" applyFont="1" applyBorder="1" applyAlignment="1">
      <alignment horizontal="center" vertical="center" wrapText="1"/>
    </xf>
    <xf numFmtId="0" fontId="42" fillId="0" borderId="5" xfId="29" applyFont="1" applyBorder="1" applyAlignment="1">
      <alignment horizontal="center" vertical="center" wrapText="1"/>
    </xf>
    <xf numFmtId="0" fontId="42" fillId="0" borderId="1" xfId="29" applyFont="1" applyBorder="1" applyAlignment="1">
      <alignment horizontal="center" vertical="center" wrapText="1"/>
    </xf>
    <xf numFmtId="0" fontId="42" fillId="3" borderId="14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42" fillId="3" borderId="15" xfId="0" applyFont="1" applyFill="1" applyBorder="1" applyAlignment="1">
      <alignment horizontal="center" vertical="center" wrapText="1"/>
    </xf>
    <xf numFmtId="0" fontId="42" fillId="3" borderId="42" xfId="0" applyFont="1" applyFill="1" applyBorder="1" applyAlignment="1">
      <alignment horizontal="center" vertical="center" wrapText="1"/>
    </xf>
    <xf numFmtId="0" fontId="42" fillId="3" borderId="13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textRotation="90" wrapText="1"/>
    </xf>
    <xf numFmtId="0" fontId="42" fillId="0" borderId="7" xfId="0" applyFont="1" applyBorder="1" applyAlignment="1">
      <alignment horizontal="center" vertical="center" textRotation="90" wrapText="1"/>
    </xf>
    <xf numFmtId="0" fontId="42" fillId="0" borderId="5" xfId="0" applyFont="1" applyBorder="1" applyAlignment="1">
      <alignment horizontal="center" vertical="center" textRotation="90" wrapText="1"/>
    </xf>
    <xf numFmtId="0" fontId="42" fillId="3" borderId="4" xfId="0" applyFont="1" applyFill="1" applyBorder="1" applyAlignment="1">
      <alignment horizontal="center" vertical="center" textRotation="90" wrapText="1"/>
    </xf>
    <xf numFmtId="0" fontId="42" fillId="3" borderId="7" xfId="0" applyFont="1" applyFill="1" applyBorder="1" applyAlignment="1">
      <alignment horizontal="center" vertical="center" textRotation="90" wrapText="1"/>
    </xf>
    <xf numFmtId="0" fontId="42" fillId="3" borderId="5" xfId="0" applyFont="1" applyFill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2" fillId="0" borderId="0" xfId="29" applyNumberFormat="1" applyFont="1" applyFill="1" applyAlignment="1" applyProtection="1">
      <alignment horizontal="left" vertical="center" wrapText="1"/>
    </xf>
    <xf numFmtId="0" fontId="20" fillId="0" borderId="0" xfId="29" applyFont="1" applyAlignment="1">
      <alignment horizontal="center" wrapText="1"/>
    </xf>
    <xf numFmtId="0" fontId="20" fillId="0" borderId="0" xfId="29" applyFont="1" applyAlignment="1">
      <alignment horizontal="center"/>
    </xf>
    <xf numFmtId="0" fontId="134" fillId="0" borderId="0" xfId="29" applyFont="1" applyAlignment="1">
      <alignment horizontal="center" vertical="center" wrapText="1"/>
    </xf>
    <xf numFmtId="0" fontId="168" fillId="0" borderId="13" xfId="29" applyFont="1" applyBorder="1" applyAlignment="1">
      <alignment horizontal="center" vertical="center" wrapText="1"/>
    </xf>
    <xf numFmtId="0" fontId="42" fillId="0" borderId="4" xfId="29" applyFont="1" applyBorder="1" applyAlignment="1">
      <alignment horizontal="center" vertical="center" textRotation="90" wrapText="1"/>
    </xf>
    <xf numFmtId="0" fontId="42" fillId="0" borderId="7" xfId="29" applyFont="1" applyBorder="1" applyAlignment="1">
      <alignment horizontal="center" vertical="center" textRotation="90" wrapText="1"/>
    </xf>
    <xf numFmtId="0" fontId="42" fillId="0" borderId="5" xfId="29" applyFont="1" applyBorder="1" applyAlignment="1">
      <alignment horizontal="center" vertical="center" textRotation="90" wrapText="1"/>
    </xf>
    <xf numFmtId="0" fontId="42" fillId="3" borderId="14" xfId="29" applyFont="1" applyFill="1" applyBorder="1" applyAlignment="1">
      <alignment horizontal="center" vertical="center" wrapText="1"/>
    </xf>
    <xf numFmtId="0" fontId="42" fillId="3" borderId="42" xfId="29" applyFont="1" applyFill="1" applyBorder="1" applyAlignment="1">
      <alignment horizontal="center" vertical="center" wrapText="1"/>
    </xf>
    <xf numFmtId="0" fontId="42" fillId="3" borderId="10" xfId="29" applyFont="1" applyFill="1" applyBorder="1" applyAlignment="1">
      <alignment horizontal="center" vertical="center" wrapText="1"/>
    </xf>
    <xf numFmtId="0" fontId="42" fillId="3" borderId="12" xfId="29" applyFont="1" applyFill="1" applyBorder="1" applyAlignment="1">
      <alignment horizontal="center" vertical="center" wrapText="1"/>
    </xf>
    <xf numFmtId="0" fontId="42" fillId="3" borderId="13" xfId="29" applyFont="1" applyFill="1" applyBorder="1" applyAlignment="1">
      <alignment horizontal="center" vertical="center" wrapText="1"/>
    </xf>
    <xf numFmtId="0" fontId="42" fillId="3" borderId="15" xfId="29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" xfId="0" applyFont="1" applyBorder="1" applyAlignment="1"/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3" borderId="4" xfId="29" applyFont="1" applyFill="1" applyBorder="1" applyAlignment="1">
      <alignment horizontal="center" vertical="center" wrapText="1"/>
    </xf>
    <xf numFmtId="0" fontId="131" fillId="0" borderId="7" xfId="0" applyFont="1" applyBorder="1" applyAlignment="1">
      <alignment horizontal="center" vertical="center" wrapText="1"/>
    </xf>
    <xf numFmtId="0" fontId="131" fillId="0" borderId="5" xfId="0" applyFont="1" applyBorder="1" applyAlignment="1">
      <alignment horizontal="center" vertical="center" wrapText="1"/>
    </xf>
    <xf numFmtId="0" fontId="30" fillId="3" borderId="4" xfId="29" applyFont="1" applyFill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42" fillId="3" borderId="7" xfId="29" applyFont="1" applyFill="1" applyBorder="1" applyAlignment="1">
      <alignment horizontal="center" vertical="center" wrapText="1"/>
    </xf>
    <xf numFmtId="0" fontId="42" fillId="3" borderId="5" xfId="29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wrapText="1"/>
    </xf>
    <xf numFmtId="0" fontId="42" fillId="0" borderId="7" xfId="29" applyFont="1" applyFill="1" applyBorder="1" applyAlignment="1">
      <alignment horizontal="center" vertical="center" textRotation="90" wrapText="1"/>
    </xf>
    <xf numFmtId="0" fontId="42" fillId="0" borderId="5" xfId="29" applyFont="1" applyFill="1" applyBorder="1" applyAlignment="1">
      <alignment horizontal="center" vertical="center" textRotation="90" wrapText="1"/>
    </xf>
    <xf numFmtId="0" fontId="21" fillId="0" borderId="0" xfId="5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1">
    <cellStyle name="Normal_meresha_07" xfId="8"/>
    <cellStyle name="Normal_Доходи" xfId="30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6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2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9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0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1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2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0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1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2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5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6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7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8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563350" y="63500"/>
          <a:ext cx="1854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5</xdr:col>
      <xdr:colOff>1266128</xdr:colOff>
      <xdr:row>3</xdr:row>
      <xdr:rowOff>428625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308445" y="171450"/>
          <a:ext cx="2834268" cy="919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38100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35064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85203" y="327025"/>
          <a:ext cx="10190480" cy="73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181</xdr:row>
      <xdr:rowOff>438150</xdr:rowOff>
    </xdr:from>
    <xdr:to>
      <xdr:col>13</xdr:col>
      <xdr:colOff>285750</xdr:colOff>
      <xdr:row>181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76700" y="23545800"/>
          <a:ext cx="99155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677900" y="28575"/>
          <a:ext cx="41338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466725"/>
          <a:ext cx="1227772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316230</xdr:colOff>
      <xdr:row>82</xdr:row>
      <xdr:rowOff>228600</xdr:rowOff>
    </xdr:from>
    <xdr:to>
      <xdr:col>6</xdr:col>
      <xdr:colOff>1104902</xdr:colOff>
      <xdr:row>83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47499" y="275168"/>
          <a:ext cx="4212167" cy="92286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0</xdr:col>
      <xdr:colOff>609600</xdr:colOff>
      <xdr:row>84</xdr:row>
      <xdr:rowOff>328083</xdr:rowOff>
    </xdr:from>
    <xdr:to>
      <xdr:col>10</xdr:col>
      <xdr:colOff>0</xdr:colOff>
      <xdr:row>87</xdr:row>
      <xdr:rowOff>233891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22870583"/>
          <a:ext cx="16366067" cy="6148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view="pageBreakPreview" topLeftCell="A97" zoomScaleNormal="41" zoomScaleSheetLayoutView="100" workbookViewId="0">
      <selection activeCell="B117" sqref="B117"/>
    </sheetView>
  </sheetViews>
  <sheetFormatPr defaultColWidth="9.140625" defaultRowHeight="12.75" x14ac:dyDescent="0.2"/>
  <cols>
    <col min="1" max="1" width="16.7109375" style="20" customWidth="1"/>
    <col min="2" max="2" width="87.5703125" style="20" customWidth="1"/>
    <col min="3" max="3" width="21.7109375" style="20" customWidth="1"/>
    <col min="4" max="4" width="24.28515625" style="20" customWidth="1"/>
    <col min="5" max="5" width="17.7109375" style="20" customWidth="1"/>
    <col min="6" max="6" width="18.5703125" style="20" customWidth="1"/>
    <col min="7" max="7" width="11" style="20" customWidth="1"/>
    <col min="8" max="16384" width="9.140625" style="20"/>
  </cols>
  <sheetData>
    <row r="1" spans="1:6" ht="30.75" x14ac:dyDescent="0.45">
      <c r="A1" s="445"/>
      <c r="B1" s="446"/>
      <c r="C1" s="807" t="s">
        <v>442</v>
      </c>
      <c r="D1" s="808"/>
      <c r="E1" s="808"/>
      <c r="F1" s="808"/>
    </row>
    <row r="2" spans="1:6" ht="30.75" x14ac:dyDescent="0.45">
      <c r="A2" s="445"/>
      <c r="B2" s="446"/>
      <c r="C2" s="807" t="s">
        <v>443</v>
      </c>
      <c r="D2" s="808"/>
      <c r="E2" s="808"/>
      <c r="F2" s="808"/>
    </row>
    <row r="3" spans="1:6" ht="30.75" x14ac:dyDescent="0.45">
      <c r="A3" s="445"/>
      <c r="B3" s="447"/>
      <c r="C3" s="807" t="s">
        <v>444</v>
      </c>
      <c r="D3" s="809"/>
      <c r="E3" s="809"/>
      <c r="F3" s="809"/>
    </row>
    <row r="4" spans="1:6" ht="23.25" x14ac:dyDescent="0.35">
      <c r="A4" s="445"/>
      <c r="B4" s="445"/>
      <c r="C4" s="445"/>
      <c r="D4" s="445"/>
      <c r="E4" s="445"/>
      <c r="F4" s="445"/>
    </row>
    <row r="5" spans="1:6" ht="67.5" customHeight="1" x14ac:dyDescent="0.5">
      <c r="A5" s="818" t="s">
        <v>445</v>
      </c>
      <c r="B5" s="818"/>
      <c r="C5" s="818"/>
      <c r="D5" s="818"/>
      <c r="E5" s="818"/>
      <c r="F5" s="818"/>
    </row>
    <row r="6" spans="1:6" ht="37.5" x14ac:dyDescent="0.2">
      <c r="A6" s="810" t="s">
        <v>446</v>
      </c>
      <c r="B6" s="810"/>
      <c r="C6" s="810"/>
      <c r="D6" s="810"/>
      <c r="E6" s="810"/>
      <c r="F6" s="810"/>
    </row>
    <row r="7" spans="1:6" ht="57" customHeight="1" x14ac:dyDescent="0.3">
      <c r="A7" s="448"/>
      <c r="B7" s="449" t="s">
        <v>534</v>
      </c>
      <c r="C7" s="449"/>
      <c r="D7" s="450"/>
      <c r="E7" s="450"/>
      <c r="F7" s="451" t="s">
        <v>0</v>
      </c>
    </row>
    <row r="8" spans="1:6" ht="55.5" customHeight="1" x14ac:dyDescent="0.2">
      <c r="A8" s="811" t="s">
        <v>447</v>
      </c>
      <c r="B8" s="813" t="s">
        <v>448</v>
      </c>
      <c r="C8" s="813" t="s">
        <v>352</v>
      </c>
      <c r="D8" s="813" t="s">
        <v>71</v>
      </c>
      <c r="E8" s="816" t="s">
        <v>72</v>
      </c>
      <c r="F8" s="817"/>
    </row>
    <row r="9" spans="1:6" ht="86.25" customHeight="1" x14ac:dyDescent="0.2">
      <c r="A9" s="812"/>
      <c r="B9" s="814"/>
      <c r="C9" s="815"/>
      <c r="D9" s="814"/>
      <c r="E9" s="452" t="s">
        <v>352</v>
      </c>
      <c r="F9" s="453" t="s">
        <v>449</v>
      </c>
    </row>
    <row r="10" spans="1:6" ht="18.75" x14ac:dyDescent="0.2">
      <c r="A10" s="728">
        <v>1</v>
      </c>
      <c r="B10" s="729">
        <v>2</v>
      </c>
      <c r="C10" s="729" t="s">
        <v>450</v>
      </c>
      <c r="D10" s="730">
        <v>4</v>
      </c>
      <c r="E10" s="731">
        <v>5</v>
      </c>
      <c r="F10" s="728">
        <v>6</v>
      </c>
    </row>
    <row r="11" spans="1:6" ht="32.25" customHeight="1" x14ac:dyDescent="0.35">
      <c r="A11" s="689">
        <v>10000000</v>
      </c>
      <c r="B11" s="698" t="s">
        <v>451</v>
      </c>
      <c r="C11" s="670">
        <f>SUM(D11:E11)</f>
        <v>12211044</v>
      </c>
      <c r="D11" s="671">
        <f>SUM(D44,D26,D20,D12)</f>
        <v>12211044</v>
      </c>
      <c r="E11" s="454"/>
      <c r="F11" s="455"/>
    </row>
    <row r="12" spans="1:6" ht="54" x14ac:dyDescent="0.35">
      <c r="A12" s="478">
        <v>11000000</v>
      </c>
      <c r="B12" s="699" t="s">
        <v>452</v>
      </c>
      <c r="C12" s="670">
        <f>SUM(D12)</f>
        <v>18211044</v>
      </c>
      <c r="D12" s="672">
        <f>SUM(D13,D18)</f>
        <v>18211044</v>
      </c>
      <c r="E12" s="456"/>
      <c r="F12" s="457"/>
    </row>
    <row r="13" spans="1:6" ht="32.25" customHeight="1" x14ac:dyDescent="0.35">
      <c r="A13" s="478">
        <v>11010000</v>
      </c>
      <c r="B13" s="699" t="s">
        <v>453</v>
      </c>
      <c r="C13" s="670">
        <f>SUM(D13)</f>
        <v>17903044</v>
      </c>
      <c r="D13" s="672">
        <f>SUM(D14:D17)</f>
        <v>17903044</v>
      </c>
      <c r="E13" s="456"/>
      <c r="F13" s="457"/>
    </row>
    <row r="14" spans="1:6" ht="83.25" x14ac:dyDescent="0.4">
      <c r="A14" s="690">
        <v>11010100</v>
      </c>
      <c r="B14" s="700" t="s">
        <v>454</v>
      </c>
      <c r="C14" s="673">
        <f>SUM(D14)</f>
        <v>17903044</v>
      </c>
      <c r="D14" s="674">
        <v>17903044</v>
      </c>
      <c r="E14" s="459"/>
      <c r="F14" s="457"/>
    </row>
    <row r="15" spans="1:6" ht="138.75" hidden="1" x14ac:dyDescent="0.4">
      <c r="A15" s="690">
        <v>11010200</v>
      </c>
      <c r="B15" s="700" t="s">
        <v>455</v>
      </c>
      <c r="C15" s="673"/>
      <c r="D15" s="674"/>
      <c r="E15" s="459"/>
      <c r="F15" s="457"/>
    </row>
    <row r="16" spans="1:6" ht="83.25" hidden="1" x14ac:dyDescent="0.4">
      <c r="A16" s="690">
        <v>11010400</v>
      </c>
      <c r="B16" s="700" t="s">
        <v>456</v>
      </c>
      <c r="C16" s="673"/>
      <c r="D16" s="674"/>
      <c r="E16" s="459"/>
      <c r="F16" s="457"/>
    </row>
    <row r="17" spans="1:6" ht="59.25" hidden="1" customHeight="1" x14ac:dyDescent="0.4">
      <c r="A17" s="690">
        <v>11010500</v>
      </c>
      <c r="B17" s="700" t="s">
        <v>457</v>
      </c>
      <c r="C17" s="673"/>
      <c r="D17" s="674"/>
      <c r="E17" s="459"/>
      <c r="F17" s="457"/>
    </row>
    <row r="18" spans="1:6" ht="31.5" customHeight="1" x14ac:dyDescent="0.35">
      <c r="A18" s="691">
        <v>11020000</v>
      </c>
      <c r="B18" s="701" t="s">
        <v>458</v>
      </c>
      <c r="C18" s="675">
        <f>SUM(D18)</f>
        <v>308000</v>
      </c>
      <c r="D18" s="676">
        <f>SUM(D19)</f>
        <v>308000</v>
      </c>
      <c r="E18" s="459"/>
      <c r="F18" s="457"/>
    </row>
    <row r="19" spans="1:6" ht="55.5" x14ac:dyDescent="0.4">
      <c r="A19" s="692">
        <v>11020200</v>
      </c>
      <c r="B19" s="702" t="s">
        <v>459</v>
      </c>
      <c r="C19" s="673">
        <f>SUM(D19)</f>
        <v>308000</v>
      </c>
      <c r="D19" s="674">
        <v>308000</v>
      </c>
      <c r="E19" s="459"/>
      <c r="F19" s="457"/>
    </row>
    <row r="20" spans="1:6" ht="27" hidden="1" x14ac:dyDescent="0.35">
      <c r="A20" s="478">
        <v>14000000</v>
      </c>
      <c r="B20" s="703" t="s">
        <v>460</v>
      </c>
      <c r="C20" s="677">
        <f>SUM(D20)</f>
        <v>0</v>
      </c>
      <c r="D20" s="676">
        <f>SUM(D25,D21,D23)</f>
        <v>0</v>
      </c>
      <c r="E20" s="461"/>
      <c r="F20" s="462"/>
    </row>
    <row r="21" spans="1:6" ht="55.5" hidden="1" x14ac:dyDescent="0.4">
      <c r="A21" s="690">
        <v>14020000</v>
      </c>
      <c r="B21" s="704" t="s">
        <v>461</v>
      </c>
      <c r="C21" s="674"/>
      <c r="D21" s="674"/>
      <c r="E21" s="461"/>
      <c r="F21" s="462"/>
    </row>
    <row r="22" spans="1:6" ht="27.75" hidden="1" x14ac:dyDescent="0.4">
      <c r="A22" s="690">
        <v>14021900</v>
      </c>
      <c r="B22" s="700" t="s">
        <v>462</v>
      </c>
      <c r="C22" s="674"/>
      <c r="D22" s="674"/>
      <c r="E22" s="461"/>
      <c r="F22" s="462"/>
    </row>
    <row r="23" spans="1:6" ht="83.25" hidden="1" x14ac:dyDescent="0.4">
      <c r="A23" s="690">
        <v>14030000</v>
      </c>
      <c r="B23" s="705" t="s">
        <v>463</v>
      </c>
      <c r="C23" s="674"/>
      <c r="D23" s="674"/>
      <c r="E23" s="461"/>
      <c r="F23" s="462"/>
    </row>
    <row r="24" spans="1:6" ht="27.75" hidden="1" x14ac:dyDescent="0.4">
      <c r="A24" s="690">
        <v>14031900</v>
      </c>
      <c r="B24" s="700" t="s">
        <v>462</v>
      </c>
      <c r="C24" s="674"/>
      <c r="D24" s="674"/>
      <c r="E24" s="461"/>
      <c r="F24" s="462"/>
    </row>
    <row r="25" spans="1:6" ht="52.5" hidden="1" customHeight="1" x14ac:dyDescent="0.4">
      <c r="A25" s="690">
        <v>14040000</v>
      </c>
      <c r="B25" s="700" t="s">
        <v>464</v>
      </c>
      <c r="C25" s="673"/>
      <c r="D25" s="674"/>
      <c r="E25" s="461"/>
      <c r="F25" s="462"/>
    </row>
    <row r="26" spans="1:6" ht="33" customHeight="1" x14ac:dyDescent="0.35">
      <c r="A26" s="478">
        <v>18000000</v>
      </c>
      <c r="B26" s="699" t="s">
        <v>465</v>
      </c>
      <c r="C26" s="677">
        <f>SUM(D26)</f>
        <v>-6000000</v>
      </c>
      <c r="D26" s="676">
        <f>SUM(D40,D37,D27)</f>
        <v>-6000000</v>
      </c>
      <c r="E26" s="463"/>
      <c r="F26" s="464"/>
    </row>
    <row r="27" spans="1:6" ht="29.25" customHeight="1" x14ac:dyDescent="0.35">
      <c r="A27" s="478">
        <v>18010000</v>
      </c>
      <c r="B27" s="706" t="s">
        <v>466</v>
      </c>
      <c r="C27" s="677">
        <f>SUM(D27)</f>
        <v>-6000000</v>
      </c>
      <c r="D27" s="676">
        <f>SUM(D28:D36)</f>
        <v>-6000000</v>
      </c>
      <c r="E27" s="463"/>
      <c r="F27" s="464"/>
    </row>
    <row r="28" spans="1:6" ht="111" hidden="1" x14ac:dyDescent="0.4">
      <c r="A28" s="690">
        <v>18010100</v>
      </c>
      <c r="B28" s="707" t="s">
        <v>467</v>
      </c>
      <c r="C28" s="673"/>
      <c r="D28" s="674"/>
      <c r="E28" s="461"/>
      <c r="F28" s="465"/>
    </row>
    <row r="29" spans="1:6" ht="111" hidden="1" x14ac:dyDescent="0.4">
      <c r="A29" s="690">
        <v>18010200</v>
      </c>
      <c r="B29" s="708" t="s">
        <v>468</v>
      </c>
      <c r="C29" s="673"/>
      <c r="D29" s="674"/>
      <c r="E29" s="461"/>
      <c r="F29" s="465"/>
    </row>
    <row r="30" spans="1:6" ht="111" hidden="1" x14ac:dyDescent="0.4">
      <c r="A30" s="693">
        <v>18010300</v>
      </c>
      <c r="B30" s="707" t="s">
        <v>469</v>
      </c>
      <c r="C30" s="673"/>
      <c r="D30" s="674"/>
      <c r="E30" s="461"/>
      <c r="F30" s="465"/>
    </row>
    <row r="31" spans="1:6" ht="111" hidden="1" x14ac:dyDescent="0.4">
      <c r="A31" s="690">
        <v>18010400</v>
      </c>
      <c r="B31" s="707" t="s">
        <v>470</v>
      </c>
      <c r="C31" s="673"/>
      <c r="D31" s="674"/>
      <c r="E31" s="461"/>
      <c r="F31" s="465"/>
    </row>
    <row r="32" spans="1:6" ht="29.25" customHeight="1" x14ac:dyDescent="0.4">
      <c r="A32" s="690">
        <v>18010500</v>
      </c>
      <c r="B32" s="709" t="s">
        <v>471</v>
      </c>
      <c r="C32" s="673">
        <f>SUM(D32)</f>
        <v>-6000000</v>
      </c>
      <c r="D32" s="674">
        <v>-6000000</v>
      </c>
      <c r="E32" s="466"/>
      <c r="F32" s="462"/>
    </row>
    <row r="33" spans="1:6" ht="27.75" hidden="1" x14ac:dyDescent="0.4">
      <c r="A33" s="690">
        <v>18010600</v>
      </c>
      <c r="B33" s="709" t="s">
        <v>472</v>
      </c>
      <c r="C33" s="673"/>
      <c r="D33" s="674"/>
      <c r="E33" s="466"/>
      <c r="F33" s="462"/>
    </row>
    <row r="34" spans="1:6" ht="27.75" hidden="1" x14ac:dyDescent="0.4">
      <c r="A34" s="690">
        <v>18010700</v>
      </c>
      <c r="B34" s="709" t="s">
        <v>473</v>
      </c>
      <c r="C34" s="673"/>
      <c r="D34" s="674"/>
      <c r="E34" s="466"/>
      <c r="F34" s="462"/>
    </row>
    <row r="35" spans="1:6" ht="27.75" hidden="1" x14ac:dyDescent="0.4">
      <c r="A35" s="690">
        <v>18010900</v>
      </c>
      <c r="B35" s="709" t="s">
        <v>474</v>
      </c>
      <c r="C35" s="673"/>
      <c r="D35" s="674"/>
      <c r="E35" s="466"/>
      <c r="F35" s="462"/>
    </row>
    <row r="36" spans="1:6" ht="27.75" hidden="1" x14ac:dyDescent="0.4">
      <c r="A36" s="690">
        <v>18011000</v>
      </c>
      <c r="B36" s="709" t="s">
        <v>475</v>
      </c>
      <c r="C36" s="673"/>
      <c r="D36" s="674"/>
      <c r="E36" s="466"/>
      <c r="F36" s="462"/>
    </row>
    <row r="37" spans="1:6" ht="27.75" hidden="1" x14ac:dyDescent="0.4">
      <c r="A37" s="694">
        <v>18030000</v>
      </c>
      <c r="B37" s="710" t="s">
        <v>590</v>
      </c>
      <c r="C37" s="678">
        <f>SUM(D37)</f>
        <v>0</v>
      </c>
      <c r="D37" s="676">
        <f>SUM(D38:D39)</f>
        <v>0</v>
      </c>
      <c r="E37" s="466"/>
      <c r="F37" s="462"/>
    </row>
    <row r="38" spans="1:6" ht="55.5" hidden="1" x14ac:dyDescent="0.4">
      <c r="A38" s="695">
        <v>18030100</v>
      </c>
      <c r="B38" s="711" t="s">
        <v>476</v>
      </c>
      <c r="C38" s="673"/>
      <c r="D38" s="674"/>
      <c r="E38" s="466"/>
      <c r="F38" s="462"/>
    </row>
    <row r="39" spans="1:6" ht="55.5" hidden="1" x14ac:dyDescent="0.4">
      <c r="A39" s="696" t="s">
        <v>477</v>
      </c>
      <c r="B39" s="712" t="s">
        <v>478</v>
      </c>
      <c r="C39" s="673">
        <f>SUM(D39)</f>
        <v>0</v>
      </c>
      <c r="D39" s="674"/>
      <c r="E39" s="466"/>
      <c r="F39" s="462"/>
    </row>
    <row r="40" spans="1:6" ht="27" hidden="1" x14ac:dyDescent="0.35">
      <c r="A40" s="478">
        <v>18050000</v>
      </c>
      <c r="B40" s="699" t="s">
        <v>479</v>
      </c>
      <c r="C40" s="678">
        <f>SUM(D40)</f>
        <v>0</v>
      </c>
      <c r="D40" s="676">
        <f>SUM(D41:D43)</f>
        <v>0</v>
      </c>
      <c r="E40" s="463"/>
      <c r="F40" s="464"/>
    </row>
    <row r="41" spans="1:6" ht="27.75" hidden="1" x14ac:dyDescent="0.4">
      <c r="A41" s="690">
        <v>18050300</v>
      </c>
      <c r="B41" s="713" t="s">
        <v>480</v>
      </c>
      <c r="C41" s="673"/>
      <c r="D41" s="674"/>
      <c r="E41" s="461"/>
      <c r="F41" s="465"/>
    </row>
    <row r="42" spans="1:6" ht="27.75" hidden="1" x14ac:dyDescent="0.4">
      <c r="A42" s="690">
        <v>18050400</v>
      </c>
      <c r="B42" s="713" t="s">
        <v>481</v>
      </c>
      <c r="C42" s="673"/>
      <c r="D42" s="674"/>
      <c r="E42" s="461"/>
      <c r="F42" s="465"/>
    </row>
    <row r="43" spans="1:6" ht="108" hidden="1" customHeight="1" x14ac:dyDescent="0.4">
      <c r="A43" s="690">
        <v>18050500</v>
      </c>
      <c r="B43" s="700" t="s">
        <v>482</v>
      </c>
      <c r="C43" s="673"/>
      <c r="D43" s="674"/>
      <c r="E43" s="461"/>
      <c r="F43" s="465"/>
    </row>
    <row r="44" spans="1:6" ht="27" hidden="1" x14ac:dyDescent="0.35">
      <c r="A44" s="478">
        <v>19000000</v>
      </c>
      <c r="B44" s="714" t="s">
        <v>483</v>
      </c>
      <c r="C44" s="678">
        <f>SUM(E44)</f>
        <v>0</v>
      </c>
      <c r="D44" s="676"/>
      <c r="E44" s="460">
        <f>SUM(E45)</f>
        <v>0</v>
      </c>
      <c r="F44" s="464"/>
    </row>
    <row r="45" spans="1:6" ht="27" hidden="1" x14ac:dyDescent="0.35">
      <c r="A45" s="478">
        <v>19010000</v>
      </c>
      <c r="B45" s="714" t="s">
        <v>484</v>
      </c>
      <c r="C45" s="678">
        <f>SUM(E45)</f>
        <v>0</v>
      </c>
      <c r="D45" s="676"/>
      <c r="E45" s="460">
        <f>SUM(E46:E48)</f>
        <v>0</v>
      </c>
      <c r="F45" s="464"/>
    </row>
    <row r="46" spans="1:6" ht="83.25" hidden="1" x14ac:dyDescent="0.4">
      <c r="A46" s="690">
        <v>19010100</v>
      </c>
      <c r="B46" s="715" t="s">
        <v>485</v>
      </c>
      <c r="C46" s="679">
        <f>SUM(E46)</f>
        <v>0</v>
      </c>
      <c r="D46" s="674"/>
      <c r="E46" s="461"/>
      <c r="F46" s="465"/>
    </row>
    <row r="47" spans="1:6" ht="55.5" hidden="1" x14ac:dyDescent="0.4">
      <c r="A47" s="690">
        <v>19010200</v>
      </c>
      <c r="B47" s="700" t="s">
        <v>486</v>
      </c>
      <c r="C47" s="679">
        <f>SUM(E47)</f>
        <v>0</v>
      </c>
      <c r="D47" s="674"/>
      <c r="E47" s="461"/>
      <c r="F47" s="465"/>
    </row>
    <row r="48" spans="1:6" ht="111" hidden="1" x14ac:dyDescent="0.4">
      <c r="A48" s="690">
        <v>19010300</v>
      </c>
      <c r="B48" s="716" t="s">
        <v>487</v>
      </c>
      <c r="C48" s="679">
        <f>SUM(E48)</f>
        <v>0</v>
      </c>
      <c r="D48" s="674"/>
      <c r="E48" s="461"/>
      <c r="F48" s="465"/>
    </row>
    <row r="49" spans="1:7" ht="30" customHeight="1" x14ac:dyDescent="0.35">
      <c r="A49" s="478">
        <v>20000000</v>
      </c>
      <c r="B49" s="699" t="s">
        <v>488</v>
      </c>
      <c r="C49" s="677">
        <f>SUM(D49,E49)</f>
        <v>656800</v>
      </c>
      <c r="D49" s="676">
        <f>SUM(D67,D57,D50)</f>
        <v>656800</v>
      </c>
      <c r="E49" s="460"/>
      <c r="F49" s="462"/>
    </row>
    <row r="50" spans="1:7" ht="54" x14ac:dyDescent="0.35">
      <c r="A50" s="478">
        <v>21000000</v>
      </c>
      <c r="B50" s="699" t="s">
        <v>489</v>
      </c>
      <c r="C50" s="677">
        <f t="shared" ref="C50:C58" si="0">SUM(D50)</f>
        <v>6800</v>
      </c>
      <c r="D50" s="676">
        <f>SUM(D51,D54)</f>
        <v>6800</v>
      </c>
      <c r="E50" s="466"/>
      <c r="F50" s="462"/>
    </row>
    <row r="51" spans="1:7" ht="166.5" hidden="1" x14ac:dyDescent="0.4">
      <c r="A51" s="819">
        <v>21010000</v>
      </c>
      <c r="B51" s="717" t="s">
        <v>490</v>
      </c>
      <c r="C51" s="821">
        <f t="shared" si="0"/>
        <v>0</v>
      </c>
      <c r="D51" s="823">
        <f>SUM(D53)</f>
        <v>0</v>
      </c>
      <c r="E51" s="825"/>
      <c r="F51" s="827"/>
      <c r="G51" s="467"/>
    </row>
    <row r="52" spans="1:7" ht="27.75" hidden="1" x14ac:dyDescent="0.4">
      <c r="A52" s="820"/>
      <c r="B52" s="718" t="s">
        <v>491</v>
      </c>
      <c r="C52" s="822">
        <f t="shared" si="0"/>
        <v>0</v>
      </c>
      <c r="D52" s="824"/>
      <c r="E52" s="826"/>
      <c r="F52" s="828"/>
      <c r="G52" s="467"/>
    </row>
    <row r="53" spans="1:7" s="468" customFormat="1" ht="111" hidden="1" x14ac:dyDescent="0.4">
      <c r="A53" s="690">
        <v>21010300</v>
      </c>
      <c r="B53" s="709" t="s">
        <v>492</v>
      </c>
      <c r="C53" s="673">
        <f>SUM(D53)</f>
        <v>0</v>
      </c>
      <c r="D53" s="674"/>
      <c r="E53" s="466"/>
      <c r="F53" s="462"/>
    </row>
    <row r="54" spans="1:7" ht="30" customHeight="1" x14ac:dyDescent="0.35">
      <c r="A54" s="478">
        <v>21080000</v>
      </c>
      <c r="B54" s="699" t="s">
        <v>493</v>
      </c>
      <c r="C54" s="677">
        <f t="shared" si="0"/>
        <v>6800</v>
      </c>
      <c r="D54" s="676">
        <f>SUM(D55:D56)</f>
        <v>6800</v>
      </c>
      <c r="E54" s="469"/>
      <c r="F54" s="470"/>
    </row>
    <row r="55" spans="1:7" ht="27.75" hidden="1" x14ac:dyDescent="0.4">
      <c r="A55" s="690">
        <v>21081100</v>
      </c>
      <c r="B55" s="709" t="s">
        <v>494</v>
      </c>
      <c r="C55" s="673">
        <f>SUM(D55)</f>
        <v>0</v>
      </c>
      <c r="D55" s="674"/>
      <c r="E55" s="466"/>
      <c r="F55" s="462"/>
    </row>
    <row r="56" spans="1:7" ht="99.75" customHeight="1" x14ac:dyDescent="0.4">
      <c r="A56" s="690">
        <v>21081500</v>
      </c>
      <c r="B56" s="709" t="s">
        <v>577</v>
      </c>
      <c r="C56" s="673">
        <f>SUM(D56)</f>
        <v>6800</v>
      </c>
      <c r="D56" s="674">
        <v>6800</v>
      </c>
      <c r="E56" s="466"/>
      <c r="F56" s="462"/>
    </row>
    <row r="57" spans="1:7" ht="52.5" customHeight="1" x14ac:dyDescent="0.35">
      <c r="A57" s="478">
        <v>22000000</v>
      </c>
      <c r="B57" s="699" t="s">
        <v>495</v>
      </c>
      <c r="C57" s="677">
        <f t="shared" si="0"/>
        <v>620000</v>
      </c>
      <c r="D57" s="676">
        <f>SUM(D64,D62,D58)</f>
        <v>620000</v>
      </c>
      <c r="E57" s="466"/>
      <c r="F57" s="462"/>
    </row>
    <row r="58" spans="1:7" ht="27" hidden="1" x14ac:dyDescent="0.35">
      <c r="A58" s="478">
        <v>22010000</v>
      </c>
      <c r="B58" s="699" t="s">
        <v>496</v>
      </c>
      <c r="C58" s="677">
        <f t="shared" si="0"/>
        <v>0</v>
      </c>
      <c r="D58" s="676">
        <f>SUM(D59:D61)</f>
        <v>0</v>
      </c>
      <c r="E58" s="466"/>
      <c r="F58" s="462"/>
    </row>
    <row r="59" spans="1:7" ht="111" hidden="1" x14ac:dyDescent="0.4">
      <c r="A59" s="690">
        <v>22010300</v>
      </c>
      <c r="B59" s="702" t="s">
        <v>497</v>
      </c>
      <c r="C59" s="673">
        <f>SUM(D59)</f>
        <v>0</v>
      </c>
      <c r="D59" s="674"/>
      <c r="E59" s="466"/>
      <c r="F59" s="462"/>
    </row>
    <row r="60" spans="1:7" ht="55.5" hidden="1" x14ac:dyDescent="0.4">
      <c r="A60" s="690">
        <v>22012500</v>
      </c>
      <c r="B60" s="709" t="s">
        <v>498</v>
      </c>
      <c r="C60" s="673">
        <f>SUM(D60)</f>
        <v>0</v>
      </c>
      <c r="D60" s="674"/>
      <c r="E60" s="466"/>
      <c r="F60" s="462"/>
    </row>
    <row r="61" spans="1:7" ht="83.25" hidden="1" x14ac:dyDescent="0.4">
      <c r="A61" s="690">
        <v>22012600</v>
      </c>
      <c r="B61" s="719" t="s">
        <v>499</v>
      </c>
      <c r="C61" s="673">
        <f>SUM(D61)</f>
        <v>0</v>
      </c>
      <c r="D61" s="674"/>
      <c r="E61" s="466"/>
      <c r="F61" s="462"/>
    </row>
    <row r="62" spans="1:7" ht="81" x14ac:dyDescent="0.35">
      <c r="A62" s="478">
        <v>22080000</v>
      </c>
      <c r="B62" s="720" t="s">
        <v>500</v>
      </c>
      <c r="C62" s="677">
        <f>SUM(D62)</f>
        <v>620000</v>
      </c>
      <c r="D62" s="676">
        <f>SUM(D63)</f>
        <v>620000</v>
      </c>
      <c r="E62" s="469"/>
      <c r="F62" s="470"/>
    </row>
    <row r="63" spans="1:7" ht="99.75" customHeight="1" x14ac:dyDescent="0.4">
      <c r="A63" s="690">
        <v>22080400</v>
      </c>
      <c r="B63" s="709" t="s">
        <v>501</v>
      </c>
      <c r="C63" s="673">
        <f t="shared" ref="C63:C69" si="1">SUM(D63)</f>
        <v>620000</v>
      </c>
      <c r="D63" s="674">
        <v>620000</v>
      </c>
      <c r="E63" s="466"/>
      <c r="F63" s="462"/>
    </row>
    <row r="64" spans="1:7" ht="27" hidden="1" x14ac:dyDescent="0.35">
      <c r="A64" s="478">
        <v>22090000</v>
      </c>
      <c r="B64" s="699" t="s">
        <v>502</v>
      </c>
      <c r="C64" s="677">
        <f t="shared" si="1"/>
        <v>0</v>
      </c>
      <c r="D64" s="676">
        <f>SUM(D65:D66)</f>
        <v>0</v>
      </c>
      <c r="E64" s="469"/>
      <c r="F64" s="470"/>
    </row>
    <row r="65" spans="1:6" ht="111" hidden="1" x14ac:dyDescent="0.4">
      <c r="A65" s="690">
        <v>22090100</v>
      </c>
      <c r="B65" s="709" t="s">
        <v>503</v>
      </c>
      <c r="C65" s="673">
        <f t="shared" si="1"/>
        <v>0</v>
      </c>
      <c r="D65" s="674"/>
      <c r="E65" s="466"/>
      <c r="F65" s="462"/>
    </row>
    <row r="66" spans="1:6" ht="83.25" hidden="1" x14ac:dyDescent="0.4">
      <c r="A66" s="690">
        <v>22090400</v>
      </c>
      <c r="B66" s="709" t="s">
        <v>504</v>
      </c>
      <c r="C66" s="673">
        <f t="shared" si="1"/>
        <v>0</v>
      </c>
      <c r="D66" s="674"/>
      <c r="E66" s="466"/>
      <c r="F66" s="462"/>
    </row>
    <row r="67" spans="1:6" ht="28.5" customHeight="1" x14ac:dyDescent="0.35">
      <c r="A67" s="478">
        <v>24000000</v>
      </c>
      <c r="B67" s="699" t="s">
        <v>505</v>
      </c>
      <c r="C67" s="677">
        <f t="shared" si="1"/>
        <v>30000</v>
      </c>
      <c r="D67" s="676">
        <f>SUM(D68)</f>
        <v>30000</v>
      </c>
      <c r="E67" s="463"/>
      <c r="F67" s="462"/>
    </row>
    <row r="68" spans="1:6" ht="28.5" customHeight="1" x14ac:dyDescent="0.35">
      <c r="A68" s="478">
        <v>24060000</v>
      </c>
      <c r="B68" s="699" t="s">
        <v>506</v>
      </c>
      <c r="C68" s="677">
        <f t="shared" si="1"/>
        <v>30000</v>
      </c>
      <c r="D68" s="676">
        <f>SUM(D69)</f>
        <v>30000</v>
      </c>
      <c r="E68" s="463"/>
      <c r="F68" s="462"/>
    </row>
    <row r="69" spans="1:6" ht="29.25" customHeight="1" x14ac:dyDescent="0.4">
      <c r="A69" s="690">
        <v>24060300</v>
      </c>
      <c r="B69" s="709" t="s">
        <v>506</v>
      </c>
      <c r="C69" s="673">
        <f t="shared" si="1"/>
        <v>30000</v>
      </c>
      <c r="D69" s="674">
        <v>30000</v>
      </c>
      <c r="E69" s="466"/>
      <c r="F69" s="462" t="s">
        <v>507</v>
      </c>
    </row>
    <row r="70" spans="1:6" ht="27.75" hidden="1" x14ac:dyDescent="0.4">
      <c r="A70" s="478">
        <v>25000000</v>
      </c>
      <c r="B70" s="699" t="s">
        <v>508</v>
      </c>
      <c r="C70" s="675">
        <f>SUM(E70)</f>
        <v>0</v>
      </c>
      <c r="D70" s="680"/>
      <c r="E70" s="460">
        <f>SUM(E71)</f>
        <v>0</v>
      </c>
      <c r="F70" s="462"/>
    </row>
    <row r="71" spans="1:6" ht="81.75" hidden="1" x14ac:dyDescent="0.4">
      <c r="A71" s="478">
        <v>25010000</v>
      </c>
      <c r="B71" s="699" t="s">
        <v>509</v>
      </c>
      <c r="C71" s="675">
        <f>SUM(E71)</f>
        <v>0</v>
      </c>
      <c r="D71" s="681"/>
      <c r="E71" s="460">
        <f>SUM(E72:E75)</f>
        <v>0</v>
      </c>
      <c r="F71" s="462"/>
    </row>
    <row r="72" spans="1:6" ht="55.5" hidden="1" x14ac:dyDescent="0.4">
      <c r="A72" s="690">
        <v>25010100</v>
      </c>
      <c r="B72" s="709" t="s">
        <v>510</v>
      </c>
      <c r="C72" s="673"/>
      <c r="D72" s="681"/>
      <c r="E72" s="473"/>
      <c r="F72" s="474"/>
    </row>
    <row r="73" spans="1:6" ht="55.5" hidden="1" x14ac:dyDescent="0.4">
      <c r="A73" s="690">
        <v>25010200</v>
      </c>
      <c r="B73" s="709" t="s">
        <v>511</v>
      </c>
      <c r="C73" s="673"/>
      <c r="D73" s="681"/>
      <c r="E73" s="473"/>
      <c r="F73" s="474"/>
    </row>
    <row r="74" spans="1:6" ht="27.75" hidden="1" x14ac:dyDescent="0.4">
      <c r="A74" s="690">
        <v>25010300</v>
      </c>
      <c r="B74" s="709" t="s">
        <v>512</v>
      </c>
      <c r="C74" s="673"/>
      <c r="D74" s="681"/>
      <c r="E74" s="473"/>
      <c r="F74" s="474"/>
    </row>
    <row r="75" spans="1:6" ht="83.25" hidden="1" x14ac:dyDescent="0.4">
      <c r="A75" s="690">
        <v>25010400</v>
      </c>
      <c r="B75" s="719" t="s">
        <v>513</v>
      </c>
      <c r="C75" s="673"/>
      <c r="D75" s="682"/>
      <c r="E75" s="458"/>
      <c r="F75" s="465"/>
    </row>
    <row r="76" spans="1:6" ht="27.75" x14ac:dyDescent="0.4">
      <c r="A76" s="691">
        <v>30000000</v>
      </c>
      <c r="B76" s="701" t="s">
        <v>514</v>
      </c>
      <c r="C76" s="675">
        <f>SUM(E76,D76)</f>
        <v>356</v>
      </c>
      <c r="D76" s="682">
        <f>SUM(D77,D79)</f>
        <v>356</v>
      </c>
      <c r="E76" s="460"/>
      <c r="F76" s="475"/>
    </row>
    <row r="77" spans="1:6" ht="27.75" x14ac:dyDescent="0.4">
      <c r="A77" s="691">
        <v>31000000</v>
      </c>
      <c r="B77" s="721" t="s">
        <v>578</v>
      </c>
      <c r="C77" s="675">
        <f>SUM(E77,D77)</f>
        <v>356</v>
      </c>
      <c r="D77" s="682">
        <f>SUM(D78)</f>
        <v>356</v>
      </c>
      <c r="E77" s="460"/>
      <c r="F77" s="475"/>
    </row>
    <row r="78" spans="1:6" ht="54.75" customHeight="1" x14ac:dyDescent="0.4">
      <c r="A78" s="692">
        <v>31020000</v>
      </c>
      <c r="B78" s="722" t="s">
        <v>579</v>
      </c>
      <c r="C78" s="673">
        <f>SUM(D78)</f>
        <v>356</v>
      </c>
      <c r="D78" s="682">
        <v>356</v>
      </c>
      <c r="E78" s="460"/>
      <c r="F78" s="475"/>
    </row>
    <row r="79" spans="1:6" ht="54" hidden="1" x14ac:dyDescent="0.35">
      <c r="A79" s="691">
        <v>33000000</v>
      </c>
      <c r="B79" s="723" t="s">
        <v>515</v>
      </c>
      <c r="C79" s="675">
        <f>SUM(E79)</f>
        <v>0</v>
      </c>
      <c r="D79" s="683"/>
      <c r="E79" s="460">
        <f>SUM(F79)</f>
        <v>0</v>
      </c>
      <c r="F79" s="475">
        <f>SUM(F80)</f>
        <v>0</v>
      </c>
    </row>
    <row r="80" spans="1:6" ht="27.75" hidden="1" x14ac:dyDescent="0.4">
      <c r="A80" s="692">
        <v>33010000</v>
      </c>
      <c r="B80" s="724" t="s">
        <v>516</v>
      </c>
      <c r="C80" s="673">
        <f>SUM(E80)</f>
        <v>0</v>
      </c>
      <c r="D80" s="682"/>
      <c r="E80" s="458">
        <f>SUM(F80)</f>
        <v>0</v>
      </c>
      <c r="F80" s="476"/>
    </row>
    <row r="81" spans="1:7" ht="166.5" hidden="1" x14ac:dyDescent="0.4">
      <c r="A81" s="690">
        <v>33010100</v>
      </c>
      <c r="B81" s="702" t="s">
        <v>517</v>
      </c>
      <c r="C81" s="673">
        <f>SUM(E81)</f>
        <v>0</v>
      </c>
      <c r="D81" s="682"/>
      <c r="E81" s="458">
        <f>SUM(F81)</f>
        <v>0</v>
      </c>
      <c r="F81" s="476"/>
    </row>
    <row r="82" spans="1:7" ht="54" x14ac:dyDescent="0.35">
      <c r="A82" s="690"/>
      <c r="B82" s="699" t="s">
        <v>518</v>
      </c>
      <c r="C82" s="676">
        <f>SUM(C11,C49,C76)</f>
        <v>12868200</v>
      </c>
      <c r="D82" s="676">
        <f>SUM(D11,D49,D76)</f>
        <v>12868200</v>
      </c>
      <c r="E82" s="460"/>
      <c r="F82" s="475"/>
      <c r="G82" s="477"/>
    </row>
    <row r="83" spans="1:7" ht="28.5" customHeight="1" x14ac:dyDescent="0.35">
      <c r="A83" s="568">
        <v>40000000</v>
      </c>
      <c r="B83" s="725" t="s">
        <v>519</v>
      </c>
      <c r="C83" s="684">
        <f t="shared" ref="C83:C117" si="2">SUM(D83)</f>
        <v>4055463</v>
      </c>
      <c r="D83" s="685">
        <f>SUM(D84)</f>
        <v>4055463</v>
      </c>
      <c r="E83" s="569"/>
      <c r="F83" s="570"/>
    </row>
    <row r="84" spans="1:7" ht="28.5" customHeight="1" x14ac:dyDescent="0.35">
      <c r="A84" s="478">
        <v>41000000</v>
      </c>
      <c r="B84" s="699" t="s">
        <v>520</v>
      </c>
      <c r="C84" s="677">
        <f t="shared" si="2"/>
        <v>4055463</v>
      </c>
      <c r="D84" s="686">
        <f>SUM(D85,D90)</f>
        <v>4055463</v>
      </c>
      <c r="E84" s="479"/>
      <c r="F84" s="480"/>
    </row>
    <row r="85" spans="1:7" ht="54" x14ac:dyDescent="0.35">
      <c r="A85" s="478">
        <v>41030000</v>
      </c>
      <c r="B85" s="699" t="s">
        <v>589</v>
      </c>
      <c r="C85" s="677">
        <f t="shared" si="2"/>
        <v>1171400</v>
      </c>
      <c r="D85" s="676">
        <f>SUM(D86:D89)</f>
        <v>1171400</v>
      </c>
      <c r="E85" s="479"/>
      <c r="F85" s="480"/>
    </row>
    <row r="86" spans="1:7" ht="55.5" hidden="1" x14ac:dyDescent="0.4">
      <c r="A86" s="564">
        <v>41033900</v>
      </c>
      <c r="B86" s="700" t="s">
        <v>521</v>
      </c>
      <c r="C86" s="673">
        <f t="shared" si="2"/>
        <v>0</v>
      </c>
      <c r="D86" s="674"/>
      <c r="E86" s="481"/>
      <c r="F86" s="482"/>
    </row>
    <row r="87" spans="1:7" ht="55.5" hidden="1" x14ac:dyDescent="0.4">
      <c r="A87" s="564">
        <v>41034200</v>
      </c>
      <c r="B87" s="700" t="s">
        <v>522</v>
      </c>
      <c r="C87" s="673">
        <f t="shared" si="2"/>
        <v>0</v>
      </c>
      <c r="D87" s="674"/>
      <c r="E87" s="481"/>
      <c r="F87" s="482"/>
    </row>
    <row r="88" spans="1:7" ht="83.25" x14ac:dyDescent="0.4">
      <c r="A88" s="564">
        <v>41033200</v>
      </c>
      <c r="B88" s="722" t="s">
        <v>605</v>
      </c>
      <c r="C88" s="673">
        <f>SUM(D88)</f>
        <v>465400</v>
      </c>
      <c r="D88" s="674">
        <v>465400</v>
      </c>
      <c r="E88" s="481"/>
      <c r="F88" s="482"/>
    </row>
    <row r="89" spans="1:7" ht="84" customHeight="1" x14ac:dyDescent="0.4">
      <c r="A89" s="564">
        <v>41034500</v>
      </c>
      <c r="B89" s="726" t="s">
        <v>523</v>
      </c>
      <c r="C89" s="673">
        <f t="shared" si="2"/>
        <v>706000</v>
      </c>
      <c r="D89" s="674">
        <v>706000</v>
      </c>
      <c r="E89" s="471"/>
      <c r="F89" s="462"/>
    </row>
    <row r="90" spans="1:7" ht="59.25" customHeight="1" x14ac:dyDescent="0.4">
      <c r="A90" s="483">
        <v>41050000</v>
      </c>
      <c r="B90" s="703" t="s">
        <v>524</v>
      </c>
      <c r="C90" s="675">
        <f t="shared" si="2"/>
        <v>2884063</v>
      </c>
      <c r="D90" s="676">
        <f>SUM(D94:D102,D117)</f>
        <v>2884063</v>
      </c>
      <c r="E90" s="472"/>
      <c r="F90" s="484"/>
    </row>
    <row r="91" spans="1:7" ht="209.25" hidden="1" customHeight="1" x14ac:dyDescent="0.4">
      <c r="A91" s="564">
        <v>41050100</v>
      </c>
      <c r="B91" s="705" t="s">
        <v>526</v>
      </c>
      <c r="C91" s="673">
        <f>SUM(D91)</f>
        <v>0</v>
      </c>
      <c r="D91" s="674"/>
      <c r="E91" s="472"/>
      <c r="F91" s="484"/>
    </row>
    <row r="92" spans="1:7" ht="102" hidden="1" customHeight="1" x14ac:dyDescent="0.4">
      <c r="A92" s="564">
        <v>41050200</v>
      </c>
      <c r="B92" s="700" t="s">
        <v>527</v>
      </c>
      <c r="C92" s="673">
        <f>SUM(D92)</f>
        <v>0</v>
      </c>
      <c r="D92" s="674"/>
      <c r="E92" s="472"/>
      <c r="F92" s="484"/>
    </row>
    <row r="93" spans="1:7" ht="231.75" hidden="1" customHeight="1" x14ac:dyDescent="0.4">
      <c r="A93" s="564">
        <v>41050300</v>
      </c>
      <c r="B93" s="700" t="s">
        <v>528</v>
      </c>
      <c r="C93" s="673">
        <f>SUM(D93)</f>
        <v>0</v>
      </c>
      <c r="D93" s="674"/>
      <c r="E93" s="472"/>
      <c r="F93" s="484"/>
    </row>
    <row r="94" spans="1:7" ht="55.5" customHeight="1" x14ac:dyDescent="0.4">
      <c r="A94" s="564">
        <v>41051000</v>
      </c>
      <c r="B94" s="705" t="s">
        <v>574</v>
      </c>
      <c r="C94" s="673">
        <f t="shared" si="2"/>
        <v>591219</v>
      </c>
      <c r="D94" s="674">
        <v>591219</v>
      </c>
      <c r="E94" s="472"/>
      <c r="F94" s="484"/>
    </row>
    <row r="95" spans="1:7" ht="84.75" customHeight="1" x14ac:dyDescent="0.4">
      <c r="A95" s="564">
        <v>41051100</v>
      </c>
      <c r="B95" s="719" t="s">
        <v>575</v>
      </c>
      <c r="C95" s="673">
        <f t="shared" si="2"/>
        <v>468220</v>
      </c>
      <c r="D95" s="687">
        <v>468220</v>
      </c>
      <c r="E95" s="565"/>
      <c r="F95" s="566"/>
    </row>
    <row r="96" spans="1:7" ht="110.25" customHeight="1" x14ac:dyDescent="0.4">
      <c r="A96" s="564">
        <v>41051200</v>
      </c>
      <c r="B96" s="705" t="s">
        <v>525</v>
      </c>
      <c r="C96" s="673">
        <f t="shared" ref="C96:C97" si="3">SUM(D96)</f>
        <v>137250</v>
      </c>
      <c r="D96" s="674">
        <v>137250</v>
      </c>
      <c r="E96" s="472"/>
      <c r="F96" s="484"/>
    </row>
    <row r="97" spans="1:6" ht="124.5" customHeight="1" x14ac:dyDescent="0.4">
      <c r="A97" s="564">
        <v>41051400</v>
      </c>
      <c r="B97" s="705" t="s">
        <v>576</v>
      </c>
      <c r="C97" s="673">
        <f t="shared" si="3"/>
        <v>698564</v>
      </c>
      <c r="D97" s="674">
        <v>698564</v>
      </c>
      <c r="E97" s="472"/>
      <c r="F97" s="484"/>
    </row>
    <row r="98" spans="1:6" ht="83.25" customHeight="1" x14ac:dyDescent="0.4">
      <c r="A98" s="564">
        <v>41051500</v>
      </c>
      <c r="B98" s="700" t="s">
        <v>529</v>
      </c>
      <c r="C98" s="673">
        <f t="shared" si="2"/>
        <v>22400</v>
      </c>
      <c r="D98" s="674">
        <v>22400</v>
      </c>
      <c r="E98" s="472"/>
      <c r="F98" s="484"/>
    </row>
    <row r="99" spans="1:6" ht="150" hidden="1" customHeight="1" x14ac:dyDescent="0.4">
      <c r="A99" s="564">
        <v>41052000</v>
      </c>
      <c r="B99" s="726" t="s">
        <v>530</v>
      </c>
      <c r="C99" s="673">
        <f t="shared" si="2"/>
        <v>0</v>
      </c>
      <c r="D99" s="674"/>
      <c r="E99" s="458"/>
      <c r="F99" s="484"/>
    </row>
    <row r="100" spans="1:6" ht="141" customHeight="1" x14ac:dyDescent="0.4">
      <c r="A100" s="564">
        <v>41052300</v>
      </c>
      <c r="B100" s="726" t="s">
        <v>617</v>
      </c>
      <c r="C100" s="673">
        <f t="shared" si="2"/>
        <v>81000</v>
      </c>
      <c r="D100" s="674">
        <v>81000</v>
      </c>
      <c r="E100" s="458"/>
      <c r="F100" s="484"/>
    </row>
    <row r="101" spans="1:6" ht="106.5" hidden="1" customHeight="1" x14ac:dyDescent="0.4">
      <c r="A101" s="564"/>
      <c r="B101" s="722"/>
      <c r="C101" s="673"/>
      <c r="D101" s="674"/>
      <c r="E101" s="458"/>
      <c r="F101" s="484"/>
    </row>
    <row r="102" spans="1:6" ht="36.75" customHeight="1" x14ac:dyDescent="0.4">
      <c r="A102" s="564">
        <v>41053900</v>
      </c>
      <c r="B102" s="727" t="s">
        <v>531</v>
      </c>
      <c r="C102" s="673">
        <f t="shared" si="2"/>
        <v>856410</v>
      </c>
      <c r="D102" s="674">
        <v>856410</v>
      </c>
      <c r="E102" s="458"/>
      <c r="F102" s="484"/>
    </row>
    <row r="103" spans="1:6" ht="139.5" customHeight="1" x14ac:dyDescent="0.4">
      <c r="A103" s="786" t="s">
        <v>606</v>
      </c>
      <c r="B103" s="784" t="s">
        <v>607</v>
      </c>
      <c r="C103" s="674">
        <f>SUM(C104:C112)</f>
        <v>856410</v>
      </c>
      <c r="D103" s="674">
        <f>SUM(D104:D112)</f>
        <v>856410</v>
      </c>
      <c r="E103" s="458"/>
      <c r="F103" s="484"/>
    </row>
    <row r="104" spans="1:6" ht="30.75" customHeight="1" x14ac:dyDescent="0.4">
      <c r="A104" s="783"/>
      <c r="B104" s="784" t="s">
        <v>614</v>
      </c>
      <c r="C104" s="674">
        <v>203710</v>
      </c>
      <c r="D104" s="674">
        <v>203710</v>
      </c>
      <c r="E104" s="458"/>
      <c r="F104" s="484"/>
    </row>
    <row r="105" spans="1:6" ht="36" customHeight="1" x14ac:dyDescent="0.4">
      <c r="A105" s="782"/>
      <c r="B105" s="784" t="s">
        <v>608</v>
      </c>
      <c r="C105" s="674">
        <v>180000</v>
      </c>
      <c r="D105" s="674">
        <v>180000</v>
      </c>
      <c r="E105" s="458"/>
      <c r="F105" s="484"/>
    </row>
    <row r="106" spans="1:6" ht="36.75" customHeight="1" x14ac:dyDescent="0.4">
      <c r="A106" s="782"/>
      <c r="B106" s="785" t="s">
        <v>609</v>
      </c>
      <c r="C106" s="674">
        <v>115500</v>
      </c>
      <c r="D106" s="674">
        <v>115500</v>
      </c>
      <c r="E106" s="458"/>
      <c r="F106" s="484"/>
    </row>
    <row r="107" spans="1:6" ht="36" customHeight="1" x14ac:dyDescent="0.4">
      <c r="A107" s="782"/>
      <c r="B107" s="785" t="s">
        <v>610</v>
      </c>
      <c r="C107" s="674">
        <v>120000</v>
      </c>
      <c r="D107" s="674">
        <v>120000</v>
      </c>
      <c r="E107" s="458"/>
      <c r="F107" s="484"/>
    </row>
    <row r="108" spans="1:6" ht="36" customHeight="1" x14ac:dyDescent="0.4">
      <c r="A108" s="782"/>
      <c r="B108" s="785" t="s">
        <v>611</v>
      </c>
      <c r="C108" s="674">
        <v>50000</v>
      </c>
      <c r="D108" s="674">
        <v>50000</v>
      </c>
      <c r="E108" s="458"/>
      <c r="F108" s="484"/>
    </row>
    <row r="109" spans="1:6" ht="36" customHeight="1" x14ac:dyDescent="0.4">
      <c r="A109" s="782"/>
      <c r="B109" s="785" t="s">
        <v>615</v>
      </c>
      <c r="C109" s="674">
        <v>55000</v>
      </c>
      <c r="D109" s="674">
        <v>55000</v>
      </c>
      <c r="E109" s="458"/>
      <c r="F109" s="484"/>
    </row>
    <row r="110" spans="1:6" ht="37.5" customHeight="1" x14ac:dyDescent="0.4">
      <c r="A110" s="782"/>
      <c r="B110" s="785" t="s">
        <v>612</v>
      </c>
      <c r="C110" s="674">
        <v>50000</v>
      </c>
      <c r="D110" s="674">
        <v>50000</v>
      </c>
      <c r="E110" s="458"/>
      <c r="F110" s="484"/>
    </row>
    <row r="111" spans="1:6" ht="36" customHeight="1" x14ac:dyDescent="0.4">
      <c r="A111" s="782"/>
      <c r="B111" s="785" t="s">
        <v>616</v>
      </c>
      <c r="C111" s="674">
        <v>34200</v>
      </c>
      <c r="D111" s="674">
        <v>34200</v>
      </c>
      <c r="E111" s="458"/>
      <c r="F111" s="484"/>
    </row>
    <row r="112" spans="1:6" ht="36" customHeight="1" x14ac:dyDescent="0.4">
      <c r="A112" s="782"/>
      <c r="B112" s="785" t="s">
        <v>613</v>
      </c>
      <c r="C112" s="674">
        <v>48000</v>
      </c>
      <c r="D112" s="674">
        <v>48000</v>
      </c>
      <c r="E112" s="458"/>
      <c r="F112" s="484"/>
    </row>
    <row r="113" spans="1:7" ht="33.75" hidden="1" customHeight="1" x14ac:dyDescent="0.4">
      <c r="A113" s="564"/>
      <c r="B113" s="727"/>
      <c r="C113" s="673"/>
      <c r="D113" s="674"/>
      <c r="E113" s="458"/>
      <c r="F113" s="484"/>
    </row>
    <row r="114" spans="1:7" ht="33.75" hidden="1" customHeight="1" x14ac:dyDescent="0.4">
      <c r="A114" s="564"/>
      <c r="B114" s="727"/>
      <c r="C114" s="673"/>
      <c r="D114" s="674"/>
      <c r="E114" s="458"/>
      <c r="F114" s="484"/>
    </row>
    <row r="115" spans="1:7" ht="33.75" hidden="1" customHeight="1" x14ac:dyDescent="0.4">
      <c r="A115" s="564"/>
      <c r="B115" s="727"/>
      <c r="C115" s="673"/>
      <c r="D115" s="674"/>
      <c r="E115" s="458"/>
      <c r="F115" s="484"/>
    </row>
    <row r="116" spans="1:7" ht="33.75" hidden="1" customHeight="1" x14ac:dyDescent="0.4">
      <c r="A116" s="564"/>
      <c r="B116" s="727"/>
      <c r="C116" s="673"/>
      <c r="D116" s="674"/>
      <c r="E116" s="458"/>
      <c r="F116" s="484"/>
    </row>
    <row r="117" spans="1:7" ht="166.5" customHeight="1" x14ac:dyDescent="0.4">
      <c r="A117" s="564">
        <v>41054100</v>
      </c>
      <c r="B117" s="727" t="s">
        <v>618</v>
      </c>
      <c r="C117" s="673">
        <f t="shared" si="2"/>
        <v>29000</v>
      </c>
      <c r="D117" s="674">
        <v>29000</v>
      </c>
      <c r="E117" s="458"/>
      <c r="F117" s="484"/>
    </row>
    <row r="118" spans="1:7" ht="44.25" customHeight="1" x14ac:dyDescent="0.4">
      <c r="A118" s="697"/>
      <c r="B118" s="567" t="s">
        <v>532</v>
      </c>
      <c r="C118" s="688">
        <f>SUM(D118:E118)</f>
        <v>16923663</v>
      </c>
      <c r="D118" s="688">
        <f>SUM(D82:D83)</f>
        <v>16923663</v>
      </c>
      <c r="E118" s="485"/>
      <c r="F118" s="486"/>
      <c r="G118" s="487"/>
    </row>
    <row r="119" spans="1:7" ht="25.5" x14ac:dyDescent="0.35">
      <c r="A119" s="488"/>
      <c r="B119" s="489"/>
      <c r="C119" s="490"/>
      <c r="D119" s="491"/>
      <c r="E119" s="491"/>
      <c r="F119" s="492"/>
      <c r="G119" s="487"/>
    </row>
    <row r="120" spans="1:7" ht="134.25" customHeight="1" x14ac:dyDescent="0.45">
      <c r="A120" s="806" t="s">
        <v>533</v>
      </c>
      <c r="B120" s="806"/>
      <c r="C120" s="806"/>
      <c r="D120" s="806"/>
      <c r="E120" s="806"/>
      <c r="F120" s="806"/>
      <c r="G120" s="487"/>
    </row>
    <row r="121" spans="1:7" ht="23.25" x14ac:dyDescent="0.35">
      <c r="A121" s="493"/>
      <c r="B121" s="494"/>
      <c r="C121" s="494"/>
      <c r="D121" s="495"/>
      <c r="E121" s="495"/>
      <c r="F121" s="495"/>
    </row>
    <row r="122" spans="1:7" ht="23.25" x14ac:dyDescent="0.3">
      <c r="A122" s="496"/>
      <c r="B122" s="497"/>
      <c r="C122" s="497"/>
      <c r="D122" s="498"/>
      <c r="E122" s="498"/>
      <c r="F122" s="498"/>
    </row>
    <row r="123" spans="1:7" ht="23.25" x14ac:dyDescent="0.35">
      <c r="A123" s="499"/>
      <c r="B123" s="499"/>
      <c r="C123" s="499"/>
      <c r="D123" s="499"/>
      <c r="E123" s="499"/>
      <c r="F123" s="499"/>
    </row>
    <row r="124" spans="1:7" ht="23.25" x14ac:dyDescent="0.35">
      <c r="A124" s="500"/>
      <c r="B124" s="501"/>
      <c r="C124" s="501"/>
      <c r="D124" s="495"/>
      <c r="E124" s="495"/>
      <c r="F124" s="495"/>
    </row>
    <row r="125" spans="1:7" ht="23.25" x14ac:dyDescent="0.35">
      <c r="A125" s="499"/>
      <c r="B125" s="499"/>
      <c r="C125" s="499"/>
      <c r="D125" s="499"/>
      <c r="E125" s="499"/>
      <c r="F125" s="499"/>
    </row>
    <row r="126" spans="1:7" ht="23.25" x14ac:dyDescent="0.35">
      <c r="A126" s="445"/>
      <c r="B126" s="445"/>
      <c r="C126" s="445"/>
      <c r="D126" s="445"/>
      <c r="E126" s="445"/>
      <c r="F126" s="445"/>
    </row>
    <row r="127" spans="1:7" ht="23.25" x14ac:dyDescent="0.35">
      <c r="A127" s="499"/>
      <c r="B127" s="499"/>
      <c r="C127" s="499"/>
      <c r="D127" s="499"/>
      <c r="E127" s="499"/>
      <c r="F127" s="499"/>
    </row>
    <row r="128" spans="1:7" ht="23.25" x14ac:dyDescent="0.35">
      <c r="A128" s="445"/>
      <c r="B128" s="445"/>
      <c r="C128" s="445"/>
      <c r="D128" s="445"/>
      <c r="E128" s="445"/>
      <c r="F128" s="445"/>
    </row>
    <row r="129" spans="1:6" ht="23.25" x14ac:dyDescent="0.35">
      <c r="A129" s="445"/>
      <c r="B129" s="445"/>
      <c r="C129" s="445"/>
      <c r="D129" s="445"/>
      <c r="E129" s="445"/>
      <c r="F129" s="445"/>
    </row>
    <row r="130" spans="1:6" ht="23.25" x14ac:dyDescent="0.35">
      <c r="A130" s="445"/>
      <c r="B130" s="445"/>
      <c r="C130" s="445"/>
      <c r="D130" s="445"/>
      <c r="E130" s="445"/>
      <c r="F130" s="445"/>
    </row>
    <row r="131" spans="1:6" ht="23.25" x14ac:dyDescent="0.35">
      <c r="A131" s="445"/>
      <c r="B131" s="445"/>
      <c r="C131" s="445"/>
      <c r="D131" s="445"/>
      <c r="E131" s="445"/>
      <c r="F131" s="445"/>
    </row>
    <row r="132" spans="1:6" ht="23.25" x14ac:dyDescent="0.35">
      <c r="A132" s="445"/>
      <c r="B132" s="445"/>
      <c r="C132" s="445"/>
      <c r="D132" s="445"/>
      <c r="E132" s="445"/>
      <c r="F132" s="445"/>
    </row>
    <row r="133" spans="1:6" ht="23.25" x14ac:dyDescent="0.35">
      <c r="A133" s="445"/>
      <c r="B133" s="445"/>
      <c r="C133" s="445"/>
      <c r="D133" s="445"/>
      <c r="E133" s="445"/>
      <c r="F133" s="445"/>
    </row>
    <row r="134" spans="1:6" ht="23.25" x14ac:dyDescent="0.35">
      <c r="A134" s="445"/>
      <c r="B134" s="445"/>
      <c r="C134" s="445"/>
      <c r="D134" s="445"/>
      <c r="E134" s="445"/>
      <c r="F134" s="445"/>
    </row>
    <row r="135" spans="1:6" ht="23.25" x14ac:dyDescent="0.35">
      <c r="A135" s="445"/>
      <c r="B135" s="445"/>
      <c r="C135" s="445"/>
      <c r="D135" s="445"/>
      <c r="E135" s="445"/>
      <c r="F135" s="445"/>
    </row>
    <row r="136" spans="1:6" ht="23.25" x14ac:dyDescent="0.35">
      <c r="A136" s="445"/>
      <c r="B136" s="445"/>
      <c r="C136" s="445"/>
      <c r="D136" s="445"/>
      <c r="E136" s="445"/>
      <c r="F136" s="445"/>
    </row>
    <row r="137" spans="1:6" ht="23.25" x14ac:dyDescent="0.35">
      <c r="A137" s="445"/>
      <c r="B137" s="445"/>
      <c r="C137" s="445"/>
      <c r="D137" s="445"/>
      <c r="E137" s="445"/>
      <c r="F137" s="445"/>
    </row>
    <row r="138" spans="1:6" ht="23.25" x14ac:dyDescent="0.35">
      <c r="A138" s="445"/>
      <c r="B138" s="445"/>
      <c r="C138" s="445"/>
      <c r="D138" s="445"/>
      <c r="E138" s="445"/>
      <c r="F138" s="445"/>
    </row>
    <row r="139" spans="1:6" ht="23.25" x14ac:dyDescent="0.35">
      <c r="A139" s="499"/>
      <c r="B139" s="499"/>
      <c r="C139" s="499"/>
      <c r="D139" s="499"/>
      <c r="E139" s="499"/>
      <c r="F139" s="499"/>
    </row>
    <row r="140" spans="1:6" ht="23.25" x14ac:dyDescent="0.35">
      <c r="A140" s="499"/>
      <c r="B140" s="499"/>
      <c r="C140" s="499"/>
      <c r="D140" s="499"/>
      <c r="E140" s="499"/>
      <c r="F140" s="499"/>
    </row>
    <row r="141" spans="1:6" ht="23.25" x14ac:dyDescent="0.35">
      <c r="A141" s="499"/>
      <c r="B141" s="499"/>
      <c r="C141" s="499"/>
      <c r="D141" s="499"/>
      <c r="E141" s="499"/>
      <c r="F141" s="499"/>
    </row>
    <row r="142" spans="1:6" ht="23.25" x14ac:dyDescent="0.35">
      <c r="A142" s="499"/>
      <c r="B142" s="499"/>
      <c r="C142" s="499"/>
      <c r="D142" s="499"/>
      <c r="E142" s="499"/>
      <c r="F142" s="499"/>
    </row>
    <row r="143" spans="1:6" ht="23.25" x14ac:dyDescent="0.35">
      <c r="A143" s="499"/>
      <c r="B143" s="499"/>
      <c r="C143" s="499"/>
      <c r="D143" s="499"/>
      <c r="E143" s="499"/>
      <c r="F143" s="499"/>
    </row>
    <row r="144" spans="1:6" ht="23.25" x14ac:dyDescent="0.35">
      <c r="A144" s="499"/>
      <c r="B144" s="499"/>
      <c r="C144" s="499"/>
      <c r="D144" s="499"/>
      <c r="E144" s="499"/>
      <c r="F144" s="499"/>
    </row>
    <row r="145" spans="1:6" ht="23.25" x14ac:dyDescent="0.35">
      <c r="A145" s="499"/>
      <c r="B145" s="499"/>
      <c r="C145" s="499"/>
      <c r="D145" s="499"/>
      <c r="E145" s="499"/>
      <c r="F145" s="499"/>
    </row>
    <row r="146" spans="1:6" ht="23.25" x14ac:dyDescent="0.35">
      <c r="A146" s="499"/>
      <c r="B146" s="499"/>
      <c r="C146" s="499"/>
      <c r="D146" s="499"/>
      <c r="E146" s="499"/>
      <c r="F146" s="499"/>
    </row>
    <row r="147" spans="1:6" ht="23.25" x14ac:dyDescent="0.35">
      <c r="A147" s="499"/>
      <c r="B147" s="499"/>
      <c r="C147" s="499"/>
      <c r="D147" s="499"/>
      <c r="E147" s="499"/>
      <c r="F147" s="499"/>
    </row>
    <row r="148" spans="1:6" ht="23.25" x14ac:dyDescent="0.35">
      <c r="A148" s="499"/>
      <c r="B148" s="499"/>
      <c r="C148" s="499"/>
      <c r="D148" s="499"/>
      <c r="E148" s="499"/>
      <c r="F148" s="499"/>
    </row>
    <row r="149" spans="1:6" ht="23.25" x14ac:dyDescent="0.35">
      <c r="A149" s="499"/>
      <c r="B149" s="499"/>
      <c r="C149" s="499"/>
      <c r="D149" s="499"/>
      <c r="E149" s="499"/>
      <c r="F149" s="499"/>
    </row>
    <row r="150" spans="1:6" ht="23.25" x14ac:dyDescent="0.35">
      <c r="A150" s="499"/>
      <c r="B150" s="499"/>
      <c r="C150" s="499"/>
      <c r="D150" s="499"/>
      <c r="E150" s="499"/>
      <c r="F150" s="499"/>
    </row>
    <row r="151" spans="1:6" ht="23.25" x14ac:dyDescent="0.35">
      <c r="A151" s="499"/>
      <c r="B151" s="499"/>
      <c r="C151" s="499"/>
      <c r="D151" s="499"/>
      <c r="E151" s="499"/>
      <c r="F151" s="499"/>
    </row>
    <row r="152" spans="1:6" ht="23.25" x14ac:dyDescent="0.35">
      <c r="A152" s="499"/>
      <c r="B152" s="499"/>
      <c r="C152" s="499"/>
      <c r="D152" s="499"/>
      <c r="E152" s="499"/>
      <c r="F152" s="499"/>
    </row>
    <row r="153" spans="1:6" ht="23.25" x14ac:dyDescent="0.35">
      <c r="A153" s="499"/>
      <c r="B153" s="499"/>
      <c r="C153" s="499"/>
      <c r="D153" s="499"/>
      <c r="E153" s="499"/>
      <c r="F153" s="499"/>
    </row>
    <row r="154" spans="1:6" ht="23.25" x14ac:dyDescent="0.35">
      <c r="A154" s="499"/>
      <c r="B154" s="499"/>
      <c r="C154" s="499"/>
      <c r="D154" s="499"/>
      <c r="E154" s="499"/>
      <c r="F154" s="499"/>
    </row>
    <row r="155" spans="1:6" ht="23.25" x14ac:dyDescent="0.35">
      <c r="A155" s="499"/>
      <c r="B155" s="499"/>
      <c r="C155" s="499"/>
      <c r="D155" s="499"/>
      <c r="E155" s="499"/>
      <c r="F155" s="499"/>
    </row>
    <row r="156" spans="1:6" ht="23.25" x14ac:dyDescent="0.35">
      <c r="A156" s="499"/>
      <c r="B156" s="499"/>
      <c r="C156" s="499"/>
      <c r="D156" s="499"/>
      <c r="E156" s="499"/>
      <c r="F156" s="499"/>
    </row>
    <row r="157" spans="1:6" ht="23.25" x14ac:dyDescent="0.35">
      <c r="A157" s="499"/>
      <c r="B157" s="499"/>
      <c r="C157" s="499"/>
      <c r="D157" s="499"/>
      <c r="E157" s="499"/>
      <c r="F157" s="499"/>
    </row>
    <row r="158" spans="1:6" ht="23.25" x14ac:dyDescent="0.35">
      <c r="A158" s="499"/>
      <c r="B158" s="499"/>
      <c r="C158" s="499"/>
      <c r="D158" s="499"/>
      <c r="E158" s="499"/>
      <c r="F158" s="499"/>
    </row>
    <row r="159" spans="1:6" ht="23.25" x14ac:dyDescent="0.35">
      <c r="A159" s="499"/>
      <c r="B159" s="499"/>
      <c r="C159" s="499"/>
      <c r="D159" s="499"/>
      <c r="E159" s="499"/>
      <c r="F159" s="499"/>
    </row>
    <row r="160" spans="1:6" ht="23.25" x14ac:dyDescent="0.35">
      <c r="A160" s="499"/>
      <c r="B160" s="499"/>
      <c r="C160" s="499"/>
      <c r="D160" s="499"/>
      <c r="E160" s="499"/>
      <c r="F160" s="499"/>
    </row>
    <row r="161" spans="1:6" ht="23.25" x14ac:dyDescent="0.35">
      <c r="A161" s="499"/>
      <c r="B161" s="499"/>
      <c r="C161" s="499"/>
      <c r="D161" s="499"/>
      <c r="E161" s="499"/>
      <c r="F161" s="499"/>
    </row>
    <row r="162" spans="1:6" ht="23.25" x14ac:dyDescent="0.35">
      <c r="A162" s="499"/>
      <c r="B162" s="499"/>
      <c r="C162" s="499"/>
      <c r="D162" s="499"/>
      <c r="E162" s="499"/>
      <c r="F162" s="499"/>
    </row>
    <row r="163" spans="1:6" ht="23.25" x14ac:dyDescent="0.35">
      <c r="A163" s="499"/>
      <c r="B163" s="499"/>
      <c r="C163" s="499"/>
      <c r="D163" s="499"/>
      <c r="E163" s="499"/>
      <c r="F163" s="499"/>
    </row>
    <row r="164" spans="1:6" ht="23.25" x14ac:dyDescent="0.35">
      <c r="A164" s="499"/>
      <c r="B164" s="499"/>
      <c r="C164" s="499"/>
      <c r="D164" s="499"/>
      <c r="E164" s="499"/>
      <c r="F164" s="499"/>
    </row>
  </sheetData>
  <mergeCells count="16">
    <mergeCell ref="A120:F120"/>
    <mergeCell ref="C1:F1"/>
    <mergeCell ref="C2:F2"/>
    <mergeCell ref="C3:F3"/>
    <mergeCell ref="A6:F6"/>
    <mergeCell ref="A8:A9"/>
    <mergeCell ref="B8:B9"/>
    <mergeCell ref="C8:C9"/>
    <mergeCell ref="D8:D9"/>
    <mergeCell ref="E8:F8"/>
    <mergeCell ref="A5:F5"/>
    <mergeCell ref="A51:A52"/>
    <mergeCell ref="C51:C52"/>
    <mergeCell ref="D51:D52"/>
    <mergeCell ref="E51:E52"/>
    <mergeCell ref="F51:F52"/>
  </mergeCells>
  <pageMargins left="1.1811023622047245" right="0.59055118110236227" top="0.74803149606299213" bottom="0.74803149606299213" header="0.31496062992125984" footer="0.31496062992125984"/>
  <pageSetup paperSize="9" scale="44" orientation="portrait" r:id="rId1"/>
  <rowBreaks count="1" manualBreakCount="1">
    <brk id="8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19" zoomScaleNormal="100" zoomScaleSheetLayoutView="82" workbookViewId="0">
      <selection activeCell="J35" sqref="J35"/>
    </sheetView>
  </sheetViews>
  <sheetFormatPr defaultColWidth="8" defaultRowHeight="12.75" x14ac:dyDescent="0.2"/>
  <cols>
    <col min="1" max="1" width="13.28515625" style="69" customWidth="1"/>
    <col min="2" max="2" width="32.42578125" style="63" customWidth="1"/>
    <col min="3" max="3" width="17.140625" style="63" customWidth="1"/>
    <col min="4" max="4" width="17.42578125" style="64" customWidth="1"/>
    <col min="5" max="5" width="18.28515625" style="64" customWidth="1"/>
    <col min="6" max="6" width="19.5703125" style="48" customWidth="1"/>
    <col min="7" max="8" width="8" style="48"/>
    <col min="9" max="9" width="12.140625" style="48" bestFit="1" customWidth="1"/>
    <col min="10" max="16384" width="8" style="48"/>
  </cols>
  <sheetData>
    <row r="1" spans="1:9" ht="16.5" customHeight="1" x14ac:dyDescent="0.3">
      <c r="A1" s="45"/>
      <c r="B1" s="46"/>
      <c r="C1" s="46"/>
      <c r="D1" s="47"/>
      <c r="E1" s="831"/>
      <c r="F1" s="831"/>
    </row>
    <row r="2" spans="1:9" ht="17.25" customHeight="1" x14ac:dyDescent="0.3">
      <c r="A2" s="45"/>
      <c r="B2" s="46"/>
      <c r="C2" s="46"/>
      <c r="D2" s="47"/>
      <c r="E2" s="832"/>
      <c r="F2" s="832"/>
    </row>
    <row r="3" spans="1:9" ht="18" customHeight="1" x14ac:dyDescent="0.3">
      <c r="A3" s="45"/>
      <c r="B3" s="46"/>
      <c r="C3" s="46"/>
      <c r="D3" s="47"/>
      <c r="E3" s="832"/>
      <c r="F3" s="832"/>
    </row>
    <row r="4" spans="1:9" ht="72" customHeight="1" x14ac:dyDescent="0.25">
      <c r="A4" s="45"/>
      <c r="B4" s="46"/>
      <c r="C4" s="46"/>
      <c r="D4" s="47"/>
      <c r="E4" s="47"/>
      <c r="F4" s="47"/>
    </row>
    <row r="5" spans="1:9" ht="50.25" customHeight="1" x14ac:dyDescent="0.2">
      <c r="A5" s="833" t="s">
        <v>407</v>
      </c>
      <c r="B5" s="833"/>
      <c r="C5" s="833"/>
      <c r="D5" s="833"/>
      <c r="E5" s="833"/>
      <c r="F5" s="833"/>
    </row>
    <row r="6" spans="1:9" ht="30" customHeight="1" x14ac:dyDescent="0.25">
      <c r="A6" s="45"/>
      <c r="B6" s="46"/>
      <c r="C6" s="46"/>
      <c r="D6" s="49"/>
      <c r="E6" s="49"/>
      <c r="F6" s="50" t="s">
        <v>0</v>
      </c>
    </row>
    <row r="7" spans="1:9" ht="39" customHeight="1" x14ac:dyDescent="0.2">
      <c r="A7" s="835" t="s">
        <v>31</v>
      </c>
      <c r="B7" s="836" t="s">
        <v>342</v>
      </c>
      <c r="C7" s="837" t="s">
        <v>343</v>
      </c>
      <c r="D7" s="838" t="s">
        <v>71</v>
      </c>
      <c r="E7" s="837" t="s">
        <v>72</v>
      </c>
      <c r="F7" s="837"/>
    </row>
    <row r="8" spans="1:9" ht="38.25" customHeight="1" x14ac:dyDescent="0.2">
      <c r="A8" s="835"/>
      <c r="B8" s="836"/>
      <c r="C8" s="837"/>
      <c r="D8" s="838"/>
      <c r="E8" s="52" t="s">
        <v>344</v>
      </c>
      <c r="F8" s="51" t="s">
        <v>32</v>
      </c>
    </row>
    <row r="9" spans="1:9" s="55" customFormat="1" ht="16.5" customHeight="1" x14ac:dyDescent="0.2">
      <c r="A9" s="53">
        <v>1</v>
      </c>
      <c r="B9" s="53">
        <v>2</v>
      </c>
      <c r="C9" s="54">
        <v>3</v>
      </c>
      <c r="D9" s="54">
        <v>4</v>
      </c>
      <c r="E9" s="54">
        <v>5</v>
      </c>
      <c r="F9" s="54">
        <v>6</v>
      </c>
    </row>
    <row r="10" spans="1:9" ht="28.5" customHeight="1" x14ac:dyDescent="0.25">
      <c r="A10" s="839" t="s">
        <v>345</v>
      </c>
      <c r="B10" s="840"/>
      <c r="C10" s="840"/>
      <c r="D10" s="840"/>
      <c r="E10" s="840"/>
      <c r="F10" s="841"/>
      <c r="G10" s="61"/>
    </row>
    <row r="11" spans="1:9" s="58" customFormat="1" ht="33.75" customHeight="1" x14ac:dyDescent="0.25">
      <c r="A11" s="92" t="s">
        <v>33</v>
      </c>
      <c r="B11" s="56" t="s">
        <v>34</v>
      </c>
      <c r="C11" s="430">
        <f t="shared" ref="C11:C31" si="0">SUM(D11:E11)</f>
        <v>32467430</v>
      </c>
      <c r="D11" s="430">
        <f>D12</f>
        <v>-19309087</v>
      </c>
      <c r="E11" s="430">
        <f>E12</f>
        <v>51776517</v>
      </c>
      <c r="F11" s="430">
        <f>F12</f>
        <v>51426517</v>
      </c>
      <c r="G11" s="57"/>
    </row>
    <row r="12" spans="1:9" s="58" customFormat="1" ht="52.5" customHeight="1" x14ac:dyDescent="0.25">
      <c r="A12" s="92">
        <v>208000</v>
      </c>
      <c r="B12" s="56" t="s">
        <v>35</v>
      </c>
      <c r="C12" s="430">
        <f t="shared" si="0"/>
        <v>32467430</v>
      </c>
      <c r="D12" s="430">
        <f>D13+D14</f>
        <v>-19309087</v>
      </c>
      <c r="E12" s="430">
        <f>E13+E14</f>
        <v>51776517</v>
      </c>
      <c r="F12" s="430">
        <f>F13+F14</f>
        <v>51426517</v>
      </c>
      <c r="G12" s="57"/>
    </row>
    <row r="13" spans="1:9" s="58" customFormat="1" ht="26.25" customHeight="1" x14ac:dyDescent="0.25">
      <c r="A13" s="93">
        <v>208100</v>
      </c>
      <c r="B13" s="59" t="s">
        <v>36</v>
      </c>
      <c r="C13" s="431">
        <f t="shared" si="0"/>
        <v>32467430</v>
      </c>
      <c r="D13" s="432">
        <v>23117430</v>
      </c>
      <c r="E13" s="432">
        <v>9350000</v>
      </c>
      <c r="F13" s="432">
        <v>9000000</v>
      </c>
      <c r="G13" s="57"/>
      <c r="I13" s="60"/>
    </row>
    <row r="14" spans="1:9" ht="76.5" customHeight="1" x14ac:dyDescent="0.25">
      <c r="A14" s="433" t="s">
        <v>37</v>
      </c>
      <c r="B14" s="345" t="s">
        <v>401</v>
      </c>
      <c r="C14" s="431">
        <f t="shared" si="0"/>
        <v>0</v>
      </c>
      <c r="D14" s="432">
        <v>-42426517</v>
      </c>
      <c r="E14" s="432">
        <v>42426517</v>
      </c>
      <c r="F14" s="432">
        <v>42426517</v>
      </c>
      <c r="G14" s="61"/>
    </row>
    <row r="15" spans="1:9" ht="24.75" hidden="1" customHeight="1" x14ac:dyDescent="0.25">
      <c r="A15" s="92" t="s">
        <v>1</v>
      </c>
      <c r="B15" s="56" t="s">
        <v>2</v>
      </c>
      <c r="C15" s="430">
        <f t="shared" ref="C15:C24" si="1">SUM(D15:E15)</f>
        <v>0</v>
      </c>
      <c r="D15" s="430">
        <f t="shared" ref="D15:F16" si="2">D16</f>
        <v>0</v>
      </c>
      <c r="E15" s="430">
        <f t="shared" si="2"/>
        <v>0</v>
      </c>
      <c r="F15" s="430">
        <f t="shared" si="2"/>
        <v>0</v>
      </c>
      <c r="G15" s="61"/>
    </row>
    <row r="16" spans="1:9" ht="34.5" hidden="1" customHeight="1" x14ac:dyDescent="0.25">
      <c r="A16" s="92">
        <v>301000</v>
      </c>
      <c r="B16" s="56" t="s">
        <v>3</v>
      </c>
      <c r="C16" s="430">
        <f t="shared" si="1"/>
        <v>0</v>
      </c>
      <c r="D16" s="430">
        <f t="shared" si="2"/>
        <v>0</v>
      </c>
      <c r="E16" s="430">
        <f>SUM(E17:E18)</f>
        <v>0</v>
      </c>
      <c r="F16" s="430">
        <f>SUM(F17:F18)</f>
        <v>0</v>
      </c>
      <c r="G16" s="61"/>
    </row>
    <row r="17" spans="1:8" ht="30" hidden="1" customHeight="1" x14ac:dyDescent="0.25">
      <c r="A17" s="93">
        <v>301100</v>
      </c>
      <c r="B17" s="59" t="s">
        <v>4</v>
      </c>
      <c r="C17" s="431">
        <f t="shared" si="1"/>
        <v>0</v>
      </c>
      <c r="D17" s="432">
        <v>0</v>
      </c>
      <c r="E17" s="431"/>
      <c r="F17" s="431"/>
      <c r="G17" s="61"/>
    </row>
    <row r="18" spans="1:8" ht="27.75" hidden="1" customHeight="1" x14ac:dyDescent="0.25">
      <c r="A18" s="93" t="s">
        <v>330</v>
      </c>
      <c r="B18" s="59" t="s">
        <v>331</v>
      </c>
      <c r="C18" s="431">
        <f t="shared" si="1"/>
        <v>0</v>
      </c>
      <c r="D18" s="432">
        <v>0</v>
      </c>
      <c r="E18" s="431"/>
      <c r="F18" s="431"/>
      <c r="G18" s="61"/>
    </row>
    <row r="19" spans="1:8" s="64" customFormat="1" ht="26.25" customHeight="1" x14ac:dyDescent="0.25">
      <c r="A19" s="92"/>
      <c r="B19" s="56" t="s">
        <v>346</v>
      </c>
      <c r="C19" s="430">
        <f>SUM(C11,C15)</f>
        <v>32467430</v>
      </c>
      <c r="D19" s="430">
        <f t="shared" ref="D19:F19" si="3">SUM(D11,D15)</f>
        <v>-19309087</v>
      </c>
      <c r="E19" s="430">
        <f t="shared" si="3"/>
        <v>51776517</v>
      </c>
      <c r="F19" s="430">
        <f t="shared" si="3"/>
        <v>51426517</v>
      </c>
      <c r="G19" s="344"/>
    </row>
    <row r="20" spans="1:8" ht="28.5" customHeight="1" x14ac:dyDescent="0.25">
      <c r="A20" s="839" t="s">
        <v>347</v>
      </c>
      <c r="B20" s="840"/>
      <c r="C20" s="840"/>
      <c r="D20" s="840"/>
      <c r="E20" s="840"/>
      <c r="F20" s="841"/>
      <c r="G20" s="61"/>
    </row>
    <row r="21" spans="1:8" ht="35.25" hidden="1" customHeight="1" x14ac:dyDescent="0.25">
      <c r="A21" s="92" t="s">
        <v>5</v>
      </c>
      <c r="B21" s="56" t="s">
        <v>6</v>
      </c>
      <c r="C21" s="81">
        <f t="shared" si="1"/>
        <v>0</v>
      </c>
      <c r="D21" s="81">
        <f>D22</f>
        <v>0</v>
      </c>
      <c r="E21" s="81">
        <f>SUM(E22,E25)</f>
        <v>0</v>
      </c>
      <c r="F21" s="81">
        <f>SUM(F22,F25)</f>
        <v>0</v>
      </c>
      <c r="G21" s="61"/>
    </row>
    <row r="22" spans="1:8" ht="28.5" hidden="1" customHeight="1" x14ac:dyDescent="0.25">
      <c r="A22" s="92" t="s">
        <v>7</v>
      </c>
      <c r="B22" s="56" t="s">
        <v>8</v>
      </c>
      <c r="C22" s="81">
        <f t="shared" si="1"/>
        <v>0</v>
      </c>
      <c r="D22" s="81">
        <f>D23+D24</f>
        <v>0</v>
      </c>
      <c r="E22" s="81">
        <f>E23</f>
        <v>0</v>
      </c>
      <c r="F22" s="81">
        <f>F23</f>
        <v>0</v>
      </c>
      <c r="G22" s="61"/>
    </row>
    <row r="23" spans="1:8" ht="28.5" hidden="1" customHeight="1" x14ac:dyDescent="0.25">
      <c r="A23" s="93" t="s">
        <v>9</v>
      </c>
      <c r="B23" s="59" t="s">
        <v>10</v>
      </c>
      <c r="C23" s="83">
        <f t="shared" si="1"/>
        <v>0</v>
      </c>
      <c r="D23" s="82">
        <f>D17</f>
        <v>0</v>
      </c>
      <c r="E23" s="83"/>
      <c r="F23" s="83"/>
      <c r="G23" s="61"/>
    </row>
    <row r="24" spans="1:8" ht="34.5" hidden="1" customHeight="1" x14ac:dyDescent="0.25">
      <c r="A24" s="93" t="s">
        <v>11</v>
      </c>
      <c r="B24" s="62" t="s">
        <v>12</v>
      </c>
      <c r="C24" s="83">
        <f t="shared" si="1"/>
        <v>0</v>
      </c>
      <c r="D24" s="84">
        <v>0</v>
      </c>
      <c r="E24" s="84"/>
      <c r="F24" s="84"/>
      <c r="G24" s="61"/>
    </row>
    <row r="25" spans="1:8" ht="24.75" hidden="1" customHeight="1" x14ac:dyDescent="0.25">
      <c r="A25" s="92" t="s">
        <v>332</v>
      </c>
      <c r="B25" s="56" t="s">
        <v>333</v>
      </c>
      <c r="C25" s="81">
        <f t="shared" ref="C25:C27" si="4">SUM(D25:E25)</f>
        <v>0</v>
      </c>
      <c r="D25" s="166">
        <f t="shared" ref="D25:F26" si="5">SUM(D26)</f>
        <v>0</v>
      </c>
      <c r="E25" s="166">
        <f t="shared" si="5"/>
        <v>0</v>
      </c>
      <c r="F25" s="166">
        <f t="shared" si="5"/>
        <v>0</v>
      </c>
      <c r="G25" s="61"/>
    </row>
    <row r="26" spans="1:8" ht="26.25" hidden="1" customHeight="1" x14ac:dyDescent="0.25">
      <c r="A26" s="93" t="s">
        <v>334</v>
      </c>
      <c r="B26" s="62" t="s">
        <v>335</v>
      </c>
      <c r="C26" s="83">
        <f t="shared" si="4"/>
        <v>0</v>
      </c>
      <c r="D26" s="84">
        <f t="shared" si="5"/>
        <v>0</v>
      </c>
      <c r="E26" s="84"/>
      <c r="F26" s="84"/>
      <c r="G26" s="61"/>
    </row>
    <row r="27" spans="1:8" ht="29.25" hidden="1" customHeight="1" x14ac:dyDescent="0.25">
      <c r="A27" s="93" t="s">
        <v>336</v>
      </c>
      <c r="B27" s="62" t="s">
        <v>12</v>
      </c>
      <c r="C27" s="83">
        <f t="shared" si="4"/>
        <v>0</v>
      </c>
      <c r="D27" s="84">
        <v>0</v>
      </c>
      <c r="E27" s="84"/>
      <c r="F27" s="84"/>
      <c r="G27" s="61"/>
    </row>
    <row r="28" spans="1:8" ht="42" customHeight="1" x14ac:dyDescent="0.25">
      <c r="A28" s="92" t="s">
        <v>38</v>
      </c>
      <c r="B28" s="56" t="s">
        <v>39</v>
      </c>
      <c r="C28" s="430">
        <f t="shared" si="0"/>
        <v>32467430</v>
      </c>
      <c r="D28" s="430">
        <f>D29</f>
        <v>-19309087</v>
      </c>
      <c r="E28" s="430">
        <f>E29</f>
        <v>51776517</v>
      </c>
      <c r="F28" s="430">
        <f>F29</f>
        <v>51426517</v>
      </c>
      <c r="G28" s="61"/>
    </row>
    <row r="29" spans="1:8" ht="33.75" customHeight="1" x14ac:dyDescent="0.25">
      <c r="A29" s="92" t="s">
        <v>40</v>
      </c>
      <c r="B29" s="56" t="s">
        <v>41</v>
      </c>
      <c r="C29" s="430">
        <f t="shared" si="0"/>
        <v>32467430</v>
      </c>
      <c r="D29" s="430">
        <f>D30+D31</f>
        <v>-19309087</v>
      </c>
      <c r="E29" s="430">
        <f>E30+E31</f>
        <v>51776517</v>
      </c>
      <c r="F29" s="430">
        <f>F30+F31</f>
        <v>51426517</v>
      </c>
      <c r="G29" s="61"/>
    </row>
    <row r="30" spans="1:8" ht="27.75" customHeight="1" x14ac:dyDescent="0.25">
      <c r="A30" s="93" t="s">
        <v>42</v>
      </c>
      <c r="B30" s="62" t="s">
        <v>43</v>
      </c>
      <c r="C30" s="431">
        <f t="shared" si="0"/>
        <v>32467430</v>
      </c>
      <c r="D30" s="432">
        <v>23117430</v>
      </c>
      <c r="E30" s="432">
        <v>9350000</v>
      </c>
      <c r="F30" s="432">
        <v>9000000</v>
      </c>
    </row>
    <row r="31" spans="1:8" ht="71.25" customHeight="1" x14ac:dyDescent="0.25">
      <c r="A31" s="433" t="s">
        <v>44</v>
      </c>
      <c r="B31" s="345" t="s">
        <v>401</v>
      </c>
      <c r="C31" s="431">
        <f t="shared" si="0"/>
        <v>0</v>
      </c>
      <c r="D31" s="432">
        <v>-42426517</v>
      </c>
      <c r="E31" s="432">
        <v>42426517</v>
      </c>
      <c r="F31" s="432">
        <v>42426517</v>
      </c>
    </row>
    <row r="32" spans="1:8" ht="27.75" customHeight="1" x14ac:dyDescent="0.25">
      <c r="A32" s="81"/>
      <c r="B32" s="94" t="s">
        <v>346</v>
      </c>
      <c r="C32" s="430">
        <f>SUM(C21,C28)</f>
        <v>32467430</v>
      </c>
      <c r="D32" s="430">
        <f>SUM(D21,D28)</f>
        <v>-19309087</v>
      </c>
      <c r="E32" s="430">
        <f>SUM(E21,E28)</f>
        <v>51776517</v>
      </c>
      <c r="F32" s="430">
        <f>SUM(F21,F28)</f>
        <v>51426517</v>
      </c>
      <c r="G32" s="834"/>
      <c r="H32" s="834"/>
    </row>
    <row r="33" spans="1:6" x14ac:dyDescent="0.2">
      <c r="A33" s="63"/>
    </row>
    <row r="34" spans="1:6" ht="15.75" x14ac:dyDescent="0.25">
      <c r="A34" s="63"/>
      <c r="D34" s="65"/>
      <c r="E34" s="65"/>
      <c r="F34" s="58"/>
    </row>
    <row r="35" spans="1:6" ht="53.25" customHeight="1" x14ac:dyDescent="0.4">
      <c r="A35" s="829" t="s">
        <v>567</v>
      </c>
      <c r="B35" s="829"/>
      <c r="C35" s="829"/>
      <c r="D35" s="829"/>
      <c r="E35" s="829"/>
      <c r="F35" s="830"/>
    </row>
    <row r="36" spans="1:6" ht="15" x14ac:dyDescent="0.2">
      <c r="A36" s="63"/>
      <c r="B36" s="66"/>
      <c r="C36" s="66"/>
      <c r="D36" s="67"/>
    </row>
    <row r="37" spans="1:6" ht="15" x14ac:dyDescent="0.2">
      <c r="A37" s="63"/>
      <c r="B37" s="66"/>
      <c r="C37" s="66"/>
      <c r="D37" s="67"/>
    </row>
    <row r="38" spans="1:6" ht="15" x14ac:dyDescent="0.2">
      <c r="A38" s="63"/>
      <c r="B38" s="66"/>
      <c r="C38" s="66"/>
      <c r="D38" s="67"/>
    </row>
    <row r="39" spans="1:6" ht="15" x14ac:dyDescent="0.2">
      <c r="A39" s="63"/>
      <c r="B39" s="66"/>
      <c r="C39" s="66"/>
      <c r="D39" s="67"/>
    </row>
    <row r="40" spans="1:6" x14ac:dyDescent="0.2">
      <c r="A40" s="63"/>
    </row>
    <row r="41" spans="1:6" x14ac:dyDescent="0.2">
      <c r="A41" s="63"/>
      <c r="D41" s="67"/>
      <c r="E41" s="67"/>
    </row>
    <row r="42" spans="1:6" x14ac:dyDescent="0.2">
      <c r="A42" s="63"/>
      <c r="D42" s="68"/>
    </row>
    <row r="43" spans="1:6" x14ac:dyDescent="0.2">
      <c r="A43" s="63"/>
    </row>
    <row r="44" spans="1:6" x14ac:dyDescent="0.2">
      <c r="A44" s="63"/>
      <c r="E44" s="67"/>
    </row>
    <row r="48" spans="1:6" x14ac:dyDescent="0.2">
      <c r="D48" s="67"/>
    </row>
  </sheetData>
  <mergeCells count="13">
    <mergeCell ref="G32:H32"/>
    <mergeCell ref="A7:A8"/>
    <mergeCell ref="B7:B8"/>
    <mergeCell ref="C7:C8"/>
    <mergeCell ref="D7:D8"/>
    <mergeCell ref="E7:F7"/>
    <mergeCell ref="A10:F10"/>
    <mergeCell ref="A20:F20"/>
    <mergeCell ref="A35:F35"/>
    <mergeCell ref="E1:F1"/>
    <mergeCell ref="E2:F2"/>
    <mergeCell ref="E3:F3"/>
    <mergeCell ref="A5:F5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323"/>
  <sheetViews>
    <sheetView view="pageBreakPreview" topLeftCell="A5" zoomScaleNormal="100" zoomScaleSheetLayoutView="100" workbookViewId="0">
      <pane xSplit="3" ySplit="4" topLeftCell="F169" activePane="bottomRight" state="frozen"/>
      <selection activeCell="A5" sqref="A5"/>
      <selection pane="topRight" activeCell="D5" sqref="D5"/>
      <selection pane="bottomLeft" activeCell="A9" sqref="A9"/>
      <selection pane="bottomRight" activeCell="T170" sqref="T170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6.5703125" style="5" customWidth="1"/>
    <col min="5" max="5" width="15.85546875" style="318" customWidth="1"/>
    <col min="6" max="6" width="13.85546875" style="2" customWidth="1"/>
    <col min="7" max="7" width="11.5703125" customWidth="1"/>
    <col min="8" max="8" width="10.85546875" customWidth="1"/>
    <col min="9" max="9" width="9.28515625" customWidth="1"/>
    <col min="10" max="10" width="16.140625" style="15" customWidth="1"/>
    <col min="11" max="11" width="13.5703125" style="15" customWidth="1"/>
    <col min="12" max="12" width="11.5703125" customWidth="1"/>
    <col min="13" max="13" width="10" customWidth="1"/>
    <col min="14" max="14" width="10.7109375" customWidth="1"/>
    <col min="15" max="15" width="13.28515625" customWidth="1"/>
    <col min="16" max="16" width="13.42578125" hidden="1" customWidth="1"/>
    <col min="17" max="17" width="13.7109375" hidden="1" customWidth="1"/>
    <col min="18" max="18" width="14.140625" style="2" customWidth="1"/>
  </cols>
  <sheetData>
    <row r="1" spans="1:18" x14ac:dyDescent="0.2">
      <c r="C1" s="14"/>
      <c r="D1" s="1"/>
    </row>
    <row r="2" spans="1:18" x14ac:dyDescent="0.2">
      <c r="C2" s="14"/>
      <c r="D2" s="1"/>
    </row>
    <row r="3" spans="1:18" ht="21" customHeight="1" x14ac:dyDescent="0.2">
      <c r="C3" s="14"/>
      <c r="D3" s="1"/>
    </row>
    <row r="4" spans="1:18" ht="63.75" customHeight="1" x14ac:dyDescent="0.25">
      <c r="C4" s="14"/>
      <c r="D4" s="9"/>
      <c r="E4" s="319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 t="s">
        <v>0</v>
      </c>
    </row>
    <row r="5" spans="1:18" ht="23.25" customHeight="1" x14ac:dyDescent="0.2">
      <c r="A5" s="842" t="s">
        <v>348</v>
      </c>
      <c r="B5" s="847" t="s">
        <v>350</v>
      </c>
      <c r="C5" s="847" t="s">
        <v>349</v>
      </c>
      <c r="D5" s="844" t="s">
        <v>351</v>
      </c>
      <c r="E5" s="850" t="s">
        <v>71</v>
      </c>
      <c r="F5" s="851"/>
      <c r="G5" s="851"/>
      <c r="H5" s="851"/>
      <c r="I5" s="852"/>
      <c r="J5" s="850" t="s">
        <v>72</v>
      </c>
      <c r="K5" s="851"/>
      <c r="L5" s="851"/>
      <c r="M5" s="851"/>
      <c r="N5" s="851"/>
      <c r="O5" s="851"/>
      <c r="P5" s="851"/>
      <c r="Q5" s="868"/>
      <c r="R5" s="855" t="s">
        <v>75</v>
      </c>
    </row>
    <row r="6" spans="1:18" ht="19.5" customHeight="1" x14ac:dyDescent="0.2">
      <c r="A6" s="843"/>
      <c r="B6" s="848"/>
      <c r="C6" s="848"/>
      <c r="D6" s="845"/>
      <c r="E6" s="858" t="s">
        <v>352</v>
      </c>
      <c r="F6" s="866" t="s">
        <v>80</v>
      </c>
      <c r="G6" s="861" t="s">
        <v>77</v>
      </c>
      <c r="H6" s="862"/>
      <c r="I6" s="866" t="s">
        <v>81</v>
      </c>
      <c r="J6" s="863" t="s">
        <v>352</v>
      </c>
      <c r="K6" s="853" t="s">
        <v>353</v>
      </c>
      <c r="L6" s="866" t="s">
        <v>80</v>
      </c>
      <c r="M6" s="861" t="s">
        <v>77</v>
      </c>
      <c r="N6" s="862"/>
      <c r="O6" s="866" t="s">
        <v>81</v>
      </c>
      <c r="P6" s="870" t="s">
        <v>77</v>
      </c>
      <c r="Q6" s="871"/>
      <c r="R6" s="856"/>
    </row>
    <row r="7" spans="1:18" ht="12.75" customHeight="1" x14ac:dyDescent="0.2">
      <c r="A7" s="843"/>
      <c r="B7" s="848"/>
      <c r="C7" s="848"/>
      <c r="D7" s="845"/>
      <c r="E7" s="859"/>
      <c r="F7" s="867"/>
      <c r="G7" s="853" t="s">
        <v>27</v>
      </c>
      <c r="H7" s="853" t="s">
        <v>28</v>
      </c>
      <c r="I7" s="869"/>
      <c r="J7" s="864"/>
      <c r="K7" s="872"/>
      <c r="L7" s="867"/>
      <c r="M7" s="853" t="s">
        <v>29</v>
      </c>
      <c r="N7" s="853" t="s">
        <v>30</v>
      </c>
      <c r="O7" s="869"/>
      <c r="P7" s="853" t="s">
        <v>78</v>
      </c>
      <c r="Q7" s="171" t="s">
        <v>77</v>
      </c>
      <c r="R7" s="856"/>
    </row>
    <row r="8" spans="1:18" ht="63.75" customHeight="1" x14ac:dyDescent="0.2">
      <c r="A8" s="843"/>
      <c r="B8" s="849"/>
      <c r="C8" s="849"/>
      <c r="D8" s="846"/>
      <c r="E8" s="860"/>
      <c r="F8" s="867"/>
      <c r="G8" s="854"/>
      <c r="H8" s="854"/>
      <c r="I8" s="869"/>
      <c r="J8" s="865"/>
      <c r="K8" s="873"/>
      <c r="L8" s="867"/>
      <c r="M8" s="854"/>
      <c r="N8" s="854"/>
      <c r="O8" s="869"/>
      <c r="P8" s="854"/>
      <c r="Q8" s="172" t="s">
        <v>79</v>
      </c>
      <c r="R8" s="857"/>
    </row>
    <row r="9" spans="1:18" s="87" customFormat="1" ht="15.75" customHeight="1" x14ac:dyDescent="0.2">
      <c r="A9" s="185">
        <v>1</v>
      </c>
      <c r="B9" s="185" t="s">
        <v>70</v>
      </c>
      <c r="C9" s="186">
        <v>3</v>
      </c>
      <c r="D9" s="186">
        <v>4</v>
      </c>
      <c r="E9" s="186">
        <v>5</v>
      </c>
      <c r="F9" s="187">
        <v>6</v>
      </c>
      <c r="G9" s="187">
        <v>7</v>
      </c>
      <c r="H9" s="187">
        <v>8</v>
      </c>
      <c r="I9" s="186">
        <v>9</v>
      </c>
      <c r="J9" s="187">
        <v>10</v>
      </c>
      <c r="K9" s="187">
        <v>11</v>
      </c>
      <c r="L9" s="187">
        <v>12</v>
      </c>
      <c r="M9" s="187">
        <v>13</v>
      </c>
      <c r="N9" s="187">
        <v>14</v>
      </c>
      <c r="O9" s="187">
        <v>15</v>
      </c>
      <c r="P9" s="187">
        <v>15</v>
      </c>
      <c r="Q9" s="187">
        <v>15</v>
      </c>
      <c r="R9" s="186">
        <v>16</v>
      </c>
    </row>
    <row r="10" spans="1:18" ht="33" customHeight="1" x14ac:dyDescent="0.25">
      <c r="A10" s="292" t="s">
        <v>105</v>
      </c>
      <c r="B10" s="292"/>
      <c r="C10" s="292"/>
      <c r="D10" s="300" t="s">
        <v>96</v>
      </c>
      <c r="E10" s="321">
        <f>SUM(E11)</f>
        <v>-6990158</v>
      </c>
      <c r="F10" s="301">
        <f t="shared" ref="F10:R10" si="0">SUM(F11)</f>
        <v>-6990158</v>
      </c>
      <c r="G10" s="301">
        <f t="shared" si="0"/>
        <v>0</v>
      </c>
      <c r="H10" s="301">
        <f t="shared" si="0"/>
        <v>0</v>
      </c>
      <c r="I10" s="301">
        <f t="shared" si="0"/>
        <v>0</v>
      </c>
      <c r="J10" s="301">
        <f t="shared" si="0"/>
        <v>-1196700</v>
      </c>
      <c r="K10" s="301">
        <f t="shared" si="0"/>
        <v>-1196700</v>
      </c>
      <c r="L10" s="301">
        <f t="shared" si="0"/>
        <v>0</v>
      </c>
      <c r="M10" s="301">
        <f t="shared" si="0"/>
        <v>0</v>
      </c>
      <c r="N10" s="301">
        <f t="shared" si="0"/>
        <v>0</v>
      </c>
      <c r="O10" s="301">
        <f t="shared" si="0"/>
        <v>-1196700</v>
      </c>
      <c r="P10" s="301">
        <f t="shared" si="0"/>
        <v>0</v>
      </c>
      <c r="Q10" s="301">
        <f t="shared" si="0"/>
        <v>0</v>
      </c>
      <c r="R10" s="732">
        <f t="shared" si="0"/>
        <v>-8186858</v>
      </c>
    </row>
    <row r="11" spans="1:18" s="3" customFormat="1" ht="33.75" customHeight="1" x14ac:dyDescent="0.25">
      <c r="A11" s="292" t="s">
        <v>106</v>
      </c>
      <c r="B11" s="292"/>
      <c r="C11" s="292"/>
      <c r="D11" s="300" t="s">
        <v>96</v>
      </c>
      <c r="E11" s="321">
        <f t="shared" ref="E11:R11" si="1">SUM(E12:E14,E16,E19,E20,E22,E23,E25,E27,E28,E29,E30,E31,E32:E49,E52:E55)</f>
        <v>-6990158</v>
      </c>
      <c r="F11" s="321">
        <f t="shared" si="1"/>
        <v>-6990158</v>
      </c>
      <c r="G11" s="321">
        <f t="shared" si="1"/>
        <v>0</v>
      </c>
      <c r="H11" s="321">
        <f t="shared" si="1"/>
        <v>0</v>
      </c>
      <c r="I11" s="321">
        <f t="shared" si="1"/>
        <v>0</v>
      </c>
      <c r="J11" s="321">
        <f t="shared" si="1"/>
        <v>-1196700</v>
      </c>
      <c r="K11" s="321">
        <f t="shared" si="1"/>
        <v>-1196700</v>
      </c>
      <c r="L11" s="321">
        <f t="shared" si="1"/>
        <v>0</v>
      </c>
      <c r="M11" s="321">
        <f t="shared" si="1"/>
        <v>0</v>
      </c>
      <c r="N11" s="321">
        <f t="shared" si="1"/>
        <v>0</v>
      </c>
      <c r="O11" s="321">
        <f t="shared" si="1"/>
        <v>-1196700</v>
      </c>
      <c r="P11" s="321">
        <f t="shared" si="1"/>
        <v>0</v>
      </c>
      <c r="Q11" s="321">
        <f t="shared" si="1"/>
        <v>0</v>
      </c>
      <c r="R11" s="733">
        <f t="shared" si="1"/>
        <v>-8186858</v>
      </c>
    </row>
    <row r="12" spans="1:18" s="3" customFormat="1" ht="66.75" customHeight="1" x14ac:dyDescent="0.25">
      <c r="A12" s="118" t="s">
        <v>220</v>
      </c>
      <c r="B12" s="118" t="s">
        <v>104</v>
      </c>
      <c r="C12" s="118" t="s">
        <v>47</v>
      </c>
      <c r="D12" s="164" t="s">
        <v>103</v>
      </c>
      <c r="E12" s="312">
        <f t="shared" ref="E12:E55" si="2">SUM(F12,I12)</f>
        <v>-37320</v>
      </c>
      <c r="F12" s="262">
        <v>-37320</v>
      </c>
      <c r="G12" s="262"/>
      <c r="H12" s="262"/>
      <c r="I12" s="289"/>
      <c r="J12" s="116">
        <f t="shared" ref="J12:J43" si="3">SUM(L12,O12)</f>
        <v>0</v>
      </c>
      <c r="K12" s="116"/>
      <c r="L12" s="78"/>
      <c r="M12" s="78"/>
      <c r="N12" s="78"/>
      <c r="O12" s="262"/>
      <c r="P12" s="262"/>
      <c r="Q12" s="262"/>
      <c r="R12" s="425">
        <f t="shared" ref="R12:R45" si="4">SUM(E12,J12)</f>
        <v>-37320</v>
      </c>
    </row>
    <row r="13" spans="1:18" s="3" customFormat="1" ht="26.25" customHeight="1" x14ac:dyDescent="0.25">
      <c r="A13" s="118" t="s">
        <v>539</v>
      </c>
      <c r="B13" s="118" t="s">
        <v>58</v>
      </c>
      <c r="C13" s="118" t="s">
        <v>59</v>
      </c>
      <c r="D13" s="109" t="s">
        <v>540</v>
      </c>
      <c r="E13" s="312">
        <f t="shared" si="2"/>
        <v>200000</v>
      </c>
      <c r="F13" s="235">
        <v>200000</v>
      </c>
      <c r="G13" s="262"/>
      <c r="H13" s="262"/>
      <c r="I13" s="262"/>
      <c r="J13" s="116">
        <f t="shared" si="3"/>
        <v>0</v>
      </c>
      <c r="K13" s="115"/>
      <c r="L13" s="78"/>
      <c r="M13" s="78"/>
      <c r="N13" s="78"/>
      <c r="O13" s="262"/>
      <c r="P13" s="262"/>
      <c r="Q13" s="262"/>
      <c r="R13" s="425">
        <f t="shared" si="4"/>
        <v>200000</v>
      </c>
    </row>
    <row r="14" spans="1:18" s="3" customFormat="1" ht="50.25" customHeight="1" x14ac:dyDescent="0.25">
      <c r="A14" s="118" t="s">
        <v>417</v>
      </c>
      <c r="B14" s="118" t="s">
        <v>418</v>
      </c>
      <c r="C14" s="118" t="s">
        <v>419</v>
      </c>
      <c r="D14" s="302" t="s">
        <v>420</v>
      </c>
      <c r="E14" s="424">
        <f t="shared" si="2"/>
        <v>166000</v>
      </c>
      <c r="F14" s="235">
        <v>166000</v>
      </c>
      <c r="G14" s="262"/>
      <c r="H14" s="262"/>
      <c r="I14" s="262"/>
      <c r="J14" s="116">
        <f t="shared" si="3"/>
        <v>0</v>
      </c>
      <c r="K14" s="115"/>
      <c r="L14" s="78"/>
      <c r="M14" s="78"/>
      <c r="N14" s="78"/>
      <c r="O14" s="262"/>
      <c r="P14" s="262"/>
      <c r="Q14" s="262"/>
      <c r="R14" s="425">
        <f t="shared" si="4"/>
        <v>166000</v>
      </c>
    </row>
    <row r="15" spans="1:18" s="361" customFormat="1" ht="36.75" hidden="1" customHeight="1" x14ac:dyDescent="0.25">
      <c r="A15" s="338"/>
      <c r="B15" s="338"/>
      <c r="C15" s="338"/>
      <c r="D15" s="339" t="s">
        <v>412</v>
      </c>
      <c r="E15" s="426">
        <f t="shared" si="2"/>
        <v>0</v>
      </c>
      <c r="F15" s="427"/>
      <c r="G15" s="341"/>
      <c r="H15" s="341"/>
      <c r="I15" s="341"/>
      <c r="J15" s="117">
        <f t="shared" si="3"/>
        <v>0</v>
      </c>
      <c r="K15" s="342"/>
      <c r="L15" s="343"/>
      <c r="M15" s="343"/>
      <c r="N15" s="343"/>
      <c r="O15" s="341"/>
      <c r="P15" s="341"/>
      <c r="Q15" s="341"/>
      <c r="R15" s="428">
        <f t="shared" si="4"/>
        <v>0</v>
      </c>
    </row>
    <row r="16" spans="1:18" s="3" customFormat="1" ht="33.75" customHeight="1" x14ac:dyDescent="0.25">
      <c r="A16" s="118" t="s">
        <v>109</v>
      </c>
      <c r="B16" s="118" t="s">
        <v>110</v>
      </c>
      <c r="C16" s="118" t="s">
        <v>46</v>
      </c>
      <c r="D16" s="271" t="s">
        <v>108</v>
      </c>
      <c r="E16" s="443">
        <f t="shared" si="2"/>
        <v>-7639600</v>
      </c>
      <c r="F16" s="235">
        <v>-7639600</v>
      </c>
      <c r="G16" s="424"/>
      <c r="H16" s="424"/>
      <c r="I16" s="444"/>
      <c r="J16" s="116">
        <f t="shared" si="3"/>
        <v>1690000</v>
      </c>
      <c r="K16" s="115">
        <v>1690000</v>
      </c>
      <c r="L16" s="78"/>
      <c r="M16" s="78"/>
      <c r="N16" s="78"/>
      <c r="O16" s="262">
        <v>1690000</v>
      </c>
      <c r="P16" s="444"/>
      <c r="Q16" s="444"/>
      <c r="R16" s="425">
        <f t="shared" si="4"/>
        <v>-5949600</v>
      </c>
    </row>
    <row r="17" spans="1:18" s="576" customFormat="1" ht="30.75" customHeight="1" x14ac:dyDescent="0.25">
      <c r="A17" s="663"/>
      <c r="B17" s="663"/>
      <c r="C17" s="663"/>
      <c r="D17" s="346" t="s">
        <v>412</v>
      </c>
      <c r="E17" s="664">
        <f t="shared" si="2"/>
        <v>2630307.2000000002</v>
      </c>
      <c r="F17" s="665">
        <v>2630307.2000000002</v>
      </c>
      <c r="G17" s="665"/>
      <c r="H17" s="665"/>
      <c r="I17" s="666"/>
      <c r="J17" s="667">
        <f t="shared" si="3"/>
        <v>0</v>
      </c>
      <c r="K17" s="668"/>
      <c r="L17" s="669"/>
      <c r="M17" s="669"/>
      <c r="N17" s="669"/>
      <c r="O17" s="666"/>
      <c r="P17" s="666"/>
      <c r="Q17" s="666"/>
      <c r="R17" s="667">
        <f t="shared" si="4"/>
        <v>2630307.2000000002</v>
      </c>
    </row>
    <row r="18" spans="1:18" s="576" customFormat="1" ht="48" customHeight="1" x14ac:dyDescent="0.25">
      <c r="A18" s="663"/>
      <c r="B18" s="663"/>
      <c r="C18" s="663"/>
      <c r="D18" s="346" t="s">
        <v>588</v>
      </c>
      <c r="E18" s="664">
        <f t="shared" si="2"/>
        <v>22400</v>
      </c>
      <c r="F18" s="658">
        <v>22400</v>
      </c>
      <c r="G18" s="665"/>
      <c r="H18" s="665"/>
      <c r="I18" s="666"/>
      <c r="J18" s="667">
        <f t="shared" si="3"/>
        <v>0</v>
      </c>
      <c r="K18" s="668"/>
      <c r="L18" s="669"/>
      <c r="M18" s="669"/>
      <c r="N18" s="669"/>
      <c r="O18" s="666"/>
      <c r="P18" s="666"/>
      <c r="Q18" s="666"/>
      <c r="R18" s="667">
        <f t="shared" si="4"/>
        <v>22400</v>
      </c>
    </row>
    <row r="19" spans="1:18" s="317" customFormat="1" ht="35.25" hidden="1" customHeight="1" x14ac:dyDescent="0.25">
      <c r="A19" s="118" t="s">
        <v>112</v>
      </c>
      <c r="B19" s="118" t="s">
        <v>113</v>
      </c>
      <c r="C19" s="118" t="s">
        <v>82</v>
      </c>
      <c r="D19" s="302" t="s">
        <v>114</v>
      </c>
      <c r="E19" s="312">
        <f t="shared" si="2"/>
        <v>0</v>
      </c>
      <c r="F19" s="78"/>
      <c r="G19" s="78"/>
      <c r="H19" s="78"/>
      <c r="I19" s="78"/>
      <c r="J19" s="116">
        <f t="shared" si="3"/>
        <v>0</v>
      </c>
      <c r="K19" s="115"/>
      <c r="L19" s="78"/>
      <c r="M19" s="78"/>
      <c r="N19" s="78"/>
      <c r="O19" s="78"/>
      <c r="P19" s="78"/>
      <c r="Q19" s="78"/>
      <c r="R19" s="116">
        <f t="shared" si="4"/>
        <v>0</v>
      </c>
    </row>
    <row r="20" spans="1:18" s="317" customFormat="1" ht="35.25" hidden="1" customHeight="1" x14ac:dyDescent="0.25">
      <c r="A20" s="118" t="s">
        <v>115</v>
      </c>
      <c r="B20" s="118" t="s">
        <v>116</v>
      </c>
      <c r="C20" s="118" t="s">
        <v>82</v>
      </c>
      <c r="D20" s="109" t="s">
        <v>117</v>
      </c>
      <c r="E20" s="312">
        <f t="shared" si="2"/>
        <v>0</v>
      </c>
      <c r="F20" s="235"/>
      <c r="G20" s="78"/>
      <c r="H20" s="78"/>
      <c r="I20" s="78"/>
      <c r="J20" s="116">
        <f t="shared" si="3"/>
        <v>0</v>
      </c>
      <c r="K20" s="235"/>
      <c r="L20" s="78"/>
      <c r="M20" s="78"/>
      <c r="N20" s="78"/>
      <c r="O20" s="78"/>
      <c r="P20" s="78"/>
      <c r="Q20" s="78"/>
      <c r="R20" s="116">
        <f t="shared" si="4"/>
        <v>0</v>
      </c>
    </row>
    <row r="21" spans="1:18" s="347" customFormat="1" ht="45" hidden="1" customHeight="1" x14ac:dyDescent="0.25">
      <c r="A21" s="338"/>
      <c r="B21" s="338"/>
      <c r="C21" s="338"/>
      <c r="D21" s="346" t="s">
        <v>403</v>
      </c>
      <c r="E21" s="312">
        <f t="shared" si="2"/>
        <v>0</v>
      </c>
      <c r="F21" s="340"/>
      <c r="G21" s="343"/>
      <c r="H21" s="343"/>
      <c r="I21" s="343"/>
      <c r="J21" s="116">
        <f t="shared" si="3"/>
        <v>0</v>
      </c>
      <c r="K21" s="340"/>
      <c r="L21" s="343"/>
      <c r="M21" s="343"/>
      <c r="N21" s="343"/>
      <c r="O21" s="343"/>
      <c r="P21" s="343"/>
      <c r="Q21" s="343"/>
      <c r="R21" s="116">
        <f t="shared" si="4"/>
        <v>0</v>
      </c>
    </row>
    <row r="22" spans="1:18" s="317" customFormat="1" ht="24" hidden="1" customHeight="1" x14ac:dyDescent="0.25">
      <c r="A22" s="118" t="s">
        <v>118</v>
      </c>
      <c r="B22" s="118" t="s">
        <v>119</v>
      </c>
      <c r="C22" s="118" t="s">
        <v>82</v>
      </c>
      <c r="D22" s="271" t="s">
        <v>13</v>
      </c>
      <c r="E22" s="312">
        <f t="shared" si="2"/>
        <v>0</v>
      </c>
      <c r="F22" s="235"/>
      <c r="G22" s="235"/>
      <c r="H22" s="235"/>
      <c r="I22" s="262"/>
      <c r="J22" s="116">
        <f t="shared" si="3"/>
        <v>0</v>
      </c>
      <c r="K22" s="115"/>
      <c r="L22" s="78"/>
      <c r="M22" s="78"/>
      <c r="N22" s="78"/>
      <c r="O22" s="262"/>
      <c r="P22" s="262"/>
      <c r="Q22" s="262"/>
      <c r="R22" s="116">
        <f t="shared" si="4"/>
        <v>0</v>
      </c>
    </row>
    <row r="23" spans="1:18" s="317" customFormat="1" ht="32.25" hidden="1" customHeight="1" x14ac:dyDescent="0.25">
      <c r="A23" s="118" t="s">
        <v>368</v>
      </c>
      <c r="B23" s="118" t="s">
        <v>374</v>
      </c>
      <c r="C23" s="118" t="s">
        <v>82</v>
      </c>
      <c r="D23" s="271" t="s">
        <v>373</v>
      </c>
      <c r="E23" s="312">
        <f t="shared" si="2"/>
        <v>0</v>
      </c>
      <c r="F23" s="235"/>
      <c r="G23" s="235"/>
      <c r="H23" s="235"/>
      <c r="I23" s="262"/>
      <c r="J23" s="116">
        <f t="shared" si="3"/>
        <v>0</v>
      </c>
      <c r="K23" s="115"/>
      <c r="L23" s="78"/>
      <c r="M23" s="78"/>
      <c r="N23" s="78"/>
      <c r="O23" s="262"/>
      <c r="P23" s="262"/>
      <c r="Q23" s="262"/>
      <c r="R23" s="116">
        <f t="shared" si="4"/>
        <v>0</v>
      </c>
    </row>
    <row r="24" spans="1:18" s="347" customFormat="1" ht="61.5" hidden="1" customHeight="1" x14ac:dyDescent="0.25">
      <c r="A24" s="338"/>
      <c r="B24" s="338"/>
      <c r="C24" s="338"/>
      <c r="D24" s="346" t="s">
        <v>402</v>
      </c>
      <c r="E24" s="312">
        <f t="shared" si="2"/>
        <v>0</v>
      </c>
      <c r="F24" s="340"/>
      <c r="G24" s="340"/>
      <c r="H24" s="340"/>
      <c r="I24" s="341"/>
      <c r="J24" s="116">
        <f t="shared" si="3"/>
        <v>0</v>
      </c>
      <c r="K24" s="342"/>
      <c r="L24" s="343"/>
      <c r="M24" s="343"/>
      <c r="N24" s="343"/>
      <c r="O24" s="341"/>
      <c r="P24" s="341"/>
      <c r="Q24" s="341"/>
      <c r="R24" s="116">
        <f t="shared" si="4"/>
        <v>0</v>
      </c>
    </row>
    <row r="25" spans="1:18" s="149" customFormat="1" ht="21.75" hidden="1" customHeight="1" x14ac:dyDescent="0.25">
      <c r="A25" s="118" t="s">
        <v>111</v>
      </c>
      <c r="B25" s="118" t="s">
        <v>121</v>
      </c>
      <c r="C25" s="118" t="s">
        <v>82</v>
      </c>
      <c r="D25" s="271" t="s">
        <v>120</v>
      </c>
      <c r="E25" s="312">
        <f t="shared" si="2"/>
        <v>0</v>
      </c>
      <c r="F25" s="235"/>
      <c r="G25" s="235"/>
      <c r="H25" s="235"/>
      <c r="I25" s="262"/>
      <c r="J25" s="116">
        <f t="shared" si="3"/>
        <v>0</v>
      </c>
      <c r="K25" s="115"/>
      <c r="L25" s="78"/>
      <c r="M25" s="78"/>
      <c r="N25" s="78"/>
      <c r="O25" s="262"/>
      <c r="P25" s="262"/>
      <c r="Q25" s="262"/>
      <c r="R25" s="116">
        <f t="shared" si="4"/>
        <v>0</v>
      </c>
    </row>
    <row r="26" spans="1:18" s="201" customFormat="1" ht="22.5" hidden="1" customHeight="1" x14ac:dyDescent="0.25">
      <c r="A26" s="200"/>
      <c r="B26" s="200"/>
      <c r="C26" s="200"/>
      <c r="D26" s="195" t="s">
        <v>321</v>
      </c>
      <c r="E26" s="312">
        <f t="shared" si="2"/>
        <v>0</v>
      </c>
      <c r="F26" s="196"/>
      <c r="G26" s="198"/>
      <c r="H26" s="198"/>
      <c r="I26" s="198"/>
      <c r="J26" s="116">
        <f t="shared" si="3"/>
        <v>0</v>
      </c>
      <c r="K26" s="196"/>
      <c r="L26" s="198"/>
      <c r="M26" s="198"/>
      <c r="N26" s="198"/>
      <c r="O26" s="198"/>
      <c r="P26" s="198"/>
      <c r="Q26" s="198"/>
      <c r="R26" s="116">
        <f t="shared" si="4"/>
        <v>0</v>
      </c>
    </row>
    <row r="27" spans="1:18" s="269" customFormat="1" ht="35.25" hidden="1" customHeight="1" x14ac:dyDescent="0.25">
      <c r="A27" s="118" t="s">
        <v>123</v>
      </c>
      <c r="B27" s="118" t="s">
        <v>85</v>
      </c>
      <c r="C27" s="118" t="s">
        <v>55</v>
      </c>
      <c r="D27" s="303" t="s">
        <v>14</v>
      </c>
      <c r="E27" s="312">
        <f t="shared" si="2"/>
        <v>0</v>
      </c>
      <c r="F27" s="88"/>
      <c r="G27" s="78"/>
      <c r="H27" s="78"/>
      <c r="I27" s="78"/>
      <c r="J27" s="116">
        <f t="shared" si="3"/>
        <v>0</v>
      </c>
      <c r="K27" s="115"/>
      <c r="L27" s="78"/>
      <c r="M27" s="78"/>
      <c r="N27" s="78"/>
      <c r="O27" s="78"/>
      <c r="P27" s="78"/>
      <c r="Q27" s="78"/>
      <c r="R27" s="116">
        <f t="shared" si="4"/>
        <v>0</v>
      </c>
    </row>
    <row r="28" spans="1:18" s="149" customFormat="1" ht="33" hidden="1" customHeight="1" x14ac:dyDescent="0.25">
      <c r="A28" s="118" t="s">
        <v>122</v>
      </c>
      <c r="B28" s="118" t="s">
        <v>125</v>
      </c>
      <c r="C28" s="118" t="s">
        <v>55</v>
      </c>
      <c r="D28" s="304" t="s">
        <v>124</v>
      </c>
      <c r="E28" s="312">
        <f t="shared" si="2"/>
        <v>0</v>
      </c>
      <c r="F28" s="88"/>
      <c r="G28" s="88"/>
      <c r="H28" s="88"/>
      <c r="I28" s="88"/>
      <c r="J28" s="116">
        <f t="shared" si="3"/>
        <v>0</v>
      </c>
      <c r="K28" s="115"/>
      <c r="L28" s="88"/>
      <c r="M28" s="88"/>
      <c r="N28" s="88"/>
      <c r="O28" s="88"/>
      <c r="P28" s="88"/>
      <c r="Q28" s="88"/>
      <c r="R28" s="116">
        <f t="shared" si="4"/>
        <v>0</v>
      </c>
    </row>
    <row r="29" spans="1:18" s="203" customFormat="1" ht="27.75" hidden="1" customHeight="1" x14ac:dyDescent="0.25">
      <c r="A29" s="208" t="s">
        <v>126</v>
      </c>
      <c r="B29" s="200" t="s">
        <v>127</v>
      </c>
      <c r="C29" s="208" t="s">
        <v>55</v>
      </c>
      <c r="D29" s="195" t="s">
        <v>128</v>
      </c>
      <c r="E29" s="312">
        <f t="shared" si="2"/>
        <v>0</v>
      </c>
      <c r="F29" s="207"/>
      <c r="G29" s="198"/>
      <c r="H29" s="199"/>
      <c r="I29" s="199"/>
      <c r="J29" s="116">
        <f t="shared" si="3"/>
        <v>0</v>
      </c>
      <c r="K29" s="197"/>
      <c r="L29" s="199"/>
      <c r="M29" s="199"/>
      <c r="N29" s="199"/>
      <c r="O29" s="199"/>
      <c r="P29" s="199"/>
      <c r="Q29" s="199"/>
      <c r="R29" s="116">
        <f t="shared" si="4"/>
        <v>0</v>
      </c>
    </row>
    <row r="30" spans="1:18" s="305" customFormat="1" ht="21" hidden="1" customHeight="1" x14ac:dyDescent="0.25">
      <c r="A30" s="118" t="s">
        <v>132</v>
      </c>
      <c r="B30" s="118" t="s">
        <v>86</v>
      </c>
      <c r="C30" s="118" t="s">
        <v>55</v>
      </c>
      <c r="D30" s="304" t="s">
        <v>133</v>
      </c>
      <c r="E30" s="312">
        <f t="shared" si="2"/>
        <v>0</v>
      </c>
      <c r="F30" s="88"/>
      <c r="G30" s="88"/>
      <c r="H30" s="88"/>
      <c r="I30" s="88"/>
      <c r="J30" s="116">
        <f t="shared" si="3"/>
        <v>0</v>
      </c>
      <c r="K30" s="235"/>
      <c r="L30" s="88"/>
      <c r="M30" s="88"/>
      <c r="N30" s="88"/>
      <c r="O30" s="88"/>
      <c r="P30" s="88"/>
      <c r="Q30" s="88"/>
      <c r="R30" s="116">
        <f t="shared" si="4"/>
        <v>0</v>
      </c>
    </row>
    <row r="31" spans="1:18" s="149" customFormat="1" ht="21" hidden="1" customHeight="1" x14ac:dyDescent="0.25">
      <c r="A31" s="118" t="s">
        <v>129</v>
      </c>
      <c r="B31" s="118" t="s">
        <v>130</v>
      </c>
      <c r="C31" s="118" t="s">
        <v>55</v>
      </c>
      <c r="D31" s="304" t="s">
        <v>131</v>
      </c>
      <c r="E31" s="312">
        <f t="shared" si="2"/>
        <v>0</v>
      </c>
      <c r="F31" s="88"/>
      <c r="G31" s="78"/>
      <c r="H31" s="116"/>
      <c r="I31" s="116"/>
      <c r="J31" s="116">
        <f t="shared" si="3"/>
        <v>0</v>
      </c>
      <c r="K31" s="115"/>
      <c r="L31" s="78"/>
      <c r="M31" s="78"/>
      <c r="N31" s="78"/>
      <c r="O31" s="78"/>
      <c r="P31" s="78"/>
      <c r="Q31" s="78"/>
      <c r="R31" s="116">
        <f t="shared" si="4"/>
        <v>0</v>
      </c>
    </row>
    <row r="32" spans="1:18" s="3" customFormat="1" ht="64.5" hidden="1" customHeight="1" x14ac:dyDescent="0.25">
      <c r="A32" s="121" t="s">
        <v>134</v>
      </c>
      <c r="B32" s="118" t="s">
        <v>87</v>
      </c>
      <c r="C32" s="121" t="s">
        <v>55</v>
      </c>
      <c r="D32" s="306" t="s">
        <v>15</v>
      </c>
      <c r="E32" s="312">
        <f t="shared" si="2"/>
        <v>0</v>
      </c>
      <c r="F32" s="88"/>
      <c r="G32" s="116"/>
      <c r="H32" s="116"/>
      <c r="I32" s="116"/>
      <c r="J32" s="116">
        <f t="shared" si="3"/>
        <v>0</v>
      </c>
      <c r="K32" s="115"/>
      <c r="L32" s="78"/>
      <c r="M32" s="78"/>
      <c r="N32" s="78"/>
      <c r="O32" s="78"/>
      <c r="P32" s="78"/>
      <c r="Q32" s="78"/>
      <c r="R32" s="116">
        <f t="shared" si="4"/>
        <v>0</v>
      </c>
    </row>
    <row r="33" spans="1:18" s="149" customFormat="1" ht="32.25" hidden="1" customHeight="1" x14ac:dyDescent="0.25">
      <c r="A33" s="307" t="s">
        <v>135</v>
      </c>
      <c r="B33" s="307" t="s">
        <v>136</v>
      </c>
      <c r="C33" s="308" t="s">
        <v>54</v>
      </c>
      <c r="D33" s="309" t="s">
        <v>139</v>
      </c>
      <c r="E33" s="312">
        <f t="shared" si="2"/>
        <v>0</v>
      </c>
      <c r="F33" s="235"/>
      <c r="G33" s="310"/>
      <c r="H33" s="310"/>
      <c r="I33" s="310"/>
      <c r="J33" s="116">
        <f t="shared" si="3"/>
        <v>0</v>
      </c>
      <c r="K33" s="115"/>
      <c r="L33" s="310"/>
      <c r="M33" s="310"/>
      <c r="N33" s="310"/>
      <c r="O33" s="310"/>
      <c r="P33" s="310"/>
      <c r="Q33" s="310"/>
      <c r="R33" s="116">
        <f t="shared" si="4"/>
        <v>0</v>
      </c>
    </row>
    <row r="34" spans="1:18" s="149" customFormat="1" ht="33" customHeight="1" x14ac:dyDescent="0.25">
      <c r="A34" s="270" t="s">
        <v>140</v>
      </c>
      <c r="B34" s="118" t="s">
        <v>89</v>
      </c>
      <c r="C34" s="311" t="s">
        <v>53</v>
      </c>
      <c r="D34" s="164" t="s">
        <v>17</v>
      </c>
      <c r="E34" s="312">
        <f t="shared" si="2"/>
        <v>31200</v>
      </c>
      <c r="F34" s="235">
        <v>31200</v>
      </c>
      <c r="G34" s="236"/>
      <c r="H34" s="236"/>
      <c r="I34" s="236"/>
      <c r="J34" s="116">
        <f t="shared" si="3"/>
        <v>0</v>
      </c>
      <c r="K34" s="115"/>
      <c r="L34" s="236"/>
      <c r="M34" s="236"/>
      <c r="N34" s="236"/>
      <c r="O34" s="236"/>
      <c r="P34" s="236"/>
      <c r="Q34" s="236"/>
      <c r="R34" s="425">
        <f t="shared" si="4"/>
        <v>31200</v>
      </c>
    </row>
    <row r="35" spans="1:18" s="149" customFormat="1" ht="34.5" customHeight="1" x14ac:dyDescent="0.25">
      <c r="A35" s="118" t="s">
        <v>141</v>
      </c>
      <c r="B35" s="118" t="s">
        <v>90</v>
      </c>
      <c r="C35" s="129" t="s">
        <v>53</v>
      </c>
      <c r="D35" s="164" t="s">
        <v>16</v>
      </c>
      <c r="E35" s="312">
        <f t="shared" si="2"/>
        <v>21242</v>
      </c>
      <c r="F35" s="88">
        <v>21242</v>
      </c>
      <c r="G35" s="78"/>
      <c r="H35" s="78"/>
      <c r="I35" s="78"/>
      <c r="J35" s="116">
        <f t="shared" si="3"/>
        <v>0</v>
      </c>
      <c r="K35" s="115"/>
      <c r="L35" s="310"/>
      <c r="M35" s="310"/>
      <c r="N35" s="310"/>
      <c r="O35" s="310"/>
      <c r="P35" s="310"/>
      <c r="Q35" s="310"/>
      <c r="R35" s="425">
        <f t="shared" si="4"/>
        <v>21242</v>
      </c>
    </row>
    <row r="36" spans="1:18" s="149" customFormat="1" ht="37.5" customHeight="1" x14ac:dyDescent="0.25">
      <c r="A36" s="118" t="s">
        <v>569</v>
      </c>
      <c r="B36" s="118" t="s">
        <v>571</v>
      </c>
      <c r="C36" s="129" t="s">
        <v>53</v>
      </c>
      <c r="D36" s="164" t="s">
        <v>570</v>
      </c>
      <c r="E36" s="312">
        <f t="shared" si="2"/>
        <v>231000</v>
      </c>
      <c r="F36" s="88">
        <v>231000</v>
      </c>
      <c r="G36" s="78"/>
      <c r="H36" s="78"/>
      <c r="I36" s="78"/>
      <c r="J36" s="116">
        <f t="shared" si="3"/>
        <v>0</v>
      </c>
      <c r="K36" s="115"/>
      <c r="L36" s="310"/>
      <c r="M36" s="310"/>
      <c r="N36" s="310"/>
      <c r="O36" s="310"/>
      <c r="P36" s="310"/>
      <c r="Q36" s="310"/>
      <c r="R36" s="425">
        <f t="shared" si="4"/>
        <v>231000</v>
      </c>
    </row>
    <row r="37" spans="1:18" s="149" customFormat="1" ht="34.5" customHeight="1" x14ac:dyDescent="0.25">
      <c r="A37" s="265" t="s">
        <v>375</v>
      </c>
      <c r="B37" s="265" t="s">
        <v>222</v>
      </c>
      <c r="C37" s="265" t="s">
        <v>363</v>
      </c>
      <c r="D37" s="266" t="s">
        <v>223</v>
      </c>
      <c r="E37" s="312">
        <f t="shared" si="2"/>
        <v>0</v>
      </c>
      <c r="F37" s="88"/>
      <c r="G37" s="78"/>
      <c r="H37" s="78"/>
      <c r="I37" s="78"/>
      <c r="J37" s="116">
        <f t="shared" si="3"/>
        <v>-4000000</v>
      </c>
      <c r="K37" s="115">
        <v>-4000000</v>
      </c>
      <c r="L37" s="310"/>
      <c r="M37" s="310"/>
      <c r="N37" s="310"/>
      <c r="O37" s="115">
        <v>-4000000</v>
      </c>
      <c r="P37" s="310"/>
      <c r="Q37" s="310"/>
      <c r="R37" s="425">
        <f t="shared" si="4"/>
        <v>-4000000</v>
      </c>
    </row>
    <row r="38" spans="1:18" s="149" customFormat="1" ht="23.25" hidden="1" customHeight="1" x14ac:dyDescent="0.25">
      <c r="A38" s="265" t="s">
        <v>376</v>
      </c>
      <c r="B38" s="265" t="s">
        <v>377</v>
      </c>
      <c r="C38" s="265" t="s">
        <v>56</v>
      </c>
      <c r="D38" s="266" t="s">
        <v>378</v>
      </c>
      <c r="E38" s="312">
        <f t="shared" si="2"/>
        <v>0</v>
      </c>
      <c r="F38" s="88"/>
      <c r="G38" s="78"/>
      <c r="H38" s="78"/>
      <c r="I38" s="78"/>
      <c r="J38" s="116">
        <f t="shared" si="3"/>
        <v>0</v>
      </c>
      <c r="K38" s="115"/>
      <c r="L38" s="310"/>
      <c r="M38" s="310"/>
      <c r="N38" s="310"/>
      <c r="O38" s="115"/>
      <c r="P38" s="310"/>
      <c r="Q38" s="310"/>
      <c r="R38" s="425">
        <f t="shared" si="4"/>
        <v>0</v>
      </c>
    </row>
    <row r="39" spans="1:18" s="149" customFormat="1" ht="50.25" hidden="1" customHeight="1" x14ac:dyDescent="0.25">
      <c r="A39" s="118" t="s">
        <v>370</v>
      </c>
      <c r="B39" s="118" t="s">
        <v>371</v>
      </c>
      <c r="C39" s="129" t="s">
        <v>56</v>
      </c>
      <c r="D39" s="313" t="s">
        <v>369</v>
      </c>
      <c r="E39" s="312">
        <f t="shared" si="2"/>
        <v>0</v>
      </c>
      <c r="F39" s="88"/>
      <c r="G39" s="78"/>
      <c r="H39" s="78"/>
      <c r="I39" s="78"/>
      <c r="J39" s="116">
        <f t="shared" si="3"/>
        <v>0</v>
      </c>
      <c r="K39" s="115"/>
      <c r="L39" s="310"/>
      <c r="M39" s="310"/>
      <c r="N39" s="310"/>
      <c r="O39" s="310"/>
      <c r="P39" s="310"/>
      <c r="Q39" s="310"/>
      <c r="R39" s="425">
        <f t="shared" si="4"/>
        <v>0</v>
      </c>
    </row>
    <row r="40" spans="1:18" s="3" customFormat="1" ht="27.75" hidden="1" customHeight="1" x14ac:dyDescent="0.25">
      <c r="A40" s="118" t="s">
        <v>142</v>
      </c>
      <c r="B40" s="118" t="s">
        <v>143</v>
      </c>
      <c r="C40" s="118" t="s">
        <v>56</v>
      </c>
      <c r="D40" s="314" t="s">
        <v>144</v>
      </c>
      <c r="E40" s="312">
        <f t="shared" si="2"/>
        <v>0</v>
      </c>
      <c r="F40" s="235"/>
      <c r="G40" s="78"/>
      <c r="H40" s="78"/>
      <c r="I40" s="78"/>
      <c r="J40" s="116">
        <f t="shared" si="3"/>
        <v>0</v>
      </c>
      <c r="K40" s="115"/>
      <c r="L40" s="78"/>
      <c r="M40" s="78"/>
      <c r="N40" s="78"/>
      <c r="O40" s="78"/>
      <c r="P40" s="78"/>
      <c r="Q40" s="78"/>
      <c r="R40" s="425">
        <f t="shared" si="4"/>
        <v>0</v>
      </c>
    </row>
    <row r="41" spans="1:18" s="3" customFormat="1" ht="36" customHeight="1" x14ac:dyDescent="0.25">
      <c r="A41" s="118" t="s">
        <v>408</v>
      </c>
      <c r="B41" s="118" t="s">
        <v>409</v>
      </c>
      <c r="C41" s="118" t="s">
        <v>363</v>
      </c>
      <c r="D41" s="314" t="s">
        <v>410</v>
      </c>
      <c r="E41" s="312">
        <f t="shared" si="2"/>
        <v>0</v>
      </c>
      <c r="F41" s="235"/>
      <c r="G41" s="78"/>
      <c r="H41" s="78"/>
      <c r="I41" s="78"/>
      <c r="J41" s="116">
        <f t="shared" si="3"/>
        <v>1000000</v>
      </c>
      <c r="K41" s="115">
        <v>1000000</v>
      </c>
      <c r="L41" s="78"/>
      <c r="M41" s="78"/>
      <c r="N41" s="78"/>
      <c r="O41" s="78">
        <v>1000000</v>
      </c>
      <c r="P41" s="78"/>
      <c r="Q41" s="78"/>
      <c r="R41" s="425">
        <f t="shared" si="4"/>
        <v>1000000</v>
      </c>
    </row>
    <row r="42" spans="1:18" s="3" customFormat="1" ht="35.25" hidden="1" customHeight="1" x14ac:dyDescent="0.25">
      <c r="A42" s="118" t="s">
        <v>145</v>
      </c>
      <c r="B42" s="118" t="s">
        <v>146</v>
      </c>
      <c r="C42" s="118" t="s">
        <v>69</v>
      </c>
      <c r="D42" s="109" t="s">
        <v>19</v>
      </c>
      <c r="E42" s="235">
        <f t="shared" si="2"/>
        <v>0</v>
      </c>
      <c r="F42" s="88"/>
      <c r="G42" s="78"/>
      <c r="H42" s="78"/>
      <c r="I42" s="78"/>
      <c r="J42" s="116">
        <f t="shared" si="3"/>
        <v>0</v>
      </c>
      <c r="K42" s="115"/>
      <c r="L42" s="78"/>
      <c r="M42" s="78"/>
      <c r="N42" s="78"/>
      <c r="O42" s="78"/>
      <c r="P42" s="78"/>
      <c r="Q42" s="78"/>
      <c r="R42" s="425">
        <f t="shared" si="4"/>
        <v>0</v>
      </c>
    </row>
    <row r="43" spans="1:18" s="190" customFormat="1" ht="24" hidden="1" customHeight="1" x14ac:dyDescent="0.25">
      <c r="A43" s="188" t="s">
        <v>147</v>
      </c>
      <c r="B43" s="188" t="s">
        <v>148</v>
      </c>
      <c r="C43" s="188" t="s">
        <v>67</v>
      </c>
      <c r="D43" s="213" t="s">
        <v>18</v>
      </c>
      <c r="E43" s="191">
        <f t="shared" si="2"/>
        <v>0</v>
      </c>
      <c r="F43" s="191"/>
      <c r="G43" s="191"/>
      <c r="H43" s="191"/>
      <c r="I43" s="191"/>
      <c r="J43" s="116">
        <f t="shared" si="3"/>
        <v>0</v>
      </c>
      <c r="K43" s="209"/>
      <c r="L43" s="191"/>
      <c r="M43" s="191"/>
      <c r="N43" s="191"/>
      <c r="O43" s="191"/>
      <c r="P43" s="191"/>
      <c r="Q43" s="191"/>
      <c r="R43" s="734">
        <f t="shared" si="4"/>
        <v>0</v>
      </c>
    </row>
    <row r="44" spans="1:18" s="3" customFormat="1" ht="48.75" hidden="1" customHeight="1" x14ac:dyDescent="0.25">
      <c r="A44" s="118" t="s">
        <v>372</v>
      </c>
      <c r="B44" s="118" t="s">
        <v>228</v>
      </c>
      <c r="C44" s="118" t="s">
        <v>57</v>
      </c>
      <c r="D44" s="109" t="s">
        <v>227</v>
      </c>
      <c r="E44" s="235">
        <f t="shared" ref="E44" si="5">SUM(F44,I44)</f>
        <v>0</v>
      </c>
      <c r="F44" s="235"/>
      <c r="G44" s="235"/>
      <c r="H44" s="235"/>
      <c r="I44" s="235"/>
      <c r="J44" s="115">
        <f t="shared" ref="J44" si="6">SUM(L44,O44)</f>
        <v>0</v>
      </c>
      <c r="K44" s="115"/>
      <c r="L44" s="235"/>
      <c r="M44" s="235"/>
      <c r="N44" s="235"/>
      <c r="O44" s="235"/>
      <c r="P44" s="235"/>
      <c r="Q44" s="235"/>
      <c r="R44" s="425">
        <f t="shared" si="4"/>
        <v>0</v>
      </c>
    </row>
    <row r="45" spans="1:18" s="190" customFormat="1" ht="24.75" hidden="1" customHeight="1" x14ac:dyDescent="0.25">
      <c r="A45" s="188" t="s">
        <v>149</v>
      </c>
      <c r="B45" s="188" t="s">
        <v>150</v>
      </c>
      <c r="C45" s="188" t="s">
        <v>60</v>
      </c>
      <c r="D45" s="204" t="s">
        <v>84</v>
      </c>
      <c r="E45" s="191">
        <f t="shared" si="2"/>
        <v>0</v>
      </c>
      <c r="F45" s="205"/>
      <c r="G45" s="193"/>
      <c r="H45" s="193"/>
      <c r="I45" s="193"/>
      <c r="J45" s="209">
        <f t="shared" ref="J45:J49" si="7">SUM(L45,O45)</f>
        <v>0</v>
      </c>
      <c r="K45" s="209"/>
      <c r="L45" s="193"/>
      <c r="M45" s="193"/>
      <c r="N45" s="193"/>
      <c r="O45" s="193"/>
      <c r="P45" s="193"/>
      <c r="Q45" s="193"/>
      <c r="R45" s="734">
        <f t="shared" si="4"/>
        <v>0</v>
      </c>
    </row>
    <row r="46" spans="1:18" s="100" customFormat="1" ht="30.75" hidden="1" customHeight="1" x14ac:dyDescent="0.25">
      <c r="A46" s="212" t="s">
        <v>154</v>
      </c>
      <c r="B46" s="188" t="s">
        <v>155</v>
      </c>
      <c r="C46" s="214" t="s">
        <v>156</v>
      </c>
      <c r="D46" s="215" t="s">
        <v>157</v>
      </c>
      <c r="E46" s="191">
        <f t="shared" si="2"/>
        <v>0</v>
      </c>
      <c r="F46" s="191"/>
      <c r="G46" s="216"/>
      <c r="H46" s="216"/>
      <c r="I46" s="216"/>
      <c r="J46" s="209">
        <f t="shared" si="7"/>
        <v>0</v>
      </c>
      <c r="K46" s="209"/>
      <c r="L46" s="216"/>
      <c r="M46" s="216"/>
      <c r="N46" s="216"/>
      <c r="O46" s="216"/>
      <c r="P46" s="216"/>
      <c r="Q46" s="216"/>
      <c r="R46" s="734">
        <f t="shared" ref="R46:R72" si="8">SUM(E46,J46)</f>
        <v>0</v>
      </c>
    </row>
    <row r="47" spans="1:18" s="87" customFormat="1" ht="33" hidden="1" customHeight="1" x14ac:dyDescent="0.25">
      <c r="A47" s="214" t="s">
        <v>158</v>
      </c>
      <c r="B47" s="188" t="s">
        <v>159</v>
      </c>
      <c r="C47" s="214" t="s">
        <v>68</v>
      </c>
      <c r="D47" s="215" t="s">
        <v>160</v>
      </c>
      <c r="E47" s="235">
        <f t="shared" si="2"/>
        <v>0</v>
      </c>
      <c r="F47" s="235"/>
      <c r="G47" s="267"/>
      <c r="H47" s="267"/>
      <c r="I47" s="267"/>
      <c r="J47" s="115">
        <f t="shared" si="7"/>
        <v>0</v>
      </c>
      <c r="K47" s="115"/>
      <c r="L47" s="267"/>
      <c r="M47" s="267"/>
      <c r="N47" s="267"/>
      <c r="O47" s="267"/>
      <c r="P47" s="267"/>
      <c r="Q47" s="267"/>
      <c r="R47" s="425">
        <f t="shared" si="8"/>
        <v>0</v>
      </c>
    </row>
    <row r="48" spans="1:18" s="87" customFormat="1" ht="26.25" hidden="1" customHeight="1" x14ac:dyDescent="0.25">
      <c r="A48" s="315" t="s">
        <v>379</v>
      </c>
      <c r="B48" s="118" t="s">
        <v>380</v>
      </c>
      <c r="C48" s="315" t="s">
        <v>68</v>
      </c>
      <c r="D48" s="316" t="s">
        <v>381</v>
      </c>
      <c r="E48" s="235">
        <f t="shared" si="2"/>
        <v>0</v>
      </c>
      <c r="F48" s="235"/>
      <c r="G48" s="267"/>
      <c r="H48" s="267"/>
      <c r="I48" s="267"/>
      <c r="J48" s="115">
        <f t="shared" si="7"/>
        <v>0</v>
      </c>
      <c r="K48" s="115"/>
      <c r="L48" s="267"/>
      <c r="M48" s="267"/>
      <c r="N48" s="267"/>
      <c r="O48" s="267"/>
      <c r="P48" s="267"/>
      <c r="Q48" s="267"/>
      <c r="R48" s="425">
        <f t="shared" si="8"/>
        <v>0</v>
      </c>
    </row>
    <row r="49" spans="1:18" s="87" customFormat="1" ht="51" customHeight="1" x14ac:dyDescent="0.25">
      <c r="A49" s="118" t="s">
        <v>440</v>
      </c>
      <c r="B49" s="118" t="s">
        <v>441</v>
      </c>
      <c r="C49" s="118" t="s">
        <v>60</v>
      </c>
      <c r="D49" s="304" t="s">
        <v>439</v>
      </c>
      <c r="E49" s="235">
        <f t="shared" si="2"/>
        <v>0</v>
      </c>
      <c r="F49" s="235"/>
      <c r="G49" s="267"/>
      <c r="H49" s="267"/>
      <c r="I49" s="267"/>
      <c r="J49" s="115">
        <f t="shared" si="7"/>
        <v>113300</v>
      </c>
      <c r="K49" s="115">
        <v>113300</v>
      </c>
      <c r="L49" s="267"/>
      <c r="M49" s="267"/>
      <c r="N49" s="267"/>
      <c r="O49" s="267">
        <v>113300</v>
      </c>
      <c r="P49" s="267"/>
      <c r="Q49" s="267"/>
      <c r="R49" s="425">
        <f t="shared" si="8"/>
        <v>113300</v>
      </c>
    </row>
    <row r="50" spans="1:18" s="662" customFormat="1" ht="63.75" customHeight="1" x14ac:dyDescent="0.25">
      <c r="A50" s="661"/>
      <c r="B50" s="661"/>
      <c r="C50" s="661"/>
      <c r="D50" s="575" t="s">
        <v>591</v>
      </c>
      <c r="E50" s="658">
        <f t="shared" ref="E50:E51" si="9">SUM(F50,I50)</f>
        <v>0</v>
      </c>
      <c r="F50" s="658"/>
      <c r="G50" s="755"/>
      <c r="H50" s="755"/>
      <c r="I50" s="755"/>
      <c r="J50" s="658">
        <f t="shared" ref="J50:J51" si="10">SUM(L50,O50)</f>
        <v>81000</v>
      </c>
      <c r="K50" s="658">
        <v>81000</v>
      </c>
      <c r="L50" s="755"/>
      <c r="M50" s="755"/>
      <c r="N50" s="755"/>
      <c r="O50" s="755">
        <v>81000</v>
      </c>
      <c r="P50" s="755"/>
      <c r="Q50" s="755"/>
      <c r="R50" s="742">
        <f t="shared" ref="R50:R51" si="11">SUM(E50,J50)</f>
        <v>81000</v>
      </c>
    </row>
    <row r="51" spans="1:18" s="662" customFormat="1" ht="81" customHeight="1" x14ac:dyDescent="0.25">
      <c r="A51" s="661"/>
      <c r="B51" s="661"/>
      <c r="C51" s="661"/>
      <c r="D51" s="575" t="s">
        <v>592</v>
      </c>
      <c r="E51" s="658">
        <f t="shared" si="9"/>
        <v>0</v>
      </c>
      <c r="F51" s="658"/>
      <c r="G51" s="755"/>
      <c r="H51" s="755"/>
      <c r="I51" s="755"/>
      <c r="J51" s="658">
        <f t="shared" si="10"/>
        <v>29000</v>
      </c>
      <c r="K51" s="658">
        <v>29000</v>
      </c>
      <c r="L51" s="755"/>
      <c r="M51" s="755"/>
      <c r="N51" s="755"/>
      <c r="O51" s="755">
        <v>29000</v>
      </c>
      <c r="P51" s="755"/>
      <c r="Q51" s="755"/>
      <c r="R51" s="742">
        <f t="shared" si="11"/>
        <v>29000</v>
      </c>
    </row>
    <row r="52" spans="1:18" s="190" customFormat="1" ht="33.75" customHeight="1" x14ac:dyDescent="0.25">
      <c r="A52" s="307" t="s">
        <v>152</v>
      </c>
      <c r="B52" s="307" t="s">
        <v>153</v>
      </c>
      <c r="C52" s="307" t="s">
        <v>60</v>
      </c>
      <c r="D52" s="304" t="s">
        <v>151</v>
      </c>
      <c r="E52" s="235">
        <f t="shared" ref="E52" si="12">SUM(F52,I52)</f>
        <v>37320</v>
      </c>
      <c r="F52" s="88">
        <v>37320</v>
      </c>
      <c r="G52" s="343"/>
      <c r="H52" s="343"/>
      <c r="I52" s="343"/>
      <c r="J52" s="115">
        <f t="shared" ref="J52" si="13">SUM(L52,O52)</f>
        <v>0</v>
      </c>
      <c r="K52" s="115"/>
      <c r="L52" s="343"/>
      <c r="M52" s="343"/>
      <c r="N52" s="343"/>
      <c r="O52" s="343"/>
      <c r="P52" s="343"/>
      <c r="Q52" s="343"/>
      <c r="R52" s="425">
        <f t="shared" si="8"/>
        <v>37320</v>
      </c>
    </row>
    <row r="53" spans="1:18" s="206" customFormat="1" ht="21" hidden="1" customHeight="1" x14ac:dyDescent="0.25">
      <c r="A53" s="212"/>
      <c r="B53" s="188"/>
      <c r="C53" s="212"/>
      <c r="D53" s="194"/>
      <c r="E53" s="191">
        <f t="shared" si="2"/>
        <v>0</v>
      </c>
      <c r="F53" s="191"/>
      <c r="G53" s="216"/>
      <c r="H53" s="216"/>
      <c r="I53" s="216"/>
      <c r="J53" s="192">
        <f>SUM(L53,O53)</f>
        <v>0</v>
      </c>
      <c r="K53" s="192"/>
      <c r="L53" s="216"/>
      <c r="M53" s="216"/>
      <c r="N53" s="216"/>
      <c r="O53" s="216"/>
      <c r="P53" s="216"/>
      <c r="Q53" s="216"/>
      <c r="R53" s="735">
        <f t="shared" si="8"/>
        <v>0</v>
      </c>
    </row>
    <row r="54" spans="1:18" s="206" customFormat="1" ht="21" hidden="1" customHeight="1" x14ac:dyDescent="0.25">
      <c r="A54" s="217"/>
      <c r="B54" s="188"/>
      <c r="C54" s="217"/>
      <c r="D54" s="218"/>
      <c r="E54" s="191">
        <f t="shared" si="2"/>
        <v>0</v>
      </c>
      <c r="F54" s="191"/>
      <c r="G54" s="216"/>
      <c r="H54" s="216"/>
      <c r="I54" s="216"/>
      <c r="J54" s="192">
        <f t="shared" ref="J54" si="14">SUM(L54,O54)</f>
        <v>0</v>
      </c>
      <c r="K54" s="192"/>
      <c r="L54" s="216"/>
      <c r="M54" s="216"/>
      <c r="N54" s="216"/>
      <c r="O54" s="216"/>
      <c r="P54" s="216"/>
      <c r="Q54" s="216"/>
      <c r="R54" s="735">
        <f t="shared" ref="R54" si="15">SUM(E54,J54)</f>
        <v>0</v>
      </c>
    </row>
    <row r="55" spans="1:18" s="269" customFormat="1" ht="24.75" hidden="1" customHeight="1" x14ac:dyDescent="0.25">
      <c r="A55" s="118" t="s">
        <v>161</v>
      </c>
      <c r="B55" s="118" t="s">
        <v>162</v>
      </c>
      <c r="C55" s="118" t="s">
        <v>58</v>
      </c>
      <c r="D55" s="304" t="s">
        <v>163</v>
      </c>
      <c r="E55" s="235">
        <f t="shared" si="2"/>
        <v>0</v>
      </c>
      <c r="F55" s="235"/>
      <c r="G55" s="267"/>
      <c r="H55" s="267"/>
      <c r="I55" s="267"/>
      <c r="J55" s="235">
        <f>SUM(L55,O55)</f>
        <v>0</v>
      </c>
      <c r="K55" s="235"/>
      <c r="L55" s="267"/>
      <c r="M55" s="267"/>
      <c r="N55" s="267"/>
      <c r="O55" s="267"/>
      <c r="P55" s="267"/>
      <c r="Q55" s="267"/>
      <c r="R55" s="736">
        <f t="shared" si="8"/>
        <v>0</v>
      </c>
    </row>
    <row r="56" spans="1:18" s="87" customFormat="1" ht="52.5" customHeight="1" x14ac:dyDescent="0.25">
      <c r="A56" s="292" t="s">
        <v>25</v>
      </c>
      <c r="B56" s="292"/>
      <c r="C56" s="292"/>
      <c r="D56" s="300" t="s">
        <v>100</v>
      </c>
      <c r="E56" s="321">
        <f>SUM(E57)</f>
        <v>0</v>
      </c>
      <c r="F56" s="301">
        <f t="shared" ref="F56:R56" si="16">SUM(F57)</f>
        <v>0</v>
      </c>
      <c r="G56" s="301">
        <f t="shared" si="16"/>
        <v>0</v>
      </c>
      <c r="H56" s="301">
        <f t="shared" si="16"/>
        <v>0</v>
      </c>
      <c r="I56" s="301">
        <f t="shared" si="16"/>
        <v>0</v>
      </c>
      <c r="J56" s="301">
        <f t="shared" si="16"/>
        <v>46727211</v>
      </c>
      <c r="K56" s="301">
        <f t="shared" si="16"/>
        <v>46377211</v>
      </c>
      <c r="L56" s="301">
        <f t="shared" si="16"/>
        <v>0</v>
      </c>
      <c r="M56" s="301">
        <f t="shared" si="16"/>
        <v>0</v>
      </c>
      <c r="N56" s="301">
        <f t="shared" si="16"/>
        <v>0</v>
      </c>
      <c r="O56" s="301">
        <f t="shared" si="16"/>
        <v>46727211</v>
      </c>
      <c r="P56" s="301">
        <f t="shared" si="16"/>
        <v>0</v>
      </c>
      <c r="Q56" s="301">
        <f t="shared" si="16"/>
        <v>0</v>
      </c>
      <c r="R56" s="732">
        <f t="shared" si="16"/>
        <v>46727211</v>
      </c>
    </row>
    <row r="57" spans="1:18" s="87" customFormat="1" ht="53.25" customHeight="1" x14ac:dyDescent="0.25">
      <c r="A57" s="292" t="s">
        <v>26</v>
      </c>
      <c r="B57" s="292"/>
      <c r="C57" s="292"/>
      <c r="D57" s="300" t="s">
        <v>100</v>
      </c>
      <c r="E57" s="321">
        <f>SUM(E58:E74)</f>
        <v>0</v>
      </c>
      <c r="F57" s="321">
        <f t="shared" ref="F57:O57" si="17">SUM(F58:F74)</f>
        <v>0</v>
      </c>
      <c r="G57" s="321">
        <f t="shared" si="17"/>
        <v>0</v>
      </c>
      <c r="H57" s="321">
        <f t="shared" si="17"/>
        <v>0</v>
      </c>
      <c r="I57" s="321">
        <f t="shared" si="17"/>
        <v>0</v>
      </c>
      <c r="J57" s="321">
        <f t="shared" si="17"/>
        <v>46727211</v>
      </c>
      <c r="K57" s="321">
        <f t="shared" si="17"/>
        <v>46377211</v>
      </c>
      <c r="L57" s="321">
        <f t="shared" si="17"/>
        <v>0</v>
      </c>
      <c r="M57" s="321">
        <f t="shared" si="17"/>
        <v>0</v>
      </c>
      <c r="N57" s="321">
        <f t="shared" si="17"/>
        <v>0</v>
      </c>
      <c r="O57" s="321">
        <f t="shared" si="17"/>
        <v>46727211</v>
      </c>
      <c r="P57" s="321">
        <f t="shared" ref="P57:Q57" si="18">SUM(P58:P73)</f>
        <v>0</v>
      </c>
      <c r="Q57" s="321">
        <f t="shared" si="18"/>
        <v>0</v>
      </c>
      <c r="R57" s="733">
        <f>SUM(R58:R74)</f>
        <v>46727211</v>
      </c>
    </row>
    <row r="58" spans="1:18" s="87" customFormat="1" ht="51" hidden="1" customHeight="1" x14ac:dyDescent="0.25">
      <c r="A58" s="118" t="s">
        <v>176</v>
      </c>
      <c r="B58" s="118" t="s">
        <v>102</v>
      </c>
      <c r="C58" s="118" t="s">
        <v>47</v>
      </c>
      <c r="D58" s="109" t="s">
        <v>101</v>
      </c>
      <c r="E58" s="235">
        <f t="shared" ref="E58" si="19">SUM(F58,I58)</f>
        <v>0</v>
      </c>
      <c r="F58" s="235"/>
      <c r="G58" s="115"/>
      <c r="H58" s="115"/>
      <c r="I58" s="115"/>
      <c r="J58" s="235">
        <f t="shared" ref="J58:J62" si="20">SUM(L58,O58)</f>
        <v>0</v>
      </c>
      <c r="K58" s="235"/>
      <c r="L58" s="264"/>
      <c r="M58" s="264"/>
      <c r="N58" s="264"/>
      <c r="O58" s="264"/>
      <c r="P58" s="264"/>
      <c r="Q58" s="264"/>
      <c r="R58" s="425">
        <f>SUM(E58,J58)</f>
        <v>0</v>
      </c>
    </row>
    <row r="59" spans="1:18" s="87" customFormat="1" ht="63" customHeight="1" x14ac:dyDescent="0.25">
      <c r="A59" s="121" t="s">
        <v>595</v>
      </c>
      <c r="B59" s="118" t="s">
        <v>104</v>
      </c>
      <c r="C59" s="118" t="s">
        <v>47</v>
      </c>
      <c r="D59" s="164" t="s">
        <v>103</v>
      </c>
      <c r="E59" s="235">
        <f t="shared" ref="E59:E74" si="21">SUM(F59,I59)</f>
        <v>0</v>
      </c>
      <c r="F59" s="235"/>
      <c r="G59" s="115"/>
      <c r="H59" s="115"/>
      <c r="I59" s="115"/>
      <c r="J59" s="235">
        <f t="shared" si="20"/>
        <v>627145</v>
      </c>
      <c r="K59" s="264">
        <v>627145</v>
      </c>
      <c r="L59" s="264"/>
      <c r="M59" s="264"/>
      <c r="N59" s="264"/>
      <c r="O59" s="264">
        <v>627145</v>
      </c>
      <c r="P59" s="264"/>
      <c r="Q59" s="264"/>
      <c r="R59" s="736">
        <f t="shared" ref="R59:R60" si="22">SUM(E59,J59)</f>
        <v>627145</v>
      </c>
    </row>
    <row r="60" spans="1:18" s="87" customFormat="1" ht="51" customHeight="1" x14ac:dyDescent="0.25">
      <c r="A60" s="121" t="s">
        <v>596</v>
      </c>
      <c r="B60" s="118" t="s">
        <v>418</v>
      </c>
      <c r="C60" s="118" t="s">
        <v>419</v>
      </c>
      <c r="D60" s="302" t="s">
        <v>420</v>
      </c>
      <c r="E60" s="235">
        <f t="shared" si="21"/>
        <v>0</v>
      </c>
      <c r="F60" s="235"/>
      <c r="G60" s="115"/>
      <c r="H60" s="115"/>
      <c r="I60" s="115"/>
      <c r="J60" s="235">
        <f t="shared" si="20"/>
        <v>1477220</v>
      </c>
      <c r="K60" s="264">
        <v>1477220</v>
      </c>
      <c r="L60" s="264"/>
      <c r="M60" s="264"/>
      <c r="N60" s="264"/>
      <c r="O60" s="264">
        <v>1477220</v>
      </c>
      <c r="P60" s="264"/>
      <c r="Q60" s="264"/>
      <c r="R60" s="736">
        <f t="shared" si="22"/>
        <v>1477220</v>
      </c>
    </row>
    <row r="61" spans="1:18" s="87" customFormat="1" ht="36" customHeight="1" x14ac:dyDescent="0.25">
      <c r="A61" s="121" t="s">
        <v>427</v>
      </c>
      <c r="B61" s="121" t="s">
        <v>95</v>
      </c>
      <c r="C61" s="121" t="s">
        <v>65</v>
      </c>
      <c r="D61" s="271" t="s">
        <v>208</v>
      </c>
      <c r="E61" s="235">
        <f t="shared" si="21"/>
        <v>0</v>
      </c>
      <c r="F61" s="235"/>
      <c r="G61" s="115"/>
      <c r="H61" s="115"/>
      <c r="I61" s="115"/>
      <c r="J61" s="235">
        <f t="shared" si="20"/>
        <v>100000</v>
      </c>
      <c r="K61" s="235">
        <v>100000</v>
      </c>
      <c r="L61" s="264"/>
      <c r="M61" s="264"/>
      <c r="N61" s="264"/>
      <c r="O61" s="264">
        <v>100000</v>
      </c>
      <c r="P61" s="264"/>
      <c r="Q61" s="264"/>
      <c r="R61" s="736">
        <f>SUM(E61,J61)</f>
        <v>100000</v>
      </c>
    </row>
    <row r="62" spans="1:18" s="269" customFormat="1" ht="36.75" customHeight="1" x14ac:dyDescent="0.25">
      <c r="A62" s="265" t="s">
        <v>221</v>
      </c>
      <c r="B62" s="265" t="s">
        <v>222</v>
      </c>
      <c r="C62" s="265" t="s">
        <v>363</v>
      </c>
      <c r="D62" s="266" t="s">
        <v>223</v>
      </c>
      <c r="E62" s="235">
        <f t="shared" si="21"/>
        <v>0</v>
      </c>
      <c r="F62" s="235"/>
      <c r="G62" s="267"/>
      <c r="H62" s="267"/>
      <c r="I62" s="267"/>
      <c r="J62" s="235">
        <f t="shared" si="20"/>
        <v>4764086</v>
      </c>
      <c r="K62" s="235">
        <v>4764086</v>
      </c>
      <c r="L62" s="267"/>
      <c r="M62" s="267"/>
      <c r="N62" s="267"/>
      <c r="O62" s="267">
        <v>4764086</v>
      </c>
      <c r="P62" s="267"/>
      <c r="Q62" s="267"/>
      <c r="R62" s="736">
        <f>SUM(E62,J62)</f>
        <v>4764086</v>
      </c>
    </row>
    <row r="63" spans="1:18" s="268" customFormat="1" ht="35.25" customHeight="1" x14ac:dyDescent="0.25">
      <c r="A63" s="265" t="s">
        <v>421</v>
      </c>
      <c r="B63" s="265" t="s">
        <v>422</v>
      </c>
      <c r="C63" s="265" t="s">
        <v>56</v>
      </c>
      <c r="D63" s="266" t="s">
        <v>423</v>
      </c>
      <c r="E63" s="235">
        <f t="shared" si="21"/>
        <v>0</v>
      </c>
      <c r="F63" s="235"/>
      <c r="G63" s="267"/>
      <c r="H63" s="267"/>
      <c r="I63" s="267"/>
      <c r="J63" s="115">
        <f t="shared" ref="J63:J72" si="23">SUM(L63,O63)</f>
        <v>116985</v>
      </c>
      <c r="K63" s="115">
        <v>116985</v>
      </c>
      <c r="L63" s="267"/>
      <c r="M63" s="267"/>
      <c r="N63" s="267"/>
      <c r="O63" s="267">
        <v>116985</v>
      </c>
      <c r="P63" s="267"/>
      <c r="Q63" s="267"/>
      <c r="R63" s="425">
        <f t="shared" si="8"/>
        <v>116985</v>
      </c>
    </row>
    <row r="64" spans="1:18" s="268" customFormat="1" ht="35.25" customHeight="1" x14ac:dyDescent="0.25">
      <c r="A64" s="265" t="s">
        <v>337</v>
      </c>
      <c r="B64" s="265" t="s">
        <v>338</v>
      </c>
      <c r="C64" s="265" t="s">
        <v>56</v>
      </c>
      <c r="D64" s="266" t="s">
        <v>339</v>
      </c>
      <c r="E64" s="235">
        <f t="shared" ref="E64:E68" si="24">SUM(F64,I64)</f>
        <v>0</v>
      </c>
      <c r="F64" s="235"/>
      <c r="G64" s="267"/>
      <c r="H64" s="267"/>
      <c r="I64" s="267"/>
      <c r="J64" s="115">
        <f t="shared" ref="J64:J65" si="25">SUM(L64,O64)</f>
        <v>11440000</v>
      </c>
      <c r="K64" s="115">
        <v>11440000</v>
      </c>
      <c r="L64" s="267"/>
      <c r="M64" s="267"/>
      <c r="N64" s="267"/>
      <c r="O64" s="267">
        <v>11440000</v>
      </c>
      <c r="P64" s="267"/>
      <c r="Q64" s="267"/>
      <c r="R64" s="425">
        <f t="shared" ref="R64:R65" si="26">SUM(E64,J64)</f>
        <v>11440000</v>
      </c>
    </row>
    <row r="65" spans="1:18" s="87" customFormat="1" ht="36.75" customHeight="1" x14ac:dyDescent="0.25">
      <c r="A65" s="270" t="s">
        <v>435</v>
      </c>
      <c r="B65" s="270" t="s">
        <v>436</v>
      </c>
      <c r="C65" s="270" t="s">
        <v>56</v>
      </c>
      <c r="D65" s="271" t="s">
        <v>437</v>
      </c>
      <c r="E65" s="235">
        <f t="shared" si="24"/>
        <v>0</v>
      </c>
      <c r="F65" s="235"/>
      <c r="G65" s="267"/>
      <c r="H65" s="267"/>
      <c r="I65" s="267"/>
      <c r="J65" s="115">
        <f t="shared" si="25"/>
        <v>10952579</v>
      </c>
      <c r="K65" s="115">
        <v>10952579</v>
      </c>
      <c r="L65" s="272"/>
      <c r="M65" s="272"/>
      <c r="N65" s="272"/>
      <c r="O65" s="272">
        <v>10952579</v>
      </c>
      <c r="P65" s="272"/>
      <c r="Q65" s="267"/>
      <c r="R65" s="425">
        <f t="shared" si="26"/>
        <v>10952579</v>
      </c>
    </row>
    <row r="66" spans="1:18" s="87" customFormat="1" ht="36" hidden="1" customHeight="1" x14ac:dyDescent="0.25">
      <c r="A66" s="270" t="s">
        <v>224</v>
      </c>
      <c r="B66" s="270" t="s">
        <v>91</v>
      </c>
      <c r="C66" s="270" t="s">
        <v>226</v>
      </c>
      <c r="D66" s="271" t="s">
        <v>225</v>
      </c>
      <c r="E66" s="235">
        <f t="shared" si="24"/>
        <v>0</v>
      </c>
      <c r="F66" s="235"/>
      <c r="G66" s="267"/>
      <c r="H66" s="267"/>
      <c r="I66" s="267"/>
      <c r="J66" s="115">
        <f t="shared" si="23"/>
        <v>0</v>
      </c>
      <c r="K66" s="115"/>
      <c r="L66" s="272"/>
      <c r="M66" s="272"/>
      <c r="N66" s="272"/>
      <c r="O66" s="272"/>
      <c r="P66" s="272"/>
      <c r="Q66" s="267"/>
      <c r="R66" s="425">
        <f t="shared" si="8"/>
        <v>0</v>
      </c>
    </row>
    <row r="67" spans="1:18" s="87" customFormat="1" ht="26.25" customHeight="1" x14ac:dyDescent="0.25">
      <c r="A67" s="270" t="s">
        <v>428</v>
      </c>
      <c r="B67" s="270" t="s">
        <v>431</v>
      </c>
      <c r="C67" s="270" t="s">
        <v>226</v>
      </c>
      <c r="D67" s="271" t="s">
        <v>432</v>
      </c>
      <c r="E67" s="235">
        <f t="shared" si="24"/>
        <v>0</v>
      </c>
      <c r="F67" s="235"/>
      <c r="G67" s="267"/>
      <c r="H67" s="267"/>
      <c r="I67" s="267"/>
      <c r="J67" s="115">
        <f t="shared" si="23"/>
        <v>199185</v>
      </c>
      <c r="K67" s="115">
        <v>199185</v>
      </c>
      <c r="L67" s="272"/>
      <c r="M67" s="272"/>
      <c r="N67" s="272"/>
      <c r="O67" s="272">
        <v>199185</v>
      </c>
      <c r="P67" s="272"/>
      <c r="Q67" s="267"/>
      <c r="R67" s="425">
        <f t="shared" si="8"/>
        <v>199185</v>
      </c>
    </row>
    <row r="68" spans="1:18" s="87" customFormat="1" ht="37.5" customHeight="1" x14ac:dyDescent="0.25">
      <c r="A68" s="270" t="s">
        <v>424</v>
      </c>
      <c r="B68" s="270" t="s">
        <v>425</v>
      </c>
      <c r="C68" s="270" t="s">
        <v>226</v>
      </c>
      <c r="D68" s="271" t="s">
        <v>426</v>
      </c>
      <c r="E68" s="235">
        <f t="shared" si="24"/>
        <v>0</v>
      </c>
      <c r="F68" s="235"/>
      <c r="G68" s="267"/>
      <c r="H68" s="267"/>
      <c r="I68" s="267"/>
      <c r="J68" s="115">
        <f t="shared" si="23"/>
        <v>80000</v>
      </c>
      <c r="K68" s="115">
        <v>80000</v>
      </c>
      <c r="L68" s="272"/>
      <c r="M68" s="272"/>
      <c r="N68" s="272"/>
      <c r="O68" s="272">
        <v>80000</v>
      </c>
      <c r="P68" s="272"/>
      <c r="Q68" s="267"/>
      <c r="R68" s="425">
        <f t="shared" si="8"/>
        <v>80000</v>
      </c>
    </row>
    <row r="69" spans="1:18" s="100" customFormat="1" ht="36.75" hidden="1" customHeight="1" x14ac:dyDescent="0.25">
      <c r="A69" s="221" t="s">
        <v>307</v>
      </c>
      <c r="B69" s="221" t="s">
        <v>308</v>
      </c>
      <c r="C69" s="221" t="s">
        <v>226</v>
      </c>
      <c r="D69" s="202" t="s">
        <v>309</v>
      </c>
      <c r="E69" s="191">
        <f>SUM(F69,I69)</f>
        <v>0</v>
      </c>
      <c r="F69" s="191"/>
      <c r="G69" s="216"/>
      <c r="H69" s="216"/>
      <c r="I69" s="216"/>
      <c r="J69" s="192">
        <f t="shared" si="23"/>
        <v>0</v>
      </c>
      <c r="K69" s="192"/>
      <c r="L69" s="220"/>
      <c r="M69" s="220"/>
      <c r="N69" s="220"/>
      <c r="O69" s="220"/>
      <c r="P69" s="220"/>
      <c r="Q69" s="216"/>
      <c r="R69" s="737">
        <f>SUM(E69,J69)</f>
        <v>0</v>
      </c>
    </row>
    <row r="70" spans="1:18" s="100" customFormat="1" ht="35.25" hidden="1" customHeight="1" x14ac:dyDescent="0.25">
      <c r="A70" s="188" t="s">
        <v>306</v>
      </c>
      <c r="B70" s="188" t="s">
        <v>305</v>
      </c>
      <c r="C70" s="188" t="s">
        <v>226</v>
      </c>
      <c r="D70" s="213" t="s">
        <v>304</v>
      </c>
      <c r="E70" s="191">
        <f>SUM(F70,I70)</f>
        <v>0</v>
      </c>
      <c r="F70" s="191"/>
      <c r="G70" s="209"/>
      <c r="H70" s="209"/>
      <c r="I70" s="209"/>
      <c r="J70" s="191">
        <f>SUM(L70,O70)</f>
        <v>0</v>
      </c>
      <c r="K70" s="191"/>
      <c r="L70" s="219"/>
      <c r="M70" s="219"/>
      <c r="N70" s="219"/>
      <c r="O70" s="216"/>
      <c r="P70" s="216"/>
      <c r="Q70" s="219"/>
      <c r="R70" s="738">
        <f>SUM(E70,J70)</f>
        <v>0</v>
      </c>
    </row>
    <row r="71" spans="1:18" s="100" customFormat="1" ht="36" hidden="1" customHeight="1" x14ac:dyDescent="0.25">
      <c r="A71" s="212"/>
      <c r="B71" s="212"/>
      <c r="C71" s="212"/>
      <c r="D71" s="194"/>
      <c r="E71" s="191">
        <f t="shared" si="21"/>
        <v>0</v>
      </c>
      <c r="F71" s="191"/>
      <c r="G71" s="216"/>
      <c r="H71" s="216"/>
      <c r="I71" s="216"/>
      <c r="J71" s="192">
        <f t="shared" si="23"/>
        <v>0</v>
      </c>
      <c r="K71" s="192"/>
      <c r="L71" s="220"/>
      <c r="M71" s="220"/>
      <c r="N71" s="220"/>
      <c r="O71" s="220"/>
      <c r="P71" s="220"/>
      <c r="Q71" s="216"/>
      <c r="R71" s="739">
        <f>SUM(J71,E71)</f>
        <v>0</v>
      </c>
    </row>
    <row r="72" spans="1:18" s="87" customFormat="1" ht="51" customHeight="1" x14ac:dyDescent="0.25">
      <c r="A72" s="270" t="s">
        <v>229</v>
      </c>
      <c r="B72" s="270" t="s">
        <v>228</v>
      </c>
      <c r="C72" s="118" t="s">
        <v>57</v>
      </c>
      <c r="D72" s="123" t="s">
        <v>227</v>
      </c>
      <c r="E72" s="235">
        <f t="shared" si="21"/>
        <v>0</v>
      </c>
      <c r="F72" s="235"/>
      <c r="G72" s="267"/>
      <c r="H72" s="267"/>
      <c r="I72" s="267"/>
      <c r="J72" s="115">
        <f t="shared" si="23"/>
        <v>348371</v>
      </c>
      <c r="K72" s="115">
        <v>348371</v>
      </c>
      <c r="L72" s="559"/>
      <c r="M72" s="559"/>
      <c r="N72" s="559"/>
      <c r="O72" s="559">
        <v>348371</v>
      </c>
      <c r="P72" s="559"/>
      <c r="Q72" s="264"/>
      <c r="R72" s="425">
        <f t="shared" si="8"/>
        <v>348371</v>
      </c>
    </row>
    <row r="73" spans="1:18" s="87" customFormat="1" ht="26.25" customHeight="1" x14ac:dyDescent="0.25">
      <c r="A73" s="270" t="s">
        <v>434</v>
      </c>
      <c r="B73" s="270" t="s">
        <v>380</v>
      </c>
      <c r="C73" s="270" t="s">
        <v>68</v>
      </c>
      <c r="D73" s="429" t="s">
        <v>381</v>
      </c>
      <c r="E73" s="235">
        <f t="shared" si="21"/>
        <v>0</v>
      </c>
      <c r="F73" s="235"/>
      <c r="G73" s="115"/>
      <c r="H73" s="115"/>
      <c r="I73" s="115"/>
      <c r="J73" s="235">
        <f>SUM(O73,L73)</f>
        <v>350000</v>
      </c>
      <c r="K73" s="235">
        <v>0</v>
      </c>
      <c r="L73" s="115"/>
      <c r="M73" s="115"/>
      <c r="N73" s="115"/>
      <c r="O73" s="115">
        <v>350000</v>
      </c>
      <c r="P73" s="115"/>
      <c r="Q73" s="115"/>
      <c r="R73" s="736">
        <f t="shared" ref="R73:R74" si="27">SUM(E73,J73)</f>
        <v>350000</v>
      </c>
    </row>
    <row r="74" spans="1:18" s="87" customFormat="1" ht="26.25" customHeight="1" x14ac:dyDescent="0.25">
      <c r="A74" s="118" t="s">
        <v>568</v>
      </c>
      <c r="B74" s="118" t="s">
        <v>162</v>
      </c>
      <c r="C74" s="118" t="s">
        <v>58</v>
      </c>
      <c r="D74" s="304" t="s">
        <v>163</v>
      </c>
      <c r="E74" s="235">
        <f t="shared" si="21"/>
        <v>0</v>
      </c>
      <c r="F74" s="235"/>
      <c r="G74" s="115"/>
      <c r="H74" s="115"/>
      <c r="I74" s="115"/>
      <c r="J74" s="235">
        <f>SUM(O74,L74)</f>
        <v>16271640</v>
      </c>
      <c r="K74" s="235">
        <v>16271640</v>
      </c>
      <c r="L74" s="115"/>
      <c r="M74" s="115"/>
      <c r="N74" s="115"/>
      <c r="O74" s="115">
        <v>16271640</v>
      </c>
      <c r="P74" s="115"/>
      <c r="Q74" s="115"/>
      <c r="R74" s="736">
        <f t="shared" si="27"/>
        <v>16271640</v>
      </c>
    </row>
    <row r="75" spans="1:18" s="87" customFormat="1" ht="40.5" customHeight="1" x14ac:dyDescent="0.25">
      <c r="A75" s="292" t="s">
        <v>179</v>
      </c>
      <c r="B75" s="292"/>
      <c r="C75" s="292"/>
      <c r="D75" s="295" t="s">
        <v>97</v>
      </c>
      <c r="E75" s="322">
        <f>SUM(E76)</f>
        <v>2944474</v>
      </c>
      <c r="F75" s="322">
        <f t="shared" ref="F75:R75" si="28">SUM(F76)</f>
        <v>2944474</v>
      </c>
      <c r="G75" s="322">
        <f t="shared" si="28"/>
        <v>1390838</v>
      </c>
      <c r="H75" s="322">
        <f t="shared" si="28"/>
        <v>0</v>
      </c>
      <c r="I75" s="322">
        <f t="shared" si="28"/>
        <v>0</v>
      </c>
      <c r="J75" s="322">
        <f t="shared" si="28"/>
        <v>5958216</v>
      </c>
      <c r="K75" s="322">
        <f t="shared" si="28"/>
        <v>5958216</v>
      </c>
      <c r="L75" s="322">
        <f t="shared" si="28"/>
        <v>0</v>
      </c>
      <c r="M75" s="322">
        <f t="shared" si="28"/>
        <v>0</v>
      </c>
      <c r="N75" s="322">
        <f t="shared" si="28"/>
        <v>0</v>
      </c>
      <c r="O75" s="322">
        <f t="shared" si="28"/>
        <v>5958216</v>
      </c>
      <c r="P75" s="322">
        <f t="shared" si="28"/>
        <v>0</v>
      </c>
      <c r="Q75" s="322">
        <f t="shared" si="28"/>
        <v>0</v>
      </c>
      <c r="R75" s="740">
        <f t="shared" si="28"/>
        <v>8902690</v>
      </c>
    </row>
    <row r="76" spans="1:18" s="3" customFormat="1" ht="39.75" customHeight="1" x14ac:dyDescent="0.25">
      <c r="A76" s="292" t="s">
        <v>178</v>
      </c>
      <c r="B76" s="292"/>
      <c r="C76" s="292"/>
      <c r="D76" s="295" t="s">
        <v>97</v>
      </c>
      <c r="E76" s="322">
        <f>SUM(E78,E81,E88,E90,E91,E95,E96,E97,E99)</f>
        <v>2944474</v>
      </c>
      <c r="F76" s="322">
        <f t="shared" ref="F76:R76" si="29">SUM(F78,F81,F88,F90,F91,F95,F96,F97,F99)</f>
        <v>2944474</v>
      </c>
      <c r="G76" s="322">
        <f t="shared" si="29"/>
        <v>1390838</v>
      </c>
      <c r="H76" s="322">
        <f t="shared" si="29"/>
        <v>0</v>
      </c>
      <c r="I76" s="322">
        <f t="shared" si="29"/>
        <v>0</v>
      </c>
      <c r="J76" s="322">
        <f t="shared" si="29"/>
        <v>5958216</v>
      </c>
      <c r="K76" s="322">
        <f t="shared" si="29"/>
        <v>5958216</v>
      </c>
      <c r="L76" s="322">
        <f t="shared" si="29"/>
        <v>0</v>
      </c>
      <c r="M76" s="322">
        <f t="shared" si="29"/>
        <v>0</v>
      </c>
      <c r="N76" s="322">
        <f t="shared" si="29"/>
        <v>0</v>
      </c>
      <c r="O76" s="322">
        <f t="shared" si="29"/>
        <v>5958216</v>
      </c>
      <c r="P76" s="322">
        <f t="shared" si="29"/>
        <v>0</v>
      </c>
      <c r="Q76" s="322">
        <f t="shared" si="29"/>
        <v>0</v>
      </c>
      <c r="R76" s="740">
        <f t="shared" si="29"/>
        <v>8902690</v>
      </c>
    </row>
    <row r="77" spans="1:18" s="3" customFormat="1" ht="49.5" hidden="1" customHeight="1" x14ac:dyDescent="0.25">
      <c r="A77" s="118" t="s">
        <v>177</v>
      </c>
      <c r="B77" s="118" t="s">
        <v>102</v>
      </c>
      <c r="C77" s="118" t="s">
        <v>47</v>
      </c>
      <c r="D77" s="109" t="s">
        <v>101</v>
      </c>
      <c r="E77" s="88">
        <f>SUM(F77,I77)</f>
        <v>0</v>
      </c>
      <c r="F77" s="88"/>
      <c r="G77" s="88"/>
      <c r="H77" s="78"/>
      <c r="I77" s="78"/>
      <c r="J77" s="116">
        <f t="shared" ref="J77:J99" si="30">SUM(L77,O77)</f>
        <v>0</v>
      </c>
      <c r="K77" s="116"/>
      <c r="L77" s="78"/>
      <c r="M77" s="78"/>
      <c r="N77" s="78"/>
      <c r="O77" s="116"/>
      <c r="P77" s="116"/>
      <c r="Q77" s="116"/>
      <c r="R77" s="425">
        <f>SUM(E77,J77)</f>
        <v>0</v>
      </c>
    </row>
    <row r="78" spans="1:18" s="87" customFormat="1" ht="29.25" customHeight="1" x14ac:dyDescent="0.25">
      <c r="A78" s="121" t="s">
        <v>232</v>
      </c>
      <c r="B78" s="121" t="s">
        <v>62</v>
      </c>
      <c r="C78" s="231" t="s">
        <v>48</v>
      </c>
      <c r="D78" s="164" t="s">
        <v>230</v>
      </c>
      <c r="E78" s="227">
        <f t="shared" ref="E78:E101" si="31">SUM(F78,I78)</f>
        <v>680028</v>
      </c>
      <c r="F78" s="88">
        <v>680028</v>
      </c>
      <c r="G78" s="88">
        <v>557394</v>
      </c>
      <c r="H78" s="78"/>
      <c r="I78" s="78"/>
      <c r="J78" s="116">
        <f t="shared" ref="J78:J79" si="32">SUM(L78,O78)</f>
        <v>120152</v>
      </c>
      <c r="K78" s="116">
        <v>120152</v>
      </c>
      <c r="L78" s="78"/>
      <c r="M78" s="78"/>
      <c r="N78" s="78"/>
      <c r="O78" s="116">
        <v>120152</v>
      </c>
      <c r="P78" s="116"/>
      <c r="Q78" s="116"/>
      <c r="R78" s="425">
        <f t="shared" ref="R78:R100" si="33">SUM(E78,J78)</f>
        <v>800180</v>
      </c>
    </row>
    <row r="79" spans="1:18" s="353" customFormat="1" ht="62.25" customHeight="1" x14ac:dyDescent="0.25">
      <c r="A79" s="348"/>
      <c r="B79" s="348"/>
      <c r="C79" s="349"/>
      <c r="D79" s="354" t="s">
        <v>400</v>
      </c>
      <c r="E79" s="350">
        <f t="shared" si="31"/>
        <v>88809</v>
      </c>
      <c r="F79" s="571">
        <v>88809</v>
      </c>
      <c r="G79" s="571">
        <v>72794</v>
      </c>
      <c r="H79" s="571"/>
      <c r="I79" s="571"/>
      <c r="J79" s="352">
        <f t="shared" si="32"/>
        <v>48441</v>
      </c>
      <c r="K79" s="352">
        <v>48441</v>
      </c>
      <c r="L79" s="571"/>
      <c r="M79" s="571"/>
      <c r="N79" s="571"/>
      <c r="O79" s="352">
        <v>48441</v>
      </c>
      <c r="P79" s="352"/>
      <c r="Q79" s="352"/>
      <c r="R79" s="667">
        <f t="shared" si="33"/>
        <v>137250</v>
      </c>
    </row>
    <row r="80" spans="1:18" s="87" customFormat="1" ht="24.75" hidden="1" customHeight="1" x14ac:dyDescent="0.25">
      <c r="A80" s="121"/>
      <c r="B80" s="121"/>
      <c r="C80" s="231"/>
      <c r="D80" s="164"/>
      <c r="E80" s="227"/>
      <c r="F80" s="88"/>
      <c r="G80" s="88"/>
      <c r="H80" s="78"/>
      <c r="I80" s="78"/>
      <c r="J80" s="116"/>
      <c r="K80" s="116"/>
      <c r="L80" s="78"/>
      <c r="M80" s="78"/>
      <c r="N80" s="78"/>
      <c r="O80" s="116"/>
      <c r="P80" s="116"/>
      <c r="Q80" s="116"/>
      <c r="R80" s="425">
        <f t="shared" si="33"/>
        <v>0</v>
      </c>
    </row>
    <row r="81" spans="1:18" s="87" customFormat="1" ht="63.75" customHeight="1" x14ac:dyDescent="0.25">
      <c r="A81" s="121" t="s">
        <v>233</v>
      </c>
      <c r="B81" s="121" t="s">
        <v>63</v>
      </c>
      <c r="C81" s="231" t="s">
        <v>49</v>
      </c>
      <c r="D81" s="164" t="s">
        <v>231</v>
      </c>
      <c r="E81" s="227">
        <f t="shared" si="31"/>
        <v>2027853</v>
      </c>
      <c r="F81" s="88">
        <v>2027853</v>
      </c>
      <c r="G81" s="88">
        <v>682526</v>
      </c>
      <c r="H81" s="116"/>
      <c r="I81" s="116"/>
      <c r="J81" s="116">
        <f t="shared" si="30"/>
        <v>2174135</v>
      </c>
      <c r="K81" s="116">
        <v>2174135</v>
      </c>
      <c r="L81" s="116"/>
      <c r="M81" s="116"/>
      <c r="N81" s="116"/>
      <c r="O81" s="116">
        <v>2174135</v>
      </c>
      <c r="P81" s="116"/>
      <c r="Q81" s="116"/>
      <c r="R81" s="425">
        <f t="shared" si="33"/>
        <v>4201988</v>
      </c>
    </row>
    <row r="82" spans="1:18" s="353" customFormat="1" ht="50.25" customHeight="1" x14ac:dyDescent="0.25">
      <c r="A82" s="348"/>
      <c r="B82" s="348"/>
      <c r="C82" s="349"/>
      <c r="D82" s="572" t="s">
        <v>582</v>
      </c>
      <c r="E82" s="350">
        <f t="shared" ref="E82" si="34">SUM(F82,I82)</f>
        <v>196378</v>
      </c>
      <c r="F82" s="351">
        <v>196378</v>
      </c>
      <c r="G82" s="351"/>
      <c r="H82" s="352"/>
      <c r="I82" s="352"/>
      <c r="J82" s="351">
        <f t="shared" ref="J82" si="35">SUM(L82,O82)</f>
        <v>271842</v>
      </c>
      <c r="K82" s="351">
        <v>271842</v>
      </c>
      <c r="L82" s="352"/>
      <c r="M82" s="352"/>
      <c r="N82" s="352"/>
      <c r="O82" s="352">
        <v>271842</v>
      </c>
      <c r="P82" s="352"/>
      <c r="Q82" s="352"/>
      <c r="R82" s="667">
        <f t="shared" ref="R82" si="36">SUM(E82,J82)</f>
        <v>468220</v>
      </c>
    </row>
    <row r="83" spans="1:18" s="353" customFormat="1" ht="63" customHeight="1" x14ac:dyDescent="0.25">
      <c r="A83" s="348"/>
      <c r="B83" s="348"/>
      <c r="C83" s="349"/>
      <c r="D83" s="354" t="s">
        <v>399</v>
      </c>
      <c r="E83" s="350">
        <f>SUM(F83,I83)</f>
        <v>-174222</v>
      </c>
      <c r="F83" s="351">
        <v>-174222</v>
      </c>
      <c r="G83" s="351"/>
      <c r="H83" s="352"/>
      <c r="I83" s="352"/>
      <c r="J83" s="351">
        <f>SUM(L83,O83)</f>
        <v>174222</v>
      </c>
      <c r="K83" s="351">
        <v>174222</v>
      </c>
      <c r="L83" s="352"/>
      <c r="M83" s="352"/>
      <c r="N83" s="352"/>
      <c r="O83" s="352">
        <v>174222</v>
      </c>
      <c r="P83" s="352"/>
      <c r="Q83" s="352"/>
      <c r="R83" s="667">
        <f>SUM(E83,J83)</f>
        <v>0</v>
      </c>
    </row>
    <row r="84" spans="1:18" s="353" customFormat="1" ht="62.25" customHeight="1" x14ac:dyDescent="0.25">
      <c r="A84" s="348"/>
      <c r="B84" s="348"/>
      <c r="C84" s="349"/>
      <c r="D84" s="346" t="s">
        <v>583</v>
      </c>
      <c r="E84" s="350">
        <f t="shared" si="31"/>
        <v>470493</v>
      </c>
      <c r="F84" s="351">
        <v>470493</v>
      </c>
      <c r="G84" s="351"/>
      <c r="H84" s="352"/>
      <c r="I84" s="352"/>
      <c r="J84" s="351">
        <f t="shared" si="30"/>
        <v>228071</v>
      </c>
      <c r="K84" s="351">
        <v>228071</v>
      </c>
      <c r="L84" s="352"/>
      <c r="M84" s="352"/>
      <c r="N84" s="352"/>
      <c r="O84" s="352">
        <v>228071</v>
      </c>
      <c r="P84" s="352"/>
      <c r="Q84" s="352"/>
      <c r="R84" s="667">
        <f t="shared" si="33"/>
        <v>698564</v>
      </c>
    </row>
    <row r="85" spans="1:18" s="87" customFormat="1" ht="78.75" hidden="1" customHeight="1" x14ac:dyDescent="0.25">
      <c r="A85" s="121" t="s">
        <v>235</v>
      </c>
      <c r="B85" s="121" t="s">
        <v>61</v>
      </c>
      <c r="C85" s="121" t="s">
        <v>50</v>
      </c>
      <c r="D85" s="334" t="s">
        <v>234</v>
      </c>
      <c r="E85" s="88">
        <f t="shared" si="31"/>
        <v>0</v>
      </c>
      <c r="F85" s="88"/>
      <c r="G85" s="88"/>
      <c r="H85" s="116"/>
      <c r="I85" s="116"/>
      <c r="J85" s="88">
        <f t="shared" si="30"/>
        <v>0</v>
      </c>
      <c r="K85" s="88"/>
      <c r="L85" s="88"/>
      <c r="M85" s="88"/>
      <c r="N85" s="88"/>
      <c r="O85" s="88"/>
      <c r="P85" s="116"/>
      <c r="Q85" s="116"/>
      <c r="R85" s="741">
        <f t="shared" si="33"/>
        <v>0</v>
      </c>
    </row>
    <row r="86" spans="1:18" s="353" customFormat="1" ht="32.25" hidden="1" customHeight="1" x14ac:dyDescent="0.25">
      <c r="A86" s="348"/>
      <c r="B86" s="348"/>
      <c r="C86" s="348"/>
      <c r="D86" s="346" t="s">
        <v>287</v>
      </c>
      <c r="E86" s="350">
        <f>SUM(F86,I86)</f>
        <v>0</v>
      </c>
      <c r="F86" s="351"/>
      <c r="G86" s="351"/>
      <c r="H86" s="352"/>
      <c r="I86" s="352"/>
      <c r="J86" s="351">
        <f t="shared" si="30"/>
        <v>0</v>
      </c>
      <c r="K86" s="351"/>
      <c r="L86" s="351"/>
      <c r="M86" s="351"/>
      <c r="N86" s="351"/>
      <c r="O86" s="351"/>
      <c r="P86" s="352"/>
      <c r="Q86" s="352"/>
      <c r="R86" s="667">
        <f t="shared" si="33"/>
        <v>0</v>
      </c>
    </row>
    <row r="87" spans="1:18" s="353" customFormat="1" ht="64.5" hidden="1" customHeight="1" x14ac:dyDescent="0.25">
      <c r="A87" s="348"/>
      <c r="B87" s="348"/>
      <c r="C87" s="348"/>
      <c r="D87" s="354" t="s">
        <v>399</v>
      </c>
      <c r="E87" s="350">
        <f>SUM(F87,I87)</f>
        <v>0</v>
      </c>
      <c r="F87" s="351"/>
      <c r="G87" s="351"/>
      <c r="H87" s="352"/>
      <c r="I87" s="352"/>
      <c r="J87" s="351">
        <f t="shared" si="30"/>
        <v>0</v>
      </c>
      <c r="K87" s="351"/>
      <c r="L87" s="351"/>
      <c r="M87" s="351"/>
      <c r="N87" s="351"/>
      <c r="O87" s="351"/>
      <c r="P87" s="352"/>
      <c r="Q87" s="352"/>
      <c r="R87" s="667">
        <f t="shared" si="33"/>
        <v>0</v>
      </c>
    </row>
    <row r="88" spans="1:18" s="87" customFormat="1" ht="36" customHeight="1" x14ac:dyDescent="0.25">
      <c r="A88" s="121" t="s">
        <v>237</v>
      </c>
      <c r="B88" s="121" t="s">
        <v>54</v>
      </c>
      <c r="C88" s="121" t="s">
        <v>51</v>
      </c>
      <c r="D88" s="335" t="s">
        <v>236</v>
      </c>
      <c r="E88" s="88">
        <f t="shared" si="31"/>
        <v>115377</v>
      </c>
      <c r="F88" s="88">
        <v>115377</v>
      </c>
      <c r="G88" s="88">
        <v>94571</v>
      </c>
      <c r="H88" s="116"/>
      <c r="I88" s="116"/>
      <c r="J88" s="88">
        <f t="shared" si="30"/>
        <v>0</v>
      </c>
      <c r="K88" s="79"/>
      <c r="L88" s="116"/>
      <c r="M88" s="116"/>
      <c r="N88" s="116"/>
      <c r="O88" s="116"/>
      <c r="P88" s="116"/>
      <c r="Q88" s="116"/>
      <c r="R88" s="736">
        <f t="shared" si="33"/>
        <v>115377</v>
      </c>
    </row>
    <row r="89" spans="1:18" s="87" customFormat="1" ht="26.25" hidden="1" customHeight="1" x14ac:dyDescent="0.25">
      <c r="A89" s="121" t="s">
        <v>246</v>
      </c>
      <c r="B89" s="121" t="s">
        <v>247</v>
      </c>
      <c r="C89" s="231" t="s">
        <v>52</v>
      </c>
      <c r="D89" s="164" t="s">
        <v>239</v>
      </c>
      <c r="E89" s="227">
        <f t="shared" si="31"/>
        <v>0</v>
      </c>
      <c r="F89" s="88"/>
      <c r="G89" s="88"/>
      <c r="H89" s="116"/>
      <c r="I89" s="116"/>
      <c r="J89" s="79">
        <f t="shared" si="30"/>
        <v>0</v>
      </c>
      <c r="K89" s="79"/>
      <c r="L89" s="116"/>
      <c r="M89" s="116"/>
      <c r="N89" s="116"/>
      <c r="O89" s="116"/>
      <c r="P89" s="116"/>
      <c r="Q89" s="116"/>
      <c r="R89" s="736">
        <f t="shared" si="33"/>
        <v>0</v>
      </c>
    </row>
    <row r="90" spans="1:18" s="87" customFormat="1" ht="25.5" customHeight="1" x14ac:dyDescent="0.25">
      <c r="A90" s="121" t="s">
        <v>251</v>
      </c>
      <c r="B90" s="121" t="s">
        <v>252</v>
      </c>
      <c r="C90" s="121" t="s">
        <v>52</v>
      </c>
      <c r="D90" s="164" t="s">
        <v>241</v>
      </c>
      <c r="E90" s="88">
        <f t="shared" si="31"/>
        <v>-1338864</v>
      </c>
      <c r="F90" s="88">
        <v>-1338864</v>
      </c>
      <c r="G90" s="88">
        <v>-877728</v>
      </c>
      <c r="H90" s="116"/>
      <c r="I90" s="116"/>
      <c r="J90" s="116">
        <f t="shared" si="30"/>
        <v>0</v>
      </c>
      <c r="K90" s="116"/>
      <c r="L90" s="116"/>
      <c r="M90" s="116"/>
      <c r="N90" s="116"/>
      <c r="O90" s="116"/>
      <c r="P90" s="116"/>
      <c r="Q90" s="116"/>
      <c r="R90" s="425">
        <f t="shared" si="33"/>
        <v>-1338864</v>
      </c>
    </row>
    <row r="91" spans="1:18" s="237" customFormat="1" ht="25.5" customHeight="1" x14ac:dyDescent="0.25">
      <c r="A91" s="121" t="s">
        <v>537</v>
      </c>
      <c r="B91" s="121" t="s">
        <v>538</v>
      </c>
      <c r="C91" s="231" t="s">
        <v>52</v>
      </c>
      <c r="D91" s="504" t="s">
        <v>572</v>
      </c>
      <c r="E91" s="227">
        <f t="shared" si="31"/>
        <v>1418860</v>
      </c>
      <c r="F91" s="88">
        <v>1418860</v>
      </c>
      <c r="G91" s="88">
        <v>900288</v>
      </c>
      <c r="H91" s="116"/>
      <c r="I91" s="116"/>
      <c r="J91" s="88">
        <f t="shared" si="30"/>
        <v>0</v>
      </c>
      <c r="K91" s="88"/>
      <c r="L91" s="116"/>
      <c r="M91" s="116"/>
      <c r="N91" s="116"/>
      <c r="O91" s="116"/>
      <c r="P91" s="116"/>
      <c r="Q91" s="116"/>
      <c r="R91" s="425">
        <f t="shared" si="33"/>
        <v>1418860</v>
      </c>
    </row>
    <row r="92" spans="1:18" s="353" customFormat="1" ht="32.25" customHeight="1" x14ac:dyDescent="0.25">
      <c r="A92" s="348"/>
      <c r="B92" s="348"/>
      <c r="C92" s="348"/>
      <c r="D92" s="346" t="s">
        <v>287</v>
      </c>
      <c r="E92" s="350">
        <f>SUM(F92,I92)</f>
        <v>591219</v>
      </c>
      <c r="F92" s="351">
        <v>591219</v>
      </c>
      <c r="G92" s="351">
        <v>484606</v>
      </c>
      <c r="H92" s="352"/>
      <c r="I92" s="352"/>
      <c r="J92" s="351">
        <f t="shared" ref="J92" si="37">SUM(L92,O92)</f>
        <v>0</v>
      </c>
      <c r="K92" s="351"/>
      <c r="L92" s="351"/>
      <c r="M92" s="351"/>
      <c r="N92" s="351"/>
      <c r="O92" s="351"/>
      <c r="P92" s="352"/>
      <c r="Q92" s="352"/>
      <c r="R92" s="667">
        <f t="shared" ref="R92" si="38">SUM(E92,J92)</f>
        <v>591219</v>
      </c>
    </row>
    <row r="93" spans="1:18" s="87" customFormat="1" ht="25.5" hidden="1" customHeight="1" x14ac:dyDescent="0.25">
      <c r="A93" s="121" t="s">
        <v>284</v>
      </c>
      <c r="B93" s="121" t="s">
        <v>249</v>
      </c>
      <c r="C93" s="121" t="s">
        <v>52</v>
      </c>
      <c r="D93" s="164" t="s">
        <v>242</v>
      </c>
      <c r="E93" s="88">
        <f t="shared" si="31"/>
        <v>0</v>
      </c>
      <c r="F93" s="88"/>
      <c r="G93" s="88"/>
      <c r="H93" s="116"/>
      <c r="I93" s="116"/>
      <c r="J93" s="116">
        <f t="shared" si="30"/>
        <v>0</v>
      </c>
      <c r="K93" s="116"/>
      <c r="L93" s="116"/>
      <c r="M93" s="116"/>
      <c r="N93" s="116"/>
      <c r="O93" s="116"/>
      <c r="P93" s="116"/>
      <c r="Q93" s="116"/>
      <c r="R93" s="425">
        <f t="shared" si="33"/>
        <v>0</v>
      </c>
    </row>
    <row r="94" spans="1:18" s="100" customFormat="1" ht="144.75" hidden="1" customHeight="1" x14ac:dyDescent="0.25">
      <c r="A94" s="210" t="s">
        <v>254</v>
      </c>
      <c r="B94" s="210" t="s">
        <v>253</v>
      </c>
      <c r="C94" s="210" t="s">
        <v>55</v>
      </c>
      <c r="D94" s="222" t="s">
        <v>255</v>
      </c>
      <c r="E94" s="205">
        <f t="shared" si="31"/>
        <v>0</v>
      </c>
      <c r="F94" s="205"/>
      <c r="G94" s="205"/>
      <c r="H94" s="211"/>
      <c r="I94" s="211"/>
      <c r="J94" s="189">
        <f t="shared" si="30"/>
        <v>0</v>
      </c>
      <c r="K94" s="189"/>
      <c r="L94" s="211"/>
      <c r="M94" s="211"/>
      <c r="N94" s="211"/>
      <c r="O94" s="211"/>
      <c r="P94" s="211"/>
      <c r="Q94" s="211"/>
      <c r="R94" s="735">
        <f t="shared" si="33"/>
        <v>0</v>
      </c>
    </row>
    <row r="95" spans="1:18" s="87" customFormat="1" ht="34.5" customHeight="1" x14ac:dyDescent="0.25">
      <c r="A95" s="121" t="s">
        <v>259</v>
      </c>
      <c r="B95" s="121" t="s">
        <v>260</v>
      </c>
      <c r="C95" s="231" t="s">
        <v>53</v>
      </c>
      <c r="D95" s="164" t="s">
        <v>257</v>
      </c>
      <c r="E95" s="227">
        <f t="shared" si="31"/>
        <v>41220</v>
      </c>
      <c r="F95" s="88">
        <v>41220</v>
      </c>
      <c r="G95" s="88">
        <v>33787</v>
      </c>
      <c r="H95" s="116"/>
      <c r="I95" s="116"/>
      <c r="J95" s="116">
        <f t="shared" si="30"/>
        <v>15000</v>
      </c>
      <c r="K95" s="116">
        <v>15000</v>
      </c>
      <c r="L95" s="116"/>
      <c r="M95" s="116"/>
      <c r="N95" s="116"/>
      <c r="O95" s="116">
        <v>15000</v>
      </c>
      <c r="P95" s="116"/>
      <c r="Q95" s="116"/>
      <c r="R95" s="425">
        <f t="shared" si="33"/>
        <v>56220</v>
      </c>
    </row>
    <row r="96" spans="1:18" s="87" customFormat="1" ht="27.75" customHeight="1" x14ac:dyDescent="0.25">
      <c r="A96" s="121" t="s">
        <v>396</v>
      </c>
      <c r="B96" s="118" t="s">
        <v>397</v>
      </c>
      <c r="C96" s="118" t="s">
        <v>226</v>
      </c>
      <c r="D96" s="109" t="s">
        <v>398</v>
      </c>
      <c r="E96" s="227">
        <f t="shared" si="31"/>
        <v>0</v>
      </c>
      <c r="F96" s="88"/>
      <c r="G96" s="88"/>
      <c r="H96" s="116"/>
      <c r="I96" s="116"/>
      <c r="J96" s="116">
        <f t="shared" si="30"/>
        <v>2000000</v>
      </c>
      <c r="K96" s="116">
        <v>2000000</v>
      </c>
      <c r="L96" s="116"/>
      <c r="M96" s="116"/>
      <c r="N96" s="116"/>
      <c r="O96" s="116">
        <v>2000000</v>
      </c>
      <c r="P96" s="116"/>
      <c r="Q96" s="116"/>
      <c r="R96" s="425">
        <f t="shared" si="33"/>
        <v>2000000</v>
      </c>
    </row>
    <row r="97" spans="1:32" s="87" customFormat="1" ht="36.75" customHeight="1" x14ac:dyDescent="0.25">
      <c r="A97" s="118" t="s">
        <v>584</v>
      </c>
      <c r="B97" s="118" t="s">
        <v>585</v>
      </c>
      <c r="C97" s="118" t="s">
        <v>60</v>
      </c>
      <c r="D97" s="109" t="s">
        <v>586</v>
      </c>
      <c r="E97" s="227">
        <f t="shared" si="31"/>
        <v>0</v>
      </c>
      <c r="F97" s="88"/>
      <c r="G97" s="88"/>
      <c r="H97" s="116"/>
      <c r="I97" s="116"/>
      <c r="J97" s="116">
        <f t="shared" si="30"/>
        <v>465400</v>
      </c>
      <c r="K97" s="116">
        <v>465400</v>
      </c>
      <c r="L97" s="116"/>
      <c r="M97" s="116"/>
      <c r="N97" s="116"/>
      <c r="O97" s="116">
        <v>465400</v>
      </c>
      <c r="P97" s="116"/>
      <c r="Q97" s="116"/>
      <c r="R97" s="425">
        <f t="shared" si="33"/>
        <v>465400</v>
      </c>
    </row>
    <row r="98" spans="1:32" s="662" customFormat="1" ht="48" customHeight="1" x14ac:dyDescent="0.25">
      <c r="A98" s="661"/>
      <c r="B98" s="661"/>
      <c r="C98" s="661"/>
      <c r="D98" s="575" t="s">
        <v>587</v>
      </c>
      <c r="E98" s="350">
        <f t="shared" si="31"/>
        <v>0</v>
      </c>
      <c r="F98" s="581"/>
      <c r="G98" s="581"/>
      <c r="H98" s="584"/>
      <c r="I98" s="584"/>
      <c r="J98" s="351">
        <f t="shared" si="30"/>
        <v>465400</v>
      </c>
      <c r="K98" s="351">
        <v>465400</v>
      </c>
      <c r="L98" s="351"/>
      <c r="M98" s="351"/>
      <c r="N98" s="351"/>
      <c r="O98" s="351">
        <v>465400</v>
      </c>
      <c r="P98" s="584"/>
      <c r="Q98" s="584"/>
      <c r="R98" s="742">
        <f t="shared" si="33"/>
        <v>465400</v>
      </c>
    </row>
    <row r="99" spans="1:32" s="87" customFormat="1" ht="49.5" customHeight="1" x14ac:dyDescent="0.25">
      <c r="A99" s="118" t="s">
        <v>536</v>
      </c>
      <c r="B99" s="118" t="s">
        <v>441</v>
      </c>
      <c r="C99" s="118" t="s">
        <v>60</v>
      </c>
      <c r="D99" s="304" t="s">
        <v>439</v>
      </c>
      <c r="E99" s="88">
        <f>SUM(E100)</f>
        <v>0</v>
      </c>
      <c r="F99" s="88"/>
      <c r="G99" s="88"/>
      <c r="H99" s="88"/>
      <c r="I99" s="88"/>
      <c r="J99" s="116">
        <f t="shared" si="30"/>
        <v>1183529</v>
      </c>
      <c r="K99" s="88">
        <v>1183529</v>
      </c>
      <c r="L99" s="88"/>
      <c r="M99" s="88"/>
      <c r="N99" s="88"/>
      <c r="O99" s="88">
        <v>1183529</v>
      </c>
      <c r="P99" s="88"/>
      <c r="Q99" s="502">
        <f t="shared" ref="Q99" si="39">SUM(Q100)</f>
        <v>0</v>
      </c>
      <c r="R99" s="736">
        <f t="shared" si="33"/>
        <v>1183529</v>
      </c>
    </row>
    <row r="100" spans="1:32" s="353" customFormat="1" ht="47.25" customHeight="1" x14ac:dyDescent="0.25">
      <c r="A100" s="660"/>
      <c r="B100" s="660"/>
      <c r="C100" s="660"/>
      <c r="D100" s="575" t="s">
        <v>411</v>
      </c>
      <c r="E100" s="351">
        <f>SUM(F100,I100)</f>
        <v>0</v>
      </c>
      <c r="F100" s="351"/>
      <c r="G100" s="351"/>
      <c r="H100" s="352"/>
      <c r="I100" s="352"/>
      <c r="J100" s="351">
        <f>SUM(L100,O100)</f>
        <v>178000</v>
      </c>
      <c r="K100" s="351">
        <v>178000</v>
      </c>
      <c r="L100" s="352"/>
      <c r="M100" s="352"/>
      <c r="N100" s="352"/>
      <c r="O100" s="352">
        <v>178000</v>
      </c>
      <c r="P100" s="352"/>
      <c r="Q100" s="352"/>
      <c r="R100" s="742">
        <f t="shared" si="33"/>
        <v>178000</v>
      </c>
    </row>
    <row r="101" spans="1:32" s="656" customFormat="1" ht="48" customHeight="1" x14ac:dyDescent="0.25">
      <c r="A101" s="648"/>
      <c r="B101" s="648"/>
      <c r="C101" s="648"/>
      <c r="D101" s="575" t="s">
        <v>593</v>
      </c>
      <c r="E101" s="351">
        <f t="shared" si="31"/>
        <v>0</v>
      </c>
      <c r="F101" s="613"/>
      <c r="G101" s="613"/>
      <c r="H101" s="647"/>
      <c r="I101" s="647"/>
      <c r="J101" s="351">
        <f>SUM(L101,O101)</f>
        <v>503000</v>
      </c>
      <c r="K101" s="351">
        <v>503000</v>
      </c>
      <c r="L101" s="351"/>
      <c r="M101" s="351"/>
      <c r="N101" s="351"/>
      <c r="O101" s="351">
        <v>503000</v>
      </c>
      <c r="P101" s="351"/>
      <c r="Q101" s="351"/>
      <c r="R101" s="742">
        <f>SUM(E101,J101)</f>
        <v>503000</v>
      </c>
    </row>
    <row r="102" spans="1:32" s="87" customFormat="1" ht="42.75" customHeight="1" x14ac:dyDescent="0.25">
      <c r="A102" s="292" t="s">
        <v>175</v>
      </c>
      <c r="B102" s="292"/>
      <c r="C102" s="292"/>
      <c r="D102" s="295" t="s">
        <v>98</v>
      </c>
      <c r="E102" s="322">
        <f>SUM(E103)</f>
        <v>1423766</v>
      </c>
      <c r="F102" s="294">
        <f t="shared" ref="F102:R102" si="40">SUM(F103)</f>
        <v>1423766</v>
      </c>
      <c r="G102" s="294">
        <f t="shared" si="40"/>
        <v>955141</v>
      </c>
      <c r="H102" s="294">
        <f t="shared" si="40"/>
        <v>9000</v>
      </c>
      <c r="I102" s="294">
        <f t="shared" si="40"/>
        <v>0</v>
      </c>
      <c r="J102" s="294">
        <f t="shared" si="40"/>
        <v>125050</v>
      </c>
      <c r="K102" s="294">
        <f t="shared" si="40"/>
        <v>125050</v>
      </c>
      <c r="L102" s="294">
        <f t="shared" si="40"/>
        <v>0</v>
      </c>
      <c r="M102" s="294">
        <f t="shared" si="40"/>
        <v>0</v>
      </c>
      <c r="N102" s="294">
        <f t="shared" si="40"/>
        <v>0</v>
      </c>
      <c r="O102" s="294">
        <f t="shared" si="40"/>
        <v>125050</v>
      </c>
      <c r="P102" s="294">
        <f t="shared" si="40"/>
        <v>0</v>
      </c>
      <c r="Q102" s="294">
        <f t="shared" si="40"/>
        <v>0</v>
      </c>
      <c r="R102" s="743">
        <f t="shared" si="40"/>
        <v>1548816</v>
      </c>
    </row>
    <row r="103" spans="1:32" s="3" customFormat="1" ht="41.25" customHeight="1" x14ac:dyDescent="0.25">
      <c r="A103" s="292" t="s">
        <v>174</v>
      </c>
      <c r="B103" s="292"/>
      <c r="C103" s="292"/>
      <c r="D103" s="295" t="s">
        <v>98</v>
      </c>
      <c r="E103" s="294">
        <f>SUM(E124:E126)</f>
        <v>1423766</v>
      </c>
      <c r="F103" s="294">
        <f t="shared" ref="F103:R103" si="41">SUM(F124:F126)</f>
        <v>1423766</v>
      </c>
      <c r="G103" s="294">
        <f t="shared" si="41"/>
        <v>955141</v>
      </c>
      <c r="H103" s="294">
        <f t="shared" si="41"/>
        <v>9000</v>
      </c>
      <c r="I103" s="294">
        <f t="shared" si="41"/>
        <v>0</v>
      </c>
      <c r="J103" s="294">
        <f t="shared" si="41"/>
        <v>125050</v>
      </c>
      <c r="K103" s="294">
        <f t="shared" si="41"/>
        <v>125050</v>
      </c>
      <c r="L103" s="294">
        <f t="shared" si="41"/>
        <v>0</v>
      </c>
      <c r="M103" s="294">
        <f t="shared" si="41"/>
        <v>0</v>
      </c>
      <c r="N103" s="294">
        <f t="shared" si="41"/>
        <v>0</v>
      </c>
      <c r="O103" s="294">
        <f t="shared" si="41"/>
        <v>125050</v>
      </c>
      <c r="P103" s="294">
        <f t="shared" si="41"/>
        <v>0</v>
      </c>
      <c r="Q103" s="294">
        <f t="shared" si="41"/>
        <v>0</v>
      </c>
      <c r="R103" s="294">
        <f t="shared" si="41"/>
        <v>1548816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s="149" customFormat="1" ht="51.75" hidden="1" customHeight="1" x14ac:dyDescent="0.25">
      <c r="A104" s="118" t="s">
        <v>180</v>
      </c>
      <c r="B104" s="229" t="s">
        <v>102</v>
      </c>
      <c r="C104" s="229" t="s">
        <v>47</v>
      </c>
      <c r="D104" s="130" t="s">
        <v>101</v>
      </c>
      <c r="E104" s="88">
        <f t="shared" ref="E104:E160" si="42">SUM(F104,I104)</f>
        <v>0</v>
      </c>
      <c r="F104" s="119"/>
      <c r="G104" s="120"/>
      <c r="H104" s="120"/>
      <c r="I104" s="120"/>
      <c r="J104" s="113">
        <f>SUM(L104,O104)</f>
        <v>0</v>
      </c>
      <c r="K104" s="113"/>
      <c r="L104" s="120"/>
      <c r="M104" s="120"/>
      <c r="N104" s="120"/>
      <c r="O104" s="120"/>
      <c r="P104" s="120"/>
      <c r="Q104" s="120"/>
      <c r="R104" s="113">
        <f>SUM(E104,J104)</f>
        <v>0</v>
      </c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</row>
    <row r="105" spans="1:32" s="149" customFormat="1" ht="48" hidden="1" customHeight="1" x14ac:dyDescent="0.25">
      <c r="A105" s="129" t="s">
        <v>265</v>
      </c>
      <c r="B105" s="132">
        <v>3011</v>
      </c>
      <c r="C105" s="132">
        <v>1030</v>
      </c>
      <c r="D105" s="164" t="s">
        <v>263</v>
      </c>
      <c r="E105" s="88">
        <f t="shared" si="42"/>
        <v>0</v>
      </c>
      <c r="F105" s="119"/>
      <c r="G105" s="120"/>
      <c r="H105" s="120"/>
      <c r="I105" s="120"/>
      <c r="J105" s="113">
        <f t="shared" ref="J105:J123" si="43">SUM(L105,O105)</f>
        <v>0</v>
      </c>
      <c r="K105" s="113"/>
      <c r="L105" s="120"/>
      <c r="M105" s="120"/>
      <c r="N105" s="120"/>
      <c r="O105" s="120"/>
      <c r="P105" s="120"/>
      <c r="Q105" s="120"/>
      <c r="R105" s="113">
        <f t="shared" ref="R105:R123" si="44">SUM(E105,J105)</f>
        <v>0</v>
      </c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</row>
    <row r="106" spans="1:32" s="149" customFormat="1" ht="35.25" hidden="1" customHeight="1" x14ac:dyDescent="0.25">
      <c r="A106" s="129" t="s">
        <v>283</v>
      </c>
      <c r="B106" s="224">
        <v>3012</v>
      </c>
      <c r="C106" s="224">
        <v>1060</v>
      </c>
      <c r="D106" s="225" t="s">
        <v>264</v>
      </c>
      <c r="E106" s="119">
        <f t="shared" si="42"/>
        <v>0</v>
      </c>
      <c r="F106" s="119"/>
      <c r="G106" s="120"/>
      <c r="H106" s="120"/>
      <c r="I106" s="120"/>
      <c r="J106" s="113">
        <f t="shared" si="43"/>
        <v>0</v>
      </c>
      <c r="K106" s="113"/>
      <c r="L106" s="120"/>
      <c r="M106" s="120"/>
      <c r="N106" s="120"/>
      <c r="O106" s="120"/>
      <c r="P106" s="120"/>
      <c r="Q106" s="120"/>
      <c r="R106" s="113">
        <f t="shared" si="44"/>
        <v>0</v>
      </c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</row>
    <row r="107" spans="1:32" s="149" customFormat="1" ht="50.25" hidden="1" customHeight="1" x14ac:dyDescent="0.25">
      <c r="A107" s="118" t="s">
        <v>273</v>
      </c>
      <c r="B107" s="132">
        <v>3022</v>
      </c>
      <c r="C107" s="132">
        <v>1060</v>
      </c>
      <c r="D107" s="164" t="s">
        <v>274</v>
      </c>
      <c r="E107" s="88">
        <f t="shared" ref="E107" si="45">SUM(F107,I107)</f>
        <v>0</v>
      </c>
      <c r="F107" s="88"/>
      <c r="G107" s="78"/>
      <c r="H107" s="78"/>
      <c r="I107" s="78"/>
      <c r="J107" s="116">
        <f t="shared" ref="J107:J118" si="46">SUM(L107,O107)</f>
        <v>0</v>
      </c>
      <c r="K107" s="116"/>
      <c r="L107" s="78"/>
      <c r="M107" s="78"/>
      <c r="N107" s="78"/>
      <c r="O107" s="78"/>
      <c r="P107" s="78"/>
      <c r="Q107" s="78"/>
      <c r="R107" s="116">
        <f t="shared" ref="R107:R110" si="47">SUM(E107,J107)</f>
        <v>0</v>
      </c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</row>
    <row r="108" spans="1:32" s="149" customFormat="1" ht="34.5" hidden="1" customHeight="1" x14ac:dyDescent="0.25">
      <c r="A108" s="230" t="s">
        <v>184</v>
      </c>
      <c r="B108" s="230" t="s">
        <v>182</v>
      </c>
      <c r="C108" s="231" t="s">
        <v>21</v>
      </c>
      <c r="D108" s="164" t="s">
        <v>190</v>
      </c>
      <c r="E108" s="88">
        <f>SUM(F108,I108)</f>
        <v>0</v>
      </c>
      <c r="F108" s="78"/>
      <c r="G108" s="78"/>
      <c r="H108" s="78"/>
      <c r="I108" s="78"/>
      <c r="J108" s="113">
        <f t="shared" si="46"/>
        <v>0</v>
      </c>
      <c r="K108" s="113"/>
      <c r="L108" s="120"/>
      <c r="M108" s="120"/>
      <c r="N108" s="120"/>
      <c r="O108" s="120"/>
      <c r="P108" s="120"/>
      <c r="Q108" s="120"/>
      <c r="R108" s="113">
        <f t="shared" si="47"/>
        <v>0</v>
      </c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</row>
    <row r="109" spans="1:32" s="149" customFormat="1" ht="34.5" hidden="1" customHeight="1" x14ac:dyDescent="0.25">
      <c r="A109" s="230" t="s">
        <v>187</v>
      </c>
      <c r="B109" s="232" t="s">
        <v>186</v>
      </c>
      <c r="C109" s="233" t="s">
        <v>61</v>
      </c>
      <c r="D109" s="164" t="s">
        <v>191</v>
      </c>
      <c r="E109" s="88">
        <f>SUM(F109,I109)</f>
        <v>0</v>
      </c>
      <c r="F109" s="234"/>
      <c r="G109" s="234"/>
      <c r="H109" s="234"/>
      <c r="I109" s="234"/>
      <c r="J109" s="113">
        <f t="shared" si="46"/>
        <v>0</v>
      </c>
      <c r="K109" s="113"/>
      <c r="L109" s="120"/>
      <c r="M109" s="120"/>
      <c r="N109" s="120"/>
      <c r="O109" s="120"/>
      <c r="P109" s="120"/>
      <c r="Q109" s="120"/>
      <c r="R109" s="113">
        <f t="shared" si="47"/>
        <v>0</v>
      </c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</row>
    <row r="110" spans="1:32" s="149" customFormat="1" ht="33" hidden="1" customHeight="1" x14ac:dyDescent="0.25">
      <c r="A110" s="230" t="s">
        <v>188</v>
      </c>
      <c r="B110" s="230" t="s">
        <v>185</v>
      </c>
      <c r="C110" s="231" t="s">
        <v>61</v>
      </c>
      <c r="D110" s="225" t="s">
        <v>22</v>
      </c>
      <c r="E110" s="88">
        <f>SUM(F110,I110)</f>
        <v>0</v>
      </c>
      <c r="F110" s="234"/>
      <c r="G110" s="234"/>
      <c r="H110" s="234"/>
      <c r="I110" s="234"/>
      <c r="J110" s="113">
        <f t="shared" si="46"/>
        <v>0</v>
      </c>
      <c r="K110" s="113"/>
      <c r="L110" s="120"/>
      <c r="M110" s="120"/>
      <c r="N110" s="120"/>
      <c r="O110" s="120"/>
      <c r="P110" s="120"/>
      <c r="Q110" s="120"/>
      <c r="R110" s="113">
        <f t="shared" si="47"/>
        <v>0</v>
      </c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</row>
    <row r="111" spans="1:32" s="149" customFormat="1" ht="21.75" hidden="1" customHeight="1" x14ac:dyDescent="0.25">
      <c r="A111" s="129" t="s">
        <v>282</v>
      </c>
      <c r="B111" s="132">
        <v>3041</v>
      </c>
      <c r="C111" s="163">
        <v>1040</v>
      </c>
      <c r="D111" s="165" t="s">
        <v>266</v>
      </c>
      <c r="E111" s="226">
        <f t="shared" si="42"/>
        <v>0</v>
      </c>
      <c r="F111" s="119"/>
      <c r="G111" s="120"/>
      <c r="H111" s="120"/>
      <c r="I111" s="120"/>
      <c r="J111" s="113">
        <f t="shared" si="46"/>
        <v>0</v>
      </c>
      <c r="K111" s="113"/>
      <c r="L111" s="120"/>
      <c r="M111" s="120"/>
      <c r="N111" s="120"/>
      <c r="O111" s="120"/>
      <c r="P111" s="120"/>
      <c r="Q111" s="120"/>
      <c r="R111" s="113">
        <f t="shared" si="44"/>
        <v>0</v>
      </c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</row>
    <row r="112" spans="1:32" s="149" customFormat="1" ht="24" hidden="1" customHeight="1" x14ac:dyDescent="0.25">
      <c r="A112" s="129" t="s">
        <v>323</v>
      </c>
      <c r="B112" s="132">
        <v>3042</v>
      </c>
      <c r="C112" s="163">
        <v>1040</v>
      </c>
      <c r="D112" s="165" t="s">
        <v>271</v>
      </c>
      <c r="E112" s="226">
        <f t="shared" si="42"/>
        <v>0</v>
      </c>
      <c r="F112" s="119"/>
      <c r="G112" s="120"/>
      <c r="H112" s="120"/>
      <c r="I112" s="120"/>
      <c r="J112" s="113">
        <f t="shared" si="46"/>
        <v>0</v>
      </c>
      <c r="K112" s="113"/>
      <c r="L112" s="120"/>
      <c r="M112" s="120"/>
      <c r="N112" s="120"/>
      <c r="O112" s="120"/>
      <c r="P112" s="120"/>
      <c r="Q112" s="120"/>
      <c r="R112" s="113">
        <f t="shared" si="44"/>
        <v>0</v>
      </c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</row>
    <row r="113" spans="1:32" s="149" customFormat="1" ht="20.25" hidden="1" customHeight="1" x14ac:dyDescent="0.25">
      <c r="A113" s="129" t="s">
        <v>281</v>
      </c>
      <c r="B113" s="132">
        <v>3043</v>
      </c>
      <c r="C113" s="163">
        <v>1040</v>
      </c>
      <c r="D113" s="165" t="s">
        <v>267</v>
      </c>
      <c r="E113" s="226">
        <f t="shared" si="42"/>
        <v>0</v>
      </c>
      <c r="F113" s="119"/>
      <c r="G113" s="120"/>
      <c r="H113" s="120"/>
      <c r="I113" s="120"/>
      <c r="J113" s="113">
        <f t="shared" si="46"/>
        <v>0</v>
      </c>
      <c r="K113" s="113"/>
      <c r="L113" s="120"/>
      <c r="M113" s="120"/>
      <c r="N113" s="120"/>
      <c r="O113" s="120"/>
      <c r="P113" s="120"/>
      <c r="Q113" s="120"/>
      <c r="R113" s="113">
        <f t="shared" si="44"/>
        <v>0</v>
      </c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</row>
    <row r="114" spans="1:32" s="149" customFormat="1" ht="35.25" hidden="1" customHeight="1" x14ac:dyDescent="0.25">
      <c r="A114" s="129" t="s">
        <v>280</v>
      </c>
      <c r="B114" s="132">
        <v>3044</v>
      </c>
      <c r="C114" s="163">
        <v>1040</v>
      </c>
      <c r="D114" s="165" t="s">
        <v>268</v>
      </c>
      <c r="E114" s="226">
        <f t="shared" si="42"/>
        <v>0</v>
      </c>
      <c r="F114" s="119"/>
      <c r="G114" s="120"/>
      <c r="H114" s="120"/>
      <c r="I114" s="120"/>
      <c r="J114" s="113">
        <f t="shared" si="46"/>
        <v>0</v>
      </c>
      <c r="K114" s="113"/>
      <c r="L114" s="120"/>
      <c r="M114" s="120"/>
      <c r="N114" s="120"/>
      <c r="O114" s="120"/>
      <c r="P114" s="120"/>
      <c r="Q114" s="120"/>
      <c r="R114" s="113">
        <f t="shared" si="44"/>
        <v>0</v>
      </c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</row>
    <row r="115" spans="1:32" s="149" customFormat="1" ht="22.5" hidden="1" customHeight="1" x14ac:dyDescent="0.25">
      <c r="A115" s="129" t="s">
        <v>279</v>
      </c>
      <c r="B115" s="132">
        <v>3045</v>
      </c>
      <c r="C115" s="163">
        <v>1040</v>
      </c>
      <c r="D115" s="165" t="s">
        <v>269</v>
      </c>
      <c r="E115" s="226">
        <f t="shared" si="42"/>
        <v>0</v>
      </c>
      <c r="F115" s="119"/>
      <c r="G115" s="120"/>
      <c r="H115" s="120"/>
      <c r="I115" s="120"/>
      <c r="J115" s="113">
        <f t="shared" si="46"/>
        <v>0</v>
      </c>
      <c r="K115" s="113"/>
      <c r="L115" s="120"/>
      <c r="M115" s="120"/>
      <c r="N115" s="120"/>
      <c r="O115" s="120"/>
      <c r="P115" s="120"/>
      <c r="Q115" s="120"/>
      <c r="R115" s="113">
        <f t="shared" si="44"/>
        <v>0</v>
      </c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</row>
    <row r="116" spans="1:32" s="149" customFormat="1" ht="20.25" hidden="1" customHeight="1" x14ac:dyDescent="0.25">
      <c r="A116" s="129" t="s">
        <v>278</v>
      </c>
      <c r="B116" s="132">
        <v>3046</v>
      </c>
      <c r="C116" s="163">
        <v>1040</v>
      </c>
      <c r="D116" s="165" t="s">
        <v>270</v>
      </c>
      <c r="E116" s="226">
        <f t="shared" si="42"/>
        <v>0</v>
      </c>
      <c r="F116" s="119"/>
      <c r="G116" s="120"/>
      <c r="H116" s="120"/>
      <c r="I116" s="120"/>
      <c r="J116" s="113">
        <f t="shared" si="46"/>
        <v>0</v>
      </c>
      <c r="K116" s="113"/>
      <c r="L116" s="120"/>
      <c r="M116" s="120"/>
      <c r="N116" s="120"/>
      <c r="O116" s="120"/>
      <c r="P116" s="120"/>
      <c r="Q116" s="120"/>
      <c r="R116" s="113">
        <f t="shared" si="44"/>
        <v>0</v>
      </c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</row>
    <row r="117" spans="1:32" s="149" customFormat="1" ht="30.75" hidden="1" customHeight="1" x14ac:dyDescent="0.25">
      <c r="A117" s="129" t="s">
        <v>277</v>
      </c>
      <c r="B117" s="132">
        <v>3047</v>
      </c>
      <c r="C117" s="163">
        <v>1040</v>
      </c>
      <c r="D117" s="165" t="s">
        <v>322</v>
      </c>
      <c r="E117" s="226">
        <f t="shared" si="42"/>
        <v>0</v>
      </c>
      <c r="F117" s="119"/>
      <c r="G117" s="120"/>
      <c r="H117" s="120"/>
      <c r="I117" s="120"/>
      <c r="J117" s="113">
        <f t="shared" si="46"/>
        <v>0</v>
      </c>
      <c r="K117" s="113"/>
      <c r="L117" s="120"/>
      <c r="M117" s="120"/>
      <c r="N117" s="120"/>
      <c r="O117" s="120"/>
      <c r="P117" s="120"/>
      <c r="Q117" s="120"/>
      <c r="R117" s="113">
        <f t="shared" si="44"/>
        <v>0</v>
      </c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</row>
    <row r="118" spans="1:32" s="3" customFormat="1" ht="33" hidden="1" customHeight="1" x14ac:dyDescent="0.25">
      <c r="A118" s="129" t="s">
        <v>276</v>
      </c>
      <c r="B118" s="132">
        <v>3050</v>
      </c>
      <c r="C118" s="132">
        <v>1070</v>
      </c>
      <c r="D118" s="164" t="s">
        <v>272</v>
      </c>
      <c r="E118" s="119">
        <f t="shared" si="42"/>
        <v>0</v>
      </c>
      <c r="F118" s="119"/>
      <c r="G118" s="120"/>
      <c r="H118" s="120"/>
      <c r="I118" s="120"/>
      <c r="J118" s="114">
        <f t="shared" si="46"/>
        <v>0</v>
      </c>
      <c r="K118" s="114"/>
      <c r="L118" s="120"/>
      <c r="M118" s="120"/>
      <c r="N118" s="120"/>
      <c r="O118" s="120"/>
      <c r="P118" s="120"/>
      <c r="Q118" s="120"/>
      <c r="R118" s="114">
        <f t="shared" si="44"/>
        <v>0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s="3" customFormat="1" ht="33.75" hidden="1" customHeight="1" x14ac:dyDescent="0.25">
      <c r="A119" s="118" t="s">
        <v>311</v>
      </c>
      <c r="B119" s="118" t="s">
        <v>312</v>
      </c>
      <c r="C119" s="129" t="s">
        <v>62</v>
      </c>
      <c r="D119" s="130" t="s">
        <v>310</v>
      </c>
      <c r="E119" s="88">
        <f t="shared" si="42"/>
        <v>0</v>
      </c>
      <c r="F119" s="119"/>
      <c r="G119" s="120"/>
      <c r="H119" s="120"/>
      <c r="I119" s="120"/>
      <c r="J119" s="119">
        <f t="shared" si="43"/>
        <v>0</v>
      </c>
      <c r="K119" s="119"/>
      <c r="L119" s="120"/>
      <c r="M119" s="120"/>
      <c r="N119" s="120"/>
      <c r="O119" s="120"/>
      <c r="P119" s="120"/>
      <c r="Q119" s="120"/>
      <c r="R119" s="119">
        <f t="shared" si="44"/>
        <v>0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s="3" customFormat="1" ht="50.25" hidden="1" customHeight="1" x14ac:dyDescent="0.25">
      <c r="A120" s="118" t="s">
        <v>325</v>
      </c>
      <c r="B120" s="118" t="s">
        <v>326</v>
      </c>
      <c r="C120" s="118" t="s">
        <v>62</v>
      </c>
      <c r="D120" s="109" t="s">
        <v>324</v>
      </c>
      <c r="E120" s="88">
        <f t="shared" si="42"/>
        <v>0</v>
      </c>
      <c r="F120" s="88"/>
      <c r="G120" s="78"/>
      <c r="H120" s="78"/>
      <c r="I120" s="78"/>
      <c r="J120" s="88">
        <f t="shared" ref="J120" si="48">SUM(L120,O120)</f>
        <v>0</v>
      </c>
      <c r="K120" s="88"/>
      <c r="L120" s="78"/>
      <c r="M120" s="78"/>
      <c r="N120" s="78"/>
      <c r="O120" s="78"/>
      <c r="P120" s="78"/>
      <c r="Q120" s="78"/>
      <c r="R120" s="88">
        <f t="shared" ref="R120" si="49">SUM(E120,J120)</f>
        <v>0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s="3" customFormat="1" ht="38.25" hidden="1" customHeight="1" x14ac:dyDescent="0.25">
      <c r="A121" s="118" t="s">
        <v>320</v>
      </c>
      <c r="B121" s="118" t="s">
        <v>315</v>
      </c>
      <c r="C121" s="118" t="s">
        <v>62</v>
      </c>
      <c r="D121" s="165" t="s">
        <v>275</v>
      </c>
      <c r="E121" s="88">
        <f t="shared" si="42"/>
        <v>0</v>
      </c>
      <c r="F121" s="88"/>
      <c r="G121" s="78"/>
      <c r="H121" s="78"/>
      <c r="I121" s="78"/>
      <c r="J121" s="88">
        <f t="shared" si="43"/>
        <v>0</v>
      </c>
      <c r="K121" s="88"/>
      <c r="L121" s="78"/>
      <c r="M121" s="78"/>
      <c r="N121" s="78"/>
      <c r="O121" s="78"/>
      <c r="P121" s="78"/>
      <c r="Q121" s="78"/>
      <c r="R121" s="88">
        <f t="shared" si="44"/>
        <v>0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s="3" customFormat="1" ht="51" hidden="1" customHeight="1" x14ac:dyDescent="0.25">
      <c r="A122" s="118" t="s">
        <v>319</v>
      </c>
      <c r="B122" s="118" t="s">
        <v>316</v>
      </c>
      <c r="C122" s="129" t="s">
        <v>55</v>
      </c>
      <c r="D122" s="165" t="s">
        <v>313</v>
      </c>
      <c r="E122" s="88">
        <f t="shared" si="42"/>
        <v>0</v>
      </c>
      <c r="F122" s="88"/>
      <c r="G122" s="78"/>
      <c r="H122" s="78"/>
      <c r="I122" s="78"/>
      <c r="J122" s="88">
        <f t="shared" si="43"/>
        <v>0</v>
      </c>
      <c r="K122" s="88"/>
      <c r="L122" s="78"/>
      <c r="M122" s="78"/>
      <c r="N122" s="78"/>
      <c r="O122" s="78"/>
      <c r="P122" s="78"/>
      <c r="Q122" s="78"/>
      <c r="R122" s="88">
        <f t="shared" si="44"/>
        <v>0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s="3" customFormat="1" ht="65.25" hidden="1" customHeight="1" x14ac:dyDescent="0.25">
      <c r="A123" s="118" t="s">
        <v>318</v>
      </c>
      <c r="B123" s="118" t="s">
        <v>317</v>
      </c>
      <c r="C123" s="129" t="s">
        <v>62</v>
      </c>
      <c r="D123" s="165" t="s">
        <v>314</v>
      </c>
      <c r="E123" s="227">
        <f t="shared" si="42"/>
        <v>0</v>
      </c>
      <c r="F123" s="119"/>
      <c r="G123" s="78"/>
      <c r="H123" s="78"/>
      <c r="I123" s="78"/>
      <c r="J123" s="88">
        <f t="shared" si="43"/>
        <v>0</v>
      </c>
      <c r="K123" s="88"/>
      <c r="L123" s="78"/>
      <c r="M123" s="78"/>
      <c r="N123" s="78"/>
      <c r="O123" s="78"/>
      <c r="P123" s="120"/>
      <c r="Q123" s="120"/>
      <c r="R123" s="119">
        <f t="shared" si="44"/>
        <v>0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s="149" customFormat="1" ht="65.25" customHeight="1" x14ac:dyDescent="0.25">
      <c r="A124" s="230" t="s">
        <v>192</v>
      </c>
      <c r="B124" s="230" t="s">
        <v>93</v>
      </c>
      <c r="C124" s="231" t="s">
        <v>63</v>
      </c>
      <c r="D124" s="164" t="s">
        <v>20</v>
      </c>
      <c r="E124" s="227">
        <f>SUM(F124,I134)</f>
        <v>201810</v>
      </c>
      <c r="F124" s="88">
        <v>201810</v>
      </c>
      <c r="G124" s="78">
        <v>165420</v>
      </c>
      <c r="H124" s="78"/>
      <c r="I124" s="78"/>
      <c r="J124" s="116">
        <f t="shared" ref="J124:J129" si="50">SUM(L124,O124)</f>
        <v>0</v>
      </c>
      <c r="K124" s="116"/>
      <c r="L124" s="262"/>
      <c r="M124" s="78"/>
      <c r="N124" s="78"/>
      <c r="O124" s="262"/>
      <c r="P124" s="263"/>
      <c r="Q124" s="234"/>
      <c r="R124" s="113">
        <f t="shared" ref="R124:R127" si="51">SUM(E124,J124)</f>
        <v>201810</v>
      </c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</row>
    <row r="125" spans="1:32" s="149" customFormat="1" ht="39.75" customHeight="1" x14ac:dyDescent="0.25">
      <c r="A125" s="230" t="s">
        <v>194</v>
      </c>
      <c r="B125" s="230" t="s">
        <v>94</v>
      </c>
      <c r="C125" s="121" t="s">
        <v>62</v>
      </c>
      <c r="D125" s="164" t="s">
        <v>193</v>
      </c>
      <c r="E125" s="227">
        <f t="shared" ref="E125:E127" si="52">SUM(F125,I125)</f>
        <v>1221956</v>
      </c>
      <c r="F125" s="88">
        <v>1221956</v>
      </c>
      <c r="G125" s="88">
        <v>789721</v>
      </c>
      <c r="H125" s="88">
        <v>9000</v>
      </c>
      <c r="I125" s="88"/>
      <c r="J125" s="116">
        <f t="shared" si="50"/>
        <v>0</v>
      </c>
      <c r="K125" s="116"/>
      <c r="L125" s="88"/>
      <c r="M125" s="88"/>
      <c r="N125" s="88"/>
      <c r="O125" s="88"/>
      <c r="P125" s="88"/>
      <c r="Q125" s="88">
        <f>SUM(Q128:Q129)</f>
        <v>0</v>
      </c>
      <c r="R125" s="425">
        <f t="shared" si="51"/>
        <v>1221956</v>
      </c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</row>
    <row r="126" spans="1:32" s="149" customFormat="1" ht="48.75" customHeight="1" x14ac:dyDescent="0.25">
      <c r="A126" s="118" t="s">
        <v>535</v>
      </c>
      <c r="B126" s="118" t="s">
        <v>441</v>
      </c>
      <c r="C126" s="118" t="s">
        <v>60</v>
      </c>
      <c r="D126" s="304" t="s">
        <v>439</v>
      </c>
      <c r="E126" s="227">
        <f t="shared" si="52"/>
        <v>0</v>
      </c>
      <c r="F126" s="88"/>
      <c r="G126" s="88"/>
      <c r="H126" s="88"/>
      <c r="I126" s="88"/>
      <c r="J126" s="116">
        <f t="shared" ref="J126" si="53">SUM(L126,O126)</f>
        <v>125050</v>
      </c>
      <c r="K126" s="115">
        <v>125050</v>
      </c>
      <c r="L126" s="235"/>
      <c r="M126" s="235"/>
      <c r="N126" s="235"/>
      <c r="O126" s="235">
        <v>125050</v>
      </c>
      <c r="P126" s="88"/>
      <c r="Q126" s="88"/>
      <c r="R126" s="425">
        <f t="shared" si="51"/>
        <v>125050</v>
      </c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  <c r="AE126" s="223"/>
      <c r="AF126" s="223"/>
    </row>
    <row r="127" spans="1:32" s="576" customFormat="1" ht="50.25" customHeight="1" x14ac:dyDescent="0.25">
      <c r="A127" s="574"/>
      <c r="B127" s="574"/>
      <c r="C127" s="348"/>
      <c r="D127" s="575" t="s">
        <v>411</v>
      </c>
      <c r="E127" s="350">
        <f t="shared" si="52"/>
        <v>0</v>
      </c>
      <c r="F127" s="351"/>
      <c r="G127" s="351"/>
      <c r="H127" s="351"/>
      <c r="I127" s="351"/>
      <c r="J127" s="352">
        <f t="shared" si="50"/>
        <v>32071</v>
      </c>
      <c r="K127" s="352">
        <v>32071</v>
      </c>
      <c r="L127" s="351"/>
      <c r="M127" s="351"/>
      <c r="N127" s="351"/>
      <c r="O127" s="351">
        <v>32071</v>
      </c>
      <c r="P127" s="351"/>
      <c r="Q127" s="351"/>
      <c r="R127" s="742">
        <f t="shared" si="51"/>
        <v>32071</v>
      </c>
      <c r="T127" s="577"/>
      <c r="U127" s="577"/>
      <c r="V127" s="577"/>
      <c r="W127" s="577"/>
      <c r="X127" s="577"/>
      <c r="Y127" s="577"/>
      <c r="Z127" s="577"/>
      <c r="AA127" s="577"/>
      <c r="AB127" s="577"/>
      <c r="AC127" s="577"/>
      <c r="AD127" s="577"/>
      <c r="AE127" s="577"/>
      <c r="AF127" s="577"/>
    </row>
    <row r="128" spans="1:32" s="585" customFormat="1" ht="78" hidden="1" customHeight="1" x14ac:dyDescent="0.25">
      <c r="A128" s="578" t="s">
        <v>196</v>
      </c>
      <c r="B128" s="578" t="s">
        <v>88</v>
      </c>
      <c r="C128" s="579" t="s">
        <v>62</v>
      </c>
      <c r="D128" s="580" t="s">
        <v>195</v>
      </c>
      <c r="E128" s="581">
        <f>SUM(F128,I136)</f>
        <v>0</v>
      </c>
      <c r="F128" s="582"/>
      <c r="G128" s="583"/>
      <c r="H128" s="583"/>
      <c r="I128" s="583"/>
      <c r="J128" s="584">
        <f t="shared" si="50"/>
        <v>0</v>
      </c>
      <c r="K128" s="584"/>
      <c r="L128" s="583"/>
      <c r="M128" s="583"/>
      <c r="N128" s="583"/>
      <c r="O128" s="583"/>
      <c r="P128" s="583"/>
      <c r="Q128" s="583"/>
      <c r="R128" s="744">
        <f>SUM(J128,E128)</f>
        <v>0</v>
      </c>
      <c r="T128" s="586"/>
      <c r="U128" s="586"/>
      <c r="V128" s="586"/>
      <c r="W128" s="586"/>
      <c r="X128" s="586"/>
      <c r="Y128" s="586"/>
      <c r="Z128" s="586"/>
      <c r="AA128" s="586"/>
      <c r="AB128" s="586"/>
      <c r="AC128" s="586"/>
      <c r="AD128" s="586"/>
      <c r="AE128" s="586"/>
      <c r="AF128" s="586"/>
    </row>
    <row r="129" spans="1:121" s="585" customFormat="1" ht="52.5" hidden="1" customHeight="1" x14ac:dyDescent="0.25">
      <c r="A129" s="578" t="s">
        <v>197</v>
      </c>
      <c r="B129" s="578" t="s">
        <v>198</v>
      </c>
      <c r="C129" s="579" t="s">
        <v>21</v>
      </c>
      <c r="D129" s="580" t="s">
        <v>341</v>
      </c>
      <c r="E129" s="587">
        <f>SUM(F129,I138)</f>
        <v>0</v>
      </c>
      <c r="F129" s="582"/>
      <c r="G129" s="583"/>
      <c r="H129" s="583"/>
      <c r="I129" s="583"/>
      <c r="J129" s="584">
        <f t="shared" si="50"/>
        <v>0</v>
      </c>
      <c r="K129" s="584"/>
      <c r="L129" s="583"/>
      <c r="M129" s="583"/>
      <c r="N129" s="583"/>
      <c r="O129" s="583"/>
      <c r="P129" s="583"/>
      <c r="Q129" s="583"/>
      <c r="R129" s="744">
        <f>SUM(J129,E129)</f>
        <v>0</v>
      </c>
      <c r="T129" s="586"/>
      <c r="U129" s="586"/>
      <c r="V129" s="586"/>
      <c r="W129" s="586"/>
      <c r="X129" s="586"/>
      <c r="Y129" s="586"/>
      <c r="Z129" s="586"/>
      <c r="AA129" s="586"/>
      <c r="AB129" s="586"/>
      <c r="AC129" s="586"/>
      <c r="AD129" s="586"/>
      <c r="AE129" s="586"/>
      <c r="AF129" s="586"/>
    </row>
    <row r="130" spans="1:121" s="585" customFormat="1" ht="36" hidden="1" customHeight="1" x14ac:dyDescent="0.25">
      <c r="A130" s="588" t="s">
        <v>202</v>
      </c>
      <c r="B130" s="588" t="s">
        <v>136</v>
      </c>
      <c r="C130" s="579" t="s">
        <v>54</v>
      </c>
      <c r="D130" s="580" t="s">
        <v>139</v>
      </c>
      <c r="E130" s="587">
        <f t="shared" ref="E130:E137" si="54">SUM(F130,I140)</f>
        <v>0</v>
      </c>
      <c r="F130" s="581"/>
      <c r="G130" s="589"/>
      <c r="H130" s="589"/>
      <c r="I130" s="589"/>
      <c r="J130" s="584">
        <f t="shared" ref="J130:J157" si="55">SUM(L130,O130)</f>
        <v>0</v>
      </c>
      <c r="K130" s="584"/>
      <c r="L130" s="589"/>
      <c r="M130" s="589"/>
      <c r="N130" s="589"/>
      <c r="O130" s="589"/>
      <c r="P130" s="589"/>
      <c r="Q130" s="589"/>
      <c r="R130" s="745">
        <f>SUM(E130,J130)</f>
        <v>0</v>
      </c>
      <c r="T130" s="586"/>
      <c r="U130" s="586"/>
      <c r="V130" s="586"/>
      <c r="W130" s="586"/>
      <c r="X130" s="586"/>
      <c r="Y130" s="586"/>
      <c r="Z130" s="586"/>
      <c r="AA130" s="586"/>
      <c r="AB130" s="586"/>
      <c r="AC130" s="586"/>
      <c r="AD130" s="586"/>
      <c r="AE130" s="586"/>
      <c r="AF130" s="586"/>
    </row>
    <row r="131" spans="1:121" s="600" customFormat="1" ht="22.5" hidden="1" customHeight="1" x14ac:dyDescent="0.25">
      <c r="A131" s="590"/>
      <c r="B131" s="590"/>
      <c r="C131" s="591"/>
      <c r="D131" s="592"/>
      <c r="E131" s="593">
        <f t="shared" si="54"/>
        <v>0</v>
      </c>
      <c r="F131" s="594"/>
      <c r="G131" s="595"/>
      <c r="H131" s="595"/>
      <c r="I131" s="595"/>
      <c r="J131" s="596">
        <f t="shared" si="55"/>
        <v>0</v>
      </c>
      <c r="K131" s="596"/>
      <c r="L131" s="597"/>
      <c r="M131" s="597"/>
      <c r="N131" s="597"/>
      <c r="O131" s="597"/>
      <c r="P131" s="597"/>
      <c r="Q131" s="597"/>
      <c r="R131" s="746">
        <f>SUM(E131,J131)</f>
        <v>0</v>
      </c>
      <c r="S131" s="598"/>
      <c r="T131" s="598"/>
      <c r="U131" s="598"/>
      <c r="V131" s="598"/>
      <c r="W131" s="598"/>
      <c r="X131" s="598"/>
      <c r="Y131" s="598"/>
      <c r="Z131" s="598"/>
      <c r="AA131" s="598"/>
      <c r="AB131" s="598"/>
      <c r="AC131" s="598"/>
      <c r="AD131" s="598"/>
      <c r="AE131" s="598"/>
      <c r="AF131" s="598"/>
      <c r="AG131" s="598"/>
      <c r="AH131" s="598"/>
      <c r="AI131" s="598"/>
      <c r="AJ131" s="598"/>
      <c r="AK131" s="598"/>
      <c r="AL131" s="598"/>
      <c r="AM131" s="598"/>
      <c r="AN131" s="599"/>
      <c r="AO131" s="599"/>
      <c r="AP131" s="599"/>
      <c r="AQ131" s="599"/>
      <c r="AR131" s="599"/>
      <c r="AS131" s="599"/>
      <c r="AT131" s="599"/>
      <c r="AU131" s="599"/>
      <c r="AV131" s="599"/>
      <c r="AW131" s="599"/>
      <c r="AX131" s="599"/>
      <c r="AY131" s="599"/>
      <c r="AZ131" s="599"/>
      <c r="BA131" s="599"/>
      <c r="BB131" s="599"/>
      <c r="BC131" s="599"/>
      <c r="BD131" s="599"/>
      <c r="BE131" s="599"/>
      <c r="BF131" s="599"/>
      <c r="BG131" s="599"/>
      <c r="BH131" s="599"/>
      <c r="BI131" s="599"/>
      <c r="BJ131" s="599"/>
      <c r="BK131" s="599"/>
      <c r="BL131" s="599"/>
      <c r="BM131" s="599"/>
      <c r="BN131" s="599"/>
      <c r="BO131" s="599"/>
      <c r="BP131" s="599"/>
      <c r="BQ131" s="599"/>
      <c r="BR131" s="599"/>
      <c r="BS131" s="599"/>
      <c r="BT131" s="599"/>
      <c r="BU131" s="599"/>
      <c r="BV131" s="599"/>
      <c r="BW131" s="599"/>
      <c r="BX131" s="599"/>
      <c r="BY131" s="599"/>
      <c r="BZ131" s="599"/>
      <c r="CA131" s="599"/>
      <c r="CB131" s="599"/>
      <c r="CC131" s="599"/>
      <c r="CD131" s="599"/>
      <c r="CE131" s="599"/>
      <c r="CF131" s="599"/>
      <c r="CG131" s="599"/>
      <c r="CH131" s="599"/>
      <c r="CI131" s="599"/>
      <c r="CJ131" s="599"/>
      <c r="CK131" s="599"/>
      <c r="CL131" s="599"/>
      <c r="CM131" s="599"/>
      <c r="CN131" s="599"/>
      <c r="CO131" s="599"/>
      <c r="CP131" s="599"/>
      <c r="CQ131" s="599"/>
      <c r="CR131" s="599"/>
      <c r="CS131" s="599"/>
      <c r="CT131" s="599"/>
      <c r="CU131" s="599"/>
      <c r="CV131" s="599"/>
      <c r="CW131" s="599"/>
      <c r="CX131" s="599"/>
      <c r="CY131" s="599"/>
      <c r="CZ131" s="599"/>
      <c r="DA131" s="599"/>
      <c r="DB131" s="599"/>
      <c r="DC131" s="599"/>
      <c r="DD131" s="599"/>
      <c r="DE131" s="599"/>
      <c r="DF131" s="599"/>
      <c r="DG131" s="599"/>
      <c r="DH131" s="599"/>
      <c r="DI131" s="599"/>
      <c r="DJ131" s="599"/>
      <c r="DK131" s="599"/>
      <c r="DL131" s="599"/>
      <c r="DM131" s="599"/>
      <c r="DN131" s="599"/>
      <c r="DO131" s="599"/>
      <c r="DP131" s="599"/>
      <c r="DQ131" s="599"/>
    </row>
    <row r="132" spans="1:121" s="608" customFormat="1" ht="22.5" hidden="1" customHeight="1" x14ac:dyDescent="0.25">
      <c r="A132" s="601"/>
      <c r="B132" s="601"/>
      <c r="C132" s="602"/>
      <c r="D132" s="592"/>
      <c r="E132" s="593">
        <f t="shared" si="54"/>
        <v>0</v>
      </c>
      <c r="F132" s="603"/>
      <c r="G132" s="604"/>
      <c r="H132" s="604"/>
      <c r="I132" s="604"/>
      <c r="J132" s="605">
        <f t="shared" si="55"/>
        <v>0</v>
      </c>
      <c r="K132" s="605"/>
      <c r="L132" s="606"/>
      <c r="M132" s="606"/>
      <c r="N132" s="606"/>
      <c r="O132" s="606"/>
      <c r="P132" s="606"/>
      <c r="Q132" s="606"/>
      <c r="R132" s="747">
        <f>SUM(E132,J132)</f>
        <v>0</v>
      </c>
      <c r="S132" s="607"/>
      <c r="T132" s="607"/>
      <c r="U132" s="607"/>
      <c r="V132" s="607"/>
      <c r="W132" s="607"/>
      <c r="X132" s="607"/>
      <c r="Y132" s="607"/>
      <c r="Z132" s="607"/>
      <c r="AA132" s="607"/>
      <c r="AB132" s="607"/>
      <c r="AC132" s="607"/>
      <c r="AD132" s="607"/>
      <c r="AE132" s="607"/>
      <c r="AF132" s="607"/>
      <c r="AG132" s="607"/>
      <c r="AH132" s="607"/>
      <c r="AI132" s="607"/>
      <c r="AJ132" s="607"/>
      <c r="AK132" s="607"/>
      <c r="AL132" s="607"/>
      <c r="AM132" s="607"/>
      <c r="AN132" s="607"/>
      <c r="AO132" s="607"/>
      <c r="AP132" s="607"/>
      <c r="AQ132" s="607"/>
      <c r="AR132" s="607"/>
      <c r="AS132" s="607"/>
      <c r="AT132" s="607"/>
      <c r="AU132" s="607"/>
      <c r="AV132" s="607"/>
      <c r="AW132" s="607"/>
      <c r="AX132" s="607"/>
      <c r="AY132" s="607"/>
      <c r="AZ132" s="607"/>
      <c r="BA132" s="607"/>
      <c r="BB132" s="607"/>
      <c r="BC132" s="607"/>
      <c r="BD132" s="607"/>
      <c r="BE132" s="607"/>
      <c r="BF132" s="607"/>
      <c r="BG132" s="607"/>
      <c r="BH132" s="607"/>
      <c r="BI132" s="607"/>
      <c r="BJ132" s="607"/>
      <c r="BK132" s="607"/>
      <c r="BL132" s="607"/>
      <c r="BM132" s="607"/>
      <c r="BN132" s="607"/>
      <c r="BO132" s="607"/>
      <c r="BP132" s="607"/>
      <c r="BQ132" s="607"/>
      <c r="BR132" s="607"/>
      <c r="BS132" s="607"/>
      <c r="BT132" s="607"/>
      <c r="BU132" s="607"/>
      <c r="BV132" s="607"/>
      <c r="BW132" s="607"/>
      <c r="BX132" s="607"/>
      <c r="BY132" s="607"/>
      <c r="BZ132" s="607"/>
      <c r="CA132" s="607"/>
      <c r="CB132" s="607"/>
      <c r="CC132" s="607"/>
      <c r="CD132" s="607"/>
      <c r="CE132" s="607"/>
      <c r="CF132" s="607"/>
      <c r="CG132" s="607"/>
      <c r="CH132" s="607"/>
      <c r="CI132" s="607"/>
      <c r="CJ132" s="607"/>
      <c r="CK132" s="607"/>
      <c r="CL132" s="607"/>
      <c r="CM132" s="607"/>
      <c r="CN132" s="607"/>
      <c r="CO132" s="607"/>
      <c r="CP132" s="607"/>
      <c r="CQ132" s="607"/>
      <c r="CR132" s="607"/>
      <c r="CS132" s="607"/>
      <c r="CT132" s="607"/>
      <c r="CU132" s="607"/>
      <c r="CV132" s="607"/>
      <c r="CW132" s="607"/>
      <c r="CX132" s="607"/>
      <c r="CY132" s="607"/>
      <c r="CZ132" s="607"/>
      <c r="DA132" s="607"/>
      <c r="DB132" s="607"/>
      <c r="DC132" s="607"/>
      <c r="DD132" s="607"/>
      <c r="DE132" s="607"/>
      <c r="DF132" s="607"/>
      <c r="DG132" s="607"/>
      <c r="DH132" s="607"/>
      <c r="DI132" s="607"/>
      <c r="DJ132" s="607"/>
      <c r="DK132" s="607"/>
      <c r="DL132" s="607"/>
      <c r="DM132" s="607"/>
      <c r="DN132" s="607"/>
      <c r="DO132" s="607"/>
      <c r="DP132" s="607"/>
      <c r="DQ132" s="607"/>
    </row>
    <row r="133" spans="1:121" s="608" customFormat="1" ht="22.5" hidden="1" customHeight="1" x14ac:dyDescent="0.25">
      <c r="A133" s="609"/>
      <c r="B133" s="609"/>
      <c r="C133" s="602"/>
      <c r="D133" s="592"/>
      <c r="E133" s="593">
        <f t="shared" si="54"/>
        <v>0</v>
      </c>
      <c r="F133" s="610"/>
      <c r="G133" s="611"/>
      <c r="H133" s="611"/>
      <c r="I133" s="611"/>
      <c r="J133" s="612">
        <f>SUM(L133,O133)</f>
        <v>0</v>
      </c>
      <c r="K133" s="612"/>
      <c r="L133" s="611"/>
      <c r="M133" s="611"/>
      <c r="N133" s="611"/>
      <c r="O133" s="611"/>
      <c r="P133" s="611"/>
      <c r="Q133" s="611"/>
      <c r="R133" s="748">
        <f>SUM(J133,E133)</f>
        <v>0</v>
      </c>
      <c r="S133" s="607"/>
      <c r="T133" s="607"/>
      <c r="U133" s="607"/>
      <c r="V133" s="607"/>
      <c r="W133" s="607"/>
      <c r="X133" s="607"/>
      <c r="Y133" s="607"/>
      <c r="Z133" s="607"/>
      <c r="AA133" s="607"/>
      <c r="AB133" s="607"/>
      <c r="AC133" s="607"/>
      <c r="AD133" s="607"/>
      <c r="AE133" s="607"/>
      <c r="AF133" s="607"/>
      <c r="AG133" s="607"/>
      <c r="AH133" s="607"/>
      <c r="AI133" s="607"/>
      <c r="AJ133" s="607"/>
      <c r="AK133" s="607"/>
      <c r="AL133" s="607"/>
      <c r="AM133" s="607"/>
      <c r="AN133" s="607"/>
      <c r="AO133" s="607"/>
      <c r="AP133" s="607"/>
      <c r="AQ133" s="607"/>
      <c r="AR133" s="607"/>
      <c r="AS133" s="607"/>
      <c r="AT133" s="607"/>
      <c r="AU133" s="607"/>
      <c r="AV133" s="607"/>
      <c r="AW133" s="607"/>
      <c r="AX133" s="607"/>
      <c r="AY133" s="607"/>
      <c r="AZ133" s="607"/>
      <c r="BA133" s="607"/>
      <c r="BB133" s="607"/>
      <c r="BC133" s="607"/>
      <c r="BD133" s="607"/>
      <c r="BE133" s="607"/>
      <c r="BF133" s="607"/>
      <c r="BG133" s="607"/>
      <c r="BH133" s="607"/>
      <c r="BI133" s="607"/>
      <c r="BJ133" s="607"/>
      <c r="BK133" s="607"/>
      <c r="BL133" s="607"/>
      <c r="BM133" s="607"/>
      <c r="BN133" s="607"/>
      <c r="BO133" s="607"/>
      <c r="BP133" s="607"/>
      <c r="BQ133" s="607"/>
      <c r="BR133" s="607"/>
      <c r="BS133" s="607"/>
      <c r="BT133" s="607"/>
      <c r="BU133" s="607"/>
      <c r="BV133" s="607"/>
      <c r="BW133" s="607"/>
      <c r="BX133" s="607"/>
      <c r="BY133" s="607"/>
      <c r="BZ133" s="607"/>
      <c r="CA133" s="607"/>
      <c r="CB133" s="607"/>
      <c r="CC133" s="607"/>
      <c r="CD133" s="607"/>
      <c r="CE133" s="607"/>
      <c r="CF133" s="607"/>
      <c r="CG133" s="607"/>
      <c r="CH133" s="607"/>
      <c r="CI133" s="607"/>
      <c r="CJ133" s="607"/>
      <c r="CK133" s="607"/>
      <c r="CL133" s="607"/>
      <c r="CM133" s="607"/>
      <c r="CN133" s="607"/>
      <c r="CO133" s="607"/>
      <c r="CP133" s="607"/>
      <c r="CQ133" s="607"/>
      <c r="CR133" s="607"/>
      <c r="CS133" s="607"/>
      <c r="CT133" s="607"/>
      <c r="CU133" s="607"/>
      <c r="CV133" s="607"/>
      <c r="CW133" s="607"/>
      <c r="CX133" s="607"/>
      <c r="CY133" s="607"/>
      <c r="CZ133" s="607"/>
      <c r="DA133" s="607"/>
      <c r="DB133" s="607"/>
      <c r="DC133" s="607"/>
      <c r="DD133" s="607"/>
      <c r="DE133" s="607"/>
      <c r="DF133" s="607"/>
      <c r="DG133" s="607"/>
      <c r="DH133" s="607"/>
      <c r="DI133" s="607"/>
      <c r="DJ133" s="607"/>
      <c r="DK133" s="607"/>
      <c r="DL133" s="607"/>
      <c r="DM133" s="607"/>
      <c r="DN133" s="607"/>
      <c r="DO133" s="607"/>
      <c r="DP133" s="607"/>
      <c r="DQ133" s="607"/>
    </row>
    <row r="134" spans="1:121" s="608" customFormat="1" ht="22.5" hidden="1" customHeight="1" x14ac:dyDescent="0.25">
      <c r="A134" s="601"/>
      <c r="B134" s="601"/>
      <c r="C134" s="602"/>
      <c r="D134" s="592"/>
      <c r="E134" s="593">
        <f t="shared" si="54"/>
        <v>0</v>
      </c>
      <c r="F134" s="613"/>
      <c r="G134" s="604"/>
      <c r="H134" s="604"/>
      <c r="I134" s="604"/>
      <c r="J134" s="605">
        <f t="shared" si="55"/>
        <v>0</v>
      </c>
      <c r="K134" s="605"/>
      <c r="L134" s="606"/>
      <c r="M134" s="606"/>
      <c r="N134" s="606"/>
      <c r="O134" s="606"/>
      <c r="P134" s="606"/>
      <c r="Q134" s="606"/>
      <c r="R134" s="747">
        <f t="shared" ref="R134:R142" si="56">SUM(E134,J134)</f>
        <v>0</v>
      </c>
      <c r="S134" s="607"/>
      <c r="T134" s="607"/>
      <c r="U134" s="607"/>
      <c r="V134" s="607"/>
      <c r="W134" s="607"/>
      <c r="X134" s="607"/>
      <c r="Y134" s="607"/>
      <c r="Z134" s="607"/>
      <c r="AA134" s="607"/>
      <c r="AB134" s="607"/>
      <c r="AC134" s="607"/>
      <c r="AD134" s="607"/>
      <c r="AE134" s="607"/>
      <c r="AF134" s="607"/>
      <c r="AG134" s="607"/>
      <c r="AH134" s="607"/>
      <c r="AI134" s="607"/>
      <c r="AJ134" s="607"/>
      <c r="AK134" s="607"/>
      <c r="AL134" s="607"/>
      <c r="AM134" s="607"/>
      <c r="AN134" s="607"/>
      <c r="AO134" s="607"/>
      <c r="AP134" s="607"/>
      <c r="AQ134" s="607"/>
      <c r="AR134" s="607"/>
      <c r="AS134" s="607"/>
      <c r="AT134" s="607"/>
      <c r="AU134" s="607"/>
      <c r="AV134" s="607"/>
      <c r="AW134" s="607"/>
      <c r="AX134" s="607"/>
      <c r="AY134" s="607"/>
      <c r="AZ134" s="607"/>
      <c r="BA134" s="607"/>
      <c r="BB134" s="607"/>
      <c r="BC134" s="607"/>
      <c r="BD134" s="607"/>
      <c r="BE134" s="607"/>
      <c r="BF134" s="607"/>
      <c r="BG134" s="607"/>
      <c r="BH134" s="607"/>
      <c r="BI134" s="607"/>
      <c r="BJ134" s="607"/>
      <c r="BK134" s="607"/>
      <c r="BL134" s="607"/>
      <c r="BM134" s="607"/>
      <c r="BN134" s="607"/>
      <c r="BO134" s="607"/>
      <c r="BP134" s="607"/>
      <c r="BQ134" s="607"/>
      <c r="BR134" s="607"/>
      <c r="BS134" s="607"/>
      <c r="BT134" s="607"/>
      <c r="BU134" s="607"/>
      <c r="BV134" s="607"/>
      <c r="BW134" s="607"/>
      <c r="BX134" s="607"/>
      <c r="BY134" s="607"/>
      <c r="BZ134" s="607"/>
      <c r="CA134" s="607"/>
      <c r="CB134" s="607"/>
      <c r="CC134" s="607"/>
      <c r="CD134" s="607"/>
      <c r="CE134" s="607"/>
      <c r="CF134" s="607"/>
      <c r="CG134" s="607"/>
      <c r="CH134" s="607"/>
      <c r="CI134" s="607"/>
      <c r="CJ134" s="607"/>
      <c r="CK134" s="607"/>
      <c r="CL134" s="607"/>
      <c r="CM134" s="607"/>
      <c r="CN134" s="607"/>
      <c r="CO134" s="607"/>
      <c r="CP134" s="607"/>
      <c r="CQ134" s="607"/>
      <c r="CR134" s="607"/>
      <c r="CS134" s="607"/>
      <c r="CT134" s="607"/>
      <c r="CU134" s="607"/>
      <c r="CV134" s="607"/>
      <c r="CW134" s="607"/>
      <c r="CX134" s="607"/>
      <c r="CY134" s="607"/>
      <c r="CZ134" s="607"/>
      <c r="DA134" s="607"/>
      <c r="DB134" s="607"/>
      <c r="DC134" s="607"/>
      <c r="DD134" s="607"/>
      <c r="DE134" s="607"/>
      <c r="DF134" s="607"/>
      <c r="DG134" s="607"/>
      <c r="DH134" s="607"/>
      <c r="DI134" s="607"/>
      <c r="DJ134" s="607"/>
      <c r="DK134" s="607"/>
      <c r="DL134" s="607"/>
      <c r="DM134" s="607"/>
      <c r="DN134" s="607"/>
      <c r="DO134" s="607"/>
      <c r="DP134" s="607"/>
      <c r="DQ134" s="607"/>
    </row>
    <row r="135" spans="1:121" s="608" customFormat="1" ht="22.5" hidden="1" customHeight="1" x14ac:dyDescent="0.25">
      <c r="A135" s="614"/>
      <c r="B135" s="601"/>
      <c r="C135" s="602"/>
      <c r="D135" s="615"/>
      <c r="E135" s="593">
        <f t="shared" si="54"/>
        <v>0</v>
      </c>
      <c r="F135" s="613"/>
      <c r="G135" s="604"/>
      <c r="H135" s="604"/>
      <c r="I135" s="604"/>
      <c r="J135" s="605"/>
      <c r="K135" s="605"/>
      <c r="L135" s="606"/>
      <c r="M135" s="606"/>
      <c r="N135" s="606"/>
      <c r="O135" s="606"/>
      <c r="P135" s="606"/>
      <c r="Q135" s="606"/>
      <c r="R135" s="747">
        <f t="shared" si="56"/>
        <v>0</v>
      </c>
      <c r="S135" s="607"/>
      <c r="T135" s="607"/>
      <c r="U135" s="607"/>
      <c r="V135" s="607"/>
      <c r="W135" s="607"/>
      <c r="X135" s="607"/>
      <c r="Y135" s="607"/>
      <c r="Z135" s="607"/>
      <c r="AA135" s="607"/>
      <c r="AB135" s="607"/>
      <c r="AC135" s="607"/>
      <c r="AD135" s="607"/>
      <c r="AE135" s="607"/>
      <c r="AF135" s="607"/>
      <c r="AG135" s="607"/>
      <c r="AH135" s="607"/>
      <c r="AI135" s="607"/>
      <c r="AJ135" s="607"/>
      <c r="AK135" s="607"/>
      <c r="AL135" s="607"/>
      <c r="AM135" s="607"/>
      <c r="AN135" s="607"/>
      <c r="AO135" s="607"/>
      <c r="AP135" s="607"/>
      <c r="AQ135" s="607"/>
      <c r="AR135" s="607"/>
      <c r="AS135" s="607"/>
      <c r="AT135" s="607"/>
      <c r="AU135" s="607"/>
      <c r="AV135" s="607"/>
      <c r="AW135" s="607"/>
      <c r="AX135" s="607"/>
      <c r="AY135" s="607"/>
      <c r="AZ135" s="607"/>
      <c r="BA135" s="607"/>
      <c r="BB135" s="607"/>
      <c r="BC135" s="607"/>
      <c r="BD135" s="607"/>
      <c r="BE135" s="607"/>
      <c r="BF135" s="607"/>
      <c r="BG135" s="607"/>
      <c r="BH135" s="607"/>
      <c r="BI135" s="607"/>
      <c r="BJ135" s="607"/>
      <c r="BK135" s="607"/>
      <c r="BL135" s="607"/>
      <c r="BM135" s="607"/>
      <c r="BN135" s="607"/>
      <c r="BO135" s="607"/>
      <c r="BP135" s="607"/>
      <c r="BQ135" s="607"/>
      <c r="BR135" s="607"/>
      <c r="BS135" s="607"/>
      <c r="BT135" s="607"/>
      <c r="BU135" s="607"/>
      <c r="BV135" s="607"/>
      <c r="BW135" s="607"/>
      <c r="BX135" s="607"/>
      <c r="BY135" s="607"/>
      <c r="BZ135" s="607"/>
      <c r="CA135" s="607"/>
      <c r="CB135" s="607"/>
      <c r="CC135" s="607"/>
      <c r="CD135" s="607"/>
      <c r="CE135" s="607"/>
      <c r="CF135" s="607"/>
      <c r="CG135" s="607"/>
      <c r="CH135" s="607"/>
      <c r="CI135" s="607"/>
      <c r="CJ135" s="607"/>
      <c r="CK135" s="607"/>
      <c r="CL135" s="607"/>
      <c r="CM135" s="607"/>
      <c r="CN135" s="607"/>
      <c r="CO135" s="607"/>
      <c r="CP135" s="607"/>
      <c r="CQ135" s="607"/>
      <c r="CR135" s="607"/>
      <c r="CS135" s="607"/>
      <c r="CT135" s="607"/>
      <c r="CU135" s="607"/>
      <c r="CV135" s="607"/>
      <c r="CW135" s="607"/>
      <c r="CX135" s="607"/>
      <c r="CY135" s="607"/>
      <c r="CZ135" s="607"/>
      <c r="DA135" s="607"/>
      <c r="DB135" s="607"/>
      <c r="DC135" s="607"/>
      <c r="DD135" s="607"/>
      <c r="DE135" s="607"/>
      <c r="DF135" s="607"/>
      <c r="DG135" s="607"/>
      <c r="DH135" s="607"/>
      <c r="DI135" s="607"/>
      <c r="DJ135" s="607"/>
      <c r="DK135" s="607"/>
      <c r="DL135" s="607"/>
      <c r="DM135" s="607"/>
      <c r="DN135" s="607"/>
      <c r="DO135" s="607"/>
      <c r="DP135" s="607"/>
      <c r="DQ135" s="607"/>
    </row>
    <row r="136" spans="1:121" s="617" customFormat="1" ht="22.5" hidden="1" customHeight="1" x14ac:dyDescent="0.25">
      <c r="A136" s="614"/>
      <c r="B136" s="601"/>
      <c r="C136" s="602"/>
      <c r="D136" s="616"/>
      <c r="E136" s="593">
        <f t="shared" si="54"/>
        <v>0</v>
      </c>
      <c r="F136" s="613"/>
      <c r="G136" s="604"/>
      <c r="H136" s="604"/>
      <c r="I136" s="604"/>
      <c r="J136" s="605">
        <f t="shared" si="55"/>
        <v>0</v>
      </c>
      <c r="K136" s="605"/>
      <c r="L136" s="606"/>
      <c r="M136" s="606"/>
      <c r="N136" s="606"/>
      <c r="O136" s="606"/>
      <c r="P136" s="606"/>
      <c r="Q136" s="606"/>
      <c r="R136" s="747">
        <f t="shared" si="56"/>
        <v>0</v>
      </c>
    </row>
    <row r="137" spans="1:121" s="608" customFormat="1" ht="22.5" hidden="1" customHeight="1" x14ac:dyDescent="0.25">
      <c r="A137" s="614"/>
      <c r="B137" s="601"/>
      <c r="C137" s="602"/>
      <c r="D137" s="592"/>
      <c r="E137" s="593">
        <f t="shared" si="54"/>
        <v>0</v>
      </c>
      <c r="F137" s="603"/>
      <c r="G137" s="603"/>
      <c r="H137" s="603"/>
      <c r="I137" s="603">
        <f t="shared" ref="I137:R137" si="57">SUM(I138:I146)</f>
        <v>0</v>
      </c>
      <c r="J137" s="603">
        <f t="shared" si="57"/>
        <v>0</v>
      </c>
      <c r="K137" s="603"/>
      <c r="L137" s="603">
        <f t="shared" si="57"/>
        <v>0</v>
      </c>
      <c r="M137" s="603">
        <f t="shared" si="57"/>
        <v>0</v>
      </c>
      <c r="N137" s="603">
        <f t="shared" si="57"/>
        <v>0</v>
      </c>
      <c r="O137" s="603">
        <f t="shared" si="57"/>
        <v>0</v>
      </c>
      <c r="P137" s="603">
        <f t="shared" si="57"/>
        <v>0</v>
      </c>
      <c r="Q137" s="603">
        <f t="shared" si="57"/>
        <v>0</v>
      </c>
      <c r="R137" s="749">
        <f t="shared" si="57"/>
        <v>0</v>
      </c>
      <c r="S137" s="607"/>
      <c r="T137" s="607"/>
      <c r="U137" s="607"/>
      <c r="V137" s="607"/>
      <c r="W137" s="607"/>
      <c r="X137" s="607"/>
      <c r="Y137" s="607"/>
      <c r="Z137" s="607"/>
      <c r="AA137" s="607"/>
      <c r="AB137" s="607"/>
      <c r="AC137" s="607"/>
      <c r="AD137" s="607"/>
      <c r="AE137" s="607"/>
      <c r="AF137" s="607"/>
      <c r="AG137" s="607"/>
      <c r="AH137" s="607"/>
      <c r="AI137" s="607"/>
      <c r="AJ137" s="607"/>
      <c r="AK137" s="607"/>
      <c r="AL137" s="607"/>
      <c r="AM137" s="607"/>
      <c r="AN137" s="607"/>
      <c r="AO137" s="607"/>
      <c r="AP137" s="607"/>
      <c r="AQ137" s="607"/>
      <c r="AR137" s="607"/>
      <c r="AS137" s="607"/>
      <c r="AT137" s="607"/>
      <c r="AU137" s="607"/>
      <c r="AV137" s="607"/>
      <c r="AW137" s="607"/>
      <c r="AX137" s="607"/>
      <c r="AY137" s="607"/>
      <c r="AZ137" s="607"/>
      <c r="BA137" s="607"/>
      <c r="BB137" s="607"/>
      <c r="BC137" s="607"/>
      <c r="BD137" s="607"/>
      <c r="BE137" s="607"/>
      <c r="BF137" s="607"/>
      <c r="BG137" s="607"/>
      <c r="BH137" s="607"/>
      <c r="BI137" s="607"/>
      <c r="BJ137" s="607"/>
      <c r="BK137" s="607"/>
      <c r="BL137" s="607"/>
      <c r="BM137" s="607"/>
      <c r="BN137" s="607"/>
      <c r="BO137" s="607"/>
      <c r="BP137" s="607"/>
      <c r="BQ137" s="607"/>
      <c r="BR137" s="607"/>
      <c r="BS137" s="607"/>
      <c r="BT137" s="607"/>
      <c r="BU137" s="607"/>
      <c r="BV137" s="607"/>
      <c r="BW137" s="607"/>
      <c r="BX137" s="607"/>
      <c r="BY137" s="607"/>
      <c r="BZ137" s="607"/>
      <c r="CA137" s="607"/>
      <c r="CB137" s="607"/>
      <c r="CC137" s="607"/>
      <c r="CD137" s="607"/>
      <c r="CE137" s="607"/>
      <c r="CF137" s="607"/>
      <c r="CG137" s="607"/>
      <c r="CH137" s="607"/>
      <c r="CI137" s="607"/>
      <c r="CJ137" s="607"/>
      <c r="CK137" s="607"/>
      <c r="CL137" s="607"/>
      <c r="CM137" s="607"/>
      <c r="CN137" s="607"/>
      <c r="CO137" s="607"/>
      <c r="CP137" s="607"/>
      <c r="CQ137" s="607"/>
      <c r="CR137" s="607"/>
      <c r="CS137" s="607"/>
      <c r="CT137" s="607"/>
      <c r="CU137" s="607"/>
      <c r="CV137" s="607"/>
      <c r="CW137" s="607"/>
      <c r="CX137" s="607"/>
      <c r="CY137" s="607"/>
      <c r="CZ137" s="607"/>
      <c r="DA137" s="607"/>
      <c r="DB137" s="607"/>
      <c r="DC137" s="607"/>
      <c r="DD137" s="607"/>
      <c r="DE137" s="607"/>
      <c r="DF137" s="607"/>
      <c r="DG137" s="607"/>
      <c r="DH137" s="607"/>
      <c r="DI137" s="607"/>
      <c r="DJ137" s="607"/>
      <c r="DK137" s="607"/>
      <c r="DL137" s="607"/>
      <c r="DM137" s="607"/>
      <c r="DN137" s="607"/>
      <c r="DO137" s="607"/>
      <c r="DP137" s="607"/>
      <c r="DQ137" s="607"/>
    </row>
    <row r="138" spans="1:121" s="627" customFormat="1" ht="22.5" hidden="1" customHeight="1" x14ac:dyDescent="0.25">
      <c r="A138" s="618"/>
      <c r="B138" s="619"/>
      <c r="C138" s="620"/>
      <c r="D138" s="621"/>
      <c r="E138" s="622">
        <f>SUM(F138,I138)</f>
        <v>0</v>
      </c>
      <c r="F138" s="622"/>
      <c r="G138" s="623"/>
      <c r="H138" s="623"/>
      <c r="I138" s="623"/>
      <c r="J138" s="624">
        <f t="shared" si="55"/>
        <v>0</v>
      </c>
      <c r="K138" s="624"/>
      <c r="L138" s="625"/>
      <c r="M138" s="625"/>
      <c r="N138" s="625"/>
      <c r="O138" s="625"/>
      <c r="P138" s="625"/>
      <c r="Q138" s="625"/>
      <c r="R138" s="750">
        <f t="shared" si="56"/>
        <v>0</v>
      </c>
      <c r="S138" s="626"/>
      <c r="T138" s="626"/>
      <c r="U138" s="626"/>
      <c r="V138" s="626"/>
      <c r="W138" s="626"/>
      <c r="X138" s="626"/>
      <c r="Y138" s="626"/>
      <c r="Z138" s="626"/>
      <c r="AA138" s="626"/>
      <c r="AB138" s="626"/>
      <c r="AC138" s="626"/>
      <c r="AD138" s="626"/>
      <c r="AE138" s="626"/>
      <c r="AF138" s="626"/>
      <c r="AG138" s="626"/>
      <c r="AH138" s="626"/>
      <c r="AI138" s="626"/>
      <c r="AJ138" s="626"/>
      <c r="AK138" s="626"/>
      <c r="AL138" s="626"/>
      <c r="AM138" s="626"/>
      <c r="AN138" s="626"/>
      <c r="AO138" s="626"/>
      <c r="AP138" s="626"/>
      <c r="AQ138" s="626"/>
      <c r="AR138" s="626"/>
      <c r="AS138" s="626"/>
      <c r="AT138" s="626"/>
      <c r="AU138" s="626"/>
      <c r="AV138" s="626"/>
      <c r="AW138" s="626"/>
      <c r="AX138" s="626"/>
      <c r="AY138" s="626"/>
      <c r="AZ138" s="626"/>
      <c r="BA138" s="626"/>
      <c r="BB138" s="626"/>
      <c r="BC138" s="626"/>
      <c r="BD138" s="626"/>
      <c r="BE138" s="626"/>
      <c r="BF138" s="626"/>
      <c r="BG138" s="626"/>
      <c r="BH138" s="626"/>
      <c r="BI138" s="626"/>
      <c r="BJ138" s="626"/>
      <c r="BK138" s="626"/>
      <c r="BL138" s="626"/>
      <c r="BM138" s="626"/>
      <c r="BN138" s="626"/>
      <c r="BO138" s="626"/>
      <c r="BP138" s="626"/>
      <c r="BQ138" s="626"/>
      <c r="BR138" s="626"/>
      <c r="BS138" s="626"/>
      <c r="BT138" s="626"/>
      <c r="BU138" s="626"/>
      <c r="BV138" s="626"/>
      <c r="BW138" s="626"/>
      <c r="BX138" s="626"/>
      <c r="BY138" s="626"/>
      <c r="BZ138" s="626"/>
      <c r="CA138" s="626"/>
      <c r="CB138" s="626"/>
      <c r="CC138" s="626"/>
      <c r="CD138" s="626"/>
      <c r="CE138" s="626"/>
      <c r="CF138" s="626"/>
      <c r="CG138" s="626"/>
      <c r="CH138" s="626"/>
      <c r="CI138" s="626"/>
      <c r="CJ138" s="626"/>
      <c r="CK138" s="626"/>
      <c r="CL138" s="626"/>
      <c r="CM138" s="626"/>
      <c r="CN138" s="626"/>
      <c r="CO138" s="626"/>
      <c r="CP138" s="626"/>
      <c r="CQ138" s="626"/>
      <c r="CR138" s="626"/>
      <c r="CS138" s="626"/>
      <c r="CT138" s="626"/>
      <c r="CU138" s="626"/>
      <c r="CV138" s="626"/>
      <c r="CW138" s="626"/>
      <c r="CX138" s="626"/>
      <c r="CY138" s="626"/>
      <c r="CZ138" s="626"/>
      <c r="DA138" s="626"/>
      <c r="DB138" s="626"/>
      <c r="DC138" s="626"/>
      <c r="DD138" s="626"/>
      <c r="DE138" s="626"/>
      <c r="DF138" s="626"/>
      <c r="DG138" s="626"/>
      <c r="DH138" s="626"/>
      <c r="DI138" s="626"/>
      <c r="DJ138" s="626"/>
      <c r="DK138" s="626"/>
      <c r="DL138" s="626"/>
      <c r="DM138" s="626"/>
      <c r="DN138" s="626"/>
      <c r="DO138" s="626"/>
      <c r="DP138" s="626"/>
      <c r="DQ138" s="626"/>
    </row>
    <row r="139" spans="1:121" s="627" customFormat="1" ht="22.5" hidden="1" customHeight="1" x14ac:dyDescent="0.25">
      <c r="A139" s="618"/>
      <c r="B139" s="619"/>
      <c r="C139" s="620"/>
      <c r="D139" s="628"/>
      <c r="E139" s="622">
        <f t="shared" si="42"/>
        <v>0</v>
      </c>
      <c r="F139" s="622"/>
      <c r="G139" s="623"/>
      <c r="H139" s="623"/>
      <c r="I139" s="623"/>
      <c r="J139" s="624">
        <f t="shared" si="55"/>
        <v>0</v>
      </c>
      <c r="K139" s="624"/>
      <c r="L139" s="625"/>
      <c r="M139" s="625"/>
      <c r="N139" s="625"/>
      <c r="O139" s="625"/>
      <c r="P139" s="625"/>
      <c r="Q139" s="625"/>
      <c r="R139" s="750">
        <f t="shared" si="56"/>
        <v>0</v>
      </c>
      <c r="S139" s="626"/>
      <c r="T139" s="626"/>
      <c r="U139" s="626"/>
      <c r="V139" s="626"/>
      <c r="W139" s="626"/>
      <c r="X139" s="626"/>
      <c r="Y139" s="626"/>
      <c r="Z139" s="626"/>
      <c r="AA139" s="626"/>
      <c r="AB139" s="626"/>
      <c r="AC139" s="626"/>
      <c r="AD139" s="626"/>
      <c r="AE139" s="626"/>
      <c r="AF139" s="626"/>
      <c r="AG139" s="626"/>
      <c r="AH139" s="626"/>
      <c r="AI139" s="626"/>
      <c r="AJ139" s="626"/>
      <c r="AK139" s="626"/>
      <c r="AL139" s="626"/>
      <c r="AM139" s="626"/>
      <c r="AN139" s="626"/>
      <c r="AO139" s="626"/>
      <c r="AP139" s="626"/>
      <c r="AQ139" s="626"/>
      <c r="AR139" s="626"/>
      <c r="AS139" s="626"/>
      <c r="AT139" s="626"/>
      <c r="AU139" s="626"/>
      <c r="AV139" s="626"/>
      <c r="AW139" s="626"/>
      <c r="AX139" s="626"/>
      <c r="AY139" s="626"/>
      <c r="AZ139" s="626"/>
      <c r="BA139" s="626"/>
      <c r="BB139" s="626"/>
      <c r="BC139" s="626"/>
      <c r="BD139" s="626"/>
      <c r="BE139" s="626"/>
      <c r="BF139" s="626"/>
      <c r="BG139" s="626"/>
      <c r="BH139" s="626"/>
      <c r="BI139" s="626"/>
      <c r="BJ139" s="626"/>
      <c r="BK139" s="626"/>
      <c r="BL139" s="626"/>
      <c r="BM139" s="626"/>
      <c r="BN139" s="626"/>
      <c r="BO139" s="626"/>
      <c r="BP139" s="626"/>
      <c r="BQ139" s="626"/>
      <c r="BR139" s="626"/>
      <c r="BS139" s="626"/>
      <c r="BT139" s="626"/>
      <c r="BU139" s="626"/>
      <c r="BV139" s="626"/>
      <c r="BW139" s="626"/>
      <c r="BX139" s="626"/>
      <c r="BY139" s="626"/>
      <c r="BZ139" s="626"/>
      <c r="CA139" s="626"/>
      <c r="CB139" s="626"/>
      <c r="CC139" s="626"/>
      <c r="CD139" s="626"/>
      <c r="CE139" s="626"/>
      <c r="CF139" s="626"/>
      <c r="CG139" s="626"/>
      <c r="CH139" s="626"/>
      <c r="CI139" s="626"/>
      <c r="CJ139" s="626"/>
      <c r="CK139" s="626"/>
      <c r="CL139" s="626"/>
      <c r="CM139" s="626"/>
      <c r="CN139" s="626"/>
      <c r="CO139" s="626"/>
      <c r="CP139" s="626"/>
      <c r="CQ139" s="626"/>
      <c r="CR139" s="626"/>
      <c r="CS139" s="626"/>
      <c r="CT139" s="626"/>
      <c r="CU139" s="626"/>
      <c r="CV139" s="626"/>
      <c r="CW139" s="626"/>
      <c r="CX139" s="626"/>
      <c r="CY139" s="626"/>
      <c r="CZ139" s="626"/>
      <c r="DA139" s="626"/>
      <c r="DB139" s="626"/>
      <c r="DC139" s="626"/>
      <c r="DD139" s="626"/>
      <c r="DE139" s="626"/>
      <c r="DF139" s="626"/>
      <c r="DG139" s="626"/>
      <c r="DH139" s="626"/>
      <c r="DI139" s="626"/>
      <c r="DJ139" s="626"/>
      <c r="DK139" s="626"/>
      <c r="DL139" s="626"/>
      <c r="DM139" s="626"/>
      <c r="DN139" s="626"/>
      <c r="DO139" s="626"/>
      <c r="DP139" s="626"/>
      <c r="DQ139" s="626"/>
    </row>
    <row r="140" spans="1:121" s="627" customFormat="1" ht="22.5" hidden="1" customHeight="1" x14ac:dyDescent="0.25">
      <c r="A140" s="618"/>
      <c r="B140" s="619"/>
      <c r="C140" s="620"/>
      <c r="D140" s="628"/>
      <c r="E140" s="622">
        <f t="shared" si="42"/>
        <v>0</v>
      </c>
      <c r="F140" s="622"/>
      <c r="G140" s="623"/>
      <c r="H140" s="623"/>
      <c r="I140" s="623"/>
      <c r="J140" s="624">
        <f t="shared" si="55"/>
        <v>0</v>
      </c>
      <c r="K140" s="624"/>
      <c r="L140" s="625"/>
      <c r="M140" s="625"/>
      <c r="N140" s="625"/>
      <c r="O140" s="625"/>
      <c r="P140" s="625"/>
      <c r="Q140" s="625"/>
      <c r="R140" s="750">
        <f t="shared" si="56"/>
        <v>0</v>
      </c>
      <c r="S140" s="626"/>
      <c r="T140" s="626"/>
      <c r="U140" s="626"/>
      <c r="V140" s="626"/>
      <c r="W140" s="626"/>
      <c r="X140" s="626"/>
      <c r="Y140" s="626"/>
      <c r="Z140" s="626"/>
      <c r="AA140" s="626"/>
      <c r="AB140" s="626"/>
      <c r="AC140" s="626"/>
      <c r="AD140" s="626"/>
      <c r="AE140" s="626"/>
      <c r="AF140" s="626"/>
      <c r="AG140" s="626"/>
      <c r="AH140" s="626"/>
      <c r="AI140" s="626"/>
      <c r="AJ140" s="626"/>
      <c r="AK140" s="626"/>
      <c r="AL140" s="626"/>
      <c r="AM140" s="626"/>
      <c r="AN140" s="626"/>
      <c r="AO140" s="626"/>
      <c r="AP140" s="626"/>
      <c r="AQ140" s="626"/>
      <c r="AR140" s="626"/>
      <c r="AS140" s="626"/>
      <c r="AT140" s="626"/>
      <c r="AU140" s="626"/>
      <c r="AV140" s="626"/>
      <c r="AW140" s="626"/>
      <c r="AX140" s="626"/>
      <c r="AY140" s="626"/>
      <c r="AZ140" s="626"/>
      <c r="BA140" s="626"/>
      <c r="BB140" s="626"/>
      <c r="BC140" s="626"/>
      <c r="BD140" s="626"/>
      <c r="BE140" s="626"/>
      <c r="BF140" s="626"/>
      <c r="BG140" s="626"/>
      <c r="BH140" s="626"/>
      <c r="BI140" s="626"/>
      <c r="BJ140" s="626"/>
      <c r="BK140" s="626"/>
      <c r="BL140" s="626"/>
      <c r="BM140" s="626"/>
      <c r="BN140" s="626"/>
      <c r="BO140" s="626"/>
      <c r="BP140" s="626"/>
      <c r="BQ140" s="626"/>
      <c r="BR140" s="626"/>
      <c r="BS140" s="626"/>
      <c r="BT140" s="626"/>
      <c r="BU140" s="626"/>
      <c r="BV140" s="626"/>
      <c r="BW140" s="626"/>
      <c r="BX140" s="626"/>
      <c r="BY140" s="626"/>
      <c r="BZ140" s="626"/>
      <c r="CA140" s="626"/>
      <c r="CB140" s="626"/>
      <c r="CC140" s="626"/>
      <c r="CD140" s="626"/>
      <c r="CE140" s="626"/>
      <c r="CF140" s="626"/>
      <c r="CG140" s="626"/>
      <c r="CH140" s="626"/>
      <c r="CI140" s="626"/>
      <c r="CJ140" s="626"/>
      <c r="CK140" s="626"/>
      <c r="CL140" s="626"/>
      <c r="CM140" s="626"/>
      <c r="CN140" s="626"/>
      <c r="CO140" s="626"/>
      <c r="CP140" s="626"/>
      <c r="CQ140" s="626"/>
      <c r="CR140" s="626"/>
      <c r="CS140" s="626"/>
      <c r="CT140" s="626"/>
      <c r="CU140" s="626"/>
      <c r="CV140" s="626"/>
      <c r="CW140" s="626"/>
      <c r="CX140" s="626"/>
      <c r="CY140" s="626"/>
      <c r="CZ140" s="626"/>
      <c r="DA140" s="626"/>
      <c r="DB140" s="626"/>
      <c r="DC140" s="626"/>
      <c r="DD140" s="626"/>
      <c r="DE140" s="626"/>
      <c r="DF140" s="626"/>
      <c r="DG140" s="626"/>
      <c r="DH140" s="626"/>
      <c r="DI140" s="626"/>
      <c r="DJ140" s="626"/>
      <c r="DK140" s="626"/>
      <c r="DL140" s="626"/>
      <c r="DM140" s="626"/>
      <c r="DN140" s="626"/>
      <c r="DO140" s="626"/>
      <c r="DP140" s="626"/>
      <c r="DQ140" s="626"/>
    </row>
    <row r="141" spans="1:121" s="627" customFormat="1" ht="26.25" hidden="1" customHeight="1" x14ac:dyDescent="0.25">
      <c r="A141" s="618"/>
      <c r="B141" s="619"/>
      <c r="C141" s="620"/>
      <c r="D141" s="628"/>
      <c r="E141" s="622">
        <f t="shared" si="42"/>
        <v>0</v>
      </c>
      <c r="F141" s="622"/>
      <c r="G141" s="623"/>
      <c r="H141" s="623"/>
      <c r="I141" s="623"/>
      <c r="J141" s="624">
        <f t="shared" si="55"/>
        <v>0</v>
      </c>
      <c r="K141" s="624"/>
      <c r="L141" s="625"/>
      <c r="M141" s="625"/>
      <c r="N141" s="625"/>
      <c r="O141" s="625"/>
      <c r="P141" s="625"/>
      <c r="Q141" s="625"/>
      <c r="R141" s="750">
        <f t="shared" si="56"/>
        <v>0</v>
      </c>
      <c r="S141" s="626"/>
      <c r="T141" s="626"/>
      <c r="U141" s="626"/>
      <c r="V141" s="626"/>
      <c r="W141" s="626"/>
      <c r="X141" s="626"/>
      <c r="Y141" s="626"/>
      <c r="Z141" s="626"/>
      <c r="AA141" s="626"/>
      <c r="AB141" s="626"/>
      <c r="AC141" s="626"/>
      <c r="AD141" s="626"/>
      <c r="AE141" s="626"/>
      <c r="AF141" s="626"/>
      <c r="AG141" s="626"/>
      <c r="AH141" s="626"/>
      <c r="AI141" s="626"/>
      <c r="AJ141" s="626"/>
      <c r="AK141" s="626"/>
      <c r="AL141" s="626"/>
      <c r="AM141" s="626"/>
      <c r="AN141" s="626"/>
      <c r="AO141" s="626"/>
      <c r="AP141" s="626"/>
      <c r="AQ141" s="626"/>
      <c r="AR141" s="626"/>
      <c r="AS141" s="626"/>
      <c r="AT141" s="626"/>
      <c r="AU141" s="626"/>
      <c r="AV141" s="626"/>
      <c r="AW141" s="626"/>
      <c r="AX141" s="626"/>
      <c r="AY141" s="626"/>
      <c r="AZ141" s="626"/>
      <c r="BA141" s="626"/>
      <c r="BB141" s="626"/>
      <c r="BC141" s="626"/>
      <c r="BD141" s="626"/>
      <c r="BE141" s="626"/>
      <c r="BF141" s="626"/>
      <c r="BG141" s="626"/>
      <c r="BH141" s="626"/>
      <c r="BI141" s="626"/>
      <c r="BJ141" s="626"/>
      <c r="BK141" s="626"/>
      <c r="BL141" s="626"/>
      <c r="BM141" s="626"/>
      <c r="BN141" s="626"/>
      <c r="BO141" s="626"/>
      <c r="BP141" s="626"/>
      <c r="BQ141" s="626"/>
      <c r="BR141" s="626"/>
      <c r="BS141" s="626"/>
      <c r="BT141" s="626"/>
      <c r="BU141" s="626"/>
      <c r="BV141" s="626"/>
      <c r="BW141" s="626"/>
      <c r="BX141" s="626"/>
      <c r="BY141" s="626"/>
      <c r="BZ141" s="626"/>
      <c r="CA141" s="626"/>
      <c r="CB141" s="626"/>
      <c r="CC141" s="626"/>
      <c r="CD141" s="626"/>
      <c r="CE141" s="626"/>
      <c r="CF141" s="626"/>
      <c r="CG141" s="626"/>
      <c r="CH141" s="626"/>
      <c r="CI141" s="626"/>
      <c r="CJ141" s="626"/>
      <c r="CK141" s="626"/>
      <c r="CL141" s="626"/>
      <c r="CM141" s="626"/>
      <c r="CN141" s="626"/>
      <c r="CO141" s="626"/>
      <c r="CP141" s="626"/>
      <c r="CQ141" s="626"/>
      <c r="CR141" s="626"/>
      <c r="CS141" s="626"/>
      <c r="CT141" s="626"/>
      <c r="CU141" s="626"/>
      <c r="CV141" s="626"/>
      <c r="CW141" s="626"/>
      <c r="CX141" s="626"/>
      <c r="CY141" s="626"/>
      <c r="CZ141" s="626"/>
      <c r="DA141" s="626"/>
      <c r="DB141" s="626"/>
      <c r="DC141" s="626"/>
      <c r="DD141" s="626"/>
      <c r="DE141" s="626"/>
      <c r="DF141" s="626"/>
      <c r="DG141" s="626"/>
      <c r="DH141" s="626"/>
      <c r="DI141" s="626"/>
      <c r="DJ141" s="626"/>
      <c r="DK141" s="626"/>
      <c r="DL141" s="626"/>
      <c r="DM141" s="626"/>
      <c r="DN141" s="626"/>
      <c r="DO141" s="626"/>
      <c r="DP141" s="626"/>
      <c r="DQ141" s="626"/>
    </row>
    <row r="142" spans="1:121" s="627" customFormat="1" ht="20.25" hidden="1" customHeight="1" x14ac:dyDescent="0.25">
      <c r="A142" s="618"/>
      <c r="B142" s="619"/>
      <c r="C142" s="620"/>
      <c r="D142" s="628"/>
      <c r="E142" s="622">
        <f t="shared" si="42"/>
        <v>0</v>
      </c>
      <c r="F142" s="622"/>
      <c r="G142" s="623"/>
      <c r="H142" s="623"/>
      <c r="I142" s="623"/>
      <c r="J142" s="624">
        <f t="shared" si="55"/>
        <v>0</v>
      </c>
      <c r="K142" s="624"/>
      <c r="L142" s="625"/>
      <c r="M142" s="625"/>
      <c r="N142" s="625"/>
      <c r="O142" s="625"/>
      <c r="P142" s="625"/>
      <c r="Q142" s="625"/>
      <c r="R142" s="750">
        <f t="shared" si="56"/>
        <v>0</v>
      </c>
      <c r="S142" s="626"/>
      <c r="T142" s="626"/>
      <c r="U142" s="626"/>
      <c r="V142" s="626"/>
      <c r="W142" s="626"/>
      <c r="X142" s="626"/>
      <c r="Y142" s="626"/>
      <c r="Z142" s="626"/>
      <c r="AA142" s="626"/>
      <c r="AB142" s="626"/>
      <c r="AC142" s="626"/>
      <c r="AD142" s="626"/>
      <c r="AE142" s="626"/>
      <c r="AF142" s="626"/>
      <c r="AG142" s="626"/>
      <c r="AH142" s="626"/>
      <c r="AI142" s="626"/>
      <c r="AJ142" s="626"/>
      <c r="AK142" s="626"/>
      <c r="AL142" s="626"/>
      <c r="AM142" s="626"/>
      <c r="AN142" s="626"/>
      <c r="AO142" s="626"/>
      <c r="AP142" s="626"/>
      <c r="AQ142" s="626"/>
      <c r="AR142" s="626"/>
      <c r="AS142" s="626"/>
      <c r="AT142" s="626"/>
      <c r="AU142" s="626"/>
      <c r="AV142" s="626"/>
      <c r="AW142" s="626"/>
      <c r="AX142" s="626"/>
      <c r="AY142" s="626"/>
      <c r="AZ142" s="626"/>
      <c r="BA142" s="626"/>
      <c r="BB142" s="626"/>
      <c r="BC142" s="626"/>
      <c r="BD142" s="626"/>
      <c r="BE142" s="626"/>
      <c r="BF142" s="626"/>
      <c r="BG142" s="626"/>
      <c r="BH142" s="626"/>
      <c r="BI142" s="626"/>
      <c r="BJ142" s="626"/>
      <c r="BK142" s="626"/>
      <c r="BL142" s="626"/>
      <c r="BM142" s="626"/>
      <c r="BN142" s="626"/>
      <c r="BO142" s="626"/>
      <c r="BP142" s="626"/>
      <c r="BQ142" s="626"/>
      <c r="BR142" s="626"/>
      <c r="BS142" s="626"/>
      <c r="BT142" s="626"/>
      <c r="BU142" s="626"/>
      <c r="BV142" s="626"/>
      <c r="BW142" s="626"/>
      <c r="BX142" s="626"/>
      <c r="BY142" s="626"/>
      <c r="BZ142" s="626"/>
      <c r="CA142" s="626"/>
      <c r="CB142" s="626"/>
      <c r="CC142" s="626"/>
      <c r="CD142" s="626"/>
      <c r="CE142" s="626"/>
      <c r="CF142" s="626"/>
      <c r="CG142" s="626"/>
      <c r="CH142" s="626"/>
      <c r="CI142" s="626"/>
      <c r="CJ142" s="626"/>
      <c r="CK142" s="626"/>
      <c r="CL142" s="626"/>
      <c r="CM142" s="626"/>
      <c r="CN142" s="626"/>
      <c r="CO142" s="626"/>
      <c r="CP142" s="626"/>
      <c r="CQ142" s="626"/>
      <c r="CR142" s="626"/>
      <c r="CS142" s="626"/>
      <c r="CT142" s="626"/>
      <c r="CU142" s="626"/>
      <c r="CV142" s="626"/>
      <c r="CW142" s="626"/>
      <c r="CX142" s="626"/>
      <c r="CY142" s="626"/>
      <c r="CZ142" s="626"/>
      <c r="DA142" s="626"/>
      <c r="DB142" s="626"/>
      <c r="DC142" s="626"/>
      <c r="DD142" s="626"/>
      <c r="DE142" s="626"/>
      <c r="DF142" s="626"/>
      <c r="DG142" s="626"/>
      <c r="DH142" s="626"/>
      <c r="DI142" s="626"/>
      <c r="DJ142" s="626"/>
      <c r="DK142" s="626"/>
      <c r="DL142" s="626"/>
      <c r="DM142" s="626"/>
      <c r="DN142" s="626"/>
      <c r="DO142" s="626"/>
      <c r="DP142" s="626"/>
      <c r="DQ142" s="626"/>
    </row>
    <row r="143" spans="1:121" s="627" customFormat="1" ht="21" hidden="1" customHeight="1" x14ac:dyDescent="0.25">
      <c r="A143" s="629"/>
      <c r="B143" s="630"/>
      <c r="C143" s="620"/>
      <c r="D143" s="628"/>
      <c r="E143" s="622">
        <f t="shared" si="42"/>
        <v>0</v>
      </c>
      <c r="F143" s="631"/>
      <c r="G143" s="632"/>
      <c r="H143" s="632"/>
      <c r="I143" s="632"/>
      <c r="J143" s="633">
        <f t="shared" si="55"/>
        <v>0</v>
      </c>
      <c r="K143" s="633"/>
      <c r="L143" s="632"/>
      <c r="M143" s="632"/>
      <c r="N143" s="632"/>
      <c r="O143" s="632"/>
      <c r="P143" s="632"/>
      <c r="Q143" s="632"/>
      <c r="R143" s="751">
        <f>SUM(J143,E143)</f>
        <v>0</v>
      </c>
      <c r="S143" s="626"/>
      <c r="T143" s="626"/>
      <c r="U143" s="626"/>
      <c r="V143" s="626"/>
      <c r="W143" s="626"/>
      <c r="X143" s="626"/>
      <c r="Y143" s="626"/>
      <c r="Z143" s="626"/>
      <c r="AA143" s="626"/>
      <c r="AB143" s="626"/>
      <c r="AC143" s="626"/>
      <c r="AD143" s="626"/>
      <c r="AE143" s="626"/>
      <c r="AF143" s="626"/>
      <c r="AG143" s="626"/>
      <c r="AH143" s="626"/>
      <c r="AI143" s="626"/>
      <c r="AJ143" s="626"/>
      <c r="AK143" s="626"/>
      <c r="AL143" s="626"/>
      <c r="AM143" s="626"/>
      <c r="AN143" s="626"/>
      <c r="AO143" s="626"/>
      <c r="AP143" s="626"/>
      <c r="AQ143" s="626"/>
      <c r="AR143" s="626"/>
      <c r="AS143" s="626"/>
      <c r="AT143" s="626"/>
      <c r="AU143" s="626"/>
      <c r="AV143" s="626"/>
      <c r="AW143" s="626"/>
      <c r="AX143" s="626"/>
      <c r="AY143" s="626"/>
      <c r="AZ143" s="626"/>
      <c r="BA143" s="626"/>
      <c r="BB143" s="626"/>
      <c r="BC143" s="626"/>
      <c r="BD143" s="626"/>
      <c r="BE143" s="626"/>
      <c r="BF143" s="626"/>
      <c r="BG143" s="626"/>
      <c r="BH143" s="626"/>
      <c r="BI143" s="626"/>
      <c r="BJ143" s="626"/>
      <c r="BK143" s="626"/>
      <c r="BL143" s="626"/>
      <c r="BM143" s="626"/>
      <c r="BN143" s="626"/>
      <c r="BO143" s="626"/>
      <c r="BP143" s="626"/>
      <c r="BQ143" s="626"/>
      <c r="BR143" s="626"/>
      <c r="BS143" s="626"/>
      <c r="BT143" s="626"/>
      <c r="BU143" s="626"/>
      <c r="BV143" s="626"/>
      <c r="BW143" s="626"/>
      <c r="BX143" s="626"/>
      <c r="BY143" s="626"/>
      <c r="BZ143" s="626"/>
      <c r="CA143" s="626"/>
      <c r="CB143" s="626"/>
      <c r="CC143" s="626"/>
      <c r="CD143" s="626"/>
      <c r="CE143" s="626"/>
      <c r="CF143" s="626"/>
      <c r="CG143" s="626"/>
      <c r="CH143" s="626"/>
      <c r="CI143" s="626"/>
      <c r="CJ143" s="626"/>
      <c r="CK143" s="626"/>
      <c r="CL143" s="626"/>
      <c r="CM143" s="626"/>
      <c r="CN143" s="626"/>
      <c r="CO143" s="626"/>
      <c r="CP143" s="626"/>
      <c r="CQ143" s="626"/>
      <c r="CR143" s="626"/>
      <c r="CS143" s="626"/>
      <c r="CT143" s="626"/>
      <c r="CU143" s="626"/>
      <c r="CV143" s="626"/>
      <c r="CW143" s="626"/>
      <c r="CX143" s="626"/>
      <c r="CY143" s="626"/>
      <c r="CZ143" s="626"/>
      <c r="DA143" s="626"/>
      <c r="DB143" s="626"/>
      <c r="DC143" s="626"/>
      <c r="DD143" s="626"/>
      <c r="DE143" s="626"/>
      <c r="DF143" s="626"/>
      <c r="DG143" s="626"/>
      <c r="DH143" s="626"/>
      <c r="DI143" s="626"/>
      <c r="DJ143" s="626"/>
      <c r="DK143" s="626"/>
      <c r="DL143" s="626"/>
      <c r="DM143" s="626"/>
      <c r="DN143" s="626"/>
      <c r="DO143" s="626"/>
      <c r="DP143" s="626"/>
      <c r="DQ143" s="626"/>
    </row>
    <row r="144" spans="1:121" s="627" customFormat="1" ht="19.5" hidden="1" customHeight="1" x14ac:dyDescent="0.25">
      <c r="A144" s="629"/>
      <c r="B144" s="630"/>
      <c r="C144" s="620"/>
      <c r="D144" s="628"/>
      <c r="E144" s="622">
        <f t="shared" si="42"/>
        <v>0</v>
      </c>
      <c r="F144" s="631"/>
      <c r="G144" s="632"/>
      <c r="H144" s="632"/>
      <c r="I144" s="632"/>
      <c r="J144" s="624">
        <f t="shared" si="55"/>
        <v>0</v>
      </c>
      <c r="K144" s="624"/>
      <c r="L144" s="632"/>
      <c r="M144" s="632"/>
      <c r="N144" s="632"/>
      <c r="O144" s="632"/>
      <c r="P144" s="632"/>
      <c r="Q144" s="632"/>
      <c r="R144" s="751">
        <f>SUM(J144,E144)</f>
        <v>0</v>
      </c>
      <c r="S144" s="626"/>
      <c r="T144" s="626"/>
      <c r="U144" s="626"/>
      <c r="V144" s="626"/>
      <c r="W144" s="626"/>
      <c r="X144" s="626"/>
      <c r="Y144" s="626"/>
      <c r="Z144" s="626"/>
      <c r="AA144" s="626"/>
      <c r="AB144" s="626"/>
      <c r="AC144" s="626"/>
      <c r="AD144" s="626"/>
      <c r="AE144" s="626"/>
      <c r="AF144" s="626"/>
      <c r="AG144" s="626"/>
      <c r="AH144" s="626"/>
      <c r="AI144" s="626"/>
      <c r="AJ144" s="626"/>
      <c r="AK144" s="626"/>
      <c r="AL144" s="626"/>
      <c r="AM144" s="626"/>
      <c r="AN144" s="626"/>
      <c r="AO144" s="626"/>
      <c r="AP144" s="626"/>
      <c r="AQ144" s="626"/>
      <c r="AR144" s="626"/>
      <c r="AS144" s="626"/>
      <c r="AT144" s="626"/>
      <c r="AU144" s="626"/>
      <c r="AV144" s="626"/>
      <c r="AW144" s="626"/>
      <c r="AX144" s="626"/>
      <c r="AY144" s="626"/>
      <c r="AZ144" s="626"/>
      <c r="BA144" s="626"/>
      <c r="BB144" s="626"/>
      <c r="BC144" s="626"/>
      <c r="BD144" s="626"/>
      <c r="BE144" s="626"/>
      <c r="BF144" s="626"/>
      <c r="BG144" s="626"/>
      <c r="BH144" s="626"/>
      <c r="BI144" s="626"/>
      <c r="BJ144" s="626"/>
      <c r="BK144" s="626"/>
      <c r="BL144" s="626"/>
      <c r="BM144" s="626"/>
      <c r="BN144" s="626"/>
      <c r="BO144" s="626"/>
      <c r="BP144" s="626"/>
      <c r="BQ144" s="626"/>
      <c r="BR144" s="626"/>
      <c r="BS144" s="626"/>
      <c r="BT144" s="626"/>
      <c r="BU144" s="626"/>
      <c r="BV144" s="626"/>
      <c r="BW144" s="626"/>
      <c r="BX144" s="626"/>
      <c r="BY144" s="626"/>
      <c r="BZ144" s="626"/>
      <c r="CA144" s="626"/>
      <c r="CB144" s="626"/>
      <c r="CC144" s="626"/>
      <c r="CD144" s="626"/>
      <c r="CE144" s="626"/>
      <c r="CF144" s="626"/>
      <c r="CG144" s="626"/>
      <c r="CH144" s="626"/>
      <c r="CI144" s="626"/>
      <c r="CJ144" s="626"/>
      <c r="CK144" s="626"/>
      <c r="CL144" s="626"/>
      <c r="CM144" s="626"/>
      <c r="CN144" s="626"/>
      <c r="CO144" s="626"/>
      <c r="CP144" s="626"/>
      <c r="CQ144" s="626"/>
      <c r="CR144" s="626"/>
      <c r="CS144" s="626"/>
      <c r="CT144" s="626"/>
      <c r="CU144" s="626"/>
      <c r="CV144" s="626"/>
      <c r="CW144" s="626"/>
      <c r="CX144" s="626"/>
      <c r="CY144" s="626"/>
      <c r="CZ144" s="626"/>
      <c r="DA144" s="626"/>
      <c r="DB144" s="626"/>
      <c r="DC144" s="626"/>
      <c r="DD144" s="626"/>
      <c r="DE144" s="626"/>
      <c r="DF144" s="626"/>
      <c r="DG144" s="626"/>
      <c r="DH144" s="626"/>
      <c r="DI144" s="626"/>
      <c r="DJ144" s="626"/>
      <c r="DK144" s="626"/>
      <c r="DL144" s="626"/>
      <c r="DM144" s="626"/>
      <c r="DN144" s="626"/>
      <c r="DO144" s="626"/>
      <c r="DP144" s="626"/>
      <c r="DQ144" s="626"/>
    </row>
    <row r="145" spans="1:121" s="627" customFormat="1" ht="21" hidden="1" customHeight="1" x14ac:dyDescent="0.25">
      <c r="A145" s="618"/>
      <c r="B145" s="619"/>
      <c r="C145" s="620"/>
      <c r="D145" s="628"/>
      <c r="E145" s="622">
        <f t="shared" si="42"/>
        <v>0</v>
      </c>
      <c r="F145" s="622"/>
      <c r="G145" s="623"/>
      <c r="H145" s="623"/>
      <c r="I145" s="623"/>
      <c r="J145" s="624">
        <f t="shared" si="55"/>
        <v>0</v>
      </c>
      <c r="K145" s="624"/>
      <c r="L145" s="625"/>
      <c r="M145" s="625"/>
      <c r="N145" s="625"/>
      <c r="O145" s="625"/>
      <c r="P145" s="625"/>
      <c r="Q145" s="625"/>
      <c r="R145" s="750">
        <f>SUM(E145,J145)</f>
        <v>0</v>
      </c>
      <c r="S145" s="626"/>
      <c r="T145" s="626"/>
      <c r="U145" s="626"/>
      <c r="V145" s="626"/>
      <c r="W145" s="626"/>
      <c r="X145" s="626"/>
      <c r="Y145" s="626"/>
      <c r="Z145" s="626"/>
      <c r="AA145" s="626"/>
      <c r="AB145" s="626"/>
      <c r="AC145" s="626"/>
      <c r="AD145" s="626"/>
      <c r="AE145" s="626"/>
      <c r="AF145" s="626"/>
      <c r="AG145" s="626"/>
      <c r="AH145" s="626"/>
      <c r="AI145" s="626"/>
      <c r="AJ145" s="626"/>
      <c r="AK145" s="626"/>
      <c r="AL145" s="626"/>
      <c r="AM145" s="626"/>
      <c r="AN145" s="626"/>
      <c r="AO145" s="626"/>
      <c r="AP145" s="626"/>
      <c r="AQ145" s="626"/>
      <c r="AR145" s="626"/>
      <c r="AS145" s="626"/>
      <c r="AT145" s="626"/>
      <c r="AU145" s="626"/>
      <c r="AV145" s="626"/>
      <c r="AW145" s="626"/>
      <c r="AX145" s="626"/>
      <c r="AY145" s="626"/>
      <c r="AZ145" s="626"/>
      <c r="BA145" s="626"/>
      <c r="BB145" s="626"/>
      <c r="BC145" s="626"/>
      <c r="BD145" s="626"/>
      <c r="BE145" s="626"/>
      <c r="BF145" s="626"/>
      <c r="BG145" s="626"/>
      <c r="BH145" s="626"/>
      <c r="BI145" s="626"/>
      <c r="BJ145" s="626"/>
      <c r="BK145" s="626"/>
      <c r="BL145" s="626"/>
      <c r="BM145" s="626"/>
      <c r="BN145" s="626"/>
      <c r="BO145" s="626"/>
      <c r="BP145" s="626"/>
      <c r="BQ145" s="626"/>
      <c r="BR145" s="626"/>
      <c r="BS145" s="626"/>
      <c r="BT145" s="626"/>
      <c r="BU145" s="626"/>
      <c r="BV145" s="626"/>
      <c r="BW145" s="626"/>
      <c r="BX145" s="626"/>
      <c r="BY145" s="626"/>
      <c r="BZ145" s="626"/>
      <c r="CA145" s="626"/>
      <c r="CB145" s="626"/>
      <c r="CC145" s="626"/>
      <c r="CD145" s="626"/>
      <c r="CE145" s="626"/>
      <c r="CF145" s="626"/>
      <c r="CG145" s="626"/>
      <c r="CH145" s="626"/>
      <c r="CI145" s="626"/>
      <c r="CJ145" s="626"/>
      <c r="CK145" s="626"/>
      <c r="CL145" s="626"/>
      <c r="CM145" s="626"/>
      <c r="CN145" s="626"/>
      <c r="CO145" s="626"/>
      <c r="CP145" s="626"/>
      <c r="CQ145" s="626"/>
      <c r="CR145" s="626"/>
      <c r="CS145" s="626"/>
      <c r="CT145" s="626"/>
      <c r="CU145" s="626"/>
      <c r="CV145" s="626"/>
      <c r="CW145" s="626"/>
      <c r="CX145" s="626"/>
      <c r="CY145" s="626"/>
      <c r="CZ145" s="626"/>
      <c r="DA145" s="626"/>
      <c r="DB145" s="626"/>
      <c r="DC145" s="626"/>
      <c r="DD145" s="626"/>
      <c r="DE145" s="626"/>
      <c r="DF145" s="626"/>
      <c r="DG145" s="626"/>
      <c r="DH145" s="626"/>
      <c r="DI145" s="626"/>
      <c r="DJ145" s="626"/>
      <c r="DK145" s="626"/>
      <c r="DL145" s="626"/>
      <c r="DM145" s="626"/>
      <c r="DN145" s="626"/>
      <c r="DO145" s="626"/>
      <c r="DP145" s="626"/>
      <c r="DQ145" s="626"/>
    </row>
    <row r="146" spans="1:121" s="627" customFormat="1" ht="30" hidden="1" customHeight="1" x14ac:dyDescent="0.25">
      <c r="A146" s="634"/>
      <c r="B146" s="635"/>
      <c r="C146" s="634"/>
      <c r="D146" s="636"/>
      <c r="E146" s="622">
        <f t="shared" si="42"/>
        <v>0</v>
      </c>
      <c r="F146" s="622"/>
      <c r="G146" s="623"/>
      <c r="H146" s="623"/>
      <c r="I146" s="623"/>
      <c r="J146" s="624">
        <f t="shared" si="55"/>
        <v>0</v>
      </c>
      <c r="K146" s="624"/>
      <c r="L146" s="625"/>
      <c r="M146" s="625"/>
      <c r="N146" s="625"/>
      <c r="O146" s="625"/>
      <c r="P146" s="625"/>
      <c r="Q146" s="625"/>
      <c r="R146" s="750">
        <f>SUM(E146,J146)</f>
        <v>0</v>
      </c>
      <c r="S146" s="626"/>
      <c r="T146" s="626"/>
      <c r="U146" s="626"/>
      <c r="V146" s="626"/>
      <c r="W146" s="626"/>
      <c r="X146" s="626"/>
      <c r="Y146" s="626"/>
      <c r="Z146" s="626"/>
      <c r="AA146" s="626"/>
      <c r="AB146" s="626"/>
      <c r="AC146" s="626"/>
      <c r="AD146" s="626"/>
      <c r="AE146" s="626"/>
      <c r="AF146" s="626"/>
      <c r="AG146" s="626"/>
      <c r="AH146" s="626"/>
      <c r="AI146" s="626"/>
      <c r="AJ146" s="626"/>
      <c r="AK146" s="626"/>
      <c r="AL146" s="626"/>
      <c r="AM146" s="626"/>
      <c r="AN146" s="626"/>
      <c r="AO146" s="626"/>
      <c r="AP146" s="626"/>
      <c r="AQ146" s="626"/>
      <c r="AR146" s="626"/>
      <c r="AS146" s="626"/>
      <c r="AT146" s="626"/>
      <c r="AU146" s="626"/>
      <c r="AV146" s="626"/>
      <c r="AW146" s="626"/>
      <c r="AX146" s="626"/>
      <c r="AY146" s="626"/>
      <c r="AZ146" s="626"/>
      <c r="BA146" s="626"/>
      <c r="BB146" s="626"/>
      <c r="BC146" s="626"/>
      <c r="BD146" s="626"/>
      <c r="BE146" s="626"/>
      <c r="BF146" s="626"/>
      <c r="BG146" s="626"/>
      <c r="BH146" s="626"/>
      <c r="BI146" s="626"/>
      <c r="BJ146" s="626"/>
      <c r="BK146" s="626"/>
      <c r="BL146" s="626"/>
      <c r="BM146" s="626"/>
      <c r="BN146" s="626"/>
      <c r="BO146" s="626"/>
      <c r="BP146" s="626"/>
      <c r="BQ146" s="626"/>
      <c r="BR146" s="626"/>
      <c r="BS146" s="626"/>
      <c r="BT146" s="626"/>
      <c r="BU146" s="626"/>
      <c r="BV146" s="626"/>
      <c r="BW146" s="626"/>
      <c r="BX146" s="626"/>
      <c r="BY146" s="626"/>
      <c r="BZ146" s="626"/>
      <c r="CA146" s="626"/>
      <c r="CB146" s="626"/>
      <c r="CC146" s="626"/>
      <c r="CD146" s="626"/>
      <c r="CE146" s="626"/>
      <c r="CF146" s="626"/>
      <c r="CG146" s="626"/>
      <c r="CH146" s="626"/>
      <c r="CI146" s="626"/>
      <c r="CJ146" s="626"/>
      <c r="CK146" s="626"/>
      <c r="CL146" s="626"/>
      <c r="CM146" s="626"/>
      <c r="CN146" s="626"/>
      <c r="CO146" s="626"/>
      <c r="CP146" s="626"/>
      <c r="CQ146" s="626"/>
      <c r="CR146" s="626"/>
      <c r="CS146" s="626"/>
      <c r="CT146" s="626"/>
      <c r="CU146" s="626"/>
      <c r="CV146" s="626"/>
      <c r="CW146" s="626"/>
      <c r="CX146" s="626"/>
      <c r="CY146" s="626"/>
      <c r="CZ146" s="626"/>
      <c r="DA146" s="626"/>
      <c r="DB146" s="626"/>
      <c r="DC146" s="626"/>
      <c r="DD146" s="626"/>
      <c r="DE146" s="626"/>
      <c r="DF146" s="626"/>
      <c r="DG146" s="626"/>
      <c r="DH146" s="626"/>
      <c r="DI146" s="626"/>
      <c r="DJ146" s="626"/>
      <c r="DK146" s="626"/>
      <c r="DL146" s="626"/>
      <c r="DM146" s="626"/>
      <c r="DN146" s="626"/>
      <c r="DO146" s="626"/>
      <c r="DP146" s="626"/>
      <c r="DQ146" s="626"/>
    </row>
    <row r="147" spans="1:121" s="608" customFormat="1" ht="34.5" hidden="1" customHeight="1" x14ac:dyDescent="0.25">
      <c r="A147" s="637"/>
      <c r="B147" s="638"/>
      <c r="C147" s="602"/>
      <c r="D147" s="639"/>
      <c r="E147" s="613">
        <f>SUM(F147,I147)</f>
        <v>0</v>
      </c>
      <c r="F147" s="613"/>
      <c r="G147" s="604"/>
      <c r="H147" s="604"/>
      <c r="I147" s="604"/>
      <c r="J147" s="605">
        <f>SUM(L147,O147)</f>
        <v>0</v>
      </c>
      <c r="K147" s="605"/>
      <c r="L147" s="606"/>
      <c r="M147" s="606"/>
      <c r="N147" s="606"/>
      <c r="O147" s="606"/>
      <c r="P147" s="606"/>
      <c r="Q147" s="606"/>
      <c r="R147" s="752">
        <f>SUM(E147,J147)</f>
        <v>0</v>
      </c>
      <c r="S147" s="607"/>
      <c r="T147" s="607"/>
      <c r="U147" s="607"/>
      <c r="V147" s="607"/>
      <c r="W147" s="607"/>
      <c r="X147" s="607"/>
      <c r="Y147" s="607"/>
      <c r="Z147" s="607"/>
      <c r="AA147" s="607"/>
      <c r="AB147" s="607"/>
      <c r="AC147" s="607"/>
      <c r="AD147" s="607"/>
      <c r="AE147" s="607"/>
      <c r="AF147" s="607"/>
      <c r="AG147" s="607"/>
      <c r="AH147" s="607"/>
      <c r="AI147" s="607"/>
      <c r="AJ147" s="607"/>
      <c r="AK147" s="607"/>
      <c r="AL147" s="607"/>
      <c r="AM147" s="607"/>
      <c r="AN147" s="607"/>
      <c r="AO147" s="607"/>
      <c r="AP147" s="607"/>
      <c r="AQ147" s="607"/>
      <c r="AR147" s="607"/>
      <c r="AS147" s="607"/>
      <c r="AT147" s="607"/>
      <c r="AU147" s="607"/>
      <c r="AV147" s="607"/>
      <c r="AW147" s="607"/>
      <c r="AX147" s="607"/>
      <c r="AY147" s="607"/>
      <c r="AZ147" s="607"/>
      <c r="BA147" s="607"/>
      <c r="BB147" s="607"/>
      <c r="BC147" s="607"/>
      <c r="BD147" s="607"/>
      <c r="BE147" s="607"/>
      <c r="BF147" s="607"/>
      <c r="BG147" s="607"/>
      <c r="BH147" s="607"/>
      <c r="BI147" s="607"/>
      <c r="BJ147" s="607"/>
      <c r="BK147" s="607"/>
      <c r="BL147" s="607"/>
      <c r="BM147" s="607"/>
      <c r="BN147" s="607"/>
      <c r="BO147" s="607"/>
      <c r="BP147" s="607"/>
      <c r="BQ147" s="607"/>
      <c r="BR147" s="607"/>
      <c r="BS147" s="607"/>
      <c r="BT147" s="607"/>
      <c r="BU147" s="607"/>
      <c r="BV147" s="607"/>
      <c r="BW147" s="607"/>
      <c r="BX147" s="607"/>
      <c r="BY147" s="607"/>
      <c r="BZ147" s="607"/>
      <c r="CA147" s="607"/>
      <c r="CB147" s="607"/>
      <c r="CC147" s="607"/>
      <c r="CD147" s="607"/>
      <c r="CE147" s="607"/>
      <c r="CF147" s="607"/>
      <c r="CG147" s="607"/>
      <c r="CH147" s="607"/>
      <c r="CI147" s="607"/>
      <c r="CJ147" s="607"/>
      <c r="CK147" s="607"/>
      <c r="CL147" s="607"/>
      <c r="CM147" s="607"/>
      <c r="CN147" s="607"/>
      <c r="CO147" s="607"/>
      <c r="CP147" s="607"/>
      <c r="CQ147" s="607"/>
      <c r="CR147" s="607"/>
      <c r="CS147" s="607"/>
      <c r="CT147" s="607"/>
      <c r="CU147" s="607"/>
      <c r="CV147" s="607"/>
      <c r="CW147" s="607"/>
      <c r="CX147" s="607"/>
      <c r="CY147" s="607"/>
      <c r="CZ147" s="607"/>
      <c r="DA147" s="607"/>
      <c r="DB147" s="607"/>
      <c r="DC147" s="607"/>
      <c r="DD147" s="607"/>
      <c r="DE147" s="607"/>
      <c r="DF147" s="607"/>
      <c r="DG147" s="607"/>
      <c r="DH147" s="607"/>
      <c r="DI147" s="607"/>
      <c r="DJ147" s="607"/>
      <c r="DK147" s="607"/>
      <c r="DL147" s="607"/>
      <c r="DM147" s="607"/>
      <c r="DN147" s="607"/>
      <c r="DO147" s="607"/>
      <c r="DP147" s="607"/>
      <c r="DQ147" s="607"/>
    </row>
    <row r="148" spans="1:121" s="608" customFormat="1" ht="23.25" hidden="1" customHeight="1" x14ac:dyDescent="0.25">
      <c r="A148" s="640"/>
      <c r="B148" s="641"/>
      <c r="C148" s="640"/>
      <c r="D148" s="615"/>
      <c r="E148" s="642"/>
      <c r="G148" s="604"/>
      <c r="H148" s="604"/>
      <c r="I148" s="604"/>
      <c r="J148" s="605">
        <f>SUM(L148,O148)</f>
        <v>0</v>
      </c>
      <c r="K148" s="605"/>
      <c r="L148" s="606"/>
      <c r="M148" s="606"/>
      <c r="N148" s="606"/>
      <c r="O148" s="606"/>
      <c r="P148" s="606"/>
      <c r="Q148" s="606"/>
      <c r="R148" s="752">
        <f>SUM(E157,J148)</f>
        <v>0</v>
      </c>
      <c r="S148" s="607"/>
      <c r="T148" s="607"/>
      <c r="U148" s="607"/>
      <c r="V148" s="607"/>
      <c r="W148" s="607"/>
      <c r="X148" s="607"/>
      <c r="Y148" s="607"/>
      <c r="Z148" s="607"/>
      <c r="AA148" s="607"/>
      <c r="AB148" s="607"/>
      <c r="AC148" s="607"/>
      <c r="AD148" s="607"/>
      <c r="AE148" s="607"/>
      <c r="AF148" s="607"/>
      <c r="AG148" s="607"/>
      <c r="AH148" s="607"/>
      <c r="AI148" s="607"/>
      <c r="AJ148" s="607"/>
      <c r="AK148" s="607"/>
      <c r="AL148" s="607"/>
      <c r="AM148" s="607"/>
      <c r="AN148" s="607"/>
      <c r="AO148" s="607"/>
      <c r="AP148" s="607"/>
      <c r="AQ148" s="607"/>
      <c r="AR148" s="607"/>
      <c r="AS148" s="607"/>
      <c r="AT148" s="607"/>
      <c r="AU148" s="607"/>
      <c r="AV148" s="607"/>
      <c r="AW148" s="607"/>
      <c r="AX148" s="607"/>
      <c r="AY148" s="607"/>
      <c r="AZ148" s="607"/>
      <c r="BA148" s="607"/>
      <c r="BB148" s="607"/>
      <c r="BC148" s="607"/>
      <c r="BD148" s="607"/>
      <c r="BE148" s="607"/>
      <c r="BF148" s="607"/>
      <c r="BG148" s="607"/>
      <c r="BH148" s="607"/>
      <c r="BI148" s="607"/>
      <c r="BJ148" s="607"/>
      <c r="BK148" s="607"/>
      <c r="BL148" s="607"/>
      <c r="BM148" s="607"/>
      <c r="BN148" s="607"/>
      <c r="BO148" s="607"/>
      <c r="BP148" s="607"/>
      <c r="BQ148" s="607"/>
      <c r="BR148" s="607"/>
      <c r="BS148" s="607"/>
      <c r="BT148" s="607"/>
      <c r="BU148" s="607"/>
      <c r="BV148" s="607"/>
      <c r="BW148" s="607"/>
      <c r="BX148" s="607"/>
      <c r="BY148" s="607"/>
      <c r="BZ148" s="607"/>
      <c r="CA148" s="607"/>
      <c r="CB148" s="607"/>
      <c r="CC148" s="607"/>
      <c r="CD148" s="607"/>
      <c r="CE148" s="607"/>
      <c r="CF148" s="607"/>
      <c r="CG148" s="607"/>
      <c r="CH148" s="607"/>
      <c r="CI148" s="607"/>
      <c r="CJ148" s="607"/>
      <c r="CK148" s="607"/>
      <c r="CL148" s="607"/>
      <c r="CM148" s="607"/>
      <c r="CN148" s="607"/>
      <c r="CO148" s="607"/>
      <c r="CP148" s="607"/>
      <c r="CQ148" s="607"/>
      <c r="CR148" s="607"/>
      <c r="CS148" s="607"/>
      <c r="CT148" s="607"/>
      <c r="CU148" s="607"/>
      <c r="CV148" s="607"/>
      <c r="CW148" s="607"/>
      <c r="CX148" s="607"/>
      <c r="CY148" s="607"/>
      <c r="CZ148" s="607"/>
      <c r="DA148" s="607"/>
      <c r="DB148" s="607"/>
      <c r="DC148" s="607"/>
      <c r="DD148" s="607"/>
      <c r="DE148" s="607"/>
      <c r="DF148" s="607"/>
      <c r="DG148" s="607"/>
      <c r="DH148" s="607"/>
      <c r="DI148" s="607"/>
      <c r="DJ148" s="607"/>
      <c r="DK148" s="607"/>
      <c r="DL148" s="607"/>
      <c r="DM148" s="607"/>
      <c r="DN148" s="607"/>
      <c r="DO148" s="607"/>
      <c r="DP148" s="607"/>
      <c r="DQ148" s="607"/>
    </row>
    <row r="149" spans="1:121" s="608" customFormat="1" ht="33.75" hidden="1" customHeight="1" x14ac:dyDescent="0.25">
      <c r="A149" s="643"/>
      <c r="B149" s="643"/>
      <c r="C149" s="602"/>
      <c r="D149" s="644"/>
      <c r="E149" s="613">
        <f t="shared" si="42"/>
        <v>0</v>
      </c>
      <c r="F149" s="613"/>
      <c r="G149" s="604"/>
      <c r="H149" s="604"/>
      <c r="I149" s="604"/>
      <c r="J149" s="605"/>
      <c r="K149" s="605"/>
      <c r="L149" s="606"/>
      <c r="M149" s="606"/>
      <c r="N149" s="606"/>
      <c r="O149" s="606"/>
      <c r="P149" s="606"/>
      <c r="Q149" s="606"/>
      <c r="R149" s="752">
        <f>SUM(E149,J149)</f>
        <v>0</v>
      </c>
      <c r="S149" s="607"/>
      <c r="T149" s="607"/>
      <c r="U149" s="607"/>
      <c r="V149" s="607"/>
      <c r="W149" s="607"/>
      <c r="X149" s="607"/>
      <c r="Y149" s="607"/>
      <c r="Z149" s="607"/>
      <c r="AA149" s="607"/>
      <c r="AB149" s="607"/>
      <c r="AC149" s="607"/>
      <c r="AD149" s="607"/>
      <c r="AE149" s="607"/>
      <c r="AF149" s="607"/>
      <c r="AG149" s="607"/>
      <c r="AH149" s="607"/>
      <c r="AI149" s="607"/>
      <c r="AJ149" s="607"/>
      <c r="AK149" s="607"/>
      <c r="AL149" s="607"/>
      <c r="AM149" s="607"/>
      <c r="AN149" s="607"/>
      <c r="AO149" s="607"/>
      <c r="AP149" s="607"/>
      <c r="AQ149" s="607"/>
      <c r="AR149" s="607"/>
      <c r="AS149" s="607"/>
      <c r="AT149" s="607"/>
      <c r="AU149" s="607"/>
      <c r="AV149" s="607"/>
      <c r="AW149" s="607"/>
      <c r="AX149" s="607"/>
      <c r="AY149" s="607"/>
      <c r="AZ149" s="607"/>
      <c r="BA149" s="607"/>
      <c r="BB149" s="607"/>
      <c r="BC149" s="607"/>
      <c r="BD149" s="607"/>
      <c r="BE149" s="607"/>
      <c r="BF149" s="607"/>
      <c r="BG149" s="607"/>
      <c r="BH149" s="607"/>
      <c r="BI149" s="607"/>
      <c r="BJ149" s="607"/>
      <c r="BK149" s="607"/>
      <c r="BL149" s="607"/>
      <c r="BM149" s="607"/>
      <c r="BN149" s="607"/>
      <c r="BO149" s="607"/>
      <c r="BP149" s="607"/>
      <c r="BQ149" s="607"/>
      <c r="BR149" s="607"/>
      <c r="BS149" s="607"/>
      <c r="BT149" s="607"/>
      <c r="BU149" s="607"/>
      <c r="BV149" s="607"/>
      <c r="BW149" s="607"/>
      <c r="BX149" s="607"/>
      <c r="BY149" s="607"/>
      <c r="BZ149" s="607"/>
      <c r="CA149" s="607"/>
      <c r="CB149" s="607"/>
      <c r="CC149" s="607"/>
      <c r="CD149" s="607"/>
      <c r="CE149" s="607"/>
      <c r="CF149" s="607"/>
      <c r="CG149" s="607"/>
      <c r="CH149" s="607"/>
      <c r="CI149" s="607"/>
      <c r="CJ149" s="607"/>
      <c r="CK149" s="607"/>
      <c r="CL149" s="607"/>
      <c r="CM149" s="607"/>
      <c r="CN149" s="607"/>
      <c r="CO149" s="607"/>
      <c r="CP149" s="607"/>
      <c r="CQ149" s="607"/>
      <c r="CR149" s="607"/>
      <c r="CS149" s="607"/>
      <c r="CT149" s="607"/>
      <c r="CU149" s="607"/>
      <c r="CV149" s="607"/>
      <c r="CW149" s="607"/>
      <c r="CX149" s="607"/>
      <c r="CY149" s="607"/>
      <c r="CZ149" s="607"/>
      <c r="DA149" s="607"/>
      <c r="DB149" s="607"/>
      <c r="DC149" s="607"/>
      <c r="DD149" s="607"/>
      <c r="DE149" s="607"/>
      <c r="DF149" s="607"/>
      <c r="DG149" s="607"/>
      <c r="DH149" s="607"/>
      <c r="DI149" s="607"/>
      <c r="DJ149" s="607"/>
      <c r="DK149" s="607"/>
      <c r="DL149" s="607"/>
      <c r="DM149" s="607"/>
      <c r="DN149" s="607"/>
      <c r="DO149" s="607"/>
      <c r="DP149" s="607"/>
      <c r="DQ149" s="607"/>
    </row>
    <row r="150" spans="1:121" s="608" customFormat="1" ht="25.5" hidden="1" customHeight="1" x14ac:dyDescent="0.25">
      <c r="A150" s="602"/>
      <c r="B150" s="602"/>
      <c r="C150" s="602"/>
      <c r="D150" s="645"/>
      <c r="E150" s="613">
        <f t="shared" si="42"/>
        <v>0</v>
      </c>
      <c r="F150" s="613"/>
      <c r="G150" s="604"/>
      <c r="H150" s="604"/>
      <c r="I150" s="604"/>
      <c r="J150" s="605">
        <f t="shared" si="55"/>
        <v>0</v>
      </c>
      <c r="K150" s="605"/>
      <c r="L150" s="606"/>
      <c r="M150" s="606"/>
      <c r="N150" s="606"/>
      <c r="O150" s="606"/>
      <c r="P150" s="606"/>
      <c r="Q150" s="606"/>
      <c r="R150" s="747">
        <f>SUM(J150,E150)</f>
        <v>0</v>
      </c>
      <c r="S150" s="607"/>
      <c r="T150" s="607"/>
      <c r="U150" s="607"/>
      <c r="V150" s="607"/>
      <c r="W150" s="607"/>
      <c r="X150" s="607"/>
      <c r="Y150" s="607"/>
      <c r="Z150" s="607"/>
      <c r="AA150" s="607"/>
      <c r="AB150" s="607"/>
      <c r="AC150" s="607"/>
      <c r="AD150" s="607"/>
      <c r="AE150" s="607"/>
      <c r="AF150" s="607"/>
      <c r="AG150" s="607"/>
      <c r="AH150" s="607"/>
      <c r="AI150" s="607"/>
      <c r="AJ150" s="607"/>
      <c r="AK150" s="607"/>
      <c r="AL150" s="607"/>
      <c r="AM150" s="607"/>
      <c r="AN150" s="607"/>
      <c r="AO150" s="607"/>
      <c r="AP150" s="607"/>
      <c r="AQ150" s="607"/>
      <c r="AR150" s="607"/>
      <c r="AS150" s="607"/>
      <c r="AT150" s="607"/>
      <c r="AU150" s="607"/>
      <c r="AV150" s="607"/>
      <c r="AW150" s="607"/>
      <c r="AX150" s="607"/>
      <c r="AY150" s="607"/>
      <c r="AZ150" s="607"/>
      <c r="BA150" s="607"/>
      <c r="BB150" s="607"/>
      <c r="BC150" s="607"/>
      <c r="BD150" s="607"/>
      <c r="BE150" s="607"/>
      <c r="BF150" s="607"/>
      <c r="BG150" s="607"/>
      <c r="BH150" s="607"/>
      <c r="BI150" s="607"/>
      <c r="BJ150" s="607"/>
      <c r="BK150" s="607"/>
      <c r="BL150" s="607"/>
      <c r="BM150" s="607"/>
      <c r="BN150" s="607"/>
      <c r="BO150" s="607"/>
      <c r="BP150" s="607"/>
      <c r="BQ150" s="607"/>
      <c r="BR150" s="607"/>
      <c r="BS150" s="607"/>
      <c r="BT150" s="607"/>
      <c r="BU150" s="607"/>
      <c r="BV150" s="607"/>
      <c r="BW150" s="607"/>
      <c r="BX150" s="607"/>
      <c r="BY150" s="607"/>
      <c r="BZ150" s="607"/>
      <c r="CA150" s="607"/>
      <c r="CB150" s="607"/>
      <c r="CC150" s="607"/>
      <c r="CD150" s="607"/>
      <c r="CE150" s="607"/>
      <c r="CF150" s="607"/>
      <c r="CG150" s="607"/>
      <c r="CH150" s="607"/>
      <c r="CI150" s="607"/>
      <c r="CJ150" s="607"/>
      <c r="CK150" s="607"/>
      <c r="CL150" s="607"/>
      <c r="CM150" s="607"/>
      <c r="CN150" s="607"/>
      <c r="CO150" s="607"/>
      <c r="CP150" s="607"/>
      <c r="CQ150" s="607"/>
      <c r="CR150" s="607"/>
      <c r="CS150" s="607"/>
      <c r="CT150" s="607"/>
      <c r="CU150" s="607"/>
      <c r="CV150" s="607"/>
      <c r="CW150" s="607"/>
      <c r="CX150" s="607"/>
      <c r="CY150" s="607"/>
      <c r="CZ150" s="607"/>
      <c r="DA150" s="607"/>
      <c r="DB150" s="607"/>
      <c r="DC150" s="607"/>
      <c r="DD150" s="607"/>
      <c r="DE150" s="607"/>
      <c r="DF150" s="607"/>
      <c r="DG150" s="607"/>
      <c r="DH150" s="607"/>
      <c r="DI150" s="607"/>
      <c r="DJ150" s="607"/>
      <c r="DK150" s="607"/>
      <c r="DL150" s="607"/>
      <c r="DM150" s="607"/>
      <c r="DN150" s="607"/>
      <c r="DO150" s="607"/>
      <c r="DP150" s="607"/>
      <c r="DQ150" s="607"/>
    </row>
    <row r="151" spans="1:121" s="608" customFormat="1" ht="21" hidden="1" customHeight="1" x14ac:dyDescent="0.25">
      <c r="A151" s="602"/>
      <c r="B151" s="602"/>
      <c r="C151" s="602"/>
      <c r="D151" s="646"/>
      <c r="E151" s="613">
        <f t="shared" si="42"/>
        <v>0</v>
      </c>
      <c r="F151" s="613"/>
      <c r="G151" s="647"/>
      <c r="H151" s="647"/>
      <c r="I151" s="647"/>
      <c r="J151" s="605">
        <f>SUM(L151,O151)</f>
        <v>0</v>
      </c>
      <c r="K151" s="605"/>
      <c r="L151" s="647"/>
      <c r="M151" s="647"/>
      <c r="N151" s="647"/>
      <c r="O151" s="647"/>
      <c r="P151" s="647"/>
      <c r="Q151" s="647"/>
      <c r="R151" s="747">
        <f t="shared" ref="R151:R157" si="58">SUM(E151,J151)</f>
        <v>0</v>
      </c>
      <c r="S151" s="607"/>
      <c r="T151" s="607"/>
      <c r="U151" s="607"/>
      <c r="V151" s="607"/>
      <c r="W151" s="607"/>
      <c r="X151" s="607"/>
      <c r="Y151" s="607"/>
      <c r="Z151" s="607"/>
      <c r="AA151" s="607"/>
      <c r="AB151" s="607"/>
      <c r="AC151" s="607"/>
      <c r="AD151" s="607"/>
      <c r="AE151" s="607"/>
      <c r="AF151" s="607"/>
      <c r="AG151" s="607"/>
      <c r="AH151" s="607"/>
      <c r="AI151" s="607"/>
      <c r="AJ151" s="607"/>
      <c r="AK151" s="607"/>
      <c r="AL151" s="607"/>
      <c r="AM151" s="607"/>
      <c r="AN151" s="607"/>
      <c r="AO151" s="607"/>
      <c r="AP151" s="607"/>
      <c r="AQ151" s="607"/>
      <c r="AR151" s="607"/>
      <c r="AS151" s="607"/>
      <c r="AT151" s="607"/>
      <c r="AU151" s="607"/>
      <c r="AV151" s="607"/>
      <c r="AW151" s="607"/>
      <c r="AX151" s="607"/>
      <c r="AY151" s="607"/>
      <c r="AZ151" s="607"/>
      <c r="BA151" s="607"/>
      <c r="BB151" s="607"/>
      <c r="BC151" s="607"/>
      <c r="BD151" s="607"/>
      <c r="BE151" s="607"/>
      <c r="BF151" s="607"/>
      <c r="BG151" s="607"/>
      <c r="BH151" s="607"/>
      <c r="BI151" s="607"/>
      <c r="BJ151" s="607"/>
      <c r="BK151" s="607"/>
      <c r="BL151" s="607"/>
      <c r="BM151" s="607"/>
      <c r="BN151" s="607"/>
      <c r="BO151" s="607"/>
      <c r="BP151" s="607"/>
      <c r="BQ151" s="607"/>
      <c r="BR151" s="607"/>
      <c r="BS151" s="607"/>
      <c r="BT151" s="607"/>
      <c r="BU151" s="607"/>
      <c r="BV151" s="607"/>
      <c r="BW151" s="607"/>
      <c r="BX151" s="607"/>
      <c r="BY151" s="607"/>
      <c r="BZ151" s="607"/>
      <c r="CA151" s="607"/>
      <c r="CB151" s="607"/>
      <c r="CC151" s="607"/>
      <c r="CD151" s="607"/>
      <c r="CE151" s="607"/>
      <c r="CF151" s="607"/>
      <c r="CG151" s="607"/>
      <c r="CH151" s="607"/>
      <c r="CI151" s="607"/>
      <c r="CJ151" s="607"/>
      <c r="CK151" s="607"/>
      <c r="CL151" s="607"/>
      <c r="CM151" s="607"/>
      <c r="CN151" s="607"/>
      <c r="CO151" s="607"/>
      <c r="CP151" s="607"/>
      <c r="CQ151" s="607"/>
      <c r="CR151" s="607"/>
      <c r="CS151" s="607"/>
      <c r="CT151" s="607"/>
      <c r="CU151" s="607"/>
      <c r="CV151" s="607"/>
      <c r="CW151" s="607"/>
      <c r="CX151" s="607"/>
      <c r="CY151" s="607"/>
      <c r="CZ151" s="607"/>
      <c r="DA151" s="607"/>
      <c r="DB151" s="607"/>
      <c r="DC151" s="607"/>
      <c r="DD151" s="607"/>
      <c r="DE151" s="607"/>
      <c r="DF151" s="607"/>
      <c r="DG151" s="607"/>
      <c r="DH151" s="607"/>
      <c r="DI151" s="607"/>
      <c r="DJ151" s="607"/>
      <c r="DK151" s="607"/>
      <c r="DL151" s="607"/>
      <c r="DM151" s="607"/>
      <c r="DN151" s="607"/>
      <c r="DO151" s="607"/>
      <c r="DP151" s="607"/>
      <c r="DQ151" s="607"/>
    </row>
    <row r="152" spans="1:121" s="608" customFormat="1" ht="56.25" hidden="1" customHeight="1" x14ac:dyDescent="0.25">
      <c r="A152" s="648"/>
      <c r="B152" s="648"/>
      <c r="C152" s="602"/>
      <c r="D152" s="616"/>
      <c r="E152" s="613">
        <f>SUM(E153)</f>
        <v>0</v>
      </c>
      <c r="F152" s="603"/>
      <c r="G152" s="603"/>
      <c r="H152" s="603"/>
      <c r="I152" s="603">
        <f t="shared" ref="I152:R152" si="59">SUM(I153)</f>
        <v>0</v>
      </c>
      <c r="J152" s="603">
        <f t="shared" si="59"/>
        <v>0</v>
      </c>
      <c r="K152" s="603"/>
      <c r="L152" s="603">
        <f t="shared" si="59"/>
        <v>0</v>
      </c>
      <c r="M152" s="603">
        <f t="shared" si="59"/>
        <v>0</v>
      </c>
      <c r="N152" s="603">
        <f t="shared" si="59"/>
        <v>0</v>
      </c>
      <c r="O152" s="603">
        <f t="shared" si="59"/>
        <v>0</v>
      </c>
      <c r="P152" s="603">
        <f t="shared" si="59"/>
        <v>0</v>
      </c>
      <c r="Q152" s="603">
        <f t="shared" si="59"/>
        <v>0</v>
      </c>
      <c r="R152" s="749">
        <f t="shared" si="59"/>
        <v>0</v>
      </c>
      <c r="S152" s="607"/>
      <c r="T152" s="607"/>
      <c r="U152" s="607"/>
      <c r="V152" s="607"/>
      <c r="W152" s="607"/>
      <c r="X152" s="607"/>
      <c r="Y152" s="607"/>
      <c r="Z152" s="607"/>
      <c r="AA152" s="607"/>
      <c r="AB152" s="607"/>
      <c r="AC152" s="607"/>
      <c r="AD152" s="607"/>
      <c r="AE152" s="607"/>
      <c r="AF152" s="607"/>
      <c r="AG152" s="607"/>
      <c r="AH152" s="607"/>
      <c r="AI152" s="607"/>
      <c r="AJ152" s="607"/>
      <c r="AK152" s="607"/>
      <c r="AL152" s="607"/>
      <c r="AM152" s="607"/>
      <c r="AN152" s="607"/>
      <c r="AO152" s="607"/>
      <c r="AP152" s="607"/>
      <c r="AQ152" s="607"/>
      <c r="AR152" s="607"/>
      <c r="AS152" s="607"/>
      <c r="AT152" s="607"/>
      <c r="AU152" s="607"/>
      <c r="AV152" s="607"/>
      <c r="AW152" s="607"/>
      <c r="AX152" s="607"/>
      <c r="AY152" s="607"/>
      <c r="AZ152" s="607"/>
      <c r="BA152" s="607"/>
      <c r="BB152" s="607"/>
      <c r="BC152" s="607"/>
      <c r="BD152" s="607"/>
      <c r="BE152" s="607"/>
      <c r="BF152" s="607"/>
      <c r="BG152" s="607"/>
      <c r="BH152" s="607"/>
      <c r="BI152" s="607"/>
      <c r="BJ152" s="607"/>
      <c r="BK152" s="607"/>
      <c r="BL152" s="607"/>
      <c r="BM152" s="607"/>
      <c r="BN152" s="607"/>
      <c r="BO152" s="607"/>
      <c r="BP152" s="607"/>
      <c r="BQ152" s="607"/>
      <c r="BR152" s="607"/>
      <c r="BS152" s="607"/>
      <c r="BT152" s="607"/>
      <c r="BU152" s="607"/>
      <c r="BV152" s="607"/>
      <c r="BW152" s="607"/>
      <c r="BX152" s="607"/>
      <c r="BY152" s="607"/>
      <c r="BZ152" s="607"/>
      <c r="CA152" s="607"/>
      <c r="CB152" s="607"/>
      <c r="CC152" s="607"/>
      <c r="CD152" s="607"/>
      <c r="CE152" s="607"/>
      <c r="CF152" s="607"/>
      <c r="CG152" s="607"/>
      <c r="CH152" s="607"/>
      <c r="CI152" s="607"/>
      <c r="CJ152" s="607"/>
      <c r="CK152" s="607"/>
      <c r="CL152" s="607"/>
      <c r="CM152" s="607"/>
      <c r="CN152" s="607"/>
      <c r="CO152" s="607"/>
      <c r="CP152" s="607"/>
      <c r="CQ152" s="607"/>
      <c r="CR152" s="607"/>
      <c r="CS152" s="607"/>
      <c r="CT152" s="607"/>
      <c r="CU152" s="607"/>
      <c r="CV152" s="607"/>
      <c r="CW152" s="607"/>
      <c r="CX152" s="607"/>
      <c r="CY152" s="607"/>
      <c r="CZ152" s="607"/>
      <c r="DA152" s="607"/>
      <c r="DB152" s="607"/>
      <c r="DC152" s="607"/>
      <c r="DD152" s="607"/>
      <c r="DE152" s="607"/>
      <c r="DF152" s="607"/>
      <c r="DG152" s="607"/>
      <c r="DH152" s="607"/>
      <c r="DI152" s="607"/>
      <c r="DJ152" s="607"/>
      <c r="DK152" s="607"/>
      <c r="DL152" s="607"/>
      <c r="DM152" s="607"/>
      <c r="DN152" s="607"/>
      <c r="DO152" s="607"/>
      <c r="DP152" s="607"/>
      <c r="DQ152" s="607"/>
    </row>
    <row r="153" spans="1:121" s="627" customFormat="1" ht="51.75" hidden="1" customHeight="1" x14ac:dyDescent="0.25">
      <c r="A153" s="649"/>
      <c r="B153" s="649"/>
      <c r="C153" s="620"/>
      <c r="D153" s="621"/>
      <c r="E153" s="622">
        <f>SUM(F153,I153)</f>
        <v>0</v>
      </c>
      <c r="F153" s="622"/>
      <c r="G153" s="650"/>
      <c r="H153" s="650"/>
      <c r="I153" s="650"/>
      <c r="J153" s="624">
        <f>SUM(L153,O153)</f>
        <v>0</v>
      </c>
      <c r="K153" s="624"/>
      <c r="L153" s="650"/>
      <c r="M153" s="650"/>
      <c r="N153" s="650"/>
      <c r="O153" s="650"/>
      <c r="P153" s="650"/>
      <c r="Q153" s="650"/>
      <c r="R153" s="750">
        <f t="shared" si="58"/>
        <v>0</v>
      </c>
      <c r="S153" s="626"/>
      <c r="T153" s="626"/>
      <c r="U153" s="626"/>
      <c r="V153" s="626"/>
      <c r="W153" s="626"/>
      <c r="X153" s="626"/>
      <c r="Y153" s="626"/>
      <c r="Z153" s="626"/>
      <c r="AA153" s="626"/>
      <c r="AB153" s="626"/>
      <c r="AC153" s="626"/>
      <c r="AD153" s="626"/>
      <c r="AE153" s="626"/>
      <c r="AF153" s="626"/>
      <c r="AG153" s="626"/>
      <c r="AH153" s="626"/>
      <c r="AI153" s="626"/>
      <c r="AJ153" s="626"/>
      <c r="AK153" s="626"/>
      <c r="AL153" s="626"/>
      <c r="AM153" s="626"/>
      <c r="AN153" s="626"/>
      <c r="AO153" s="626"/>
      <c r="AP153" s="626"/>
      <c r="AQ153" s="626"/>
      <c r="AR153" s="626"/>
      <c r="AS153" s="626"/>
      <c r="AT153" s="626"/>
      <c r="AU153" s="626"/>
      <c r="AV153" s="626"/>
      <c r="AW153" s="626"/>
      <c r="AX153" s="626"/>
      <c r="AY153" s="626"/>
      <c r="AZ153" s="626"/>
      <c r="BA153" s="626"/>
      <c r="BB153" s="626"/>
      <c r="BC153" s="626"/>
      <c r="BD153" s="626"/>
      <c r="BE153" s="626"/>
      <c r="BF153" s="626"/>
      <c r="BG153" s="626"/>
      <c r="BH153" s="626"/>
      <c r="BI153" s="626"/>
      <c r="BJ153" s="626"/>
      <c r="BK153" s="626"/>
      <c r="BL153" s="626"/>
      <c r="BM153" s="626"/>
      <c r="BN153" s="626"/>
      <c r="BO153" s="626"/>
      <c r="BP153" s="626"/>
      <c r="BQ153" s="626"/>
      <c r="BR153" s="626"/>
      <c r="BS153" s="626"/>
      <c r="BT153" s="626"/>
      <c r="BU153" s="626"/>
      <c r="BV153" s="626"/>
      <c r="BW153" s="626"/>
      <c r="BX153" s="626"/>
      <c r="BY153" s="626"/>
      <c r="BZ153" s="626"/>
      <c r="CA153" s="626"/>
      <c r="CB153" s="626"/>
      <c r="CC153" s="626"/>
      <c r="CD153" s="626"/>
      <c r="CE153" s="626"/>
      <c r="CF153" s="626"/>
      <c r="CG153" s="626"/>
      <c r="CH153" s="626"/>
      <c r="CI153" s="626"/>
      <c r="CJ153" s="626"/>
      <c r="CK153" s="626"/>
      <c r="CL153" s="626"/>
      <c r="CM153" s="626"/>
      <c r="CN153" s="626"/>
      <c r="CO153" s="626"/>
      <c r="CP153" s="626"/>
      <c r="CQ153" s="626"/>
      <c r="CR153" s="626"/>
      <c r="CS153" s="626"/>
      <c r="CT153" s="626"/>
      <c r="CU153" s="626"/>
      <c r="CV153" s="626"/>
      <c r="CW153" s="626"/>
      <c r="CX153" s="626"/>
      <c r="CY153" s="626"/>
      <c r="CZ153" s="626"/>
      <c r="DA153" s="626"/>
      <c r="DB153" s="626"/>
      <c r="DC153" s="626"/>
      <c r="DD153" s="626"/>
      <c r="DE153" s="626"/>
      <c r="DF153" s="626"/>
      <c r="DG153" s="626"/>
      <c r="DH153" s="626"/>
      <c r="DI153" s="626"/>
      <c r="DJ153" s="626"/>
      <c r="DK153" s="626"/>
      <c r="DL153" s="626"/>
      <c r="DM153" s="626"/>
      <c r="DN153" s="626"/>
      <c r="DO153" s="626"/>
      <c r="DP153" s="626"/>
      <c r="DQ153" s="626"/>
    </row>
    <row r="154" spans="1:121" s="608" customFormat="1" ht="41.25" hidden="1" customHeight="1" x14ac:dyDescent="0.25">
      <c r="A154" s="648"/>
      <c r="B154" s="648"/>
      <c r="C154" s="602"/>
      <c r="D154" s="616"/>
      <c r="E154" s="613">
        <f>SUM(E155:E156)</f>
        <v>0</v>
      </c>
      <c r="F154" s="603"/>
      <c r="G154" s="603"/>
      <c r="H154" s="603"/>
      <c r="I154" s="603">
        <f t="shared" ref="I154:R154" si="60">SUM(I155:I156)</f>
        <v>0</v>
      </c>
      <c r="J154" s="603">
        <f t="shared" si="60"/>
        <v>0</v>
      </c>
      <c r="K154" s="603"/>
      <c r="L154" s="603">
        <f t="shared" si="60"/>
        <v>0</v>
      </c>
      <c r="M154" s="603">
        <f t="shared" si="60"/>
        <v>0</v>
      </c>
      <c r="N154" s="603">
        <f t="shared" si="60"/>
        <v>0</v>
      </c>
      <c r="O154" s="603">
        <f t="shared" si="60"/>
        <v>0</v>
      </c>
      <c r="P154" s="603">
        <f t="shared" si="60"/>
        <v>0</v>
      </c>
      <c r="Q154" s="603">
        <f t="shared" si="60"/>
        <v>0</v>
      </c>
      <c r="R154" s="749">
        <f t="shared" si="60"/>
        <v>0</v>
      </c>
      <c r="S154" s="607"/>
      <c r="T154" s="607"/>
      <c r="U154" s="607"/>
      <c r="V154" s="607"/>
      <c r="W154" s="607"/>
      <c r="X154" s="607"/>
      <c r="Y154" s="607"/>
      <c r="Z154" s="607"/>
      <c r="AA154" s="607"/>
      <c r="AB154" s="607"/>
      <c r="AC154" s="607"/>
      <c r="AD154" s="607"/>
      <c r="AE154" s="607"/>
      <c r="AF154" s="607"/>
      <c r="AG154" s="607"/>
      <c r="AH154" s="607"/>
      <c r="AI154" s="607"/>
      <c r="AJ154" s="607"/>
      <c r="AK154" s="607"/>
      <c r="AL154" s="607"/>
      <c r="AM154" s="607"/>
      <c r="AN154" s="607"/>
      <c r="AO154" s="607"/>
      <c r="AP154" s="607"/>
      <c r="AQ154" s="607"/>
      <c r="AR154" s="607"/>
      <c r="AS154" s="607"/>
      <c r="AT154" s="607"/>
      <c r="AU154" s="607"/>
      <c r="AV154" s="607"/>
      <c r="AW154" s="607"/>
      <c r="AX154" s="607"/>
      <c r="AY154" s="607"/>
      <c r="AZ154" s="607"/>
      <c r="BA154" s="607"/>
      <c r="BB154" s="607"/>
      <c r="BC154" s="607"/>
      <c r="BD154" s="607"/>
      <c r="BE154" s="607"/>
      <c r="BF154" s="607"/>
      <c r="BG154" s="607"/>
      <c r="BH154" s="607"/>
      <c r="BI154" s="607"/>
      <c r="BJ154" s="607"/>
      <c r="BK154" s="607"/>
      <c r="BL154" s="607"/>
      <c r="BM154" s="607"/>
      <c r="BN154" s="607"/>
      <c r="BO154" s="607"/>
      <c r="BP154" s="607"/>
      <c r="BQ154" s="607"/>
      <c r="BR154" s="607"/>
      <c r="BS154" s="607"/>
      <c r="BT154" s="607"/>
      <c r="BU154" s="607"/>
      <c r="BV154" s="607"/>
      <c r="BW154" s="607"/>
      <c r="BX154" s="607"/>
      <c r="BY154" s="607"/>
      <c r="BZ154" s="607"/>
      <c r="CA154" s="607"/>
      <c r="CB154" s="607"/>
      <c r="CC154" s="607"/>
      <c r="CD154" s="607"/>
      <c r="CE154" s="607"/>
      <c r="CF154" s="607"/>
      <c r="CG154" s="607"/>
      <c r="CH154" s="607"/>
      <c r="CI154" s="607"/>
      <c r="CJ154" s="607"/>
      <c r="CK154" s="607"/>
      <c r="CL154" s="607"/>
      <c r="CM154" s="607"/>
      <c r="CN154" s="607"/>
      <c r="CO154" s="607"/>
      <c r="CP154" s="607"/>
      <c r="CQ154" s="607"/>
      <c r="CR154" s="607"/>
      <c r="CS154" s="607"/>
      <c r="CT154" s="607"/>
      <c r="CU154" s="607"/>
      <c r="CV154" s="607"/>
      <c r="CW154" s="607"/>
      <c r="CX154" s="607"/>
      <c r="CY154" s="607"/>
      <c r="CZ154" s="607"/>
      <c r="DA154" s="607"/>
      <c r="DB154" s="607"/>
      <c r="DC154" s="607"/>
      <c r="DD154" s="607"/>
      <c r="DE154" s="607"/>
      <c r="DF154" s="607"/>
      <c r="DG154" s="607"/>
      <c r="DH154" s="607"/>
      <c r="DI154" s="607"/>
      <c r="DJ154" s="607"/>
      <c r="DK154" s="607"/>
      <c r="DL154" s="607"/>
      <c r="DM154" s="607"/>
      <c r="DN154" s="607"/>
      <c r="DO154" s="607"/>
      <c r="DP154" s="607"/>
      <c r="DQ154" s="607"/>
    </row>
    <row r="155" spans="1:121" s="627" customFormat="1" ht="42" hidden="1" customHeight="1" x14ac:dyDescent="0.25">
      <c r="A155" s="620"/>
      <c r="B155" s="620"/>
      <c r="C155" s="620"/>
      <c r="D155" s="651"/>
      <c r="E155" s="622">
        <f>SUM(F155,I155)</f>
        <v>0</v>
      </c>
      <c r="F155" s="622"/>
      <c r="G155" s="622"/>
      <c r="H155" s="622"/>
      <c r="I155" s="650"/>
      <c r="J155" s="624">
        <f>SUM(L155,O155)</f>
        <v>0</v>
      </c>
      <c r="K155" s="624"/>
      <c r="L155" s="650"/>
      <c r="M155" s="650"/>
      <c r="N155" s="650"/>
      <c r="O155" s="650"/>
      <c r="P155" s="650"/>
      <c r="Q155" s="650"/>
      <c r="R155" s="750">
        <f t="shared" si="58"/>
        <v>0</v>
      </c>
      <c r="S155" s="626"/>
      <c r="T155" s="626"/>
      <c r="U155" s="626"/>
      <c r="V155" s="626"/>
      <c r="W155" s="626"/>
      <c r="X155" s="626"/>
      <c r="Y155" s="626"/>
      <c r="Z155" s="626"/>
      <c r="AA155" s="626"/>
      <c r="AB155" s="626"/>
      <c r="AC155" s="626"/>
      <c r="AD155" s="626"/>
      <c r="AE155" s="626"/>
      <c r="AF155" s="626"/>
      <c r="AG155" s="626"/>
      <c r="AH155" s="626"/>
      <c r="AI155" s="626"/>
      <c r="AJ155" s="626"/>
      <c r="AK155" s="626"/>
      <c r="AL155" s="626"/>
      <c r="AM155" s="626"/>
      <c r="AN155" s="626"/>
      <c r="AO155" s="626"/>
      <c r="AP155" s="626"/>
      <c r="AQ155" s="626"/>
      <c r="AR155" s="626"/>
      <c r="AS155" s="626"/>
      <c r="AT155" s="626"/>
      <c r="AU155" s="626"/>
      <c r="AV155" s="626"/>
      <c r="AW155" s="626"/>
      <c r="AX155" s="626"/>
      <c r="AY155" s="626"/>
      <c r="AZ155" s="626"/>
      <c r="BA155" s="626"/>
      <c r="BB155" s="626"/>
      <c r="BC155" s="626"/>
      <c r="BD155" s="626"/>
      <c r="BE155" s="626"/>
      <c r="BF155" s="626"/>
      <c r="BG155" s="626"/>
      <c r="BH155" s="626"/>
      <c r="BI155" s="626"/>
      <c r="BJ155" s="626"/>
      <c r="BK155" s="626"/>
      <c r="BL155" s="626"/>
      <c r="BM155" s="626"/>
      <c r="BN155" s="626"/>
      <c r="BO155" s="626"/>
      <c r="BP155" s="626"/>
      <c r="BQ155" s="626"/>
      <c r="BR155" s="626"/>
      <c r="BS155" s="626"/>
      <c r="BT155" s="626"/>
      <c r="BU155" s="626"/>
      <c r="BV155" s="626"/>
      <c r="BW155" s="626"/>
      <c r="BX155" s="626"/>
      <c r="BY155" s="626"/>
      <c r="BZ155" s="626"/>
      <c r="CA155" s="626"/>
      <c r="CB155" s="626"/>
      <c r="CC155" s="626"/>
      <c r="CD155" s="626"/>
      <c r="CE155" s="626"/>
      <c r="CF155" s="626"/>
      <c r="CG155" s="626"/>
      <c r="CH155" s="626"/>
      <c r="CI155" s="626"/>
      <c r="CJ155" s="626"/>
      <c r="CK155" s="626"/>
      <c r="CL155" s="626"/>
      <c r="CM155" s="626"/>
      <c r="CN155" s="626"/>
      <c r="CO155" s="626"/>
      <c r="CP155" s="626"/>
      <c r="CQ155" s="626"/>
      <c r="CR155" s="626"/>
      <c r="CS155" s="626"/>
      <c r="CT155" s="626"/>
      <c r="CU155" s="626"/>
      <c r="CV155" s="626"/>
      <c r="CW155" s="626"/>
      <c r="CX155" s="626"/>
      <c r="CY155" s="626"/>
      <c r="CZ155" s="626"/>
      <c r="DA155" s="626"/>
      <c r="DB155" s="626"/>
      <c r="DC155" s="626"/>
      <c r="DD155" s="626"/>
      <c r="DE155" s="626"/>
      <c r="DF155" s="626"/>
      <c r="DG155" s="626"/>
      <c r="DH155" s="626"/>
      <c r="DI155" s="626"/>
      <c r="DJ155" s="626"/>
      <c r="DK155" s="626"/>
      <c r="DL155" s="626"/>
      <c r="DM155" s="626"/>
      <c r="DN155" s="626"/>
      <c r="DO155" s="626"/>
      <c r="DP155" s="626"/>
      <c r="DQ155" s="626"/>
    </row>
    <row r="156" spans="1:121" s="627" customFormat="1" ht="22.5" hidden="1" customHeight="1" x14ac:dyDescent="0.25">
      <c r="A156" s="618"/>
      <c r="B156" s="619"/>
      <c r="C156" s="620"/>
      <c r="D156" s="652"/>
      <c r="E156" s="622">
        <f>SUM(F156,I156)</f>
        <v>0</v>
      </c>
      <c r="F156" s="622"/>
      <c r="G156" s="623"/>
      <c r="H156" s="623"/>
      <c r="I156" s="623"/>
      <c r="J156" s="624">
        <f>SUM(L156,O156)</f>
        <v>0</v>
      </c>
      <c r="K156" s="624"/>
      <c r="L156" s="623"/>
      <c r="M156" s="623"/>
      <c r="N156" s="623"/>
      <c r="O156" s="623"/>
      <c r="P156" s="623"/>
      <c r="Q156" s="623"/>
      <c r="R156" s="753">
        <f t="shared" si="58"/>
        <v>0</v>
      </c>
      <c r="S156" s="626"/>
      <c r="T156" s="626"/>
      <c r="U156" s="626"/>
      <c r="V156" s="626"/>
      <c r="W156" s="626"/>
      <c r="X156" s="626"/>
      <c r="Y156" s="626"/>
      <c r="Z156" s="626"/>
      <c r="AA156" s="626"/>
      <c r="AB156" s="626"/>
      <c r="AC156" s="626"/>
      <c r="AD156" s="626"/>
      <c r="AE156" s="626"/>
      <c r="AF156" s="626"/>
      <c r="AG156" s="626"/>
      <c r="AH156" s="626"/>
      <c r="AI156" s="626"/>
      <c r="AJ156" s="626"/>
      <c r="AK156" s="626"/>
      <c r="AL156" s="626"/>
      <c r="AM156" s="626"/>
      <c r="AN156" s="626"/>
      <c r="AO156" s="626"/>
      <c r="AP156" s="626"/>
      <c r="AQ156" s="626"/>
      <c r="AR156" s="626"/>
      <c r="AS156" s="626"/>
      <c r="AT156" s="626"/>
      <c r="AU156" s="626"/>
      <c r="AV156" s="626"/>
      <c r="AW156" s="626"/>
      <c r="AX156" s="626"/>
      <c r="AY156" s="626"/>
      <c r="AZ156" s="626"/>
      <c r="BA156" s="626"/>
      <c r="BB156" s="626"/>
      <c r="BC156" s="626"/>
      <c r="BD156" s="626"/>
      <c r="BE156" s="626"/>
      <c r="BF156" s="626"/>
      <c r="BG156" s="626"/>
      <c r="BH156" s="626"/>
      <c r="BI156" s="626"/>
      <c r="BJ156" s="626"/>
      <c r="BK156" s="626"/>
      <c r="BL156" s="626"/>
      <c r="BM156" s="626"/>
      <c r="BN156" s="626"/>
      <c r="BO156" s="626"/>
      <c r="BP156" s="626"/>
      <c r="BQ156" s="626"/>
      <c r="BR156" s="626"/>
      <c r="BS156" s="626"/>
      <c r="BT156" s="626"/>
      <c r="BU156" s="626"/>
      <c r="BV156" s="626"/>
      <c r="BW156" s="626"/>
      <c r="BX156" s="626"/>
      <c r="BY156" s="626"/>
      <c r="BZ156" s="626"/>
      <c r="CA156" s="626"/>
      <c r="CB156" s="626"/>
      <c r="CC156" s="626"/>
      <c r="CD156" s="626"/>
      <c r="CE156" s="626"/>
      <c r="CF156" s="626"/>
      <c r="CG156" s="626"/>
      <c r="CH156" s="626"/>
      <c r="CI156" s="626"/>
      <c r="CJ156" s="626"/>
      <c r="CK156" s="626"/>
      <c r="CL156" s="626"/>
      <c r="CM156" s="626"/>
      <c r="CN156" s="626"/>
      <c r="CO156" s="626"/>
      <c r="CP156" s="626"/>
      <c r="CQ156" s="626"/>
      <c r="CR156" s="626"/>
      <c r="CS156" s="626"/>
      <c r="CT156" s="626"/>
      <c r="CU156" s="626"/>
      <c r="CV156" s="626"/>
      <c r="CW156" s="626"/>
      <c r="CX156" s="626"/>
      <c r="CY156" s="626"/>
      <c r="CZ156" s="626"/>
      <c r="DA156" s="626"/>
      <c r="DB156" s="626"/>
      <c r="DC156" s="626"/>
      <c r="DD156" s="626"/>
      <c r="DE156" s="626"/>
      <c r="DF156" s="626"/>
      <c r="DG156" s="626"/>
      <c r="DH156" s="626"/>
      <c r="DI156" s="626"/>
      <c r="DJ156" s="626"/>
      <c r="DK156" s="626"/>
      <c r="DL156" s="626"/>
      <c r="DM156" s="626"/>
      <c r="DN156" s="626"/>
      <c r="DO156" s="626"/>
      <c r="DP156" s="626"/>
      <c r="DQ156" s="626"/>
    </row>
    <row r="157" spans="1:121" s="608" customFormat="1" ht="30" hidden="1" customHeight="1" x14ac:dyDescent="0.25">
      <c r="A157" s="643"/>
      <c r="B157" s="643"/>
      <c r="C157" s="602"/>
      <c r="D157" s="644"/>
      <c r="E157" s="613">
        <f>SUM(F157,I148)</f>
        <v>0</v>
      </c>
      <c r="F157" s="613"/>
      <c r="G157" s="604"/>
      <c r="H157" s="604"/>
      <c r="I157" s="604"/>
      <c r="J157" s="605">
        <f t="shared" si="55"/>
        <v>0</v>
      </c>
      <c r="K157" s="605"/>
      <c r="L157" s="606"/>
      <c r="M157" s="606"/>
      <c r="N157" s="606"/>
      <c r="O157" s="606"/>
      <c r="P157" s="606"/>
      <c r="Q157" s="606"/>
      <c r="R157" s="752">
        <f t="shared" si="58"/>
        <v>0</v>
      </c>
      <c r="S157" s="607"/>
      <c r="T157" s="607"/>
      <c r="U157" s="607"/>
      <c r="V157" s="607"/>
      <c r="W157" s="607"/>
      <c r="X157" s="607"/>
      <c r="Y157" s="607"/>
      <c r="Z157" s="607"/>
      <c r="AA157" s="607"/>
      <c r="AB157" s="607"/>
      <c r="AC157" s="607"/>
      <c r="AD157" s="607"/>
      <c r="AE157" s="607"/>
      <c r="AF157" s="607"/>
      <c r="AG157" s="607"/>
      <c r="AH157" s="607"/>
      <c r="AI157" s="607"/>
      <c r="AJ157" s="607"/>
      <c r="AK157" s="607"/>
      <c r="AL157" s="607"/>
      <c r="AM157" s="607"/>
      <c r="AN157" s="607"/>
      <c r="AO157" s="607"/>
      <c r="AP157" s="607"/>
      <c r="AQ157" s="607"/>
      <c r="AR157" s="607"/>
      <c r="AS157" s="607"/>
      <c r="AT157" s="607"/>
      <c r="AU157" s="607"/>
      <c r="AV157" s="607"/>
      <c r="AW157" s="607"/>
      <c r="AX157" s="607"/>
      <c r="AY157" s="607"/>
      <c r="AZ157" s="607"/>
      <c r="BA157" s="607"/>
      <c r="BB157" s="607"/>
      <c r="BC157" s="607"/>
      <c r="BD157" s="607"/>
      <c r="BE157" s="607"/>
      <c r="BF157" s="607"/>
      <c r="BG157" s="607"/>
      <c r="BH157" s="607"/>
      <c r="BI157" s="607"/>
      <c r="BJ157" s="607"/>
      <c r="BK157" s="607"/>
      <c r="BL157" s="607"/>
      <c r="BM157" s="607"/>
      <c r="BN157" s="607"/>
      <c r="BO157" s="607"/>
      <c r="BP157" s="607"/>
      <c r="BQ157" s="607"/>
      <c r="BR157" s="607"/>
      <c r="BS157" s="607"/>
      <c r="BT157" s="607"/>
      <c r="BU157" s="607"/>
      <c r="BV157" s="607"/>
      <c r="BW157" s="607"/>
      <c r="BX157" s="607"/>
      <c r="BY157" s="607"/>
      <c r="BZ157" s="607"/>
      <c r="CA157" s="607"/>
      <c r="CB157" s="607"/>
      <c r="CC157" s="607"/>
      <c r="CD157" s="607"/>
      <c r="CE157" s="607"/>
      <c r="CF157" s="607"/>
      <c r="CG157" s="607"/>
      <c r="CH157" s="607"/>
      <c r="CI157" s="607"/>
      <c r="CJ157" s="607"/>
      <c r="CK157" s="607"/>
      <c r="CL157" s="607"/>
      <c r="CM157" s="607"/>
      <c r="CN157" s="607"/>
      <c r="CO157" s="607"/>
      <c r="CP157" s="607"/>
      <c r="CQ157" s="607"/>
      <c r="CR157" s="607"/>
      <c r="CS157" s="607"/>
      <c r="CT157" s="607"/>
      <c r="CU157" s="607"/>
      <c r="CV157" s="607"/>
      <c r="CW157" s="607"/>
      <c r="CX157" s="607"/>
      <c r="CY157" s="607"/>
      <c r="CZ157" s="607"/>
      <c r="DA157" s="607"/>
      <c r="DB157" s="607"/>
      <c r="DC157" s="607"/>
      <c r="DD157" s="607"/>
      <c r="DE157" s="607"/>
      <c r="DF157" s="607"/>
      <c r="DG157" s="607"/>
      <c r="DH157" s="607"/>
      <c r="DI157" s="607"/>
      <c r="DJ157" s="607"/>
      <c r="DK157" s="607"/>
      <c r="DL157" s="607"/>
      <c r="DM157" s="607"/>
      <c r="DN157" s="607"/>
      <c r="DO157" s="607"/>
      <c r="DP157" s="607"/>
      <c r="DQ157" s="607"/>
    </row>
    <row r="158" spans="1:121" s="608" customFormat="1" ht="28.5" hidden="1" customHeight="1" x14ac:dyDescent="0.25">
      <c r="A158" s="602"/>
      <c r="B158" s="602"/>
      <c r="C158" s="602" t="s">
        <v>61</v>
      </c>
      <c r="D158" s="645"/>
      <c r="E158" s="613">
        <f t="shared" si="42"/>
        <v>0</v>
      </c>
      <c r="F158" s="610"/>
      <c r="G158" s="653"/>
      <c r="H158" s="653"/>
      <c r="I158" s="653"/>
      <c r="J158" s="612">
        <f>SUM(L158,O158)</f>
        <v>0</v>
      </c>
      <c r="K158" s="612"/>
      <c r="L158" s="653"/>
      <c r="M158" s="653"/>
      <c r="N158" s="653"/>
      <c r="O158" s="653"/>
      <c r="P158" s="653"/>
      <c r="Q158" s="653"/>
      <c r="R158" s="754">
        <f>SUM(J158,E158)</f>
        <v>0</v>
      </c>
      <c r="S158" s="607"/>
      <c r="T158" s="607"/>
      <c r="U158" s="607"/>
      <c r="V158" s="607"/>
      <c r="W158" s="607"/>
      <c r="X158" s="607"/>
      <c r="Y158" s="607"/>
      <c r="Z158" s="607"/>
      <c r="AA158" s="607"/>
      <c r="AB158" s="607"/>
      <c r="AC158" s="607"/>
      <c r="AD158" s="607"/>
      <c r="AE158" s="607"/>
      <c r="AF158" s="607"/>
      <c r="AG158" s="607"/>
      <c r="AH158" s="607"/>
      <c r="AI158" s="607"/>
      <c r="AJ158" s="607"/>
      <c r="AK158" s="607"/>
      <c r="AL158" s="607"/>
      <c r="AM158" s="607"/>
      <c r="AN158" s="607"/>
      <c r="AO158" s="607"/>
      <c r="AP158" s="607"/>
      <c r="AQ158" s="607"/>
      <c r="AR158" s="607"/>
      <c r="AS158" s="607"/>
      <c r="AT158" s="607"/>
      <c r="AU158" s="607"/>
      <c r="AV158" s="607"/>
      <c r="AW158" s="607"/>
      <c r="AX158" s="607"/>
      <c r="AY158" s="607"/>
      <c r="AZ158" s="607"/>
      <c r="BA158" s="607"/>
      <c r="BB158" s="607"/>
      <c r="BC158" s="607"/>
      <c r="BD158" s="607"/>
      <c r="BE158" s="607"/>
      <c r="BF158" s="607"/>
      <c r="BG158" s="607"/>
      <c r="BH158" s="607"/>
      <c r="BI158" s="607"/>
      <c r="BJ158" s="607"/>
      <c r="BK158" s="607"/>
      <c r="BL158" s="607"/>
      <c r="BM158" s="607"/>
      <c r="BN158" s="607"/>
      <c r="BO158" s="607"/>
      <c r="BP158" s="607"/>
      <c r="BQ158" s="607"/>
      <c r="BR158" s="607"/>
      <c r="BS158" s="607"/>
      <c r="BT158" s="607"/>
      <c r="BU158" s="607"/>
      <c r="BV158" s="607"/>
      <c r="BW158" s="607"/>
      <c r="BX158" s="607"/>
      <c r="BY158" s="607"/>
      <c r="BZ158" s="607"/>
      <c r="CA158" s="607"/>
      <c r="CB158" s="607"/>
      <c r="CC158" s="607"/>
      <c r="CD158" s="607"/>
      <c r="CE158" s="607"/>
      <c r="CF158" s="607"/>
      <c r="CG158" s="607"/>
      <c r="CH158" s="607"/>
      <c r="CI158" s="607"/>
      <c r="CJ158" s="607"/>
      <c r="CK158" s="607"/>
      <c r="CL158" s="607"/>
      <c r="CM158" s="607"/>
      <c r="CN158" s="607"/>
      <c r="CO158" s="607"/>
      <c r="CP158" s="607"/>
      <c r="CQ158" s="607"/>
      <c r="CR158" s="607"/>
      <c r="CS158" s="607"/>
      <c r="CT158" s="607"/>
      <c r="CU158" s="607"/>
      <c r="CV158" s="607"/>
      <c r="CW158" s="607"/>
      <c r="CX158" s="607"/>
      <c r="CY158" s="607"/>
      <c r="CZ158" s="607"/>
      <c r="DA158" s="607"/>
      <c r="DB158" s="607"/>
      <c r="DC158" s="607"/>
      <c r="DD158" s="607"/>
      <c r="DE158" s="607"/>
      <c r="DF158" s="607"/>
      <c r="DG158" s="607"/>
      <c r="DH158" s="607"/>
      <c r="DI158" s="607"/>
      <c r="DJ158" s="607"/>
      <c r="DK158" s="607"/>
      <c r="DL158" s="607"/>
      <c r="DM158" s="607"/>
      <c r="DN158" s="607"/>
      <c r="DO158" s="607"/>
      <c r="DP158" s="607"/>
      <c r="DQ158" s="607"/>
    </row>
    <row r="159" spans="1:121" s="656" customFormat="1" ht="23.25" hidden="1" customHeight="1" x14ac:dyDescent="0.25">
      <c r="A159" s="648"/>
      <c r="B159" s="648"/>
      <c r="C159" s="648" t="s">
        <v>67</v>
      </c>
      <c r="D159" s="654" t="s">
        <v>18</v>
      </c>
      <c r="E159" s="613">
        <f t="shared" si="42"/>
        <v>0</v>
      </c>
      <c r="F159" s="613"/>
      <c r="G159" s="613"/>
      <c r="H159" s="647"/>
      <c r="I159" s="647"/>
      <c r="J159" s="605">
        <f>SUM(L159,O159)</f>
        <v>0</v>
      </c>
      <c r="K159" s="605"/>
      <c r="L159" s="647"/>
      <c r="M159" s="647"/>
      <c r="N159" s="647"/>
      <c r="O159" s="647"/>
      <c r="P159" s="647"/>
      <c r="Q159" s="647"/>
      <c r="R159" s="752">
        <f>SUM(E159,J159)</f>
        <v>0</v>
      </c>
      <c r="S159" s="655"/>
      <c r="T159" s="655"/>
      <c r="U159" s="655"/>
      <c r="V159" s="655"/>
      <c r="W159" s="655"/>
      <c r="X159" s="655"/>
      <c r="Y159" s="655"/>
      <c r="Z159" s="655"/>
      <c r="AA159" s="655"/>
      <c r="AB159" s="655"/>
      <c r="AC159" s="655"/>
      <c r="AD159" s="655"/>
      <c r="AE159" s="655"/>
      <c r="AF159" s="655"/>
      <c r="AG159" s="655"/>
      <c r="AH159" s="655"/>
      <c r="AI159" s="655"/>
      <c r="AJ159" s="655"/>
      <c r="AK159" s="655"/>
      <c r="AL159" s="655"/>
      <c r="AM159" s="655"/>
      <c r="AN159" s="655"/>
      <c r="AO159" s="655"/>
      <c r="AP159" s="655"/>
      <c r="AQ159" s="655"/>
      <c r="AR159" s="655"/>
      <c r="AS159" s="655"/>
      <c r="AT159" s="655"/>
      <c r="AU159" s="655"/>
      <c r="AV159" s="655"/>
      <c r="AW159" s="655"/>
      <c r="AX159" s="655"/>
      <c r="AY159" s="655"/>
      <c r="AZ159" s="655"/>
      <c r="BA159" s="655"/>
      <c r="BB159" s="655"/>
      <c r="BC159" s="655"/>
      <c r="BD159" s="655"/>
      <c r="BE159" s="655"/>
      <c r="BF159" s="655"/>
      <c r="BG159" s="655"/>
      <c r="BH159" s="655"/>
      <c r="BI159" s="655"/>
      <c r="BJ159" s="655"/>
      <c r="BK159" s="655"/>
      <c r="BL159" s="655"/>
      <c r="BM159" s="655"/>
      <c r="BN159" s="655"/>
      <c r="BO159" s="655"/>
      <c r="BP159" s="655"/>
      <c r="BQ159" s="655"/>
      <c r="BR159" s="655"/>
      <c r="BS159" s="655"/>
      <c r="BT159" s="655"/>
      <c r="BU159" s="655"/>
      <c r="BV159" s="655"/>
      <c r="BW159" s="655"/>
      <c r="BX159" s="655"/>
      <c r="BY159" s="655"/>
      <c r="BZ159" s="655"/>
      <c r="CA159" s="655"/>
      <c r="CB159" s="655"/>
      <c r="CC159" s="655"/>
      <c r="CD159" s="655"/>
      <c r="CE159" s="655"/>
      <c r="CF159" s="655"/>
      <c r="CG159" s="655"/>
      <c r="CH159" s="655"/>
      <c r="CI159" s="655"/>
      <c r="CJ159" s="655"/>
      <c r="CK159" s="655"/>
      <c r="CL159" s="655"/>
      <c r="CM159" s="655"/>
      <c r="CN159" s="655"/>
      <c r="CO159" s="655"/>
      <c r="CP159" s="655"/>
      <c r="CQ159" s="655"/>
      <c r="CR159" s="655"/>
      <c r="CS159" s="655"/>
      <c r="CT159" s="655"/>
      <c r="CU159" s="655"/>
      <c r="CV159" s="655"/>
      <c r="CW159" s="655"/>
      <c r="CX159" s="655"/>
      <c r="CY159" s="655"/>
      <c r="CZ159" s="655"/>
      <c r="DA159" s="655"/>
      <c r="DB159" s="655"/>
      <c r="DC159" s="655"/>
      <c r="DD159" s="655"/>
      <c r="DE159" s="655"/>
      <c r="DF159" s="655"/>
      <c r="DG159" s="655"/>
      <c r="DH159" s="655"/>
      <c r="DI159" s="655"/>
      <c r="DJ159" s="655"/>
      <c r="DK159" s="655"/>
      <c r="DL159" s="655"/>
      <c r="DM159" s="655"/>
      <c r="DN159" s="655"/>
      <c r="DO159" s="655"/>
      <c r="DP159" s="655"/>
      <c r="DQ159" s="655"/>
    </row>
    <row r="160" spans="1:121" s="608" customFormat="1" ht="48" customHeight="1" x14ac:dyDescent="0.25">
      <c r="A160" s="602"/>
      <c r="B160" s="602"/>
      <c r="C160" s="602"/>
      <c r="D160" s="575" t="s">
        <v>581</v>
      </c>
      <c r="E160" s="351">
        <f t="shared" si="42"/>
        <v>0</v>
      </c>
      <c r="F160" s="657"/>
      <c r="G160" s="653"/>
      <c r="H160" s="653"/>
      <c r="I160" s="653"/>
      <c r="J160" s="658">
        <f>SUM(L160,O160)</f>
        <v>87000</v>
      </c>
      <c r="K160" s="658">
        <v>87000</v>
      </c>
      <c r="L160" s="659"/>
      <c r="M160" s="659"/>
      <c r="N160" s="659"/>
      <c r="O160" s="659">
        <v>87000</v>
      </c>
      <c r="P160" s="659"/>
      <c r="Q160" s="659"/>
      <c r="R160" s="665">
        <f>SUM(J160,E160)</f>
        <v>87000</v>
      </c>
      <c r="S160" s="607"/>
      <c r="T160" s="607"/>
      <c r="U160" s="607"/>
      <c r="V160" s="607"/>
      <c r="W160" s="607"/>
      <c r="X160" s="607"/>
      <c r="Y160" s="607"/>
      <c r="Z160" s="607"/>
      <c r="AA160" s="607"/>
      <c r="AB160" s="607"/>
      <c r="AC160" s="607"/>
      <c r="AD160" s="607"/>
      <c r="AE160" s="607"/>
      <c r="AF160" s="607"/>
      <c r="AG160" s="607"/>
      <c r="AH160" s="607"/>
      <c r="AI160" s="607"/>
      <c r="AJ160" s="607"/>
      <c r="AK160" s="607"/>
      <c r="AL160" s="607"/>
      <c r="AM160" s="607"/>
      <c r="AN160" s="607"/>
      <c r="AO160" s="607"/>
      <c r="AP160" s="607"/>
      <c r="AQ160" s="607"/>
      <c r="AR160" s="607"/>
      <c r="AS160" s="607"/>
      <c r="AT160" s="607"/>
      <c r="AU160" s="607"/>
      <c r="AV160" s="607"/>
      <c r="AW160" s="607"/>
      <c r="AX160" s="607"/>
      <c r="AY160" s="607"/>
      <c r="AZ160" s="607"/>
      <c r="BA160" s="607"/>
      <c r="BB160" s="607"/>
      <c r="BC160" s="607"/>
      <c r="BD160" s="607"/>
      <c r="BE160" s="607"/>
      <c r="BF160" s="607"/>
      <c r="BG160" s="607"/>
      <c r="BH160" s="607"/>
      <c r="BI160" s="607"/>
      <c r="BJ160" s="607"/>
      <c r="BK160" s="607"/>
      <c r="BL160" s="607"/>
      <c r="BM160" s="607"/>
      <c r="BN160" s="607"/>
      <c r="BO160" s="607"/>
      <c r="BP160" s="607"/>
      <c r="BQ160" s="607"/>
      <c r="BR160" s="607"/>
      <c r="BS160" s="607"/>
      <c r="BT160" s="607"/>
      <c r="BU160" s="607"/>
      <c r="BV160" s="607"/>
      <c r="BW160" s="607"/>
      <c r="BX160" s="607"/>
      <c r="BY160" s="607"/>
      <c r="BZ160" s="607"/>
      <c r="CA160" s="607"/>
      <c r="CB160" s="607"/>
      <c r="CC160" s="607"/>
      <c r="CD160" s="607"/>
      <c r="CE160" s="607"/>
      <c r="CF160" s="607"/>
      <c r="CG160" s="607"/>
      <c r="CH160" s="607"/>
      <c r="CI160" s="607"/>
      <c r="CJ160" s="607"/>
      <c r="CK160" s="607"/>
      <c r="CL160" s="607"/>
      <c r="CM160" s="607"/>
      <c r="CN160" s="607"/>
      <c r="CO160" s="607"/>
      <c r="CP160" s="607"/>
      <c r="CQ160" s="607"/>
      <c r="CR160" s="607"/>
      <c r="CS160" s="607"/>
      <c r="CT160" s="607"/>
      <c r="CU160" s="607"/>
      <c r="CV160" s="607"/>
      <c r="CW160" s="607"/>
      <c r="CX160" s="607"/>
      <c r="CY160" s="607"/>
      <c r="CZ160" s="607"/>
      <c r="DA160" s="607"/>
      <c r="DB160" s="607"/>
      <c r="DC160" s="607"/>
      <c r="DD160" s="607"/>
      <c r="DE160" s="607"/>
      <c r="DF160" s="607"/>
      <c r="DG160" s="607"/>
      <c r="DH160" s="607"/>
      <c r="DI160" s="607"/>
      <c r="DJ160" s="607"/>
      <c r="DK160" s="607"/>
      <c r="DL160" s="607"/>
      <c r="DM160" s="607"/>
      <c r="DN160" s="607"/>
      <c r="DO160" s="607"/>
      <c r="DP160" s="607"/>
      <c r="DQ160" s="607"/>
    </row>
    <row r="161" spans="1:219" s="3" customFormat="1" ht="40.5" customHeight="1" x14ac:dyDescent="0.25">
      <c r="A161" s="292" t="s">
        <v>23</v>
      </c>
      <c r="B161" s="292"/>
      <c r="C161" s="292"/>
      <c r="D161" s="293" t="s">
        <v>286</v>
      </c>
      <c r="E161" s="322">
        <f>SUM(E162)</f>
        <v>236494</v>
      </c>
      <c r="F161" s="294">
        <f t="shared" ref="F161:R161" si="61">SUM(F162)</f>
        <v>236494</v>
      </c>
      <c r="G161" s="294">
        <f t="shared" si="61"/>
        <v>105886</v>
      </c>
      <c r="H161" s="294">
        <f t="shared" si="61"/>
        <v>0</v>
      </c>
      <c r="I161" s="294">
        <f t="shared" si="61"/>
        <v>0</v>
      </c>
      <c r="J161" s="294">
        <f t="shared" si="61"/>
        <v>162740</v>
      </c>
      <c r="K161" s="294">
        <f t="shared" si="61"/>
        <v>162740</v>
      </c>
      <c r="L161" s="294">
        <f t="shared" si="61"/>
        <v>0</v>
      </c>
      <c r="M161" s="294">
        <f t="shared" si="61"/>
        <v>0</v>
      </c>
      <c r="N161" s="294">
        <f t="shared" si="61"/>
        <v>0</v>
      </c>
      <c r="O161" s="294">
        <f t="shared" si="61"/>
        <v>162740</v>
      </c>
      <c r="P161" s="294">
        <f t="shared" si="61"/>
        <v>0</v>
      </c>
      <c r="Q161" s="294">
        <f t="shared" si="61"/>
        <v>0</v>
      </c>
      <c r="R161" s="743">
        <f t="shared" si="61"/>
        <v>399234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</row>
    <row r="162" spans="1:219" s="3" customFormat="1" ht="39.75" customHeight="1" x14ac:dyDescent="0.25">
      <c r="A162" s="292" t="s">
        <v>24</v>
      </c>
      <c r="B162" s="292"/>
      <c r="C162" s="292"/>
      <c r="D162" s="293" t="s">
        <v>286</v>
      </c>
      <c r="E162" s="322">
        <f>SUM(E163:E169)</f>
        <v>236494</v>
      </c>
      <c r="F162" s="322">
        <f t="shared" ref="F162:O162" si="62">SUM(F163:F169)</f>
        <v>236494</v>
      </c>
      <c r="G162" s="322">
        <f t="shared" si="62"/>
        <v>105886</v>
      </c>
      <c r="H162" s="322">
        <f t="shared" si="62"/>
        <v>0</v>
      </c>
      <c r="I162" s="322">
        <f t="shared" si="62"/>
        <v>0</v>
      </c>
      <c r="J162" s="322">
        <f t="shared" si="62"/>
        <v>162740</v>
      </c>
      <c r="K162" s="322">
        <f t="shared" si="62"/>
        <v>162740</v>
      </c>
      <c r="L162" s="322">
        <f t="shared" si="62"/>
        <v>0</v>
      </c>
      <c r="M162" s="322">
        <f t="shared" si="62"/>
        <v>0</v>
      </c>
      <c r="N162" s="322">
        <f t="shared" si="62"/>
        <v>0</v>
      </c>
      <c r="O162" s="322">
        <f t="shared" si="62"/>
        <v>162740</v>
      </c>
      <c r="P162" s="294">
        <f t="shared" ref="P162:Q162" si="63">SUM(P163:P168)</f>
        <v>0</v>
      </c>
      <c r="Q162" s="294">
        <f t="shared" si="63"/>
        <v>0</v>
      </c>
      <c r="R162" s="740">
        <f>SUM(R163:R169)</f>
        <v>399234</v>
      </c>
    </row>
    <row r="163" spans="1:219" s="3" customFormat="1" ht="51" hidden="1" customHeight="1" x14ac:dyDescent="0.25">
      <c r="A163" s="118" t="s">
        <v>205</v>
      </c>
      <c r="B163" s="118" t="s">
        <v>102</v>
      </c>
      <c r="C163" s="118" t="s">
        <v>47</v>
      </c>
      <c r="D163" s="109" t="s">
        <v>101</v>
      </c>
      <c r="E163" s="88">
        <f t="shared" ref="E163:E171" si="64">SUM(F163,I163)</f>
        <v>0</v>
      </c>
      <c r="F163" s="235"/>
      <c r="G163" s="78"/>
      <c r="H163" s="78"/>
      <c r="I163" s="78"/>
      <c r="J163" s="115">
        <f t="shared" ref="J163:J167" si="65">SUM(L163,O163)</f>
        <v>0</v>
      </c>
      <c r="K163" s="115"/>
      <c r="L163" s="78"/>
      <c r="M163" s="78"/>
      <c r="N163" s="78"/>
      <c r="O163" s="78"/>
      <c r="P163" s="78"/>
      <c r="Q163" s="262"/>
      <c r="R163" s="425">
        <f>SUM(J163,E163)</f>
        <v>0</v>
      </c>
    </row>
    <row r="164" spans="1:219" s="190" customFormat="1" ht="48" hidden="1" customHeight="1" x14ac:dyDescent="0.25">
      <c r="A164" s="121" t="s">
        <v>209</v>
      </c>
      <c r="B164" s="121" t="s">
        <v>217</v>
      </c>
      <c r="C164" s="121" t="s">
        <v>51</v>
      </c>
      <c r="D164" s="123" t="s">
        <v>216</v>
      </c>
      <c r="E164" s="88">
        <f>SUM(F164,I164)</f>
        <v>0</v>
      </c>
      <c r="F164" s="235"/>
      <c r="G164" s="116"/>
      <c r="H164" s="116"/>
      <c r="I164" s="211"/>
      <c r="J164" s="235">
        <f>SUM(L164,O164)</f>
        <v>0</v>
      </c>
      <c r="K164" s="235"/>
      <c r="L164" s="88"/>
      <c r="M164" s="88"/>
      <c r="N164" s="88"/>
      <c r="O164" s="88"/>
      <c r="P164" s="88"/>
      <c r="Q164" s="88"/>
      <c r="R164" s="736">
        <f>SUM(J164,E164)</f>
        <v>0</v>
      </c>
    </row>
    <row r="165" spans="1:219" s="87" customFormat="1" ht="25.5" hidden="1" customHeight="1" x14ac:dyDescent="0.25">
      <c r="A165" s="121" t="s">
        <v>204</v>
      </c>
      <c r="B165" s="121" t="s">
        <v>206</v>
      </c>
      <c r="C165" s="121" t="s">
        <v>64</v>
      </c>
      <c r="D165" s="123" t="s">
        <v>203</v>
      </c>
      <c r="E165" s="88">
        <f t="shared" si="64"/>
        <v>0</v>
      </c>
      <c r="F165" s="235"/>
      <c r="G165" s="116"/>
      <c r="H165" s="116"/>
      <c r="I165" s="116"/>
      <c r="J165" s="115">
        <f t="shared" si="65"/>
        <v>0</v>
      </c>
      <c r="K165" s="115"/>
      <c r="L165" s="116"/>
      <c r="M165" s="116"/>
      <c r="N165" s="116"/>
      <c r="O165" s="116"/>
      <c r="P165" s="116"/>
      <c r="Q165" s="116"/>
      <c r="R165" s="425">
        <f t="shared" ref="R165:R167" si="66">SUM(J165,E165)</f>
        <v>0</v>
      </c>
    </row>
    <row r="166" spans="1:219" s="87" customFormat="1" ht="34.5" customHeight="1" x14ac:dyDescent="0.25">
      <c r="A166" s="121" t="s">
        <v>207</v>
      </c>
      <c r="B166" s="121" t="s">
        <v>95</v>
      </c>
      <c r="C166" s="121" t="s">
        <v>65</v>
      </c>
      <c r="D166" s="271" t="s">
        <v>208</v>
      </c>
      <c r="E166" s="88">
        <f t="shared" si="64"/>
        <v>108440</v>
      </c>
      <c r="F166" s="235">
        <v>108440</v>
      </c>
      <c r="G166" s="116">
        <v>88890</v>
      </c>
      <c r="H166" s="116"/>
      <c r="I166" s="116"/>
      <c r="J166" s="115">
        <f t="shared" si="65"/>
        <v>0</v>
      </c>
      <c r="K166" s="115"/>
      <c r="L166" s="116"/>
      <c r="M166" s="116"/>
      <c r="N166" s="116"/>
      <c r="O166" s="116"/>
      <c r="P166" s="116"/>
      <c r="Q166" s="116"/>
      <c r="R166" s="425">
        <f t="shared" si="66"/>
        <v>108440</v>
      </c>
    </row>
    <row r="167" spans="1:219" s="87" customFormat="1" ht="34.5" customHeight="1" x14ac:dyDescent="0.25">
      <c r="A167" s="270" t="s">
        <v>210</v>
      </c>
      <c r="B167" s="270" t="s">
        <v>211</v>
      </c>
      <c r="C167" s="270" t="s">
        <v>66</v>
      </c>
      <c r="D167" s="290" t="s">
        <v>212</v>
      </c>
      <c r="E167" s="235">
        <f t="shared" si="64"/>
        <v>128054</v>
      </c>
      <c r="F167" s="235">
        <v>128054</v>
      </c>
      <c r="G167" s="115">
        <v>16996</v>
      </c>
      <c r="H167" s="115"/>
      <c r="I167" s="115"/>
      <c r="J167" s="115">
        <f t="shared" si="65"/>
        <v>0</v>
      </c>
      <c r="K167" s="115"/>
      <c r="L167" s="115"/>
      <c r="M167" s="115"/>
      <c r="N167" s="115"/>
      <c r="O167" s="115"/>
      <c r="P167" s="115"/>
      <c r="Q167" s="116"/>
      <c r="R167" s="425">
        <f t="shared" si="66"/>
        <v>128054</v>
      </c>
    </row>
    <row r="168" spans="1:219" s="87" customFormat="1" ht="27.75" hidden="1" customHeight="1" x14ac:dyDescent="0.25">
      <c r="A168" s="270" t="s">
        <v>214</v>
      </c>
      <c r="B168" s="270" t="s">
        <v>215</v>
      </c>
      <c r="C168" s="270" t="s">
        <v>66</v>
      </c>
      <c r="D168" s="291" t="s">
        <v>213</v>
      </c>
      <c r="E168" s="88">
        <f t="shared" si="64"/>
        <v>0</v>
      </c>
      <c r="F168" s="235"/>
      <c r="G168" s="116"/>
      <c r="H168" s="116"/>
      <c r="I168" s="116"/>
      <c r="J168" s="115">
        <f t="shared" ref="J168:J171" si="67">SUM(L168,O168)</f>
        <v>0</v>
      </c>
      <c r="K168" s="115"/>
      <c r="L168" s="116"/>
      <c r="M168" s="116"/>
      <c r="N168" s="116"/>
      <c r="O168" s="116"/>
      <c r="P168" s="116"/>
      <c r="Q168" s="116"/>
      <c r="R168" s="425">
        <f t="shared" ref="R168:R171" si="68">SUM(J168,E168)</f>
        <v>0</v>
      </c>
    </row>
    <row r="169" spans="1:219" s="87" customFormat="1" ht="48" customHeight="1" x14ac:dyDescent="0.25">
      <c r="A169" s="118" t="s">
        <v>580</v>
      </c>
      <c r="B169" s="118" t="s">
        <v>441</v>
      </c>
      <c r="C169" s="118" t="s">
        <v>60</v>
      </c>
      <c r="D169" s="304" t="s">
        <v>439</v>
      </c>
      <c r="E169" s="88">
        <f t="shared" si="64"/>
        <v>0</v>
      </c>
      <c r="F169" s="235"/>
      <c r="G169" s="116"/>
      <c r="H169" s="116"/>
      <c r="I169" s="116"/>
      <c r="J169" s="115">
        <f t="shared" si="67"/>
        <v>162740</v>
      </c>
      <c r="K169" s="115">
        <v>162740</v>
      </c>
      <c r="L169" s="116"/>
      <c r="M169" s="116"/>
      <c r="N169" s="116"/>
      <c r="O169" s="115">
        <v>162740</v>
      </c>
      <c r="P169" s="116"/>
      <c r="Q169" s="116"/>
      <c r="R169" s="425">
        <f t="shared" si="68"/>
        <v>162740</v>
      </c>
    </row>
    <row r="170" spans="1:219" s="503" customFormat="1" ht="48" customHeight="1" x14ac:dyDescent="0.25">
      <c r="A170" s="338"/>
      <c r="B170" s="338"/>
      <c r="C170" s="338"/>
      <c r="D170" s="362" t="s">
        <v>411</v>
      </c>
      <c r="E170" s="363">
        <f t="shared" si="64"/>
        <v>0</v>
      </c>
      <c r="F170" s="340"/>
      <c r="G170" s="117"/>
      <c r="H170" s="117"/>
      <c r="I170" s="117"/>
      <c r="J170" s="342">
        <f t="shared" si="67"/>
        <v>42000</v>
      </c>
      <c r="K170" s="342">
        <v>42000</v>
      </c>
      <c r="L170" s="117"/>
      <c r="M170" s="117"/>
      <c r="N170" s="117"/>
      <c r="O170" s="342">
        <v>42000</v>
      </c>
      <c r="P170" s="117"/>
      <c r="Q170" s="117"/>
      <c r="R170" s="428">
        <f t="shared" si="68"/>
        <v>42000</v>
      </c>
    </row>
    <row r="171" spans="1:219" s="503" customFormat="1" ht="48" customHeight="1" x14ac:dyDescent="0.25">
      <c r="A171" s="338"/>
      <c r="B171" s="338"/>
      <c r="C171" s="338"/>
      <c r="D171" s="362" t="s">
        <v>581</v>
      </c>
      <c r="E171" s="363">
        <f t="shared" si="64"/>
        <v>0</v>
      </c>
      <c r="F171" s="340"/>
      <c r="G171" s="117"/>
      <c r="H171" s="117"/>
      <c r="I171" s="117"/>
      <c r="J171" s="342">
        <f t="shared" si="67"/>
        <v>116000</v>
      </c>
      <c r="K171" s="342">
        <v>116000</v>
      </c>
      <c r="L171" s="117"/>
      <c r="M171" s="117"/>
      <c r="N171" s="117"/>
      <c r="O171" s="342">
        <v>116000</v>
      </c>
      <c r="P171" s="117"/>
      <c r="Q171" s="117"/>
      <c r="R171" s="428">
        <f t="shared" si="68"/>
        <v>116000</v>
      </c>
    </row>
    <row r="172" spans="1:219" ht="42.75" hidden="1" customHeight="1" x14ac:dyDescent="0.25">
      <c r="A172" s="292" t="s">
        <v>165</v>
      </c>
      <c r="B172" s="292"/>
      <c r="C172" s="292"/>
      <c r="D172" s="295" t="s">
        <v>99</v>
      </c>
      <c r="E172" s="322">
        <f>SUM(E173)</f>
        <v>0</v>
      </c>
      <c r="F172" s="294">
        <f t="shared" ref="F172:R173" si="69">SUM(F173)</f>
        <v>0</v>
      </c>
      <c r="G172" s="294">
        <f t="shared" si="69"/>
        <v>0</v>
      </c>
      <c r="H172" s="294">
        <f t="shared" si="69"/>
        <v>0</v>
      </c>
      <c r="I172" s="294">
        <f t="shared" si="69"/>
        <v>0</v>
      </c>
      <c r="J172" s="294">
        <f t="shared" si="69"/>
        <v>0</v>
      </c>
      <c r="K172" s="294">
        <f t="shared" si="69"/>
        <v>0</v>
      </c>
      <c r="L172" s="294">
        <f t="shared" si="69"/>
        <v>0</v>
      </c>
      <c r="M172" s="294">
        <f t="shared" si="69"/>
        <v>0</v>
      </c>
      <c r="N172" s="294">
        <f t="shared" si="69"/>
        <v>0</v>
      </c>
      <c r="O172" s="294">
        <f t="shared" si="69"/>
        <v>0</v>
      </c>
      <c r="P172" s="294">
        <f t="shared" si="69"/>
        <v>0</v>
      </c>
      <c r="Q172" s="294">
        <f t="shared" si="69"/>
        <v>0</v>
      </c>
      <c r="R172" s="294">
        <f t="shared" si="69"/>
        <v>0</v>
      </c>
    </row>
    <row r="173" spans="1:219" ht="41.25" hidden="1" customHeight="1" x14ac:dyDescent="0.25">
      <c r="A173" s="292" t="s">
        <v>166</v>
      </c>
      <c r="B173" s="292"/>
      <c r="C173" s="292"/>
      <c r="D173" s="295" t="s">
        <v>99</v>
      </c>
      <c r="E173" s="322">
        <f>SUM(E174:E178)</f>
        <v>0</v>
      </c>
      <c r="F173" s="294">
        <f t="shared" ref="F173:P173" si="70">SUM(F174:F178)</f>
        <v>0</v>
      </c>
      <c r="G173" s="294">
        <f t="shared" si="70"/>
        <v>0</v>
      </c>
      <c r="H173" s="294">
        <f t="shared" si="70"/>
        <v>0</v>
      </c>
      <c r="I173" s="294">
        <f t="shared" si="70"/>
        <v>0</v>
      </c>
      <c r="J173" s="294">
        <f t="shared" si="70"/>
        <v>0</v>
      </c>
      <c r="K173" s="294">
        <f t="shared" ref="K173" si="71">SUM(K174:K178)</f>
        <v>0</v>
      </c>
      <c r="L173" s="294">
        <f t="shared" si="70"/>
        <v>0</v>
      </c>
      <c r="M173" s="294">
        <f t="shared" si="70"/>
        <v>0</v>
      </c>
      <c r="N173" s="294">
        <f t="shared" si="70"/>
        <v>0</v>
      </c>
      <c r="O173" s="294">
        <f t="shared" si="70"/>
        <v>0</v>
      </c>
      <c r="P173" s="294">
        <f t="shared" si="70"/>
        <v>0</v>
      </c>
      <c r="Q173" s="294">
        <f t="shared" si="69"/>
        <v>0</v>
      </c>
      <c r="R173" s="294">
        <f t="shared" ref="R173:R176" si="72">SUM(E173,J173)</f>
        <v>0</v>
      </c>
    </row>
    <row r="174" spans="1:219" ht="50.25" hidden="1" customHeight="1" x14ac:dyDescent="0.25">
      <c r="A174" s="118" t="s">
        <v>164</v>
      </c>
      <c r="B174" s="118" t="s">
        <v>102</v>
      </c>
      <c r="C174" s="118" t="s">
        <v>47</v>
      </c>
      <c r="D174" s="109" t="s">
        <v>101</v>
      </c>
      <c r="E174" s="116">
        <f>SUM(F174,I174)</f>
        <v>0</v>
      </c>
      <c r="F174" s="112"/>
      <c r="G174" s="113"/>
      <c r="H174" s="113"/>
      <c r="I174" s="113"/>
      <c r="J174" s="79">
        <f t="shared" ref="J174:J176" si="73">SUM(L174,O174)</f>
        <v>0</v>
      </c>
      <c r="K174" s="114"/>
      <c r="L174" s="113"/>
      <c r="M174" s="113"/>
      <c r="N174" s="113"/>
      <c r="O174" s="113"/>
      <c r="P174" s="113"/>
      <c r="Q174" s="113"/>
      <c r="R174" s="79">
        <f>SUM(E174,J174)</f>
        <v>0</v>
      </c>
    </row>
    <row r="175" spans="1:219" s="111" customFormat="1" ht="26.25" hidden="1" customHeight="1" x14ac:dyDescent="0.25">
      <c r="A175" s="122" t="s">
        <v>167</v>
      </c>
      <c r="B175" s="122" t="s">
        <v>168</v>
      </c>
      <c r="C175" s="122" t="s">
        <v>59</v>
      </c>
      <c r="D175" s="123" t="s">
        <v>169</v>
      </c>
      <c r="E175" s="116"/>
      <c r="F175" s="115"/>
      <c r="G175" s="116"/>
      <c r="H175" s="116"/>
      <c r="I175" s="116"/>
      <c r="J175" s="79">
        <f t="shared" si="73"/>
        <v>0</v>
      </c>
      <c r="K175" s="79"/>
      <c r="L175" s="116"/>
      <c r="M175" s="116"/>
      <c r="N175" s="116"/>
      <c r="O175" s="116"/>
      <c r="P175" s="116"/>
      <c r="Q175" s="116"/>
      <c r="R175" s="79">
        <f t="shared" si="72"/>
        <v>0</v>
      </c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</row>
    <row r="176" spans="1:219" s="111" customFormat="1" ht="27" hidden="1" customHeight="1" x14ac:dyDescent="0.25">
      <c r="A176" s="121" t="s">
        <v>340</v>
      </c>
      <c r="B176" s="121" t="s">
        <v>327</v>
      </c>
      <c r="C176" s="121" t="s">
        <v>328</v>
      </c>
      <c r="D176" s="109" t="s">
        <v>329</v>
      </c>
      <c r="E176" s="116">
        <f>SUM(F176,I176)</f>
        <v>0</v>
      </c>
      <c r="F176" s="115"/>
      <c r="G176" s="116"/>
      <c r="H176" s="116"/>
      <c r="I176" s="116"/>
      <c r="J176" s="79">
        <f t="shared" si="73"/>
        <v>0</v>
      </c>
      <c r="K176" s="79"/>
      <c r="L176" s="116"/>
      <c r="M176" s="116"/>
      <c r="N176" s="116"/>
      <c r="O176" s="116"/>
      <c r="P176" s="116"/>
      <c r="Q176" s="116"/>
      <c r="R176" s="79">
        <f t="shared" si="72"/>
        <v>0</v>
      </c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</row>
    <row r="177" spans="1:19" ht="28.5" hidden="1" customHeight="1" x14ac:dyDescent="0.25">
      <c r="A177" s="122" t="s">
        <v>171</v>
      </c>
      <c r="B177" s="121" t="s">
        <v>172</v>
      </c>
      <c r="C177" s="121" t="s">
        <v>59</v>
      </c>
      <c r="D177" s="109" t="s">
        <v>170</v>
      </c>
      <c r="E177" s="116"/>
      <c r="F177" s="115"/>
      <c r="G177" s="116"/>
      <c r="H177" s="116"/>
      <c r="I177" s="116"/>
      <c r="J177" s="79">
        <f t="shared" ref="J177" si="74">SUM(L177,O177)</f>
        <v>0</v>
      </c>
      <c r="K177" s="79"/>
      <c r="L177" s="116"/>
      <c r="M177" s="116"/>
      <c r="N177" s="116"/>
      <c r="O177" s="116"/>
      <c r="P177" s="116"/>
      <c r="Q177" s="116"/>
      <c r="R177" s="79">
        <f t="shared" ref="R177" si="75">SUM(E177,J177)</f>
        <v>0</v>
      </c>
    </row>
    <row r="178" spans="1:19" ht="25.5" hidden="1" customHeight="1" x14ac:dyDescent="0.25">
      <c r="A178" s="121" t="s">
        <v>173</v>
      </c>
      <c r="B178" s="121" t="s">
        <v>92</v>
      </c>
      <c r="C178" s="121" t="s">
        <v>58</v>
      </c>
      <c r="D178" s="123" t="s">
        <v>73</v>
      </c>
      <c r="E178" s="116">
        <f>SUM(F178,I178)</f>
        <v>0</v>
      </c>
      <c r="F178" s="116"/>
      <c r="G178" s="117"/>
      <c r="H178" s="117"/>
      <c r="I178" s="117"/>
      <c r="J178" s="79">
        <f>SUM(L178,O178)</f>
        <v>0</v>
      </c>
      <c r="K178" s="79"/>
      <c r="L178" s="117"/>
      <c r="M178" s="117"/>
      <c r="N178" s="117"/>
      <c r="O178" s="117"/>
      <c r="P178" s="117"/>
      <c r="Q178" s="117"/>
      <c r="R178" s="79">
        <f>SUM(E178,J178)</f>
        <v>0</v>
      </c>
    </row>
    <row r="179" spans="1:19" s="3" customFormat="1" ht="34.5" customHeight="1" x14ac:dyDescent="0.25">
      <c r="A179" s="34"/>
      <c r="B179" s="34"/>
      <c r="C179" s="34"/>
      <c r="D179" s="131" t="s">
        <v>45</v>
      </c>
      <c r="E179" s="417">
        <f t="shared" ref="E179:R179" si="76">SUM(E11,E57,E76,E103,E162,E173)</f>
        <v>-2385424</v>
      </c>
      <c r="F179" s="573">
        <f t="shared" si="76"/>
        <v>-2385424</v>
      </c>
      <c r="G179" s="573">
        <f t="shared" si="76"/>
        <v>2451865</v>
      </c>
      <c r="H179" s="573">
        <f t="shared" si="76"/>
        <v>9000</v>
      </c>
      <c r="I179" s="573">
        <f t="shared" si="76"/>
        <v>0</v>
      </c>
      <c r="J179" s="418">
        <f t="shared" si="76"/>
        <v>51776517</v>
      </c>
      <c r="K179" s="573">
        <f t="shared" si="76"/>
        <v>51426517</v>
      </c>
      <c r="L179" s="573">
        <f t="shared" si="76"/>
        <v>0</v>
      </c>
      <c r="M179" s="573">
        <f t="shared" si="76"/>
        <v>0</v>
      </c>
      <c r="N179" s="573">
        <f t="shared" si="76"/>
        <v>0</v>
      </c>
      <c r="O179" s="573">
        <f t="shared" si="76"/>
        <v>51776517</v>
      </c>
      <c r="P179" s="418">
        <f t="shared" si="76"/>
        <v>0</v>
      </c>
      <c r="Q179" s="418">
        <f t="shared" si="76"/>
        <v>0</v>
      </c>
      <c r="R179" s="418">
        <f t="shared" si="76"/>
        <v>49391093</v>
      </c>
      <c r="S179" s="419"/>
    </row>
    <row r="180" spans="1:19" x14ac:dyDescent="0.2">
      <c r="C180" s="17"/>
      <c r="D180" s="110"/>
      <c r="E180" s="320"/>
      <c r="F180" s="6"/>
      <c r="G180" s="7"/>
      <c r="H180" s="7"/>
      <c r="I180" s="7"/>
      <c r="J180" s="18"/>
      <c r="K180" s="18"/>
      <c r="L180" s="7"/>
      <c r="M180" s="7"/>
      <c r="N180" s="7"/>
      <c r="O180" s="7"/>
      <c r="P180" s="7"/>
      <c r="Q180" s="7"/>
      <c r="R180" s="6"/>
    </row>
    <row r="181" spans="1:19" ht="15.75" customHeight="1" x14ac:dyDescent="0.2">
      <c r="C181" s="17"/>
      <c r="D181" s="110"/>
      <c r="M181" s="7"/>
      <c r="O181" s="7"/>
      <c r="P181" s="7"/>
      <c r="Q181" s="7"/>
      <c r="R181" s="6"/>
    </row>
    <row r="182" spans="1:19" ht="93.75" customHeight="1" x14ac:dyDescent="0.2">
      <c r="C182" s="8"/>
      <c r="D182" s="110"/>
      <c r="Q182" s="7"/>
      <c r="R182" s="6"/>
    </row>
    <row r="183" spans="1:19" x14ac:dyDescent="0.2">
      <c r="C183" s="17"/>
      <c r="D183" s="110"/>
      <c r="O183" s="7"/>
      <c r="P183" s="7"/>
    </row>
    <row r="184" spans="1:19" x14ac:dyDescent="0.2">
      <c r="C184" s="17"/>
    </row>
    <row r="185" spans="1:19" x14ac:dyDescent="0.2">
      <c r="C185" s="17"/>
    </row>
    <row r="186" spans="1:19" ht="12.75" customHeight="1" x14ac:dyDescent="0.2">
      <c r="C186" s="17"/>
    </row>
    <row r="187" spans="1:19" x14ac:dyDescent="0.2">
      <c r="C187" s="17"/>
    </row>
    <row r="188" spans="1:19" x14ac:dyDescent="0.2">
      <c r="C188" s="17"/>
    </row>
    <row r="189" spans="1:19" x14ac:dyDescent="0.2">
      <c r="C189" s="17"/>
    </row>
    <row r="190" spans="1:19" ht="12.75" customHeight="1" x14ac:dyDescent="0.2">
      <c r="C190" s="17"/>
    </row>
    <row r="191" spans="1:19" x14ac:dyDescent="0.2">
      <c r="C191" s="17"/>
    </row>
    <row r="192" spans="1:19" x14ac:dyDescent="0.2">
      <c r="C192" s="17"/>
    </row>
    <row r="193" spans="3:3" x14ac:dyDescent="0.2">
      <c r="C193" s="17"/>
    </row>
    <row r="194" spans="3:3" ht="12.75" customHeight="1" x14ac:dyDescent="0.2">
      <c r="C194" s="17"/>
    </row>
    <row r="195" spans="3:3" x14ac:dyDescent="0.2">
      <c r="C195" s="17"/>
    </row>
    <row r="196" spans="3:3" x14ac:dyDescent="0.2">
      <c r="C196" s="17"/>
    </row>
    <row r="197" spans="3:3" x14ac:dyDescent="0.2">
      <c r="C197" s="17"/>
    </row>
    <row r="198" spans="3:3" ht="12.75" customHeight="1" x14ac:dyDescent="0.2">
      <c r="C198" s="17"/>
    </row>
    <row r="199" spans="3:3" x14ac:dyDescent="0.2">
      <c r="C199" s="17"/>
    </row>
    <row r="200" spans="3:3" x14ac:dyDescent="0.2">
      <c r="C200" s="17"/>
    </row>
    <row r="201" spans="3:3" x14ac:dyDescent="0.2">
      <c r="C201" s="17"/>
    </row>
    <row r="202" spans="3:3" ht="12.75" customHeight="1" x14ac:dyDescent="0.2">
      <c r="C202" s="17"/>
    </row>
    <row r="203" spans="3:3" x14ac:dyDescent="0.2">
      <c r="C203" s="17"/>
    </row>
    <row r="204" spans="3:3" x14ac:dyDescent="0.2">
      <c r="C204" s="17"/>
    </row>
    <row r="205" spans="3:3" x14ac:dyDescent="0.2">
      <c r="C205" s="17"/>
    </row>
    <row r="206" spans="3:3" ht="12.75" customHeight="1" x14ac:dyDescent="0.2">
      <c r="C206" s="17"/>
    </row>
    <row r="207" spans="3:3" x14ac:dyDescent="0.2">
      <c r="C207" s="17"/>
    </row>
    <row r="208" spans="3:3" x14ac:dyDescent="0.2">
      <c r="C208" s="17"/>
    </row>
    <row r="209" spans="3:3" x14ac:dyDescent="0.2">
      <c r="C209" s="17"/>
    </row>
    <row r="210" spans="3:3" ht="12.75" customHeight="1" x14ac:dyDescent="0.2">
      <c r="C210" s="17"/>
    </row>
    <row r="211" spans="3:3" x14ac:dyDescent="0.2">
      <c r="C211" s="17"/>
    </row>
    <row r="212" spans="3:3" x14ac:dyDescent="0.2">
      <c r="C212" s="17"/>
    </row>
    <row r="213" spans="3:3" x14ac:dyDescent="0.2">
      <c r="C213" s="17"/>
    </row>
    <row r="214" spans="3:3" ht="12.75" customHeight="1" x14ac:dyDescent="0.2">
      <c r="C214" s="17"/>
    </row>
    <row r="215" spans="3:3" x14ac:dyDescent="0.2">
      <c r="C215" s="17"/>
    </row>
    <row r="216" spans="3:3" x14ac:dyDescent="0.2">
      <c r="C216" s="17"/>
    </row>
    <row r="217" spans="3:3" x14ac:dyDescent="0.2">
      <c r="C217" s="17"/>
    </row>
    <row r="218" spans="3:3" ht="12.75" customHeight="1" x14ac:dyDescent="0.2">
      <c r="C218" s="17"/>
    </row>
    <row r="219" spans="3:3" x14ac:dyDescent="0.2">
      <c r="C219" s="17"/>
    </row>
    <row r="220" spans="3:3" x14ac:dyDescent="0.2">
      <c r="C220" s="17"/>
    </row>
    <row r="221" spans="3:3" x14ac:dyDescent="0.2">
      <c r="C221" s="17"/>
    </row>
    <row r="222" spans="3:3" ht="12.75" customHeight="1" x14ac:dyDescent="0.2">
      <c r="C222" s="17"/>
    </row>
    <row r="223" spans="3:3" x14ac:dyDescent="0.2">
      <c r="C223" s="17"/>
    </row>
    <row r="224" spans="3:3" x14ac:dyDescent="0.2">
      <c r="C224" s="17"/>
    </row>
    <row r="225" spans="3:3" x14ac:dyDescent="0.2">
      <c r="C225" s="17"/>
    </row>
    <row r="226" spans="3:3" ht="12.75" customHeight="1" x14ac:dyDescent="0.2">
      <c r="C226" s="17"/>
    </row>
    <row r="227" spans="3:3" x14ac:dyDescent="0.2">
      <c r="C227" s="17"/>
    </row>
    <row r="228" spans="3:3" x14ac:dyDescent="0.2">
      <c r="C228" s="17"/>
    </row>
    <row r="229" spans="3:3" x14ac:dyDescent="0.2">
      <c r="C229" s="17"/>
    </row>
    <row r="230" spans="3:3" ht="12.75" customHeight="1" x14ac:dyDescent="0.2">
      <c r="C230" s="17"/>
    </row>
    <row r="231" spans="3:3" x14ac:dyDescent="0.2">
      <c r="C231" s="17"/>
    </row>
    <row r="232" spans="3:3" x14ac:dyDescent="0.2">
      <c r="C232" s="17"/>
    </row>
    <row r="233" spans="3:3" x14ac:dyDescent="0.2">
      <c r="C233" s="17"/>
    </row>
    <row r="234" spans="3:3" ht="12.75" customHeight="1" x14ac:dyDescent="0.2">
      <c r="C234" s="17"/>
    </row>
    <row r="235" spans="3:3" x14ac:dyDescent="0.2">
      <c r="C235" s="17"/>
    </row>
    <row r="236" spans="3:3" x14ac:dyDescent="0.2">
      <c r="C236" s="17"/>
    </row>
    <row r="237" spans="3:3" x14ac:dyDescent="0.2">
      <c r="C237" s="17"/>
    </row>
    <row r="238" spans="3:3" ht="12.75" customHeight="1" x14ac:dyDescent="0.2">
      <c r="C238" s="17"/>
    </row>
    <row r="239" spans="3:3" x14ac:dyDescent="0.2">
      <c r="C239" s="17"/>
    </row>
    <row r="240" spans="3:3" x14ac:dyDescent="0.2">
      <c r="C240" s="17"/>
    </row>
    <row r="241" spans="3:3" x14ac:dyDescent="0.2">
      <c r="C241" s="17"/>
    </row>
    <row r="242" spans="3:3" ht="12.75" customHeight="1" x14ac:dyDescent="0.2">
      <c r="C242" s="17"/>
    </row>
    <row r="243" spans="3:3" x14ac:dyDescent="0.2">
      <c r="C243" s="17"/>
    </row>
    <row r="244" spans="3:3" x14ac:dyDescent="0.2">
      <c r="C244" s="17"/>
    </row>
    <row r="245" spans="3:3" x14ac:dyDescent="0.2">
      <c r="C245" s="17"/>
    </row>
    <row r="246" spans="3:3" ht="12.75" customHeight="1" x14ac:dyDescent="0.2">
      <c r="C246" s="17"/>
    </row>
    <row r="247" spans="3:3" x14ac:dyDescent="0.2">
      <c r="C247" s="17"/>
    </row>
    <row r="248" spans="3:3" x14ac:dyDescent="0.2">
      <c r="C248" s="17"/>
    </row>
    <row r="249" spans="3:3" x14ac:dyDescent="0.2">
      <c r="C249" s="17"/>
    </row>
    <row r="250" spans="3:3" ht="12.75" customHeight="1" x14ac:dyDescent="0.2">
      <c r="C250" s="17"/>
    </row>
    <row r="251" spans="3:3" x14ac:dyDescent="0.2">
      <c r="C251" s="17"/>
    </row>
    <row r="252" spans="3:3" x14ac:dyDescent="0.2">
      <c r="C252" s="17"/>
    </row>
    <row r="253" spans="3:3" x14ac:dyDescent="0.2">
      <c r="C253" s="17"/>
    </row>
    <row r="254" spans="3:3" ht="12.75" customHeight="1" x14ac:dyDescent="0.2">
      <c r="C254" s="17"/>
    </row>
    <row r="255" spans="3:3" x14ac:dyDescent="0.2">
      <c r="C255" s="17"/>
    </row>
    <row r="256" spans="3:3" x14ac:dyDescent="0.2">
      <c r="C256" s="17"/>
    </row>
    <row r="257" spans="3:3" x14ac:dyDescent="0.2">
      <c r="C257" s="17"/>
    </row>
    <row r="258" spans="3:3" ht="12.75" customHeight="1" x14ac:dyDescent="0.2">
      <c r="C258" s="17"/>
    </row>
    <row r="259" spans="3:3" x14ac:dyDescent="0.2">
      <c r="C259" s="17"/>
    </row>
    <row r="260" spans="3:3" x14ac:dyDescent="0.2">
      <c r="C260" s="17"/>
    </row>
    <row r="261" spans="3:3" x14ac:dyDescent="0.2">
      <c r="C261" s="17"/>
    </row>
    <row r="262" spans="3:3" ht="12.75" customHeight="1" x14ac:dyDescent="0.2">
      <c r="C262" s="17"/>
    </row>
    <row r="263" spans="3:3" x14ac:dyDescent="0.2">
      <c r="C263" s="17"/>
    </row>
    <row r="264" spans="3:3" x14ac:dyDescent="0.2">
      <c r="C264" s="17"/>
    </row>
    <row r="265" spans="3:3" x14ac:dyDescent="0.2">
      <c r="C265" s="17"/>
    </row>
    <row r="266" spans="3:3" ht="12.75" customHeight="1" x14ac:dyDescent="0.2">
      <c r="C266" s="17"/>
    </row>
    <row r="267" spans="3:3" x14ac:dyDescent="0.2">
      <c r="C267" s="17"/>
    </row>
    <row r="268" spans="3:3" x14ac:dyDescent="0.2">
      <c r="C268" s="17"/>
    </row>
    <row r="269" spans="3:3" x14ac:dyDescent="0.2">
      <c r="C269" s="17"/>
    </row>
    <row r="270" spans="3:3" ht="12.75" customHeight="1" x14ac:dyDescent="0.2">
      <c r="C270" s="17"/>
    </row>
    <row r="271" spans="3:3" x14ac:dyDescent="0.2">
      <c r="C271" s="17"/>
    </row>
    <row r="272" spans="3:3" x14ac:dyDescent="0.2">
      <c r="C272" s="17"/>
    </row>
    <row r="273" spans="3:3" x14ac:dyDescent="0.2">
      <c r="C273" s="17"/>
    </row>
    <row r="274" spans="3:3" ht="12.75" customHeight="1" x14ac:dyDescent="0.2">
      <c r="C274" s="17"/>
    </row>
    <row r="275" spans="3:3" x14ac:dyDescent="0.2">
      <c r="C275" s="17"/>
    </row>
    <row r="276" spans="3:3" x14ac:dyDescent="0.2">
      <c r="C276" s="17"/>
    </row>
    <row r="277" spans="3:3" x14ac:dyDescent="0.2">
      <c r="C277" s="17"/>
    </row>
    <row r="278" spans="3:3" ht="12.75" customHeight="1" x14ac:dyDescent="0.2">
      <c r="C278" s="17"/>
    </row>
    <row r="279" spans="3:3" x14ac:dyDescent="0.2">
      <c r="C279" s="17"/>
    </row>
    <row r="280" spans="3:3" x14ac:dyDescent="0.2">
      <c r="C280" s="17"/>
    </row>
    <row r="281" spans="3:3" x14ac:dyDescent="0.2">
      <c r="C281" s="17"/>
    </row>
    <row r="282" spans="3:3" ht="12.75" customHeight="1" x14ac:dyDescent="0.2">
      <c r="C282" s="17"/>
    </row>
    <row r="283" spans="3:3" x14ac:dyDescent="0.2">
      <c r="C283" s="17"/>
    </row>
    <row r="284" spans="3:3" x14ac:dyDescent="0.2">
      <c r="C284" s="17"/>
    </row>
    <row r="285" spans="3:3" x14ac:dyDescent="0.2">
      <c r="C285" s="17"/>
    </row>
    <row r="286" spans="3:3" ht="12.75" customHeight="1" x14ac:dyDescent="0.2">
      <c r="C286" s="17"/>
    </row>
    <row r="287" spans="3:3" x14ac:dyDescent="0.2">
      <c r="C287" s="17"/>
    </row>
    <row r="288" spans="3:3" x14ac:dyDescent="0.2">
      <c r="C288" s="17"/>
    </row>
    <row r="289" spans="3:3" x14ac:dyDescent="0.2">
      <c r="C289" s="17"/>
    </row>
    <row r="290" spans="3:3" ht="12.75" customHeight="1" x14ac:dyDescent="0.2">
      <c r="C290" s="17"/>
    </row>
    <row r="291" spans="3:3" x14ac:dyDescent="0.2">
      <c r="C291" s="17"/>
    </row>
    <row r="292" spans="3:3" x14ac:dyDescent="0.2">
      <c r="C292" s="17"/>
    </row>
    <row r="293" spans="3:3" x14ac:dyDescent="0.2">
      <c r="C293" s="17"/>
    </row>
    <row r="294" spans="3:3" ht="12.75" customHeight="1" x14ac:dyDescent="0.2">
      <c r="C294" s="17"/>
    </row>
    <row r="295" spans="3:3" x14ac:dyDescent="0.2">
      <c r="C295" s="17"/>
    </row>
    <row r="296" spans="3:3" x14ac:dyDescent="0.2">
      <c r="C296" s="17"/>
    </row>
    <row r="297" spans="3:3" x14ac:dyDescent="0.2">
      <c r="C297" s="17"/>
    </row>
    <row r="298" spans="3:3" ht="12.75" customHeight="1" x14ac:dyDescent="0.2">
      <c r="C298" s="17"/>
    </row>
    <row r="299" spans="3:3" x14ac:dyDescent="0.2">
      <c r="C299" s="17"/>
    </row>
    <row r="300" spans="3:3" x14ac:dyDescent="0.2">
      <c r="C300" s="17"/>
    </row>
    <row r="301" spans="3:3" x14ac:dyDescent="0.2">
      <c r="C301" s="17"/>
    </row>
    <row r="302" spans="3:3" ht="12.75" customHeight="1" x14ac:dyDescent="0.2">
      <c r="C302" s="17"/>
    </row>
    <row r="303" spans="3:3" x14ac:dyDescent="0.2">
      <c r="C303" s="17"/>
    </row>
    <row r="304" spans="3:3" x14ac:dyDescent="0.2">
      <c r="C304" s="17"/>
    </row>
    <row r="305" spans="3:3" x14ac:dyDescent="0.2">
      <c r="C305" s="17"/>
    </row>
    <row r="306" spans="3:3" ht="12.75" customHeight="1" x14ac:dyDescent="0.2">
      <c r="C306" s="17"/>
    </row>
    <row r="307" spans="3:3" x14ac:dyDescent="0.2">
      <c r="C307" s="17"/>
    </row>
    <row r="308" spans="3:3" x14ac:dyDescent="0.2">
      <c r="C308" s="17"/>
    </row>
    <row r="309" spans="3:3" x14ac:dyDescent="0.2">
      <c r="C309" s="17"/>
    </row>
    <row r="310" spans="3:3" ht="12.75" customHeight="1" x14ac:dyDescent="0.2">
      <c r="C310" s="17"/>
    </row>
    <row r="311" spans="3:3" x14ac:dyDescent="0.2">
      <c r="C311" s="17"/>
    </row>
    <row r="312" spans="3:3" x14ac:dyDescent="0.2">
      <c r="C312" s="17"/>
    </row>
    <row r="313" spans="3:3" x14ac:dyDescent="0.2">
      <c r="C313" s="17"/>
    </row>
    <row r="314" spans="3:3" ht="12.75" customHeight="1" x14ac:dyDescent="0.2">
      <c r="C314" s="17"/>
    </row>
    <row r="315" spans="3:3" x14ac:dyDescent="0.2">
      <c r="C315" s="17"/>
    </row>
    <row r="316" spans="3:3" x14ac:dyDescent="0.2">
      <c r="C316" s="17"/>
    </row>
    <row r="317" spans="3:3" x14ac:dyDescent="0.2">
      <c r="C317" s="17"/>
    </row>
    <row r="318" spans="3:3" ht="12.75" customHeight="1" x14ac:dyDescent="0.2">
      <c r="C318" s="17"/>
    </row>
    <row r="319" spans="3:3" x14ac:dyDescent="0.2">
      <c r="C319" s="17"/>
    </row>
    <row r="320" spans="3:3" x14ac:dyDescent="0.2">
      <c r="C320" s="17"/>
    </row>
    <row r="321" spans="3:3" x14ac:dyDescent="0.2">
      <c r="C321" s="17"/>
    </row>
    <row r="322" spans="3:3" ht="12.75" customHeight="1" x14ac:dyDescent="0.2">
      <c r="C322" s="17"/>
    </row>
    <row r="323" spans="3:3" x14ac:dyDescent="0.2">
      <c r="C323" s="17"/>
    </row>
  </sheetData>
  <mergeCells count="22">
    <mergeCell ref="R5:R8"/>
    <mergeCell ref="E6:E8"/>
    <mergeCell ref="G6:H6"/>
    <mergeCell ref="J6:J8"/>
    <mergeCell ref="L6:L8"/>
    <mergeCell ref="J5:Q5"/>
    <mergeCell ref="F6:F8"/>
    <mergeCell ref="I6:I8"/>
    <mergeCell ref="P7:P8"/>
    <mergeCell ref="P6:Q6"/>
    <mergeCell ref="O6:O8"/>
    <mergeCell ref="M7:M8"/>
    <mergeCell ref="N7:N8"/>
    <mergeCell ref="M6:N6"/>
    <mergeCell ref="K6:K8"/>
    <mergeCell ref="A5:A8"/>
    <mergeCell ref="D5:D8"/>
    <mergeCell ref="C5:C8"/>
    <mergeCell ref="E5:I5"/>
    <mergeCell ref="G7:G8"/>
    <mergeCell ref="H7:H8"/>
    <mergeCell ref="B5:B8"/>
  </mergeCells>
  <phoneticPr fontId="3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showGridLines="0" showZeros="0" view="pageBreakPreview" topLeftCell="E15" zoomScale="71" zoomScaleNormal="100" zoomScaleSheetLayoutView="71" workbookViewId="0">
      <selection activeCell="K8" sqref="K8:K12"/>
    </sheetView>
  </sheetViews>
  <sheetFormatPr defaultColWidth="7.85546875" defaultRowHeight="12.75" x14ac:dyDescent="0.2"/>
  <cols>
    <col min="1" max="1" width="0.28515625" style="505" hidden="1" customWidth="1"/>
    <col min="2" max="2" width="3.7109375" style="505" hidden="1" customWidth="1"/>
    <col min="3" max="3" width="1" style="505" hidden="1" customWidth="1"/>
    <col min="4" max="4" width="18.28515625" style="505" customWidth="1"/>
    <col min="5" max="5" width="21.85546875" style="505" customWidth="1"/>
    <col min="6" max="6" width="35.85546875" style="505" hidden="1" customWidth="1"/>
    <col min="7" max="7" width="35.5703125" style="507" hidden="1" customWidth="1"/>
    <col min="8" max="8" width="12.5703125" style="507" customWidth="1"/>
    <col min="9" max="9" width="13.85546875" style="507" customWidth="1"/>
    <col min="10" max="10" width="12.85546875" style="507" customWidth="1"/>
    <col min="11" max="11" width="13.7109375" style="507" customWidth="1"/>
    <col min="12" max="12" width="16.140625" style="505" hidden="1" customWidth="1"/>
    <col min="13" max="13" width="15" style="505" hidden="1" customWidth="1"/>
    <col min="14" max="14" width="14.28515625" style="505" customWidth="1"/>
    <col min="15" max="15" width="12.85546875" style="505" customWidth="1"/>
    <col min="16" max="16" width="13.85546875" style="505" customWidth="1"/>
    <col min="17" max="17" width="13.42578125" style="505" customWidth="1"/>
    <col min="18" max="18" width="13.140625" style="505" hidden="1" customWidth="1"/>
    <col min="19" max="19" width="15.7109375" style="505" hidden="1" customWidth="1"/>
    <col min="20" max="21" width="20.140625" style="505" hidden="1" customWidth="1"/>
    <col min="22" max="22" width="14.28515625" style="505" hidden="1" customWidth="1"/>
    <col min="23" max="23" width="13.42578125" style="505" customWidth="1"/>
    <col min="24" max="24" width="13.7109375" style="505" customWidth="1"/>
    <col min="25" max="25" width="13.42578125" style="505" customWidth="1"/>
    <col min="26" max="26" width="14.28515625" style="505" hidden="1" customWidth="1"/>
    <col min="27" max="27" width="12.7109375" style="505" customWidth="1"/>
    <col min="28" max="28" width="15.7109375" style="505" customWidth="1"/>
    <col min="29" max="29" width="14.28515625" style="505" customWidth="1"/>
    <col min="30" max="30" width="16.140625" style="505" customWidth="1"/>
    <col min="31" max="31" width="15.85546875" style="505" customWidth="1"/>
    <col min="32" max="32" width="15.7109375" style="505" customWidth="1"/>
    <col min="33" max="33" width="18.28515625" style="505" customWidth="1"/>
    <col min="34" max="34" width="21" style="505" customWidth="1"/>
    <col min="35" max="35" width="18.28515625" style="505" customWidth="1"/>
    <col min="36" max="36" width="16.42578125" style="505" customWidth="1"/>
    <col min="37" max="37" width="16.5703125" style="505" customWidth="1"/>
    <col min="38" max="38" width="18.5703125" style="505" customWidth="1"/>
    <col min="39" max="39" width="16.5703125" style="505" customWidth="1"/>
    <col min="40" max="40" width="22.42578125" style="505" customWidth="1"/>
    <col min="41" max="41" width="32" style="505" customWidth="1"/>
    <col min="42" max="42" width="14.7109375" style="505" customWidth="1"/>
    <col min="43" max="43" width="17.28515625" style="505" customWidth="1"/>
    <col min="44" max="266" width="7.85546875" style="505"/>
    <col min="267" max="269" width="0" style="505" hidden="1" customWidth="1"/>
    <col min="270" max="270" width="15" style="505" customWidth="1"/>
    <col min="271" max="271" width="21.85546875" style="505" customWidth="1"/>
    <col min="272" max="272" width="24.5703125" style="505" customWidth="1"/>
    <col min="273" max="273" width="43.42578125" style="505" customWidth="1"/>
    <col min="274" max="274" width="38.42578125" style="505" customWidth="1"/>
    <col min="275" max="275" width="43.7109375" style="505" customWidth="1"/>
    <col min="276" max="276" width="17.140625" style="505" customWidth="1"/>
    <col min="277" max="277" width="18.85546875" style="505" customWidth="1"/>
    <col min="278" max="278" width="13.42578125" style="505" customWidth="1"/>
    <col min="279" max="279" width="15.7109375" style="505" customWidth="1"/>
    <col min="280" max="280" width="15" style="505" customWidth="1"/>
    <col min="281" max="281" width="13.42578125" style="505" customWidth="1"/>
    <col min="282" max="282" width="15.42578125" style="505" customWidth="1"/>
    <col min="283" max="283" width="20.5703125" style="505" customWidth="1"/>
    <col min="284" max="284" width="14" style="505" customWidth="1"/>
    <col min="285" max="285" width="11.140625" style="505" customWidth="1"/>
    <col min="286" max="286" width="20.140625" style="505" customWidth="1"/>
    <col min="287" max="287" width="15.85546875" style="505" customWidth="1"/>
    <col min="288" max="288" width="15.7109375" style="505" customWidth="1"/>
    <col min="289" max="289" width="18.28515625" style="505" customWidth="1"/>
    <col min="290" max="290" width="21" style="505" customWidth="1"/>
    <col min="291" max="291" width="18.28515625" style="505" customWidth="1"/>
    <col min="292" max="292" width="16.42578125" style="505" customWidth="1"/>
    <col min="293" max="293" width="16.5703125" style="505" customWidth="1"/>
    <col min="294" max="294" width="18.5703125" style="505" customWidth="1"/>
    <col min="295" max="295" width="16.5703125" style="505" customWidth="1"/>
    <col min="296" max="296" width="22.42578125" style="505" customWidth="1"/>
    <col min="297" max="297" width="32" style="505" customWidth="1"/>
    <col min="298" max="298" width="14.7109375" style="505" customWidth="1"/>
    <col min="299" max="299" width="17.28515625" style="505" customWidth="1"/>
    <col min="300" max="522" width="7.85546875" style="505"/>
    <col min="523" max="525" width="0" style="505" hidden="1" customWidth="1"/>
    <col min="526" max="526" width="15" style="505" customWidth="1"/>
    <col min="527" max="527" width="21.85546875" style="505" customWidth="1"/>
    <col min="528" max="528" width="24.5703125" style="505" customWidth="1"/>
    <col min="529" max="529" width="43.42578125" style="505" customWidth="1"/>
    <col min="530" max="530" width="38.42578125" style="505" customWidth="1"/>
    <col min="531" max="531" width="43.7109375" style="505" customWidth="1"/>
    <col min="532" max="532" width="17.140625" style="505" customWidth="1"/>
    <col min="533" max="533" width="18.85546875" style="505" customWidth="1"/>
    <col min="534" max="534" width="13.42578125" style="505" customWidth="1"/>
    <col min="535" max="535" width="15.7109375" style="505" customWidth="1"/>
    <col min="536" max="536" width="15" style="505" customWidth="1"/>
    <col min="537" max="537" width="13.42578125" style="505" customWidth="1"/>
    <col min="538" max="538" width="15.42578125" style="505" customWidth="1"/>
    <col min="539" max="539" width="20.5703125" style="505" customWidth="1"/>
    <col min="540" max="540" width="14" style="505" customWidth="1"/>
    <col min="541" max="541" width="11.140625" style="505" customWidth="1"/>
    <col min="542" max="542" width="20.140625" style="505" customWidth="1"/>
    <col min="543" max="543" width="15.85546875" style="505" customWidth="1"/>
    <col min="544" max="544" width="15.7109375" style="505" customWidth="1"/>
    <col min="545" max="545" width="18.28515625" style="505" customWidth="1"/>
    <col min="546" max="546" width="21" style="505" customWidth="1"/>
    <col min="547" max="547" width="18.28515625" style="505" customWidth="1"/>
    <col min="548" max="548" width="16.42578125" style="505" customWidth="1"/>
    <col min="549" max="549" width="16.5703125" style="505" customWidth="1"/>
    <col min="550" max="550" width="18.5703125" style="505" customWidth="1"/>
    <col min="551" max="551" width="16.5703125" style="505" customWidth="1"/>
    <col min="552" max="552" width="22.42578125" style="505" customWidth="1"/>
    <col min="553" max="553" width="32" style="505" customWidth="1"/>
    <col min="554" max="554" width="14.7109375" style="505" customWidth="1"/>
    <col min="555" max="555" width="17.28515625" style="505" customWidth="1"/>
    <col min="556" max="778" width="7.85546875" style="505"/>
    <col min="779" max="781" width="0" style="505" hidden="1" customWidth="1"/>
    <col min="782" max="782" width="15" style="505" customWidth="1"/>
    <col min="783" max="783" width="21.85546875" style="505" customWidth="1"/>
    <col min="784" max="784" width="24.5703125" style="505" customWidth="1"/>
    <col min="785" max="785" width="43.42578125" style="505" customWidth="1"/>
    <col min="786" max="786" width="38.42578125" style="505" customWidth="1"/>
    <col min="787" max="787" width="43.7109375" style="505" customWidth="1"/>
    <col min="788" max="788" width="17.140625" style="505" customWidth="1"/>
    <col min="789" max="789" width="18.85546875" style="505" customWidth="1"/>
    <col min="790" max="790" width="13.42578125" style="505" customWidth="1"/>
    <col min="791" max="791" width="15.7109375" style="505" customWidth="1"/>
    <col min="792" max="792" width="15" style="505" customWidth="1"/>
    <col min="793" max="793" width="13.42578125" style="505" customWidth="1"/>
    <col min="794" max="794" width="15.42578125" style="505" customWidth="1"/>
    <col min="795" max="795" width="20.5703125" style="505" customWidth="1"/>
    <col min="796" max="796" width="14" style="505" customWidth="1"/>
    <col min="797" max="797" width="11.140625" style="505" customWidth="1"/>
    <col min="798" max="798" width="20.140625" style="505" customWidth="1"/>
    <col min="799" max="799" width="15.85546875" style="505" customWidth="1"/>
    <col min="800" max="800" width="15.7109375" style="505" customWidth="1"/>
    <col min="801" max="801" width="18.28515625" style="505" customWidth="1"/>
    <col min="802" max="802" width="21" style="505" customWidth="1"/>
    <col min="803" max="803" width="18.28515625" style="505" customWidth="1"/>
    <col min="804" max="804" width="16.42578125" style="505" customWidth="1"/>
    <col min="805" max="805" width="16.5703125" style="505" customWidth="1"/>
    <col min="806" max="806" width="18.5703125" style="505" customWidth="1"/>
    <col min="807" max="807" width="16.5703125" style="505" customWidth="1"/>
    <col min="808" max="808" width="22.42578125" style="505" customWidth="1"/>
    <col min="809" max="809" width="32" style="505" customWidth="1"/>
    <col min="810" max="810" width="14.7109375" style="505" customWidth="1"/>
    <col min="811" max="811" width="17.28515625" style="505" customWidth="1"/>
    <col min="812" max="1034" width="7.85546875" style="505"/>
    <col min="1035" max="1037" width="0" style="505" hidden="1" customWidth="1"/>
    <col min="1038" max="1038" width="15" style="505" customWidth="1"/>
    <col min="1039" max="1039" width="21.85546875" style="505" customWidth="1"/>
    <col min="1040" max="1040" width="24.5703125" style="505" customWidth="1"/>
    <col min="1041" max="1041" width="43.42578125" style="505" customWidth="1"/>
    <col min="1042" max="1042" width="38.42578125" style="505" customWidth="1"/>
    <col min="1043" max="1043" width="43.7109375" style="505" customWidth="1"/>
    <col min="1044" max="1044" width="17.140625" style="505" customWidth="1"/>
    <col min="1045" max="1045" width="18.85546875" style="505" customWidth="1"/>
    <col min="1046" max="1046" width="13.42578125" style="505" customWidth="1"/>
    <col min="1047" max="1047" width="15.7109375" style="505" customWidth="1"/>
    <col min="1048" max="1048" width="15" style="505" customWidth="1"/>
    <col min="1049" max="1049" width="13.42578125" style="505" customWidth="1"/>
    <col min="1050" max="1050" width="15.42578125" style="505" customWidth="1"/>
    <col min="1051" max="1051" width="20.5703125" style="505" customWidth="1"/>
    <col min="1052" max="1052" width="14" style="505" customWidth="1"/>
    <col min="1053" max="1053" width="11.140625" style="505" customWidth="1"/>
    <col min="1054" max="1054" width="20.140625" style="505" customWidth="1"/>
    <col min="1055" max="1055" width="15.85546875" style="505" customWidth="1"/>
    <col min="1056" max="1056" width="15.7109375" style="505" customWidth="1"/>
    <col min="1057" max="1057" width="18.28515625" style="505" customWidth="1"/>
    <col min="1058" max="1058" width="21" style="505" customWidth="1"/>
    <col min="1059" max="1059" width="18.28515625" style="505" customWidth="1"/>
    <col min="1060" max="1060" width="16.42578125" style="505" customWidth="1"/>
    <col min="1061" max="1061" width="16.5703125" style="505" customWidth="1"/>
    <col min="1062" max="1062" width="18.5703125" style="505" customWidth="1"/>
    <col min="1063" max="1063" width="16.5703125" style="505" customWidth="1"/>
    <col min="1064" max="1064" width="22.42578125" style="505" customWidth="1"/>
    <col min="1065" max="1065" width="32" style="505" customWidth="1"/>
    <col min="1066" max="1066" width="14.7109375" style="505" customWidth="1"/>
    <col min="1067" max="1067" width="17.28515625" style="505" customWidth="1"/>
    <col min="1068" max="1290" width="7.85546875" style="505"/>
    <col min="1291" max="1293" width="0" style="505" hidden="1" customWidth="1"/>
    <col min="1294" max="1294" width="15" style="505" customWidth="1"/>
    <col min="1295" max="1295" width="21.85546875" style="505" customWidth="1"/>
    <col min="1296" max="1296" width="24.5703125" style="505" customWidth="1"/>
    <col min="1297" max="1297" width="43.42578125" style="505" customWidth="1"/>
    <col min="1298" max="1298" width="38.42578125" style="505" customWidth="1"/>
    <col min="1299" max="1299" width="43.7109375" style="505" customWidth="1"/>
    <col min="1300" max="1300" width="17.140625" style="505" customWidth="1"/>
    <col min="1301" max="1301" width="18.85546875" style="505" customWidth="1"/>
    <col min="1302" max="1302" width="13.42578125" style="505" customWidth="1"/>
    <col min="1303" max="1303" width="15.7109375" style="505" customWidth="1"/>
    <col min="1304" max="1304" width="15" style="505" customWidth="1"/>
    <col min="1305" max="1305" width="13.42578125" style="505" customWidth="1"/>
    <col min="1306" max="1306" width="15.42578125" style="505" customWidth="1"/>
    <col min="1307" max="1307" width="20.5703125" style="505" customWidth="1"/>
    <col min="1308" max="1308" width="14" style="505" customWidth="1"/>
    <col min="1309" max="1309" width="11.140625" style="505" customWidth="1"/>
    <col min="1310" max="1310" width="20.140625" style="505" customWidth="1"/>
    <col min="1311" max="1311" width="15.85546875" style="505" customWidth="1"/>
    <col min="1312" max="1312" width="15.7109375" style="505" customWidth="1"/>
    <col min="1313" max="1313" width="18.28515625" style="505" customWidth="1"/>
    <col min="1314" max="1314" width="21" style="505" customWidth="1"/>
    <col min="1315" max="1315" width="18.28515625" style="505" customWidth="1"/>
    <col min="1316" max="1316" width="16.42578125" style="505" customWidth="1"/>
    <col min="1317" max="1317" width="16.5703125" style="505" customWidth="1"/>
    <col min="1318" max="1318" width="18.5703125" style="505" customWidth="1"/>
    <col min="1319" max="1319" width="16.5703125" style="505" customWidth="1"/>
    <col min="1320" max="1320" width="22.42578125" style="505" customWidth="1"/>
    <col min="1321" max="1321" width="32" style="505" customWidth="1"/>
    <col min="1322" max="1322" width="14.7109375" style="505" customWidth="1"/>
    <col min="1323" max="1323" width="17.28515625" style="505" customWidth="1"/>
    <col min="1324" max="1546" width="7.85546875" style="505"/>
    <col min="1547" max="1549" width="0" style="505" hidden="1" customWidth="1"/>
    <col min="1550" max="1550" width="15" style="505" customWidth="1"/>
    <col min="1551" max="1551" width="21.85546875" style="505" customWidth="1"/>
    <col min="1552" max="1552" width="24.5703125" style="505" customWidth="1"/>
    <col min="1553" max="1553" width="43.42578125" style="505" customWidth="1"/>
    <col min="1554" max="1554" width="38.42578125" style="505" customWidth="1"/>
    <col min="1555" max="1555" width="43.7109375" style="505" customWidth="1"/>
    <col min="1556" max="1556" width="17.140625" style="505" customWidth="1"/>
    <col min="1557" max="1557" width="18.85546875" style="505" customWidth="1"/>
    <col min="1558" max="1558" width="13.42578125" style="505" customWidth="1"/>
    <col min="1559" max="1559" width="15.7109375" style="505" customWidth="1"/>
    <col min="1560" max="1560" width="15" style="505" customWidth="1"/>
    <col min="1561" max="1561" width="13.42578125" style="505" customWidth="1"/>
    <col min="1562" max="1562" width="15.42578125" style="505" customWidth="1"/>
    <col min="1563" max="1563" width="20.5703125" style="505" customWidth="1"/>
    <col min="1564" max="1564" width="14" style="505" customWidth="1"/>
    <col min="1565" max="1565" width="11.140625" style="505" customWidth="1"/>
    <col min="1566" max="1566" width="20.140625" style="505" customWidth="1"/>
    <col min="1567" max="1567" width="15.85546875" style="505" customWidth="1"/>
    <col min="1568" max="1568" width="15.7109375" style="505" customWidth="1"/>
    <col min="1569" max="1569" width="18.28515625" style="505" customWidth="1"/>
    <col min="1570" max="1570" width="21" style="505" customWidth="1"/>
    <col min="1571" max="1571" width="18.28515625" style="505" customWidth="1"/>
    <col min="1572" max="1572" width="16.42578125" style="505" customWidth="1"/>
    <col min="1573" max="1573" width="16.5703125" style="505" customWidth="1"/>
    <col min="1574" max="1574" width="18.5703125" style="505" customWidth="1"/>
    <col min="1575" max="1575" width="16.5703125" style="505" customWidth="1"/>
    <col min="1576" max="1576" width="22.42578125" style="505" customWidth="1"/>
    <col min="1577" max="1577" width="32" style="505" customWidth="1"/>
    <col min="1578" max="1578" width="14.7109375" style="505" customWidth="1"/>
    <col min="1579" max="1579" width="17.28515625" style="505" customWidth="1"/>
    <col min="1580" max="1802" width="7.85546875" style="505"/>
    <col min="1803" max="1805" width="0" style="505" hidden="1" customWidth="1"/>
    <col min="1806" max="1806" width="15" style="505" customWidth="1"/>
    <col min="1807" max="1807" width="21.85546875" style="505" customWidth="1"/>
    <col min="1808" max="1808" width="24.5703125" style="505" customWidth="1"/>
    <col min="1809" max="1809" width="43.42578125" style="505" customWidth="1"/>
    <col min="1810" max="1810" width="38.42578125" style="505" customWidth="1"/>
    <col min="1811" max="1811" width="43.7109375" style="505" customWidth="1"/>
    <col min="1812" max="1812" width="17.140625" style="505" customWidth="1"/>
    <col min="1813" max="1813" width="18.85546875" style="505" customWidth="1"/>
    <col min="1814" max="1814" width="13.42578125" style="505" customWidth="1"/>
    <col min="1815" max="1815" width="15.7109375" style="505" customWidth="1"/>
    <col min="1816" max="1816" width="15" style="505" customWidth="1"/>
    <col min="1817" max="1817" width="13.42578125" style="505" customWidth="1"/>
    <col min="1818" max="1818" width="15.42578125" style="505" customWidth="1"/>
    <col min="1819" max="1819" width="20.5703125" style="505" customWidth="1"/>
    <col min="1820" max="1820" width="14" style="505" customWidth="1"/>
    <col min="1821" max="1821" width="11.140625" style="505" customWidth="1"/>
    <col min="1822" max="1822" width="20.140625" style="505" customWidth="1"/>
    <col min="1823" max="1823" width="15.85546875" style="505" customWidth="1"/>
    <col min="1824" max="1824" width="15.7109375" style="505" customWidth="1"/>
    <col min="1825" max="1825" width="18.28515625" style="505" customWidth="1"/>
    <col min="1826" max="1826" width="21" style="505" customWidth="1"/>
    <col min="1827" max="1827" width="18.28515625" style="505" customWidth="1"/>
    <col min="1828" max="1828" width="16.42578125" style="505" customWidth="1"/>
    <col min="1829" max="1829" width="16.5703125" style="505" customWidth="1"/>
    <col min="1830" max="1830" width="18.5703125" style="505" customWidth="1"/>
    <col min="1831" max="1831" width="16.5703125" style="505" customWidth="1"/>
    <col min="1832" max="1832" width="22.42578125" style="505" customWidth="1"/>
    <col min="1833" max="1833" width="32" style="505" customWidth="1"/>
    <col min="1834" max="1834" width="14.7109375" style="505" customWidth="1"/>
    <col min="1835" max="1835" width="17.28515625" style="505" customWidth="1"/>
    <col min="1836" max="2058" width="7.85546875" style="505"/>
    <col min="2059" max="2061" width="0" style="505" hidden="1" customWidth="1"/>
    <col min="2062" max="2062" width="15" style="505" customWidth="1"/>
    <col min="2063" max="2063" width="21.85546875" style="505" customWidth="1"/>
    <col min="2064" max="2064" width="24.5703125" style="505" customWidth="1"/>
    <col min="2065" max="2065" width="43.42578125" style="505" customWidth="1"/>
    <col min="2066" max="2066" width="38.42578125" style="505" customWidth="1"/>
    <col min="2067" max="2067" width="43.7109375" style="505" customWidth="1"/>
    <col min="2068" max="2068" width="17.140625" style="505" customWidth="1"/>
    <col min="2069" max="2069" width="18.85546875" style="505" customWidth="1"/>
    <col min="2070" max="2070" width="13.42578125" style="505" customWidth="1"/>
    <col min="2071" max="2071" width="15.7109375" style="505" customWidth="1"/>
    <col min="2072" max="2072" width="15" style="505" customWidth="1"/>
    <col min="2073" max="2073" width="13.42578125" style="505" customWidth="1"/>
    <col min="2074" max="2074" width="15.42578125" style="505" customWidth="1"/>
    <col min="2075" max="2075" width="20.5703125" style="505" customWidth="1"/>
    <col min="2076" max="2076" width="14" style="505" customWidth="1"/>
    <col min="2077" max="2077" width="11.140625" style="505" customWidth="1"/>
    <col min="2078" max="2078" width="20.140625" style="505" customWidth="1"/>
    <col min="2079" max="2079" width="15.85546875" style="505" customWidth="1"/>
    <col min="2080" max="2080" width="15.7109375" style="505" customWidth="1"/>
    <col min="2081" max="2081" width="18.28515625" style="505" customWidth="1"/>
    <col min="2082" max="2082" width="21" style="505" customWidth="1"/>
    <col min="2083" max="2083" width="18.28515625" style="505" customWidth="1"/>
    <col min="2084" max="2084" width="16.42578125" style="505" customWidth="1"/>
    <col min="2085" max="2085" width="16.5703125" style="505" customWidth="1"/>
    <col min="2086" max="2086" width="18.5703125" style="505" customWidth="1"/>
    <col min="2087" max="2087" width="16.5703125" style="505" customWidth="1"/>
    <col min="2088" max="2088" width="22.42578125" style="505" customWidth="1"/>
    <col min="2089" max="2089" width="32" style="505" customWidth="1"/>
    <col min="2090" max="2090" width="14.7109375" style="505" customWidth="1"/>
    <col min="2091" max="2091" width="17.28515625" style="505" customWidth="1"/>
    <col min="2092" max="2314" width="7.85546875" style="505"/>
    <col min="2315" max="2317" width="0" style="505" hidden="1" customWidth="1"/>
    <col min="2318" max="2318" width="15" style="505" customWidth="1"/>
    <col min="2319" max="2319" width="21.85546875" style="505" customWidth="1"/>
    <col min="2320" max="2320" width="24.5703125" style="505" customWidth="1"/>
    <col min="2321" max="2321" width="43.42578125" style="505" customWidth="1"/>
    <col min="2322" max="2322" width="38.42578125" style="505" customWidth="1"/>
    <col min="2323" max="2323" width="43.7109375" style="505" customWidth="1"/>
    <col min="2324" max="2324" width="17.140625" style="505" customWidth="1"/>
    <col min="2325" max="2325" width="18.85546875" style="505" customWidth="1"/>
    <col min="2326" max="2326" width="13.42578125" style="505" customWidth="1"/>
    <col min="2327" max="2327" width="15.7109375" style="505" customWidth="1"/>
    <col min="2328" max="2328" width="15" style="505" customWidth="1"/>
    <col min="2329" max="2329" width="13.42578125" style="505" customWidth="1"/>
    <col min="2330" max="2330" width="15.42578125" style="505" customWidth="1"/>
    <col min="2331" max="2331" width="20.5703125" style="505" customWidth="1"/>
    <col min="2332" max="2332" width="14" style="505" customWidth="1"/>
    <col min="2333" max="2333" width="11.140625" style="505" customWidth="1"/>
    <col min="2334" max="2334" width="20.140625" style="505" customWidth="1"/>
    <col min="2335" max="2335" width="15.85546875" style="505" customWidth="1"/>
    <col min="2336" max="2336" width="15.7109375" style="505" customWidth="1"/>
    <col min="2337" max="2337" width="18.28515625" style="505" customWidth="1"/>
    <col min="2338" max="2338" width="21" style="505" customWidth="1"/>
    <col min="2339" max="2339" width="18.28515625" style="505" customWidth="1"/>
    <col min="2340" max="2340" width="16.42578125" style="505" customWidth="1"/>
    <col min="2341" max="2341" width="16.5703125" style="505" customWidth="1"/>
    <col min="2342" max="2342" width="18.5703125" style="505" customWidth="1"/>
    <col min="2343" max="2343" width="16.5703125" style="505" customWidth="1"/>
    <col min="2344" max="2344" width="22.42578125" style="505" customWidth="1"/>
    <col min="2345" max="2345" width="32" style="505" customWidth="1"/>
    <col min="2346" max="2346" width="14.7109375" style="505" customWidth="1"/>
    <col min="2347" max="2347" width="17.28515625" style="505" customWidth="1"/>
    <col min="2348" max="2570" width="7.85546875" style="505"/>
    <col min="2571" max="2573" width="0" style="505" hidden="1" customWidth="1"/>
    <col min="2574" max="2574" width="15" style="505" customWidth="1"/>
    <col min="2575" max="2575" width="21.85546875" style="505" customWidth="1"/>
    <col min="2576" max="2576" width="24.5703125" style="505" customWidth="1"/>
    <col min="2577" max="2577" width="43.42578125" style="505" customWidth="1"/>
    <col min="2578" max="2578" width="38.42578125" style="505" customWidth="1"/>
    <col min="2579" max="2579" width="43.7109375" style="505" customWidth="1"/>
    <col min="2580" max="2580" width="17.140625" style="505" customWidth="1"/>
    <col min="2581" max="2581" width="18.85546875" style="505" customWidth="1"/>
    <col min="2582" max="2582" width="13.42578125" style="505" customWidth="1"/>
    <col min="2583" max="2583" width="15.7109375" style="505" customWidth="1"/>
    <col min="2584" max="2584" width="15" style="505" customWidth="1"/>
    <col min="2585" max="2585" width="13.42578125" style="505" customWidth="1"/>
    <col min="2586" max="2586" width="15.42578125" style="505" customWidth="1"/>
    <col min="2587" max="2587" width="20.5703125" style="505" customWidth="1"/>
    <col min="2588" max="2588" width="14" style="505" customWidth="1"/>
    <col min="2589" max="2589" width="11.140625" style="505" customWidth="1"/>
    <col min="2590" max="2590" width="20.140625" style="505" customWidth="1"/>
    <col min="2591" max="2591" width="15.85546875" style="505" customWidth="1"/>
    <col min="2592" max="2592" width="15.7109375" style="505" customWidth="1"/>
    <col min="2593" max="2593" width="18.28515625" style="505" customWidth="1"/>
    <col min="2594" max="2594" width="21" style="505" customWidth="1"/>
    <col min="2595" max="2595" width="18.28515625" style="505" customWidth="1"/>
    <col min="2596" max="2596" width="16.42578125" style="505" customWidth="1"/>
    <col min="2597" max="2597" width="16.5703125" style="505" customWidth="1"/>
    <col min="2598" max="2598" width="18.5703125" style="505" customWidth="1"/>
    <col min="2599" max="2599" width="16.5703125" style="505" customWidth="1"/>
    <col min="2600" max="2600" width="22.42578125" style="505" customWidth="1"/>
    <col min="2601" max="2601" width="32" style="505" customWidth="1"/>
    <col min="2602" max="2602" width="14.7109375" style="505" customWidth="1"/>
    <col min="2603" max="2603" width="17.28515625" style="505" customWidth="1"/>
    <col min="2604" max="2826" width="7.85546875" style="505"/>
    <col min="2827" max="2829" width="0" style="505" hidden="1" customWidth="1"/>
    <col min="2830" max="2830" width="15" style="505" customWidth="1"/>
    <col min="2831" max="2831" width="21.85546875" style="505" customWidth="1"/>
    <col min="2832" max="2832" width="24.5703125" style="505" customWidth="1"/>
    <col min="2833" max="2833" width="43.42578125" style="505" customWidth="1"/>
    <col min="2834" max="2834" width="38.42578125" style="505" customWidth="1"/>
    <col min="2835" max="2835" width="43.7109375" style="505" customWidth="1"/>
    <col min="2836" max="2836" width="17.140625" style="505" customWidth="1"/>
    <col min="2837" max="2837" width="18.85546875" style="505" customWidth="1"/>
    <col min="2838" max="2838" width="13.42578125" style="505" customWidth="1"/>
    <col min="2839" max="2839" width="15.7109375" style="505" customWidth="1"/>
    <col min="2840" max="2840" width="15" style="505" customWidth="1"/>
    <col min="2841" max="2841" width="13.42578125" style="505" customWidth="1"/>
    <col min="2842" max="2842" width="15.42578125" style="505" customWidth="1"/>
    <col min="2843" max="2843" width="20.5703125" style="505" customWidth="1"/>
    <col min="2844" max="2844" width="14" style="505" customWidth="1"/>
    <col min="2845" max="2845" width="11.140625" style="505" customWidth="1"/>
    <col min="2846" max="2846" width="20.140625" style="505" customWidth="1"/>
    <col min="2847" max="2847" width="15.85546875" style="505" customWidth="1"/>
    <col min="2848" max="2848" width="15.7109375" style="505" customWidth="1"/>
    <col min="2849" max="2849" width="18.28515625" style="505" customWidth="1"/>
    <col min="2850" max="2850" width="21" style="505" customWidth="1"/>
    <col min="2851" max="2851" width="18.28515625" style="505" customWidth="1"/>
    <col min="2852" max="2852" width="16.42578125" style="505" customWidth="1"/>
    <col min="2853" max="2853" width="16.5703125" style="505" customWidth="1"/>
    <col min="2854" max="2854" width="18.5703125" style="505" customWidth="1"/>
    <col min="2855" max="2855" width="16.5703125" style="505" customWidth="1"/>
    <col min="2856" max="2856" width="22.42578125" style="505" customWidth="1"/>
    <col min="2857" max="2857" width="32" style="505" customWidth="1"/>
    <col min="2858" max="2858" width="14.7109375" style="505" customWidth="1"/>
    <col min="2859" max="2859" width="17.28515625" style="505" customWidth="1"/>
    <col min="2860" max="3082" width="7.85546875" style="505"/>
    <col min="3083" max="3085" width="0" style="505" hidden="1" customWidth="1"/>
    <col min="3086" max="3086" width="15" style="505" customWidth="1"/>
    <col min="3087" max="3087" width="21.85546875" style="505" customWidth="1"/>
    <col min="3088" max="3088" width="24.5703125" style="505" customWidth="1"/>
    <col min="3089" max="3089" width="43.42578125" style="505" customWidth="1"/>
    <col min="3090" max="3090" width="38.42578125" style="505" customWidth="1"/>
    <col min="3091" max="3091" width="43.7109375" style="505" customWidth="1"/>
    <col min="3092" max="3092" width="17.140625" style="505" customWidth="1"/>
    <col min="3093" max="3093" width="18.85546875" style="505" customWidth="1"/>
    <col min="3094" max="3094" width="13.42578125" style="505" customWidth="1"/>
    <col min="3095" max="3095" width="15.7109375" style="505" customWidth="1"/>
    <col min="3096" max="3096" width="15" style="505" customWidth="1"/>
    <col min="3097" max="3097" width="13.42578125" style="505" customWidth="1"/>
    <col min="3098" max="3098" width="15.42578125" style="505" customWidth="1"/>
    <col min="3099" max="3099" width="20.5703125" style="505" customWidth="1"/>
    <col min="3100" max="3100" width="14" style="505" customWidth="1"/>
    <col min="3101" max="3101" width="11.140625" style="505" customWidth="1"/>
    <col min="3102" max="3102" width="20.140625" style="505" customWidth="1"/>
    <col min="3103" max="3103" width="15.85546875" style="505" customWidth="1"/>
    <col min="3104" max="3104" width="15.7109375" style="505" customWidth="1"/>
    <col min="3105" max="3105" width="18.28515625" style="505" customWidth="1"/>
    <col min="3106" max="3106" width="21" style="505" customWidth="1"/>
    <col min="3107" max="3107" width="18.28515625" style="505" customWidth="1"/>
    <col min="3108" max="3108" width="16.42578125" style="505" customWidth="1"/>
    <col min="3109" max="3109" width="16.5703125" style="505" customWidth="1"/>
    <col min="3110" max="3110" width="18.5703125" style="505" customWidth="1"/>
    <col min="3111" max="3111" width="16.5703125" style="505" customWidth="1"/>
    <col min="3112" max="3112" width="22.42578125" style="505" customWidth="1"/>
    <col min="3113" max="3113" width="32" style="505" customWidth="1"/>
    <col min="3114" max="3114" width="14.7109375" style="505" customWidth="1"/>
    <col min="3115" max="3115" width="17.28515625" style="505" customWidth="1"/>
    <col min="3116" max="3338" width="7.85546875" style="505"/>
    <col min="3339" max="3341" width="0" style="505" hidden="1" customWidth="1"/>
    <col min="3342" max="3342" width="15" style="505" customWidth="1"/>
    <col min="3343" max="3343" width="21.85546875" style="505" customWidth="1"/>
    <col min="3344" max="3344" width="24.5703125" style="505" customWidth="1"/>
    <col min="3345" max="3345" width="43.42578125" style="505" customWidth="1"/>
    <col min="3346" max="3346" width="38.42578125" style="505" customWidth="1"/>
    <col min="3347" max="3347" width="43.7109375" style="505" customWidth="1"/>
    <col min="3348" max="3348" width="17.140625" style="505" customWidth="1"/>
    <col min="3349" max="3349" width="18.85546875" style="505" customWidth="1"/>
    <col min="3350" max="3350" width="13.42578125" style="505" customWidth="1"/>
    <col min="3351" max="3351" width="15.7109375" style="505" customWidth="1"/>
    <col min="3352" max="3352" width="15" style="505" customWidth="1"/>
    <col min="3353" max="3353" width="13.42578125" style="505" customWidth="1"/>
    <col min="3354" max="3354" width="15.42578125" style="505" customWidth="1"/>
    <col min="3355" max="3355" width="20.5703125" style="505" customWidth="1"/>
    <col min="3356" max="3356" width="14" style="505" customWidth="1"/>
    <col min="3357" max="3357" width="11.140625" style="505" customWidth="1"/>
    <col min="3358" max="3358" width="20.140625" style="505" customWidth="1"/>
    <col min="3359" max="3359" width="15.85546875" style="505" customWidth="1"/>
    <col min="3360" max="3360" width="15.7109375" style="505" customWidth="1"/>
    <col min="3361" max="3361" width="18.28515625" style="505" customWidth="1"/>
    <col min="3362" max="3362" width="21" style="505" customWidth="1"/>
    <col min="3363" max="3363" width="18.28515625" style="505" customWidth="1"/>
    <col min="3364" max="3364" width="16.42578125" style="505" customWidth="1"/>
    <col min="3365" max="3365" width="16.5703125" style="505" customWidth="1"/>
    <col min="3366" max="3366" width="18.5703125" style="505" customWidth="1"/>
    <col min="3367" max="3367" width="16.5703125" style="505" customWidth="1"/>
    <col min="3368" max="3368" width="22.42578125" style="505" customWidth="1"/>
    <col min="3369" max="3369" width="32" style="505" customWidth="1"/>
    <col min="3370" max="3370" width="14.7109375" style="505" customWidth="1"/>
    <col min="3371" max="3371" width="17.28515625" style="505" customWidth="1"/>
    <col min="3372" max="3594" width="7.85546875" style="505"/>
    <col min="3595" max="3597" width="0" style="505" hidden="1" customWidth="1"/>
    <col min="3598" max="3598" width="15" style="505" customWidth="1"/>
    <col min="3599" max="3599" width="21.85546875" style="505" customWidth="1"/>
    <col min="3600" max="3600" width="24.5703125" style="505" customWidth="1"/>
    <col min="3601" max="3601" width="43.42578125" style="505" customWidth="1"/>
    <col min="3602" max="3602" width="38.42578125" style="505" customWidth="1"/>
    <col min="3603" max="3603" width="43.7109375" style="505" customWidth="1"/>
    <col min="3604" max="3604" width="17.140625" style="505" customWidth="1"/>
    <col min="3605" max="3605" width="18.85546875" style="505" customWidth="1"/>
    <col min="3606" max="3606" width="13.42578125" style="505" customWidth="1"/>
    <col min="3607" max="3607" width="15.7109375" style="505" customWidth="1"/>
    <col min="3608" max="3608" width="15" style="505" customWidth="1"/>
    <col min="3609" max="3609" width="13.42578125" style="505" customWidth="1"/>
    <col min="3610" max="3610" width="15.42578125" style="505" customWidth="1"/>
    <col min="3611" max="3611" width="20.5703125" style="505" customWidth="1"/>
    <col min="3612" max="3612" width="14" style="505" customWidth="1"/>
    <col min="3613" max="3613" width="11.140625" style="505" customWidth="1"/>
    <col min="3614" max="3614" width="20.140625" style="505" customWidth="1"/>
    <col min="3615" max="3615" width="15.85546875" style="505" customWidth="1"/>
    <col min="3616" max="3616" width="15.7109375" style="505" customWidth="1"/>
    <col min="3617" max="3617" width="18.28515625" style="505" customWidth="1"/>
    <col min="3618" max="3618" width="21" style="505" customWidth="1"/>
    <col min="3619" max="3619" width="18.28515625" style="505" customWidth="1"/>
    <col min="3620" max="3620" width="16.42578125" style="505" customWidth="1"/>
    <col min="3621" max="3621" width="16.5703125" style="505" customWidth="1"/>
    <col min="3622" max="3622" width="18.5703125" style="505" customWidth="1"/>
    <col min="3623" max="3623" width="16.5703125" style="505" customWidth="1"/>
    <col min="3624" max="3624" width="22.42578125" style="505" customWidth="1"/>
    <col min="3625" max="3625" width="32" style="505" customWidth="1"/>
    <col min="3626" max="3626" width="14.7109375" style="505" customWidth="1"/>
    <col min="3627" max="3627" width="17.28515625" style="505" customWidth="1"/>
    <col min="3628" max="3850" width="7.85546875" style="505"/>
    <col min="3851" max="3853" width="0" style="505" hidden="1" customWidth="1"/>
    <col min="3854" max="3854" width="15" style="505" customWidth="1"/>
    <col min="3855" max="3855" width="21.85546875" style="505" customWidth="1"/>
    <col min="3856" max="3856" width="24.5703125" style="505" customWidth="1"/>
    <col min="3857" max="3857" width="43.42578125" style="505" customWidth="1"/>
    <col min="3858" max="3858" width="38.42578125" style="505" customWidth="1"/>
    <col min="3859" max="3859" width="43.7109375" style="505" customWidth="1"/>
    <col min="3860" max="3860" width="17.140625" style="505" customWidth="1"/>
    <col min="3861" max="3861" width="18.85546875" style="505" customWidth="1"/>
    <col min="3862" max="3862" width="13.42578125" style="505" customWidth="1"/>
    <col min="3863" max="3863" width="15.7109375" style="505" customWidth="1"/>
    <col min="3864" max="3864" width="15" style="505" customWidth="1"/>
    <col min="3865" max="3865" width="13.42578125" style="505" customWidth="1"/>
    <col min="3866" max="3866" width="15.42578125" style="505" customWidth="1"/>
    <col min="3867" max="3867" width="20.5703125" style="505" customWidth="1"/>
    <col min="3868" max="3868" width="14" style="505" customWidth="1"/>
    <col min="3869" max="3869" width="11.140625" style="505" customWidth="1"/>
    <col min="3870" max="3870" width="20.140625" style="505" customWidth="1"/>
    <col min="3871" max="3871" width="15.85546875" style="505" customWidth="1"/>
    <col min="3872" max="3872" width="15.7109375" style="505" customWidth="1"/>
    <col min="3873" max="3873" width="18.28515625" style="505" customWidth="1"/>
    <col min="3874" max="3874" width="21" style="505" customWidth="1"/>
    <col min="3875" max="3875" width="18.28515625" style="505" customWidth="1"/>
    <col min="3876" max="3876" width="16.42578125" style="505" customWidth="1"/>
    <col min="3877" max="3877" width="16.5703125" style="505" customWidth="1"/>
    <col min="3878" max="3878" width="18.5703125" style="505" customWidth="1"/>
    <col min="3879" max="3879" width="16.5703125" style="505" customWidth="1"/>
    <col min="3880" max="3880" width="22.42578125" style="505" customWidth="1"/>
    <col min="3881" max="3881" width="32" style="505" customWidth="1"/>
    <col min="3882" max="3882" width="14.7109375" style="505" customWidth="1"/>
    <col min="3883" max="3883" width="17.28515625" style="505" customWidth="1"/>
    <col min="3884" max="4106" width="7.85546875" style="505"/>
    <col min="4107" max="4109" width="0" style="505" hidden="1" customWidth="1"/>
    <col min="4110" max="4110" width="15" style="505" customWidth="1"/>
    <col min="4111" max="4111" width="21.85546875" style="505" customWidth="1"/>
    <col min="4112" max="4112" width="24.5703125" style="505" customWidth="1"/>
    <col min="4113" max="4113" width="43.42578125" style="505" customWidth="1"/>
    <col min="4114" max="4114" width="38.42578125" style="505" customWidth="1"/>
    <col min="4115" max="4115" width="43.7109375" style="505" customWidth="1"/>
    <col min="4116" max="4116" width="17.140625" style="505" customWidth="1"/>
    <col min="4117" max="4117" width="18.85546875" style="505" customWidth="1"/>
    <col min="4118" max="4118" width="13.42578125" style="505" customWidth="1"/>
    <col min="4119" max="4119" width="15.7109375" style="505" customWidth="1"/>
    <col min="4120" max="4120" width="15" style="505" customWidth="1"/>
    <col min="4121" max="4121" width="13.42578125" style="505" customWidth="1"/>
    <col min="4122" max="4122" width="15.42578125" style="505" customWidth="1"/>
    <col min="4123" max="4123" width="20.5703125" style="505" customWidth="1"/>
    <col min="4124" max="4124" width="14" style="505" customWidth="1"/>
    <col min="4125" max="4125" width="11.140625" style="505" customWidth="1"/>
    <col min="4126" max="4126" width="20.140625" style="505" customWidth="1"/>
    <col min="4127" max="4127" width="15.85546875" style="505" customWidth="1"/>
    <col min="4128" max="4128" width="15.7109375" style="505" customWidth="1"/>
    <col min="4129" max="4129" width="18.28515625" style="505" customWidth="1"/>
    <col min="4130" max="4130" width="21" style="505" customWidth="1"/>
    <col min="4131" max="4131" width="18.28515625" style="505" customWidth="1"/>
    <col min="4132" max="4132" width="16.42578125" style="505" customWidth="1"/>
    <col min="4133" max="4133" width="16.5703125" style="505" customWidth="1"/>
    <col min="4134" max="4134" width="18.5703125" style="505" customWidth="1"/>
    <col min="4135" max="4135" width="16.5703125" style="505" customWidth="1"/>
    <col min="4136" max="4136" width="22.42578125" style="505" customWidth="1"/>
    <col min="4137" max="4137" width="32" style="505" customWidth="1"/>
    <col min="4138" max="4138" width="14.7109375" style="505" customWidth="1"/>
    <col min="4139" max="4139" width="17.28515625" style="505" customWidth="1"/>
    <col min="4140" max="4362" width="7.85546875" style="505"/>
    <col min="4363" max="4365" width="0" style="505" hidden="1" customWidth="1"/>
    <col min="4366" max="4366" width="15" style="505" customWidth="1"/>
    <col min="4367" max="4367" width="21.85546875" style="505" customWidth="1"/>
    <col min="4368" max="4368" width="24.5703125" style="505" customWidth="1"/>
    <col min="4369" max="4369" width="43.42578125" style="505" customWidth="1"/>
    <col min="4370" max="4370" width="38.42578125" style="505" customWidth="1"/>
    <col min="4371" max="4371" width="43.7109375" style="505" customWidth="1"/>
    <col min="4372" max="4372" width="17.140625" style="505" customWidth="1"/>
    <col min="4373" max="4373" width="18.85546875" style="505" customWidth="1"/>
    <col min="4374" max="4374" width="13.42578125" style="505" customWidth="1"/>
    <col min="4375" max="4375" width="15.7109375" style="505" customWidth="1"/>
    <col min="4376" max="4376" width="15" style="505" customWidth="1"/>
    <col min="4377" max="4377" width="13.42578125" style="505" customWidth="1"/>
    <col min="4378" max="4378" width="15.42578125" style="505" customWidth="1"/>
    <col min="4379" max="4379" width="20.5703125" style="505" customWidth="1"/>
    <col min="4380" max="4380" width="14" style="505" customWidth="1"/>
    <col min="4381" max="4381" width="11.140625" style="505" customWidth="1"/>
    <col min="4382" max="4382" width="20.140625" style="505" customWidth="1"/>
    <col min="4383" max="4383" width="15.85546875" style="505" customWidth="1"/>
    <col min="4384" max="4384" width="15.7109375" style="505" customWidth="1"/>
    <col min="4385" max="4385" width="18.28515625" style="505" customWidth="1"/>
    <col min="4386" max="4386" width="21" style="505" customWidth="1"/>
    <col min="4387" max="4387" width="18.28515625" style="505" customWidth="1"/>
    <col min="4388" max="4388" width="16.42578125" style="505" customWidth="1"/>
    <col min="4389" max="4389" width="16.5703125" style="505" customWidth="1"/>
    <col min="4390" max="4390" width="18.5703125" style="505" customWidth="1"/>
    <col min="4391" max="4391" width="16.5703125" style="505" customWidth="1"/>
    <col min="4392" max="4392" width="22.42578125" style="505" customWidth="1"/>
    <col min="4393" max="4393" width="32" style="505" customWidth="1"/>
    <col min="4394" max="4394" width="14.7109375" style="505" customWidth="1"/>
    <col min="4395" max="4395" width="17.28515625" style="505" customWidth="1"/>
    <col min="4396" max="4618" width="7.85546875" style="505"/>
    <col min="4619" max="4621" width="0" style="505" hidden="1" customWidth="1"/>
    <col min="4622" max="4622" width="15" style="505" customWidth="1"/>
    <col min="4623" max="4623" width="21.85546875" style="505" customWidth="1"/>
    <col min="4624" max="4624" width="24.5703125" style="505" customWidth="1"/>
    <col min="4625" max="4625" width="43.42578125" style="505" customWidth="1"/>
    <col min="4626" max="4626" width="38.42578125" style="505" customWidth="1"/>
    <col min="4627" max="4627" width="43.7109375" style="505" customWidth="1"/>
    <col min="4628" max="4628" width="17.140625" style="505" customWidth="1"/>
    <col min="4629" max="4629" width="18.85546875" style="505" customWidth="1"/>
    <col min="4630" max="4630" width="13.42578125" style="505" customWidth="1"/>
    <col min="4631" max="4631" width="15.7109375" style="505" customWidth="1"/>
    <col min="4632" max="4632" width="15" style="505" customWidth="1"/>
    <col min="4633" max="4633" width="13.42578125" style="505" customWidth="1"/>
    <col min="4634" max="4634" width="15.42578125" style="505" customWidth="1"/>
    <col min="4635" max="4635" width="20.5703125" style="505" customWidth="1"/>
    <col min="4636" max="4636" width="14" style="505" customWidth="1"/>
    <col min="4637" max="4637" width="11.140625" style="505" customWidth="1"/>
    <col min="4638" max="4638" width="20.140625" style="505" customWidth="1"/>
    <col min="4639" max="4639" width="15.85546875" style="505" customWidth="1"/>
    <col min="4640" max="4640" width="15.7109375" style="505" customWidth="1"/>
    <col min="4641" max="4641" width="18.28515625" style="505" customWidth="1"/>
    <col min="4642" max="4642" width="21" style="505" customWidth="1"/>
    <col min="4643" max="4643" width="18.28515625" style="505" customWidth="1"/>
    <col min="4644" max="4644" width="16.42578125" style="505" customWidth="1"/>
    <col min="4645" max="4645" width="16.5703125" style="505" customWidth="1"/>
    <col min="4646" max="4646" width="18.5703125" style="505" customWidth="1"/>
    <col min="4647" max="4647" width="16.5703125" style="505" customWidth="1"/>
    <col min="4648" max="4648" width="22.42578125" style="505" customWidth="1"/>
    <col min="4649" max="4649" width="32" style="505" customWidth="1"/>
    <col min="4650" max="4650" width="14.7109375" style="505" customWidth="1"/>
    <col min="4651" max="4651" width="17.28515625" style="505" customWidth="1"/>
    <col min="4652" max="4874" width="7.85546875" style="505"/>
    <col min="4875" max="4877" width="0" style="505" hidden="1" customWidth="1"/>
    <col min="4878" max="4878" width="15" style="505" customWidth="1"/>
    <col min="4879" max="4879" width="21.85546875" style="505" customWidth="1"/>
    <col min="4880" max="4880" width="24.5703125" style="505" customWidth="1"/>
    <col min="4881" max="4881" width="43.42578125" style="505" customWidth="1"/>
    <col min="4882" max="4882" width="38.42578125" style="505" customWidth="1"/>
    <col min="4883" max="4883" width="43.7109375" style="505" customWidth="1"/>
    <col min="4884" max="4884" width="17.140625" style="505" customWidth="1"/>
    <col min="4885" max="4885" width="18.85546875" style="505" customWidth="1"/>
    <col min="4886" max="4886" width="13.42578125" style="505" customWidth="1"/>
    <col min="4887" max="4887" width="15.7109375" style="505" customWidth="1"/>
    <col min="4888" max="4888" width="15" style="505" customWidth="1"/>
    <col min="4889" max="4889" width="13.42578125" style="505" customWidth="1"/>
    <col min="4890" max="4890" width="15.42578125" style="505" customWidth="1"/>
    <col min="4891" max="4891" width="20.5703125" style="505" customWidth="1"/>
    <col min="4892" max="4892" width="14" style="505" customWidth="1"/>
    <col min="4893" max="4893" width="11.140625" style="505" customWidth="1"/>
    <col min="4894" max="4894" width="20.140625" style="505" customWidth="1"/>
    <col min="4895" max="4895" width="15.85546875" style="505" customWidth="1"/>
    <col min="4896" max="4896" width="15.7109375" style="505" customWidth="1"/>
    <col min="4897" max="4897" width="18.28515625" style="505" customWidth="1"/>
    <col min="4898" max="4898" width="21" style="505" customWidth="1"/>
    <col min="4899" max="4899" width="18.28515625" style="505" customWidth="1"/>
    <col min="4900" max="4900" width="16.42578125" style="505" customWidth="1"/>
    <col min="4901" max="4901" width="16.5703125" style="505" customWidth="1"/>
    <col min="4902" max="4902" width="18.5703125" style="505" customWidth="1"/>
    <col min="4903" max="4903" width="16.5703125" style="505" customWidth="1"/>
    <col min="4904" max="4904" width="22.42578125" style="505" customWidth="1"/>
    <col min="4905" max="4905" width="32" style="505" customWidth="1"/>
    <col min="4906" max="4906" width="14.7109375" style="505" customWidth="1"/>
    <col min="4907" max="4907" width="17.28515625" style="505" customWidth="1"/>
    <col min="4908" max="5130" width="7.85546875" style="505"/>
    <col min="5131" max="5133" width="0" style="505" hidden="1" customWidth="1"/>
    <col min="5134" max="5134" width="15" style="505" customWidth="1"/>
    <col min="5135" max="5135" width="21.85546875" style="505" customWidth="1"/>
    <col min="5136" max="5136" width="24.5703125" style="505" customWidth="1"/>
    <col min="5137" max="5137" width="43.42578125" style="505" customWidth="1"/>
    <col min="5138" max="5138" width="38.42578125" style="505" customWidth="1"/>
    <col min="5139" max="5139" width="43.7109375" style="505" customWidth="1"/>
    <col min="5140" max="5140" width="17.140625" style="505" customWidth="1"/>
    <col min="5141" max="5141" width="18.85546875" style="505" customWidth="1"/>
    <col min="5142" max="5142" width="13.42578125" style="505" customWidth="1"/>
    <col min="5143" max="5143" width="15.7109375" style="505" customWidth="1"/>
    <col min="5144" max="5144" width="15" style="505" customWidth="1"/>
    <col min="5145" max="5145" width="13.42578125" style="505" customWidth="1"/>
    <col min="5146" max="5146" width="15.42578125" style="505" customWidth="1"/>
    <col min="5147" max="5147" width="20.5703125" style="505" customWidth="1"/>
    <col min="5148" max="5148" width="14" style="505" customWidth="1"/>
    <col min="5149" max="5149" width="11.140625" style="505" customWidth="1"/>
    <col min="5150" max="5150" width="20.140625" style="505" customWidth="1"/>
    <col min="5151" max="5151" width="15.85546875" style="505" customWidth="1"/>
    <col min="5152" max="5152" width="15.7109375" style="505" customWidth="1"/>
    <col min="5153" max="5153" width="18.28515625" style="505" customWidth="1"/>
    <col min="5154" max="5154" width="21" style="505" customWidth="1"/>
    <col min="5155" max="5155" width="18.28515625" style="505" customWidth="1"/>
    <col min="5156" max="5156" width="16.42578125" style="505" customWidth="1"/>
    <col min="5157" max="5157" width="16.5703125" style="505" customWidth="1"/>
    <col min="5158" max="5158" width="18.5703125" style="505" customWidth="1"/>
    <col min="5159" max="5159" width="16.5703125" style="505" customWidth="1"/>
    <col min="5160" max="5160" width="22.42578125" style="505" customWidth="1"/>
    <col min="5161" max="5161" width="32" style="505" customWidth="1"/>
    <col min="5162" max="5162" width="14.7109375" style="505" customWidth="1"/>
    <col min="5163" max="5163" width="17.28515625" style="505" customWidth="1"/>
    <col min="5164" max="5386" width="7.85546875" style="505"/>
    <col min="5387" max="5389" width="0" style="505" hidden="1" customWidth="1"/>
    <col min="5390" max="5390" width="15" style="505" customWidth="1"/>
    <col min="5391" max="5391" width="21.85546875" style="505" customWidth="1"/>
    <col min="5392" max="5392" width="24.5703125" style="505" customWidth="1"/>
    <col min="5393" max="5393" width="43.42578125" style="505" customWidth="1"/>
    <col min="5394" max="5394" width="38.42578125" style="505" customWidth="1"/>
    <col min="5395" max="5395" width="43.7109375" style="505" customWidth="1"/>
    <col min="5396" max="5396" width="17.140625" style="505" customWidth="1"/>
    <col min="5397" max="5397" width="18.85546875" style="505" customWidth="1"/>
    <col min="5398" max="5398" width="13.42578125" style="505" customWidth="1"/>
    <col min="5399" max="5399" width="15.7109375" style="505" customWidth="1"/>
    <col min="5400" max="5400" width="15" style="505" customWidth="1"/>
    <col min="5401" max="5401" width="13.42578125" style="505" customWidth="1"/>
    <col min="5402" max="5402" width="15.42578125" style="505" customWidth="1"/>
    <col min="5403" max="5403" width="20.5703125" style="505" customWidth="1"/>
    <col min="5404" max="5404" width="14" style="505" customWidth="1"/>
    <col min="5405" max="5405" width="11.140625" style="505" customWidth="1"/>
    <col min="5406" max="5406" width="20.140625" style="505" customWidth="1"/>
    <col min="5407" max="5407" width="15.85546875" style="505" customWidth="1"/>
    <col min="5408" max="5408" width="15.7109375" style="505" customWidth="1"/>
    <col min="5409" max="5409" width="18.28515625" style="505" customWidth="1"/>
    <col min="5410" max="5410" width="21" style="505" customWidth="1"/>
    <col min="5411" max="5411" width="18.28515625" style="505" customWidth="1"/>
    <col min="5412" max="5412" width="16.42578125" style="505" customWidth="1"/>
    <col min="5413" max="5413" width="16.5703125" style="505" customWidth="1"/>
    <col min="5414" max="5414" width="18.5703125" style="505" customWidth="1"/>
    <col min="5415" max="5415" width="16.5703125" style="505" customWidth="1"/>
    <col min="5416" max="5416" width="22.42578125" style="505" customWidth="1"/>
    <col min="5417" max="5417" width="32" style="505" customWidth="1"/>
    <col min="5418" max="5418" width="14.7109375" style="505" customWidth="1"/>
    <col min="5419" max="5419" width="17.28515625" style="505" customWidth="1"/>
    <col min="5420" max="5642" width="7.85546875" style="505"/>
    <col min="5643" max="5645" width="0" style="505" hidden="1" customWidth="1"/>
    <col min="5646" max="5646" width="15" style="505" customWidth="1"/>
    <col min="5647" max="5647" width="21.85546875" style="505" customWidth="1"/>
    <col min="5648" max="5648" width="24.5703125" style="505" customWidth="1"/>
    <col min="5649" max="5649" width="43.42578125" style="505" customWidth="1"/>
    <col min="5650" max="5650" width="38.42578125" style="505" customWidth="1"/>
    <col min="5651" max="5651" width="43.7109375" style="505" customWidth="1"/>
    <col min="5652" max="5652" width="17.140625" style="505" customWidth="1"/>
    <col min="5653" max="5653" width="18.85546875" style="505" customWidth="1"/>
    <col min="5654" max="5654" width="13.42578125" style="505" customWidth="1"/>
    <col min="5655" max="5655" width="15.7109375" style="505" customWidth="1"/>
    <col min="5656" max="5656" width="15" style="505" customWidth="1"/>
    <col min="5657" max="5657" width="13.42578125" style="505" customWidth="1"/>
    <col min="5658" max="5658" width="15.42578125" style="505" customWidth="1"/>
    <col min="5659" max="5659" width="20.5703125" style="505" customWidth="1"/>
    <col min="5660" max="5660" width="14" style="505" customWidth="1"/>
    <col min="5661" max="5661" width="11.140625" style="505" customWidth="1"/>
    <col min="5662" max="5662" width="20.140625" style="505" customWidth="1"/>
    <col min="5663" max="5663" width="15.85546875" style="505" customWidth="1"/>
    <col min="5664" max="5664" width="15.7109375" style="505" customWidth="1"/>
    <col min="5665" max="5665" width="18.28515625" style="505" customWidth="1"/>
    <col min="5666" max="5666" width="21" style="505" customWidth="1"/>
    <col min="5667" max="5667" width="18.28515625" style="505" customWidth="1"/>
    <col min="5668" max="5668" width="16.42578125" style="505" customWidth="1"/>
    <col min="5669" max="5669" width="16.5703125" style="505" customWidth="1"/>
    <col min="5670" max="5670" width="18.5703125" style="505" customWidth="1"/>
    <col min="5671" max="5671" width="16.5703125" style="505" customWidth="1"/>
    <col min="5672" max="5672" width="22.42578125" style="505" customWidth="1"/>
    <col min="5673" max="5673" width="32" style="505" customWidth="1"/>
    <col min="5674" max="5674" width="14.7109375" style="505" customWidth="1"/>
    <col min="5675" max="5675" width="17.28515625" style="505" customWidth="1"/>
    <col min="5676" max="5898" width="7.85546875" style="505"/>
    <col min="5899" max="5901" width="0" style="505" hidden="1" customWidth="1"/>
    <col min="5902" max="5902" width="15" style="505" customWidth="1"/>
    <col min="5903" max="5903" width="21.85546875" style="505" customWidth="1"/>
    <col min="5904" max="5904" width="24.5703125" style="505" customWidth="1"/>
    <col min="5905" max="5905" width="43.42578125" style="505" customWidth="1"/>
    <col min="5906" max="5906" width="38.42578125" style="505" customWidth="1"/>
    <col min="5907" max="5907" width="43.7109375" style="505" customWidth="1"/>
    <col min="5908" max="5908" width="17.140625" style="505" customWidth="1"/>
    <col min="5909" max="5909" width="18.85546875" style="505" customWidth="1"/>
    <col min="5910" max="5910" width="13.42578125" style="505" customWidth="1"/>
    <col min="5911" max="5911" width="15.7109375" style="505" customWidth="1"/>
    <col min="5912" max="5912" width="15" style="505" customWidth="1"/>
    <col min="5913" max="5913" width="13.42578125" style="505" customWidth="1"/>
    <col min="5914" max="5914" width="15.42578125" style="505" customWidth="1"/>
    <col min="5915" max="5915" width="20.5703125" style="505" customWidth="1"/>
    <col min="5916" max="5916" width="14" style="505" customWidth="1"/>
    <col min="5917" max="5917" width="11.140625" style="505" customWidth="1"/>
    <col min="5918" max="5918" width="20.140625" style="505" customWidth="1"/>
    <col min="5919" max="5919" width="15.85546875" style="505" customWidth="1"/>
    <col min="5920" max="5920" width="15.7109375" style="505" customWidth="1"/>
    <col min="5921" max="5921" width="18.28515625" style="505" customWidth="1"/>
    <col min="5922" max="5922" width="21" style="505" customWidth="1"/>
    <col min="5923" max="5923" width="18.28515625" style="505" customWidth="1"/>
    <col min="5924" max="5924" width="16.42578125" style="505" customWidth="1"/>
    <col min="5925" max="5925" width="16.5703125" style="505" customWidth="1"/>
    <col min="5926" max="5926" width="18.5703125" style="505" customWidth="1"/>
    <col min="5927" max="5927" width="16.5703125" style="505" customWidth="1"/>
    <col min="5928" max="5928" width="22.42578125" style="505" customWidth="1"/>
    <col min="5929" max="5929" width="32" style="505" customWidth="1"/>
    <col min="5930" max="5930" width="14.7109375" style="505" customWidth="1"/>
    <col min="5931" max="5931" width="17.28515625" style="505" customWidth="1"/>
    <col min="5932" max="6154" width="7.85546875" style="505"/>
    <col min="6155" max="6157" width="0" style="505" hidden="1" customWidth="1"/>
    <col min="6158" max="6158" width="15" style="505" customWidth="1"/>
    <col min="6159" max="6159" width="21.85546875" style="505" customWidth="1"/>
    <col min="6160" max="6160" width="24.5703125" style="505" customWidth="1"/>
    <col min="6161" max="6161" width="43.42578125" style="505" customWidth="1"/>
    <col min="6162" max="6162" width="38.42578125" style="505" customWidth="1"/>
    <col min="6163" max="6163" width="43.7109375" style="505" customWidth="1"/>
    <col min="6164" max="6164" width="17.140625" style="505" customWidth="1"/>
    <col min="6165" max="6165" width="18.85546875" style="505" customWidth="1"/>
    <col min="6166" max="6166" width="13.42578125" style="505" customWidth="1"/>
    <col min="6167" max="6167" width="15.7109375" style="505" customWidth="1"/>
    <col min="6168" max="6168" width="15" style="505" customWidth="1"/>
    <col min="6169" max="6169" width="13.42578125" style="505" customWidth="1"/>
    <col min="6170" max="6170" width="15.42578125" style="505" customWidth="1"/>
    <col min="6171" max="6171" width="20.5703125" style="505" customWidth="1"/>
    <col min="6172" max="6172" width="14" style="505" customWidth="1"/>
    <col min="6173" max="6173" width="11.140625" style="505" customWidth="1"/>
    <col min="6174" max="6174" width="20.140625" style="505" customWidth="1"/>
    <col min="6175" max="6175" width="15.85546875" style="505" customWidth="1"/>
    <col min="6176" max="6176" width="15.7109375" style="505" customWidth="1"/>
    <col min="6177" max="6177" width="18.28515625" style="505" customWidth="1"/>
    <col min="6178" max="6178" width="21" style="505" customWidth="1"/>
    <col min="6179" max="6179" width="18.28515625" style="505" customWidth="1"/>
    <col min="6180" max="6180" width="16.42578125" style="505" customWidth="1"/>
    <col min="6181" max="6181" width="16.5703125" style="505" customWidth="1"/>
    <col min="6182" max="6182" width="18.5703125" style="505" customWidth="1"/>
    <col min="6183" max="6183" width="16.5703125" style="505" customWidth="1"/>
    <col min="6184" max="6184" width="22.42578125" style="505" customWidth="1"/>
    <col min="6185" max="6185" width="32" style="505" customWidth="1"/>
    <col min="6186" max="6186" width="14.7109375" style="505" customWidth="1"/>
    <col min="6187" max="6187" width="17.28515625" style="505" customWidth="1"/>
    <col min="6188" max="6410" width="7.85546875" style="505"/>
    <col min="6411" max="6413" width="0" style="505" hidden="1" customWidth="1"/>
    <col min="6414" max="6414" width="15" style="505" customWidth="1"/>
    <col min="6415" max="6415" width="21.85546875" style="505" customWidth="1"/>
    <col min="6416" max="6416" width="24.5703125" style="505" customWidth="1"/>
    <col min="6417" max="6417" width="43.42578125" style="505" customWidth="1"/>
    <col min="6418" max="6418" width="38.42578125" style="505" customWidth="1"/>
    <col min="6419" max="6419" width="43.7109375" style="505" customWidth="1"/>
    <col min="6420" max="6420" width="17.140625" style="505" customWidth="1"/>
    <col min="6421" max="6421" width="18.85546875" style="505" customWidth="1"/>
    <col min="6422" max="6422" width="13.42578125" style="505" customWidth="1"/>
    <col min="6423" max="6423" width="15.7109375" style="505" customWidth="1"/>
    <col min="6424" max="6424" width="15" style="505" customWidth="1"/>
    <col min="6425" max="6425" width="13.42578125" style="505" customWidth="1"/>
    <col min="6426" max="6426" width="15.42578125" style="505" customWidth="1"/>
    <col min="6427" max="6427" width="20.5703125" style="505" customWidth="1"/>
    <col min="6428" max="6428" width="14" style="505" customWidth="1"/>
    <col min="6429" max="6429" width="11.140625" style="505" customWidth="1"/>
    <col min="6430" max="6430" width="20.140625" style="505" customWidth="1"/>
    <col min="6431" max="6431" width="15.85546875" style="505" customWidth="1"/>
    <col min="6432" max="6432" width="15.7109375" style="505" customWidth="1"/>
    <col min="6433" max="6433" width="18.28515625" style="505" customWidth="1"/>
    <col min="6434" max="6434" width="21" style="505" customWidth="1"/>
    <col min="6435" max="6435" width="18.28515625" style="505" customWidth="1"/>
    <col min="6436" max="6436" width="16.42578125" style="505" customWidth="1"/>
    <col min="6437" max="6437" width="16.5703125" style="505" customWidth="1"/>
    <col min="6438" max="6438" width="18.5703125" style="505" customWidth="1"/>
    <col min="6439" max="6439" width="16.5703125" style="505" customWidth="1"/>
    <col min="6440" max="6440" width="22.42578125" style="505" customWidth="1"/>
    <col min="6441" max="6441" width="32" style="505" customWidth="1"/>
    <col min="6442" max="6442" width="14.7109375" style="505" customWidth="1"/>
    <col min="6443" max="6443" width="17.28515625" style="505" customWidth="1"/>
    <col min="6444" max="6666" width="7.85546875" style="505"/>
    <col min="6667" max="6669" width="0" style="505" hidden="1" customWidth="1"/>
    <col min="6670" max="6670" width="15" style="505" customWidth="1"/>
    <col min="6671" max="6671" width="21.85546875" style="505" customWidth="1"/>
    <col min="6672" max="6672" width="24.5703125" style="505" customWidth="1"/>
    <col min="6673" max="6673" width="43.42578125" style="505" customWidth="1"/>
    <col min="6674" max="6674" width="38.42578125" style="505" customWidth="1"/>
    <col min="6675" max="6675" width="43.7109375" style="505" customWidth="1"/>
    <col min="6676" max="6676" width="17.140625" style="505" customWidth="1"/>
    <col min="6677" max="6677" width="18.85546875" style="505" customWidth="1"/>
    <col min="6678" max="6678" width="13.42578125" style="505" customWidth="1"/>
    <col min="6679" max="6679" width="15.7109375" style="505" customWidth="1"/>
    <col min="6680" max="6680" width="15" style="505" customWidth="1"/>
    <col min="6681" max="6681" width="13.42578125" style="505" customWidth="1"/>
    <col min="6682" max="6682" width="15.42578125" style="505" customWidth="1"/>
    <col min="6683" max="6683" width="20.5703125" style="505" customWidth="1"/>
    <col min="6684" max="6684" width="14" style="505" customWidth="1"/>
    <col min="6685" max="6685" width="11.140625" style="505" customWidth="1"/>
    <col min="6686" max="6686" width="20.140625" style="505" customWidth="1"/>
    <col min="6687" max="6687" width="15.85546875" style="505" customWidth="1"/>
    <col min="6688" max="6688" width="15.7109375" style="505" customWidth="1"/>
    <col min="6689" max="6689" width="18.28515625" style="505" customWidth="1"/>
    <col min="6690" max="6690" width="21" style="505" customWidth="1"/>
    <col min="6691" max="6691" width="18.28515625" style="505" customWidth="1"/>
    <col min="6692" max="6692" width="16.42578125" style="505" customWidth="1"/>
    <col min="6693" max="6693" width="16.5703125" style="505" customWidth="1"/>
    <col min="6694" max="6694" width="18.5703125" style="505" customWidth="1"/>
    <col min="6695" max="6695" width="16.5703125" style="505" customWidth="1"/>
    <col min="6696" max="6696" width="22.42578125" style="505" customWidth="1"/>
    <col min="6697" max="6697" width="32" style="505" customWidth="1"/>
    <col min="6698" max="6698" width="14.7109375" style="505" customWidth="1"/>
    <col min="6699" max="6699" width="17.28515625" style="505" customWidth="1"/>
    <col min="6700" max="6922" width="7.85546875" style="505"/>
    <col min="6923" max="6925" width="0" style="505" hidden="1" customWidth="1"/>
    <col min="6926" max="6926" width="15" style="505" customWidth="1"/>
    <col min="6927" max="6927" width="21.85546875" style="505" customWidth="1"/>
    <col min="6928" max="6928" width="24.5703125" style="505" customWidth="1"/>
    <col min="6929" max="6929" width="43.42578125" style="505" customWidth="1"/>
    <col min="6930" max="6930" width="38.42578125" style="505" customWidth="1"/>
    <col min="6931" max="6931" width="43.7109375" style="505" customWidth="1"/>
    <col min="6932" max="6932" width="17.140625" style="505" customWidth="1"/>
    <col min="6933" max="6933" width="18.85546875" style="505" customWidth="1"/>
    <col min="6934" max="6934" width="13.42578125" style="505" customWidth="1"/>
    <col min="6935" max="6935" width="15.7109375" style="505" customWidth="1"/>
    <col min="6936" max="6936" width="15" style="505" customWidth="1"/>
    <col min="6937" max="6937" width="13.42578125" style="505" customWidth="1"/>
    <col min="6938" max="6938" width="15.42578125" style="505" customWidth="1"/>
    <col min="6939" max="6939" width="20.5703125" style="505" customWidth="1"/>
    <col min="6940" max="6940" width="14" style="505" customWidth="1"/>
    <col min="6941" max="6941" width="11.140625" style="505" customWidth="1"/>
    <col min="6942" max="6942" width="20.140625" style="505" customWidth="1"/>
    <col min="6943" max="6943" width="15.85546875" style="505" customWidth="1"/>
    <col min="6944" max="6944" width="15.7109375" style="505" customWidth="1"/>
    <col min="6945" max="6945" width="18.28515625" style="505" customWidth="1"/>
    <col min="6946" max="6946" width="21" style="505" customWidth="1"/>
    <col min="6947" max="6947" width="18.28515625" style="505" customWidth="1"/>
    <col min="6948" max="6948" width="16.42578125" style="505" customWidth="1"/>
    <col min="6949" max="6949" width="16.5703125" style="505" customWidth="1"/>
    <col min="6950" max="6950" width="18.5703125" style="505" customWidth="1"/>
    <col min="6951" max="6951" width="16.5703125" style="505" customWidth="1"/>
    <col min="6952" max="6952" width="22.42578125" style="505" customWidth="1"/>
    <col min="6953" max="6953" width="32" style="505" customWidth="1"/>
    <col min="6954" max="6954" width="14.7109375" style="505" customWidth="1"/>
    <col min="6955" max="6955" width="17.28515625" style="505" customWidth="1"/>
    <col min="6956" max="7178" width="7.85546875" style="505"/>
    <col min="7179" max="7181" width="0" style="505" hidden="1" customWidth="1"/>
    <col min="7182" max="7182" width="15" style="505" customWidth="1"/>
    <col min="7183" max="7183" width="21.85546875" style="505" customWidth="1"/>
    <col min="7184" max="7184" width="24.5703125" style="505" customWidth="1"/>
    <col min="7185" max="7185" width="43.42578125" style="505" customWidth="1"/>
    <col min="7186" max="7186" width="38.42578125" style="505" customWidth="1"/>
    <col min="7187" max="7187" width="43.7109375" style="505" customWidth="1"/>
    <col min="7188" max="7188" width="17.140625" style="505" customWidth="1"/>
    <col min="7189" max="7189" width="18.85546875" style="505" customWidth="1"/>
    <col min="7190" max="7190" width="13.42578125" style="505" customWidth="1"/>
    <col min="7191" max="7191" width="15.7109375" style="505" customWidth="1"/>
    <col min="7192" max="7192" width="15" style="505" customWidth="1"/>
    <col min="7193" max="7193" width="13.42578125" style="505" customWidth="1"/>
    <col min="7194" max="7194" width="15.42578125" style="505" customWidth="1"/>
    <col min="7195" max="7195" width="20.5703125" style="505" customWidth="1"/>
    <col min="7196" max="7196" width="14" style="505" customWidth="1"/>
    <col min="7197" max="7197" width="11.140625" style="505" customWidth="1"/>
    <col min="7198" max="7198" width="20.140625" style="505" customWidth="1"/>
    <col min="7199" max="7199" width="15.85546875" style="505" customWidth="1"/>
    <col min="7200" max="7200" width="15.7109375" style="505" customWidth="1"/>
    <col min="7201" max="7201" width="18.28515625" style="505" customWidth="1"/>
    <col min="7202" max="7202" width="21" style="505" customWidth="1"/>
    <col min="7203" max="7203" width="18.28515625" style="505" customWidth="1"/>
    <col min="7204" max="7204" width="16.42578125" style="505" customWidth="1"/>
    <col min="7205" max="7205" width="16.5703125" style="505" customWidth="1"/>
    <col min="7206" max="7206" width="18.5703125" style="505" customWidth="1"/>
    <col min="7207" max="7207" width="16.5703125" style="505" customWidth="1"/>
    <col min="7208" max="7208" width="22.42578125" style="505" customWidth="1"/>
    <col min="7209" max="7209" width="32" style="505" customWidth="1"/>
    <col min="7210" max="7210" width="14.7109375" style="505" customWidth="1"/>
    <col min="7211" max="7211" width="17.28515625" style="505" customWidth="1"/>
    <col min="7212" max="7434" width="7.85546875" style="505"/>
    <col min="7435" max="7437" width="0" style="505" hidden="1" customWidth="1"/>
    <col min="7438" max="7438" width="15" style="505" customWidth="1"/>
    <col min="7439" max="7439" width="21.85546875" style="505" customWidth="1"/>
    <col min="7440" max="7440" width="24.5703125" style="505" customWidth="1"/>
    <col min="7441" max="7441" width="43.42578125" style="505" customWidth="1"/>
    <col min="7442" max="7442" width="38.42578125" style="505" customWidth="1"/>
    <col min="7443" max="7443" width="43.7109375" style="505" customWidth="1"/>
    <col min="7444" max="7444" width="17.140625" style="505" customWidth="1"/>
    <col min="7445" max="7445" width="18.85546875" style="505" customWidth="1"/>
    <col min="7446" max="7446" width="13.42578125" style="505" customWidth="1"/>
    <col min="7447" max="7447" width="15.7109375" style="505" customWidth="1"/>
    <col min="7448" max="7448" width="15" style="505" customWidth="1"/>
    <col min="7449" max="7449" width="13.42578125" style="505" customWidth="1"/>
    <col min="7450" max="7450" width="15.42578125" style="505" customWidth="1"/>
    <col min="7451" max="7451" width="20.5703125" style="505" customWidth="1"/>
    <col min="7452" max="7452" width="14" style="505" customWidth="1"/>
    <col min="7453" max="7453" width="11.140625" style="505" customWidth="1"/>
    <col min="7454" max="7454" width="20.140625" style="505" customWidth="1"/>
    <col min="7455" max="7455" width="15.85546875" style="505" customWidth="1"/>
    <col min="7456" max="7456" width="15.7109375" style="505" customWidth="1"/>
    <col min="7457" max="7457" width="18.28515625" style="505" customWidth="1"/>
    <col min="7458" max="7458" width="21" style="505" customWidth="1"/>
    <col min="7459" max="7459" width="18.28515625" style="505" customWidth="1"/>
    <col min="7460" max="7460" width="16.42578125" style="505" customWidth="1"/>
    <col min="7461" max="7461" width="16.5703125" style="505" customWidth="1"/>
    <col min="7462" max="7462" width="18.5703125" style="505" customWidth="1"/>
    <col min="7463" max="7463" width="16.5703125" style="505" customWidth="1"/>
    <col min="7464" max="7464" width="22.42578125" style="505" customWidth="1"/>
    <col min="7465" max="7465" width="32" style="505" customWidth="1"/>
    <col min="7466" max="7466" width="14.7109375" style="505" customWidth="1"/>
    <col min="7467" max="7467" width="17.28515625" style="505" customWidth="1"/>
    <col min="7468" max="7690" width="7.85546875" style="505"/>
    <col min="7691" max="7693" width="0" style="505" hidden="1" customWidth="1"/>
    <col min="7694" max="7694" width="15" style="505" customWidth="1"/>
    <col min="7695" max="7695" width="21.85546875" style="505" customWidth="1"/>
    <col min="7696" max="7696" width="24.5703125" style="505" customWidth="1"/>
    <col min="7697" max="7697" width="43.42578125" style="505" customWidth="1"/>
    <col min="7698" max="7698" width="38.42578125" style="505" customWidth="1"/>
    <col min="7699" max="7699" width="43.7109375" style="505" customWidth="1"/>
    <col min="7700" max="7700" width="17.140625" style="505" customWidth="1"/>
    <col min="7701" max="7701" width="18.85546875" style="505" customWidth="1"/>
    <col min="7702" max="7702" width="13.42578125" style="505" customWidth="1"/>
    <col min="7703" max="7703" width="15.7109375" style="505" customWidth="1"/>
    <col min="7704" max="7704" width="15" style="505" customWidth="1"/>
    <col min="7705" max="7705" width="13.42578125" style="505" customWidth="1"/>
    <col min="7706" max="7706" width="15.42578125" style="505" customWidth="1"/>
    <col min="7707" max="7707" width="20.5703125" style="505" customWidth="1"/>
    <col min="7708" max="7708" width="14" style="505" customWidth="1"/>
    <col min="7709" max="7709" width="11.140625" style="505" customWidth="1"/>
    <col min="7710" max="7710" width="20.140625" style="505" customWidth="1"/>
    <col min="7711" max="7711" width="15.85546875" style="505" customWidth="1"/>
    <col min="7712" max="7712" width="15.7109375" style="505" customWidth="1"/>
    <col min="7713" max="7713" width="18.28515625" style="505" customWidth="1"/>
    <col min="7714" max="7714" width="21" style="505" customWidth="1"/>
    <col min="7715" max="7715" width="18.28515625" style="505" customWidth="1"/>
    <col min="7716" max="7716" width="16.42578125" style="505" customWidth="1"/>
    <col min="7717" max="7717" width="16.5703125" style="505" customWidth="1"/>
    <col min="7718" max="7718" width="18.5703125" style="505" customWidth="1"/>
    <col min="7719" max="7719" width="16.5703125" style="505" customWidth="1"/>
    <col min="7720" max="7720" width="22.42578125" style="505" customWidth="1"/>
    <col min="7721" max="7721" width="32" style="505" customWidth="1"/>
    <col min="7722" max="7722" width="14.7109375" style="505" customWidth="1"/>
    <col min="7723" max="7723" width="17.28515625" style="505" customWidth="1"/>
    <col min="7724" max="7946" width="7.85546875" style="505"/>
    <col min="7947" max="7949" width="0" style="505" hidden="1" customWidth="1"/>
    <col min="7950" max="7950" width="15" style="505" customWidth="1"/>
    <col min="7951" max="7951" width="21.85546875" style="505" customWidth="1"/>
    <col min="7952" max="7952" width="24.5703125" style="505" customWidth="1"/>
    <col min="7953" max="7953" width="43.42578125" style="505" customWidth="1"/>
    <col min="7954" max="7954" width="38.42578125" style="505" customWidth="1"/>
    <col min="7955" max="7955" width="43.7109375" style="505" customWidth="1"/>
    <col min="7956" max="7956" width="17.140625" style="505" customWidth="1"/>
    <col min="7957" max="7957" width="18.85546875" style="505" customWidth="1"/>
    <col min="7958" max="7958" width="13.42578125" style="505" customWidth="1"/>
    <col min="7959" max="7959" width="15.7109375" style="505" customWidth="1"/>
    <col min="7960" max="7960" width="15" style="505" customWidth="1"/>
    <col min="7961" max="7961" width="13.42578125" style="505" customWidth="1"/>
    <col min="7962" max="7962" width="15.42578125" style="505" customWidth="1"/>
    <col min="7963" max="7963" width="20.5703125" style="505" customWidth="1"/>
    <col min="7964" max="7964" width="14" style="505" customWidth="1"/>
    <col min="7965" max="7965" width="11.140625" style="505" customWidth="1"/>
    <col min="7966" max="7966" width="20.140625" style="505" customWidth="1"/>
    <col min="7967" max="7967" width="15.85546875" style="505" customWidth="1"/>
    <col min="7968" max="7968" width="15.7109375" style="505" customWidth="1"/>
    <col min="7969" max="7969" width="18.28515625" style="505" customWidth="1"/>
    <col min="7970" max="7970" width="21" style="505" customWidth="1"/>
    <col min="7971" max="7971" width="18.28515625" style="505" customWidth="1"/>
    <col min="7972" max="7972" width="16.42578125" style="505" customWidth="1"/>
    <col min="7973" max="7973" width="16.5703125" style="505" customWidth="1"/>
    <col min="7974" max="7974" width="18.5703125" style="505" customWidth="1"/>
    <col min="7975" max="7975" width="16.5703125" style="505" customWidth="1"/>
    <col min="7976" max="7976" width="22.42578125" style="505" customWidth="1"/>
    <col min="7977" max="7977" width="32" style="505" customWidth="1"/>
    <col min="7978" max="7978" width="14.7109375" style="505" customWidth="1"/>
    <col min="7979" max="7979" width="17.28515625" style="505" customWidth="1"/>
    <col min="7980" max="8202" width="7.85546875" style="505"/>
    <col min="8203" max="8205" width="0" style="505" hidden="1" customWidth="1"/>
    <col min="8206" max="8206" width="15" style="505" customWidth="1"/>
    <col min="8207" max="8207" width="21.85546875" style="505" customWidth="1"/>
    <col min="8208" max="8208" width="24.5703125" style="505" customWidth="1"/>
    <col min="8209" max="8209" width="43.42578125" style="505" customWidth="1"/>
    <col min="8210" max="8210" width="38.42578125" style="505" customWidth="1"/>
    <col min="8211" max="8211" width="43.7109375" style="505" customWidth="1"/>
    <col min="8212" max="8212" width="17.140625" style="505" customWidth="1"/>
    <col min="8213" max="8213" width="18.85546875" style="505" customWidth="1"/>
    <col min="8214" max="8214" width="13.42578125" style="505" customWidth="1"/>
    <col min="8215" max="8215" width="15.7109375" style="505" customWidth="1"/>
    <col min="8216" max="8216" width="15" style="505" customWidth="1"/>
    <col min="8217" max="8217" width="13.42578125" style="505" customWidth="1"/>
    <col min="8218" max="8218" width="15.42578125" style="505" customWidth="1"/>
    <col min="8219" max="8219" width="20.5703125" style="505" customWidth="1"/>
    <col min="8220" max="8220" width="14" style="505" customWidth="1"/>
    <col min="8221" max="8221" width="11.140625" style="505" customWidth="1"/>
    <col min="8222" max="8222" width="20.140625" style="505" customWidth="1"/>
    <col min="8223" max="8223" width="15.85546875" style="505" customWidth="1"/>
    <col min="8224" max="8224" width="15.7109375" style="505" customWidth="1"/>
    <col min="8225" max="8225" width="18.28515625" style="505" customWidth="1"/>
    <col min="8226" max="8226" width="21" style="505" customWidth="1"/>
    <col min="8227" max="8227" width="18.28515625" style="505" customWidth="1"/>
    <col min="8228" max="8228" width="16.42578125" style="505" customWidth="1"/>
    <col min="8229" max="8229" width="16.5703125" style="505" customWidth="1"/>
    <col min="8230" max="8230" width="18.5703125" style="505" customWidth="1"/>
    <col min="8231" max="8231" width="16.5703125" style="505" customWidth="1"/>
    <col min="8232" max="8232" width="22.42578125" style="505" customWidth="1"/>
    <col min="8233" max="8233" width="32" style="505" customWidth="1"/>
    <col min="8234" max="8234" width="14.7109375" style="505" customWidth="1"/>
    <col min="8235" max="8235" width="17.28515625" style="505" customWidth="1"/>
    <col min="8236" max="8458" width="7.85546875" style="505"/>
    <col min="8459" max="8461" width="0" style="505" hidden="1" customWidth="1"/>
    <col min="8462" max="8462" width="15" style="505" customWidth="1"/>
    <col min="8463" max="8463" width="21.85546875" style="505" customWidth="1"/>
    <col min="8464" max="8464" width="24.5703125" style="505" customWidth="1"/>
    <col min="8465" max="8465" width="43.42578125" style="505" customWidth="1"/>
    <col min="8466" max="8466" width="38.42578125" style="505" customWidth="1"/>
    <col min="8467" max="8467" width="43.7109375" style="505" customWidth="1"/>
    <col min="8468" max="8468" width="17.140625" style="505" customWidth="1"/>
    <col min="8469" max="8469" width="18.85546875" style="505" customWidth="1"/>
    <col min="8470" max="8470" width="13.42578125" style="505" customWidth="1"/>
    <col min="8471" max="8471" width="15.7109375" style="505" customWidth="1"/>
    <col min="8472" max="8472" width="15" style="505" customWidth="1"/>
    <col min="8473" max="8473" width="13.42578125" style="505" customWidth="1"/>
    <col min="8474" max="8474" width="15.42578125" style="505" customWidth="1"/>
    <col min="8475" max="8475" width="20.5703125" style="505" customWidth="1"/>
    <col min="8476" max="8476" width="14" style="505" customWidth="1"/>
    <col min="8477" max="8477" width="11.140625" style="505" customWidth="1"/>
    <col min="8478" max="8478" width="20.140625" style="505" customWidth="1"/>
    <col min="8479" max="8479" width="15.85546875" style="505" customWidth="1"/>
    <col min="8480" max="8480" width="15.7109375" style="505" customWidth="1"/>
    <col min="8481" max="8481" width="18.28515625" style="505" customWidth="1"/>
    <col min="8482" max="8482" width="21" style="505" customWidth="1"/>
    <col min="8483" max="8483" width="18.28515625" style="505" customWidth="1"/>
    <col min="8484" max="8484" width="16.42578125" style="505" customWidth="1"/>
    <col min="8485" max="8485" width="16.5703125" style="505" customWidth="1"/>
    <col min="8486" max="8486" width="18.5703125" style="505" customWidth="1"/>
    <col min="8487" max="8487" width="16.5703125" style="505" customWidth="1"/>
    <col min="8488" max="8488" width="22.42578125" style="505" customWidth="1"/>
    <col min="8489" max="8489" width="32" style="505" customWidth="1"/>
    <col min="8490" max="8490" width="14.7109375" style="505" customWidth="1"/>
    <col min="8491" max="8491" width="17.28515625" style="505" customWidth="1"/>
    <col min="8492" max="8714" width="7.85546875" style="505"/>
    <col min="8715" max="8717" width="0" style="505" hidden="1" customWidth="1"/>
    <col min="8718" max="8718" width="15" style="505" customWidth="1"/>
    <col min="8719" max="8719" width="21.85546875" style="505" customWidth="1"/>
    <col min="8720" max="8720" width="24.5703125" style="505" customWidth="1"/>
    <col min="8721" max="8721" width="43.42578125" style="505" customWidth="1"/>
    <col min="8722" max="8722" width="38.42578125" style="505" customWidth="1"/>
    <col min="8723" max="8723" width="43.7109375" style="505" customWidth="1"/>
    <col min="8724" max="8724" width="17.140625" style="505" customWidth="1"/>
    <col min="8725" max="8725" width="18.85546875" style="505" customWidth="1"/>
    <col min="8726" max="8726" width="13.42578125" style="505" customWidth="1"/>
    <col min="8727" max="8727" width="15.7109375" style="505" customWidth="1"/>
    <col min="8728" max="8728" width="15" style="505" customWidth="1"/>
    <col min="8729" max="8729" width="13.42578125" style="505" customWidth="1"/>
    <col min="8730" max="8730" width="15.42578125" style="505" customWidth="1"/>
    <col min="8731" max="8731" width="20.5703125" style="505" customWidth="1"/>
    <col min="8732" max="8732" width="14" style="505" customWidth="1"/>
    <col min="8733" max="8733" width="11.140625" style="505" customWidth="1"/>
    <col min="8734" max="8734" width="20.140625" style="505" customWidth="1"/>
    <col min="8735" max="8735" width="15.85546875" style="505" customWidth="1"/>
    <col min="8736" max="8736" width="15.7109375" style="505" customWidth="1"/>
    <col min="8737" max="8737" width="18.28515625" style="505" customWidth="1"/>
    <col min="8738" max="8738" width="21" style="505" customWidth="1"/>
    <col min="8739" max="8739" width="18.28515625" style="505" customWidth="1"/>
    <col min="8740" max="8740" width="16.42578125" style="505" customWidth="1"/>
    <col min="8741" max="8741" width="16.5703125" style="505" customWidth="1"/>
    <col min="8742" max="8742" width="18.5703125" style="505" customWidth="1"/>
    <col min="8743" max="8743" width="16.5703125" style="505" customWidth="1"/>
    <col min="8744" max="8744" width="22.42578125" style="505" customWidth="1"/>
    <col min="8745" max="8745" width="32" style="505" customWidth="1"/>
    <col min="8746" max="8746" width="14.7109375" style="505" customWidth="1"/>
    <col min="8747" max="8747" width="17.28515625" style="505" customWidth="1"/>
    <col min="8748" max="8970" width="7.85546875" style="505"/>
    <col min="8971" max="8973" width="0" style="505" hidden="1" customWidth="1"/>
    <col min="8974" max="8974" width="15" style="505" customWidth="1"/>
    <col min="8975" max="8975" width="21.85546875" style="505" customWidth="1"/>
    <col min="8976" max="8976" width="24.5703125" style="505" customWidth="1"/>
    <col min="8977" max="8977" width="43.42578125" style="505" customWidth="1"/>
    <col min="8978" max="8978" width="38.42578125" style="505" customWidth="1"/>
    <col min="8979" max="8979" width="43.7109375" style="505" customWidth="1"/>
    <col min="8980" max="8980" width="17.140625" style="505" customWidth="1"/>
    <col min="8981" max="8981" width="18.85546875" style="505" customWidth="1"/>
    <col min="8982" max="8982" width="13.42578125" style="505" customWidth="1"/>
    <col min="8983" max="8983" width="15.7109375" style="505" customWidth="1"/>
    <col min="8984" max="8984" width="15" style="505" customWidth="1"/>
    <col min="8985" max="8985" width="13.42578125" style="505" customWidth="1"/>
    <col min="8986" max="8986" width="15.42578125" style="505" customWidth="1"/>
    <col min="8987" max="8987" width="20.5703125" style="505" customWidth="1"/>
    <col min="8988" max="8988" width="14" style="505" customWidth="1"/>
    <col min="8989" max="8989" width="11.140625" style="505" customWidth="1"/>
    <col min="8990" max="8990" width="20.140625" style="505" customWidth="1"/>
    <col min="8991" max="8991" width="15.85546875" style="505" customWidth="1"/>
    <col min="8992" max="8992" width="15.7109375" style="505" customWidth="1"/>
    <col min="8993" max="8993" width="18.28515625" style="505" customWidth="1"/>
    <col min="8994" max="8994" width="21" style="505" customWidth="1"/>
    <col min="8995" max="8995" width="18.28515625" style="505" customWidth="1"/>
    <col min="8996" max="8996" width="16.42578125" style="505" customWidth="1"/>
    <col min="8997" max="8997" width="16.5703125" style="505" customWidth="1"/>
    <col min="8998" max="8998" width="18.5703125" style="505" customWidth="1"/>
    <col min="8999" max="8999" width="16.5703125" style="505" customWidth="1"/>
    <col min="9000" max="9000" width="22.42578125" style="505" customWidth="1"/>
    <col min="9001" max="9001" width="32" style="505" customWidth="1"/>
    <col min="9002" max="9002" width="14.7109375" style="505" customWidth="1"/>
    <col min="9003" max="9003" width="17.28515625" style="505" customWidth="1"/>
    <col min="9004" max="9226" width="7.85546875" style="505"/>
    <col min="9227" max="9229" width="0" style="505" hidden="1" customWidth="1"/>
    <col min="9230" max="9230" width="15" style="505" customWidth="1"/>
    <col min="9231" max="9231" width="21.85546875" style="505" customWidth="1"/>
    <col min="9232" max="9232" width="24.5703125" style="505" customWidth="1"/>
    <col min="9233" max="9233" width="43.42578125" style="505" customWidth="1"/>
    <col min="9234" max="9234" width="38.42578125" style="505" customWidth="1"/>
    <col min="9235" max="9235" width="43.7109375" style="505" customWidth="1"/>
    <col min="9236" max="9236" width="17.140625" style="505" customWidth="1"/>
    <col min="9237" max="9237" width="18.85546875" style="505" customWidth="1"/>
    <col min="9238" max="9238" width="13.42578125" style="505" customWidth="1"/>
    <col min="9239" max="9239" width="15.7109375" style="505" customWidth="1"/>
    <col min="9240" max="9240" width="15" style="505" customWidth="1"/>
    <col min="9241" max="9241" width="13.42578125" style="505" customWidth="1"/>
    <col min="9242" max="9242" width="15.42578125" style="505" customWidth="1"/>
    <col min="9243" max="9243" width="20.5703125" style="505" customWidth="1"/>
    <col min="9244" max="9244" width="14" style="505" customWidth="1"/>
    <col min="9245" max="9245" width="11.140625" style="505" customWidth="1"/>
    <col min="9246" max="9246" width="20.140625" style="505" customWidth="1"/>
    <col min="9247" max="9247" width="15.85546875" style="505" customWidth="1"/>
    <col min="9248" max="9248" width="15.7109375" style="505" customWidth="1"/>
    <col min="9249" max="9249" width="18.28515625" style="505" customWidth="1"/>
    <col min="9250" max="9250" width="21" style="505" customWidth="1"/>
    <col min="9251" max="9251" width="18.28515625" style="505" customWidth="1"/>
    <col min="9252" max="9252" width="16.42578125" style="505" customWidth="1"/>
    <col min="9253" max="9253" width="16.5703125" style="505" customWidth="1"/>
    <col min="9254" max="9254" width="18.5703125" style="505" customWidth="1"/>
    <col min="9255" max="9255" width="16.5703125" style="505" customWidth="1"/>
    <col min="9256" max="9256" width="22.42578125" style="505" customWidth="1"/>
    <col min="9257" max="9257" width="32" style="505" customWidth="1"/>
    <col min="9258" max="9258" width="14.7109375" style="505" customWidth="1"/>
    <col min="9259" max="9259" width="17.28515625" style="505" customWidth="1"/>
    <col min="9260" max="9482" width="7.85546875" style="505"/>
    <col min="9483" max="9485" width="0" style="505" hidden="1" customWidth="1"/>
    <col min="9486" max="9486" width="15" style="505" customWidth="1"/>
    <col min="9487" max="9487" width="21.85546875" style="505" customWidth="1"/>
    <col min="9488" max="9488" width="24.5703125" style="505" customWidth="1"/>
    <col min="9489" max="9489" width="43.42578125" style="505" customWidth="1"/>
    <col min="9490" max="9490" width="38.42578125" style="505" customWidth="1"/>
    <col min="9491" max="9491" width="43.7109375" style="505" customWidth="1"/>
    <col min="9492" max="9492" width="17.140625" style="505" customWidth="1"/>
    <col min="9493" max="9493" width="18.85546875" style="505" customWidth="1"/>
    <col min="9494" max="9494" width="13.42578125" style="505" customWidth="1"/>
    <col min="9495" max="9495" width="15.7109375" style="505" customWidth="1"/>
    <col min="9496" max="9496" width="15" style="505" customWidth="1"/>
    <col min="9497" max="9497" width="13.42578125" style="505" customWidth="1"/>
    <col min="9498" max="9498" width="15.42578125" style="505" customWidth="1"/>
    <col min="9499" max="9499" width="20.5703125" style="505" customWidth="1"/>
    <col min="9500" max="9500" width="14" style="505" customWidth="1"/>
    <col min="9501" max="9501" width="11.140625" style="505" customWidth="1"/>
    <col min="9502" max="9502" width="20.140625" style="505" customWidth="1"/>
    <col min="9503" max="9503" width="15.85546875" style="505" customWidth="1"/>
    <col min="9504" max="9504" width="15.7109375" style="505" customWidth="1"/>
    <col min="9505" max="9505" width="18.28515625" style="505" customWidth="1"/>
    <col min="9506" max="9506" width="21" style="505" customWidth="1"/>
    <col min="9507" max="9507" width="18.28515625" style="505" customWidth="1"/>
    <col min="9508" max="9508" width="16.42578125" style="505" customWidth="1"/>
    <col min="9509" max="9509" width="16.5703125" style="505" customWidth="1"/>
    <col min="9510" max="9510" width="18.5703125" style="505" customWidth="1"/>
    <col min="9511" max="9511" width="16.5703125" style="505" customWidth="1"/>
    <col min="9512" max="9512" width="22.42578125" style="505" customWidth="1"/>
    <col min="9513" max="9513" width="32" style="505" customWidth="1"/>
    <col min="9514" max="9514" width="14.7109375" style="505" customWidth="1"/>
    <col min="9515" max="9515" width="17.28515625" style="505" customWidth="1"/>
    <col min="9516" max="9738" width="7.85546875" style="505"/>
    <col min="9739" max="9741" width="0" style="505" hidden="1" customWidth="1"/>
    <col min="9742" max="9742" width="15" style="505" customWidth="1"/>
    <col min="9743" max="9743" width="21.85546875" style="505" customWidth="1"/>
    <col min="9744" max="9744" width="24.5703125" style="505" customWidth="1"/>
    <col min="9745" max="9745" width="43.42578125" style="505" customWidth="1"/>
    <col min="9746" max="9746" width="38.42578125" style="505" customWidth="1"/>
    <col min="9747" max="9747" width="43.7109375" style="505" customWidth="1"/>
    <col min="9748" max="9748" width="17.140625" style="505" customWidth="1"/>
    <col min="9749" max="9749" width="18.85546875" style="505" customWidth="1"/>
    <col min="9750" max="9750" width="13.42578125" style="505" customWidth="1"/>
    <col min="9751" max="9751" width="15.7109375" style="505" customWidth="1"/>
    <col min="9752" max="9752" width="15" style="505" customWidth="1"/>
    <col min="9753" max="9753" width="13.42578125" style="505" customWidth="1"/>
    <col min="9754" max="9754" width="15.42578125" style="505" customWidth="1"/>
    <col min="9755" max="9755" width="20.5703125" style="505" customWidth="1"/>
    <col min="9756" max="9756" width="14" style="505" customWidth="1"/>
    <col min="9757" max="9757" width="11.140625" style="505" customWidth="1"/>
    <col min="9758" max="9758" width="20.140625" style="505" customWidth="1"/>
    <col min="9759" max="9759" width="15.85546875" style="505" customWidth="1"/>
    <col min="9760" max="9760" width="15.7109375" style="505" customWidth="1"/>
    <col min="9761" max="9761" width="18.28515625" style="505" customWidth="1"/>
    <col min="9762" max="9762" width="21" style="505" customWidth="1"/>
    <col min="9763" max="9763" width="18.28515625" style="505" customWidth="1"/>
    <col min="9764" max="9764" width="16.42578125" style="505" customWidth="1"/>
    <col min="9765" max="9765" width="16.5703125" style="505" customWidth="1"/>
    <col min="9766" max="9766" width="18.5703125" style="505" customWidth="1"/>
    <col min="9767" max="9767" width="16.5703125" style="505" customWidth="1"/>
    <col min="9768" max="9768" width="22.42578125" style="505" customWidth="1"/>
    <col min="9769" max="9769" width="32" style="505" customWidth="1"/>
    <col min="9770" max="9770" width="14.7109375" style="505" customWidth="1"/>
    <col min="9771" max="9771" width="17.28515625" style="505" customWidth="1"/>
    <col min="9772" max="9994" width="7.85546875" style="505"/>
    <col min="9995" max="9997" width="0" style="505" hidden="1" customWidth="1"/>
    <col min="9998" max="9998" width="15" style="505" customWidth="1"/>
    <col min="9999" max="9999" width="21.85546875" style="505" customWidth="1"/>
    <col min="10000" max="10000" width="24.5703125" style="505" customWidth="1"/>
    <col min="10001" max="10001" width="43.42578125" style="505" customWidth="1"/>
    <col min="10002" max="10002" width="38.42578125" style="505" customWidth="1"/>
    <col min="10003" max="10003" width="43.7109375" style="505" customWidth="1"/>
    <col min="10004" max="10004" width="17.140625" style="505" customWidth="1"/>
    <col min="10005" max="10005" width="18.85546875" style="505" customWidth="1"/>
    <col min="10006" max="10006" width="13.42578125" style="505" customWidth="1"/>
    <col min="10007" max="10007" width="15.7109375" style="505" customWidth="1"/>
    <col min="10008" max="10008" width="15" style="505" customWidth="1"/>
    <col min="10009" max="10009" width="13.42578125" style="505" customWidth="1"/>
    <col min="10010" max="10010" width="15.42578125" style="505" customWidth="1"/>
    <col min="10011" max="10011" width="20.5703125" style="505" customWidth="1"/>
    <col min="10012" max="10012" width="14" style="505" customWidth="1"/>
    <col min="10013" max="10013" width="11.140625" style="505" customWidth="1"/>
    <col min="10014" max="10014" width="20.140625" style="505" customWidth="1"/>
    <col min="10015" max="10015" width="15.85546875" style="505" customWidth="1"/>
    <col min="10016" max="10016" width="15.7109375" style="505" customWidth="1"/>
    <col min="10017" max="10017" width="18.28515625" style="505" customWidth="1"/>
    <col min="10018" max="10018" width="21" style="505" customWidth="1"/>
    <col min="10019" max="10019" width="18.28515625" style="505" customWidth="1"/>
    <col min="10020" max="10020" width="16.42578125" style="505" customWidth="1"/>
    <col min="10021" max="10021" width="16.5703125" style="505" customWidth="1"/>
    <col min="10022" max="10022" width="18.5703125" style="505" customWidth="1"/>
    <col min="10023" max="10023" width="16.5703125" style="505" customWidth="1"/>
    <col min="10024" max="10024" width="22.42578125" style="505" customWidth="1"/>
    <col min="10025" max="10025" width="32" style="505" customWidth="1"/>
    <col min="10026" max="10026" width="14.7109375" style="505" customWidth="1"/>
    <col min="10027" max="10027" width="17.28515625" style="505" customWidth="1"/>
    <col min="10028" max="10250" width="7.85546875" style="505"/>
    <col min="10251" max="10253" width="0" style="505" hidden="1" customWidth="1"/>
    <col min="10254" max="10254" width="15" style="505" customWidth="1"/>
    <col min="10255" max="10255" width="21.85546875" style="505" customWidth="1"/>
    <col min="10256" max="10256" width="24.5703125" style="505" customWidth="1"/>
    <col min="10257" max="10257" width="43.42578125" style="505" customWidth="1"/>
    <col min="10258" max="10258" width="38.42578125" style="505" customWidth="1"/>
    <col min="10259" max="10259" width="43.7109375" style="505" customWidth="1"/>
    <col min="10260" max="10260" width="17.140625" style="505" customWidth="1"/>
    <col min="10261" max="10261" width="18.85546875" style="505" customWidth="1"/>
    <col min="10262" max="10262" width="13.42578125" style="505" customWidth="1"/>
    <col min="10263" max="10263" width="15.7109375" style="505" customWidth="1"/>
    <col min="10264" max="10264" width="15" style="505" customWidth="1"/>
    <col min="10265" max="10265" width="13.42578125" style="505" customWidth="1"/>
    <col min="10266" max="10266" width="15.42578125" style="505" customWidth="1"/>
    <col min="10267" max="10267" width="20.5703125" style="505" customWidth="1"/>
    <col min="10268" max="10268" width="14" style="505" customWidth="1"/>
    <col min="10269" max="10269" width="11.140625" style="505" customWidth="1"/>
    <col min="10270" max="10270" width="20.140625" style="505" customWidth="1"/>
    <col min="10271" max="10271" width="15.85546875" style="505" customWidth="1"/>
    <col min="10272" max="10272" width="15.7109375" style="505" customWidth="1"/>
    <col min="10273" max="10273" width="18.28515625" style="505" customWidth="1"/>
    <col min="10274" max="10274" width="21" style="505" customWidth="1"/>
    <col min="10275" max="10275" width="18.28515625" style="505" customWidth="1"/>
    <col min="10276" max="10276" width="16.42578125" style="505" customWidth="1"/>
    <col min="10277" max="10277" width="16.5703125" style="505" customWidth="1"/>
    <col min="10278" max="10278" width="18.5703125" style="505" customWidth="1"/>
    <col min="10279" max="10279" width="16.5703125" style="505" customWidth="1"/>
    <col min="10280" max="10280" width="22.42578125" style="505" customWidth="1"/>
    <col min="10281" max="10281" width="32" style="505" customWidth="1"/>
    <col min="10282" max="10282" width="14.7109375" style="505" customWidth="1"/>
    <col min="10283" max="10283" width="17.28515625" style="505" customWidth="1"/>
    <col min="10284" max="10506" width="7.85546875" style="505"/>
    <col min="10507" max="10509" width="0" style="505" hidden="1" customWidth="1"/>
    <col min="10510" max="10510" width="15" style="505" customWidth="1"/>
    <col min="10511" max="10511" width="21.85546875" style="505" customWidth="1"/>
    <col min="10512" max="10512" width="24.5703125" style="505" customWidth="1"/>
    <col min="10513" max="10513" width="43.42578125" style="505" customWidth="1"/>
    <col min="10514" max="10514" width="38.42578125" style="505" customWidth="1"/>
    <col min="10515" max="10515" width="43.7109375" style="505" customWidth="1"/>
    <col min="10516" max="10516" width="17.140625" style="505" customWidth="1"/>
    <col min="10517" max="10517" width="18.85546875" style="505" customWidth="1"/>
    <col min="10518" max="10518" width="13.42578125" style="505" customWidth="1"/>
    <col min="10519" max="10519" width="15.7109375" style="505" customWidth="1"/>
    <col min="10520" max="10520" width="15" style="505" customWidth="1"/>
    <col min="10521" max="10521" width="13.42578125" style="505" customWidth="1"/>
    <col min="10522" max="10522" width="15.42578125" style="505" customWidth="1"/>
    <col min="10523" max="10523" width="20.5703125" style="505" customWidth="1"/>
    <col min="10524" max="10524" width="14" style="505" customWidth="1"/>
    <col min="10525" max="10525" width="11.140625" style="505" customWidth="1"/>
    <col min="10526" max="10526" width="20.140625" style="505" customWidth="1"/>
    <col min="10527" max="10527" width="15.85546875" style="505" customWidth="1"/>
    <col min="10528" max="10528" width="15.7109375" style="505" customWidth="1"/>
    <col min="10529" max="10529" width="18.28515625" style="505" customWidth="1"/>
    <col min="10530" max="10530" width="21" style="505" customWidth="1"/>
    <col min="10531" max="10531" width="18.28515625" style="505" customWidth="1"/>
    <col min="10532" max="10532" width="16.42578125" style="505" customWidth="1"/>
    <col min="10533" max="10533" width="16.5703125" style="505" customWidth="1"/>
    <col min="10534" max="10534" width="18.5703125" style="505" customWidth="1"/>
    <col min="10535" max="10535" width="16.5703125" style="505" customWidth="1"/>
    <col min="10536" max="10536" width="22.42578125" style="505" customWidth="1"/>
    <col min="10537" max="10537" width="32" style="505" customWidth="1"/>
    <col min="10538" max="10538" width="14.7109375" style="505" customWidth="1"/>
    <col min="10539" max="10539" width="17.28515625" style="505" customWidth="1"/>
    <col min="10540" max="10762" width="7.85546875" style="505"/>
    <col min="10763" max="10765" width="0" style="505" hidden="1" customWidth="1"/>
    <col min="10766" max="10766" width="15" style="505" customWidth="1"/>
    <col min="10767" max="10767" width="21.85546875" style="505" customWidth="1"/>
    <col min="10768" max="10768" width="24.5703125" style="505" customWidth="1"/>
    <col min="10769" max="10769" width="43.42578125" style="505" customWidth="1"/>
    <col min="10770" max="10770" width="38.42578125" style="505" customWidth="1"/>
    <col min="10771" max="10771" width="43.7109375" style="505" customWidth="1"/>
    <col min="10772" max="10772" width="17.140625" style="505" customWidth="1"/>
    <col min="10773" max="10773" width="18.85546875" style="505" customWidth="1"/>
    <col min="10774" max="10774" width="13.42578125" style="505" customWidth="1"/>
    <col min="10775" max="10775" width="15.7109375" style="505" customWidth="1"/>
    <col min="10776" max="10776" width="15" style="505" customWidth="1"/>
    <col min="10777" max="10777" width="13.42578125" style="505" customWidth="1"/>
    <col min="10778" max="10778" width="15.42578125" style="505" customWidth="1"/>
    <col min="10779" max="10779" width="20.5703125" style="505" customWidth="1"/>
    <col min="10780" max="10780" width="14" style="505" customWidth="1"/>
    <col min="10781" max="10781" width="11.140625" style="505" customWidth="1"/>
    <col min="10782" max="10782" width="20.140625" style="505" customWidth="1"/>
    <col min="10783" max="10783" width="15.85546875" style="505" customWidth="1"/>
    <col min="10784" max="10784" width="15.7109375" style="505" customWidth="1"/>
    <col min="10785" max="10785" width="18.28515625" style="505" customWidth="1"/>
    <col min="10786" max="10786" width="21" style="505" customWidth="1"/>
    <col min="10787" max="10787" width="18.28515625" style="505" customWidth="1"/>
    <col min="10788" max="10788" width="16.42578125" style="505" customWidth="1"/>
    <col min="10789" max="10789" width="16.5703125" style="505" customWidth="1"/>
    <col min="10790" max="10790" width="18.5703125" style="505" customWidth="1"/>
    <col min="10791" max="10791" width="16.5703125" style="505" customWidth="1"/>
    <col min="10792" max="10792" width="22.42578125" style="505" customWidth="1"/>
    <col min="10793" max="10793" width="32" style="505" customWidth="1"/>
    <col min="10794" max="10794" width="14.7109375" style="505" customWidth="1"/>
    <col min="10795" max="10795" width="17.28515625" style="505" customWidth="1"/>
    <col min="10796" max="11018" width="7.85546875" style="505"/>
    <col min="11019" max="11021" width="0" style="505" hidden="1" customWidth="1"/>
    <col min="11022" max="11022" width="15" style="505" customWidth="1"/>
    <col min="11023" max="11023" width="21.85546875" style="505" customWidth="1"/>
    <col min="11024" max="11024" width="24.5703125" style="505" customWidth="1"/>
    <col min="11025" max="11025" width="43.42578125" style="505" customWidth="1"/>
    <col min="11026" max="11026" width="38.42578125" style="505" customWidth="1"/>
    <col min="11027" max="11027" width="43.7109375" style="505" customWidth="1"/>
    <col min="11028" max="11028" width="17.140625" style="505" customWidth="1"/>
    <col min="11029" max="11029" width="18.85546875" style="505" customWidth="1"/>
    <col min="11030" max="11030" width="13.42578125" style="505" customWidth="1"/>
    <col min="11031" max="11031" width="15.7109375" style="505" customWidth="1"/>
    <col min="11032" max="11032" width="15" style="505" customWidth="1"/>
    <col min="11033" max="11033" width="13.42578125" style="505" customWidth="1"/>
    <col min="11034" max="11034" width="15.42578125" style="505" customWidth="1"/>
    <col min="11035" max="11035" width="20.5703125" style="505" customWidth="1"/>
    <col min="11036" max="11036" width="14" style="505" customWidth="1"/>
    <col min="11037" max="11037" width="11.140625" style="505" customWidth="1"/>
    <col min="11038" max="11038" width="20.140625" style="505" customWidth="1"/>
    <col min="11039" max="11039" width="15.85546875" style="505" customWidth="1"/>
    <col min="11040" max="11040" width="15.7109375" style="505" customWidth="1"/>
    <col min="11041" max="11041" width="18.28515625" style="505" customWidth="1"/>
    <col min="11042" max="11042" width="21" style="505" customWidth="1"/>
    <col min="11043" max="11043" width="18.28515625" style="505" customWidth="1"/>
    <col min="11044" max="11044" width="16.42578125" style="505" customWidth="1"/>
    <col min="11045" max="11045" width="16.5703125" style="505" customWidth="1"/>
    <col min="11046" max="11046" width="18.5703125" style="505" customWidth="1"/>
    <col min="11047" max="11047" width="16.5703125" style="505" customWidth="1"/>
    <col min="11048" max="11048" width="22.42578125" style="505" customWidth="1"/>
    <col min="11049" max="11049" width="32" style="505" customWidth="1"/>
    <col min="11050" max="11050" width="14.7109375" style="505" customWidth="1"/>
    <col min="11051" max="11051" width="17.28515625" style="505" customWidth="1"/>
    <col min="11052" max="11274" width="7.85546875" style="505"/>
    <col min="11275" max="11277" width="0" style="505" hidden="1" customWidth="1"/>
    <col min="11278" max="11278" width="15" style="505" customWidth="1"/>
    <col min="11279" max="11279" width="21.85546875" style="505" customWidth="1"/>
    <col min="11280" max="11280" width="24.5703125" style="505" customWidth="1"/>
    <col min="11281" max="11281" width="43.42578125" style="505" customWidth="1"/>
    <col min="11282" max="11282" width="38.42578125" style="505" customWidth="1"/>
    <col min="11283" max="11283" width="43.7109375" style="505" customWidth="1"/>
    <col min="11284" max="11284" width="17.140625" style="505" customWidth="1"/>
    <col min="11285" max="11285" width="18.85546875" style="505" customWidth="1"/>
    <col min="11286" max="11286" width="13.42578125" style="505" customWidth="1"/>
    <col min="11287" max="11287" width="15.7109375" style="505" customWidth="1"/>
    <col min="11288" max="11288" width="15" style="505" customWidth="1"/>
    <col min="11289" max="11289" width="13.42578125" style="505" customWidth="1"/>
    <col min="11290" max="11290" width="15.42578125" style="505" customWidth="1"/>
    <col min="11291" max="11291" width="20.5703125" style="505" customWidth="1"/>
    <col min="11292" max="11292" width="14" style="505" customWidth="1"/>
    <col min="11293" max="11293" width="11.140625" style="505" customWidth="1"/>
    <col min="11294" max="11294" width="20.140625" style="505" customWidth="1"/>
    <col min="11295" max="11295" width="15.85546875" style="505" customWidth="1"/>
    <col min="11296" max="11296" width="15.7109375" style="505" customWidth="1"/>
    <col min="11297" max="11297" width="18.28515625" style="505" customWidth="1"/>
    <col min="11298" max="11298" width="21" style="505" customWidth="1"/>
    <col min="11299" max="11299" width="18.28515625" style="505" customWidth="1"/>
    <col min="11300" max="11300" width="16.42578125" style="505" customWidth="1"/>
    <col min="11301" max="11301" width="16.5703125" style="505" customWidth="1"/>
    <col min="11302" max="11302" width="18.5703125" style="505" customWidth="1"/>
    <col min="11303" max="11303" width="16.5703125" style="505" customWidth="1"/>
    <col min="11304" max="11304" width="22.42578125" style="505" customWidth="1"/>
    <col min="11305" max="11305" width="32" style="505" customWidth="1"/>
    <col min="11306" max="11306" width="14.7109375" style="505" customWidth="1"/>
    <col min="11307" max="11307" width="17.28515625" style="505" customWidth="1"/>
    <col min="11308" max="11530" width="7.85546875" style="505"/>
    <col min="11531" max="11533" width="0" style="505" hidden="1" customWidth="1"/>
    <col min="11534" max="11534" width="15" style="505" customWidth="1"/>
    <col min="11535" max="11535" width="21.85546875" style="505" customWidth="1"/>
    <col min="11536" max="11536" width="24.5703125" style="505" customWidth="1"/>
    <col min="11537" max="11537" width="43.42578125" style="505" customWidth="1"/>
    <col min="11538" max="11538" width="38.42578125" style="505" customWidth="1"/>
    <col min="11539" max="11539" width="43.7109375" style="505" customWidth="1"/>
    <col min="11540" max="11540" width="17.140625" style="505" customWidth="1"/>
    <col min="11541" max="11541" width="18.85546875" style="505" customWidth="1"/>
    <col min="11542" max="11542" width="13.42578125" style="505" customWidth="1"/>
    <col min="11543" max="11543" width="15.7109375" style="505" customWidth="1"/>
    <col min="11544" max="11544" width="15" style="505" customWidth="1"/>
    <col min="11545" max="11545" width="13.42578125" style="505" customWidth="1"/>
    <col min="11546" max="11546" width="15.42578125" style="505" customWidth="1"/>
    <col min="11547" max="11547" width="20.5703125" style="505" customWidth="1"/>
    <col min="11548" max="11548" width="14" style="505" customWidth="1"/>
    <col min="11549" max="11549" width="11.140625" style="505" customWidth="1"/>
    <col min="11550" max="11550" width="20.140625" style="505" customWidth="1"/>
    <col min="11551" max="11551" width="15.85546875" style="505" customWidth="1"/>
    <col min="11552" max="11552" width="15.7109375" style="505" customWidth="1"/>
    <col min="11553" max="11553" width="18.28515625" style="505" customWidth="1"/>
    <col min="11554" max="11554" width="21" style="505" customWidth="1"/>
    <col min="11555" max="11555" width="18.28515625" style="505" customWidth="1"/>
    <col min="11556" max="11556" width="16.42578125" style="505" customWidth="1"/>
    <col min="11557" max="11557" width="16.5703125" style="505" customWidth="1"/>
    <col min="11558" max="11558" width="18.5703125" style="505" customWidth="1"/>
    <col min="11559" max="11559" width="16.5703125" style="505" customWidth="1"/>
    <col min="11560" max="11560" width="22.42578125" style="505" customWidth="1"/>
    <col min="11561" max="11561" width="32" style="505" customWidth="1"/>
    <col min="11562" max="11562" width="14.7109375" style="505" customWidth="1"/>
    <col min="11563" max="11563" width="17.28515625" style="505" customWidth="1"/>
    <col min="11564" max="11786" width="7.85546875" style="505"/>
    <col min="11787" max="11789" width="0" style="505" hidden="1" customWidth="1"/>
    <col min="11790" max="11790" width="15" style="505" customWidth="1"/>
    <col min="11791" max="11791" width="21.85546875" style="505" customWidth="1"/>
    <col min="11792" max="11792" width="24.5703125" style="505" customWidth="1"/>
    <col min="11793" max="11793" width="43.42578125" style="505" customWidth="1"/>
    <col min="11794" max="11794" width="38.42578125" style="505" customWidth="1"/>
    <col min="11795" max="11795" width="43.7109375" style="505" customWidth="1"/>
    <col min="11796" max="11796" width="17.140625" style="505" customWidth="1"/>
    <col min="11797" max="11797" width="18.85546875" style="505" customWidth="1"/>
    <col min="11798" max="11798" width="13.42578125" style="505" customWidth="1"/>
    <col min="11799" max="11799" width="15.7109375" style="505" customWidth="1"/>
    <col min="11800" max="11800" width="15" style="505" customWidth="1"/>
    <col min="11801" max="11801" width="13.42578125" style="505" customWidth="1"/>
    <col min="11802" max="11802" width="15.42578125" style="505" customWidth="1"/>
    <col min="11803" max="11803" width="20.5703125" style="505" customWidth="1"/>
    <col min="11804" max="11804" width="14" style="505" customWidth="1"/>
    <col min="11805" max="11805" width="11.140625" style="505" customWidth="1"/>
    <col min="11806" max="11806" width="20.140625" style="505" customWidth="1"/>
    <col min="11807" max="11807" width="15.85546875" style="505" customWidth="1"/>
    <col min="11808" max="11808" width="15.7109375" style="505" customWidth="1"/>
    <col min="11809" max="11809" width="18.28515625" style="505" customWidth="1"/>
    <col min="11810" max="11810" width="21" style="505" customWidth="1"/>
    <col min="11811" max="11811" width="18.28515625" style="505" customWidth="1"/>
    <col min="11812" max="11812" width="16.42578125" style="505" customWidth="1"/>
    <col min="11813" max="11813" width="16.5703125" style="505" customWidth="1"/>
    <col min="11814" max="11814" width="18.5703125" style="505" customWidth="1"/>
    <col min="11815" max="11815" width="16.5703125" style="505" customWidth="1"/>
    <col min="11816" max="11816" width="22.42578125" style="505" customWidth="1"/>
    <col min="11817" max="11817" width="32" style="505" customWidth="1"/>
    <col min="11818" max="11818" width="14.7109375" style="505" customWidth="1"/>
    <col min="11819" max="11819" width="17.28515625" style="505" customWidth="1"/>
    <col min="11820" max="12042" width="7.85546875" style="505"/>
    <col min="12043" max="12045" width="0" style="505" hidden="1" customWidth="1"/>
    <col min="12046" max="12046" width="15" style="505" customWidth="1"/>
    <col min="12047" max="12047" width="21.85546875" style="505" customWidth="1"/>
    <col min="12048" max="12048" width="24.5703125" style="505" customWidth="1"/>
    <col min="12049" max="12049" width="43.42578125" style="505" customWidth="1"/>
    <col min="12050" max="12050" width="38.42578125" style="505" customWidth="1"/>
    <col min="12051" max="12051" width="43.7109375" style="505" customWidth="1"/>
    <col min="12052" max="12052" width="17.140625" style="505" customWidth="1"/>
    <col min="12053" max="12053" width="18.85546875" style="505" customWidth="1"/>
    <col min="12054" max="12054" width="13.42578125" style="505" customWidth="1"/>
    <col min="12055" max="12055" width="15.7109375" style="505" customWidth="1"/>
    <col min="12056" max="12056" width="15" style="505" customWidth="1"/>
    <col min="12057" max="12057" width="13.42578125" style="505" customWidth="1"/>
    <col min="12058" max="12058" width="15.42578125" style="505" customWidth="1"/>
    <col min="12059" max="12059" width="20.5703125" style="505" customWidth="1"/>
    <col min="12060" max="12060" width="14" style="505" customWidth="1"/>
    <col min="12061" max="12061" width="11.140625" style="505" customWidth="1"/>
    <col min="12062" max="12062" width="20.140625" style="505" customWidth="1"/>
    <col min="12063" max="12063" width="15.85546875" style="505" customWidth="1"/>
    <col min="12064" max="12064" width="15.7109375" style="505" customWidth="1"/>
    <col min="12065" max="12065" width="18.28515625" style="505" customWidth="1"/>
    <col min="12066" max="12066" width="21" style="505" customWidth="1"/>
    <col min="12067" max="12067" width="18.28515625" style="505" customWidth="1"/>
    <col min="12068" max="12068" width="16.42578125" style="505" customWidth="1"/>
    <col min="12069" max="12069" width="16.5703125" style="505" customWidth="1"/>
    <col min="12070" max="12070" width="18.5703125" style="505" customWidth="1"/>
    <col min="12071" max="12071" width="16.5703125" style="505" customWidth="1"/>
    <col min="12072" max="12072" width="22.42578125" style="505" customWidth="1"/>
    <col min="12073" max="12073" width="32" style="505" customWidth="1"/>
    <col min="12074" max="12074" width="14.7109375" style="505" customWidth="1"/>
    <col min="12075" max="12075" width="17.28515625" style="505" customWidth="1"/>
    <col min="12076" max="12298" width="7.85546875" style="505"/>
    <col min="12299" max="12301" width="0" style="505" hidden="1" customWidth="1"/>
    <col min="12302" max="12302" width="15" style="505" customWidth="1"/>
    <col min="12303" max="12303" width="21.85546875" style="505" customWidth="1"/>
    <col min="12304" max="12304" width="24.5703125" style="505" customWidth="1"/>
    <col min="12305" max="12305" width="43.42578125" style="505" customWidth="1"/>
    <col min="12306" max="12306" width="38.42578125" style="505" customWidth="1"/>
    <col min="12307" max="12307" width="43.7109375" style="505" customWidth="1"/>
    <col min="12308" max="12308" width="17.140625" style="505" customWidth="1"/>
    <col min="12309" max="12309" width="18.85546875" style="505" customWidth="1"/>
    <col min="12310" max="12310" width="13.42578125" style="505" customWidth="1"/>
    <col min="12311" max="12311" width="15.7109375" style="505" customWidth="1"/>
    <col min="12312" max="12312" width="15" style="505" customWidth="1"/>
    <col min="12313" max="12313" width="13.42578125" style="505" customWidth="1"/>
    <col min="12314" max="12314" width="15.42578125" style="505" customWidth="1"/>
    <col min="12315" max="12315" width="20.5703125" style="505" customWidth="1"/>
    <col min="12316" max="12316" width="14" style="505" customWidth="1"/>
    <col min="12317" max="12317" width="11.140625" style="505" customWidth="1"/>
    <col min="12318" max="12318" width="20.140625" style="505" customWidth="1"/>
    <col min="12319" max="12319" width="15.85546875" style="505" customWidth="1"/>
    <col min="12320" max="12320" width="15.7109375" style="505" customWidth="1"/>
    <col min="12321" max="12321" width="18.28515625" style="505" customWidth="1"/>
    <col min="12322" max="12322" width="21" style="505" customWidth="1"/>
    <col min="12323" max="12323" width="18.28515625" style="505" customWidth="1"/>
    <col min="12324" max="12324" width="16.42578125" style="505" customWidth="1"/>
    <col min="12325" max="12325" width="16.5703125" style="505" customWidth="1"/>
    <col min="12326" max="12326" width="18.5703125" style="505" customWidth="1"/>
    <col min="12327" max="12327" width="16.5703125" style="505" customWidth="1"/>
    <col min="12328" max="12328" width="22.42578125" style="505" customWidth="1"/>
    <col min="12329" max="12329" width="32" style="505" customWidth="1"/>
    <col min="12330" max="12330" width="14.7109375" style="505" customWidth="1"/>
    <col min="12331" max="12331" width="17.28515625" style="505" customWidth="1"/>
    <col min="12332" max="12554" width="7.85546875" style="505"/>
    <col min="12555" max="12557" width="0" style="505" hidden="1" customWidth="1"/>
    <col min="12558" max="12558" width="15" style="505" customWidth="1"/>
    <col min="12559" max="12559" width="21.85546875" style="505" customWidth="1"/>
    <col min="12560" max="12560" width="24.5703125" style="505" customWidth="1"/>
    <col min="12561" max="12561" width="43.42578125" style="505" customWidth="1"/>
    <col min="12562" max="12562" width="38.42578125" style="505" customWidth="1"/>
    <col min="12563" max="12563" width="43.7109375" style="505" customWidth="1"/>
    <col min="12564" max="12564" width="17.140625" style="505" customWidth="1"/>
    <col min="12565" max="12565" width="18.85546875" style="505" customWidth="1"/>
    <col min="12566" max="12566" width="13.42578125" style="505" customWidth="1"/>
    <col min="12567" max="12567" width="15.7109375" style="505" customWidth="1"/>
    <col min="12568" max="12568" width="15" style="505" customWidth="1"/>
    <col min="12569" max="12569" width="13.42578125" style="505" customWidth="1"/>
    <col min="12570" max="12570" width="15.42578125" style="505" customWidth="1"/>
    <col min="12571" max="12571" width="20.5703125" style="505" customWidth="1"/>
    <col min="12572" max="12572" width="14" style="505" customWidth="1"/>
    <col min="12573" max="12573" width="11.140625" style="505" customWidth="1"/>
    <col min="12574" max="12574" width="20.140625" style="505" customWidth="1"/>
    <col min="12575" max="12575" width="15.85546875" style="505" customWidth="1"/>
    <col min="12576" max="12576" width="15.7109375" style="505" customWidth="1"/>
    <col min="12577" max="12577" width="18.28515625" style="505" customWidth="1"/>
    <col min="12578" max="12578" width="21" style="505" customWidth="1"/>
    <col min="12579" max="12579" width="18.28515625" style="505" customWidth="1"/>
    <col min="12580" max="12580" width="16.42578125" style="505" customWidth="1"/>
    <col min="12581" max="12581" width="16.5703125" style="505" customWidth="1"/>
    <col min="12582" max="12582" width="18.5703125" style="505" customWidth="1"/>
    <col min="12583" max="12583" width="16.5703125" style="505" customWidth="1"/>
    <col min="12584" max="12584" width="22.42578125" style="505" customWidth="1"/>
    <col min="12585" max="12585" width="32" style="505" customWidth="1"/>
    <col min="12586" max="12586" width="14.7109375" style="505" customWidth="1"/>
    <col min="12587" max="12587" width="17.28515625" style="505" customWidth="1"/>
    <col min="12588" max="12810" width="7.85546875" style="505"/>
    <col min="12811" max="12813" width="0" style="505" hidden="1" customWidth="1"/>
    <col min="12814" max="12814" width="15" style="505" customWidth="1"/>
    <col min="12815" max="12815" width="21.85546875" style="505" customWidth="1"/>
    <col min="12816" max="12816" width="24.5703125" style="505" customWidth="1"/>
    <col min="12817" max="12817" width="43.42578125" style="505" customWidth="1"/>
    <col min="12818" max="12818" width="38.42578125" style="505" customWidth="1"/>
    <col min="12819" max="12819" width="43.7109375" style="505" customWidth="1"/>
    <col min="12820" max="12820" width="17.140625" style="505" customWidth="1"/>
    <col min="12821" max="12821" width="18.85546875" style="505" customWidth="1"/>
    <col min="12822" max="12822" width="13.42578125" style="505" customWidth="1"/>
    <col min="12823" max="12823" width="15.7109375" style="505" customWidth="1"/>
    <col min="12824" max="12824" width="15" style="505" customWidth="1"/>
    <col min="12825" max="12825" width="13.42578125" style="505" customWidth="1"/>
    <col min="12826" max="12826" width="15.42578125" style="505" customWidth="1"/>
    <col min="12827" max="12827" width="20.5703125" style="505" customWidth="1"/>
    <col min="12828" max="12828" width="14" style="505" customWidth="1"/>
    <col min="12829" max="12829" width="11.140625" style="505" customWidth="1"/>
    <col min="12830" max="12830" width="20.140625" style="505" customWidth="1"/>
    <col min="12831" max="12831" width="15.85546875" style="505" customWidth="1"/>
    <col min="12832" max="12832" width="15.7109375" style="505" customWidth="1"/>
    <col min="12833" max="12833" width="18.28515625" style="505" customWidth="1"/>
    <col min="12834" max="12834" width="21" style="505" customWidth="1"/>
    <col min="12835" max="12835" width="18.28515625" style="505" customWidth="1"/>
    <col min="12836" max="12836" width="16.42578125" style="505" customWidth="1"/>
    <col min="12837" max="12837" width="16.5703125" style="505" customWidth="1"/>
    <col min="12838" max="12838" width="18.5703125" style="505" customWidth="1"/>
    <col min="12839" max="12839" width="16.5703125" style="505" customWidth="1"/>
    <col min="12840" max="12840" width="22.42578125" style="505" customWidth="1"/>
    <col min="12841" max="12841" width="32" style="505" customWidth="1"/>
    <col min="12842" max="12842" width="14.7109375" style="505" customWidth="1"/>
    <col min="12843" max="12843" width="17.28515625" style="505" customWidth="1"/>
    <col min="12844" max="13066" width="7.85546875" style="505"/>
    <col min="13067" max="13069" width="0" style="505" hidden="1" customWidth="1"/>
    <col min="13070" max="13070" width="15" style="505" customWidth="1"/>
    <col min="13071" max="13071" width="21.85546875" style="505" customWidth="1"/>
    <col min="13072" max="13072" width="24.5703125" style="505" customWidth="1"/>
    <col min="13073" max="13073" width="43.42578125" style="505" customWidth="1"/>
    <col min="13074" max="13074" width="38.42578125" style="505" customWidth="1"/>
    <col min="13075" max="13075" width="43.7109375" style="505" customWidth="1"/>
    <col min="13076" max="13076" width="17.140625" style="505" customWidth="1"/>
    <col min="13077" max="13077" width="18.85546875" style="505" customWidth="1"/>
    <col min="13078" max="13078" width="13.42578125" style="505" customWidth="1"/>
    <col min="13079" max="13079" width="15.7109375" style="505" customWidth="1"/>
    <col min="13080" max="13080" width="15" style="505" customWidth="1"/>
    <col min="13081" max="13081" width="13.42578125" style="505" customWidth="1"/>
    <col min="13082" max="13082" width="15.42578125" style="505" customWidth="1"/>
    <col min="13083" max="13083" width="20.5703125" style="505" customWidth="1"/>
    <col min="13084" max="13084" width="14" style="505" customWidth="1"/>
    <col min="13085" max="13085" width="11.140625" style="505" customWidth="1"/>
    <col min="13086" max="13086" width="20.140625" style="505" customWidth="1"/>
    <col min="13087" max="13087" width="15.85546875" style="505" customWidth="1"/>
    <col min="13088" max="13088" width="15.7109375" style="505" customWidth="1"/>
    <col min="13089" max="13089" width="18.28515625" style="505" customWidth="1"/>
    <col min="13090" max="13090" width="21" style="505" customWidth="1"/>
    <col min="13091" max="13091" width="18.28515625" style="505" customWidth="1"/>
    <col min="13092" max="13092" width="16.42578125" style="505" customWidth="1"/>
    <col min="13093" max="13093" width="16.5703125" style="505" customWidth="1"/>
    <col min="13094" max="13094" width="18.5703125" style="505" customWidth="1"/>
    <col min="13095" max="13095" width="16.5703125" style="505" customWidth="1"/>
    <col min="13096" max="13096" width="22.42578125" style="505" customWidth="1"/>
    <col min="13097" max="13097" width="32" style="505" customWidth="1"/>
    <col min="13098" max="13098" width="14.7109375" style="505" customWidth="1"/>
    <col min="13099" max="13099" width="17.28515625" style="505" customWidth="1"/>
    <col min="13100" max="13322" width="7.85546875" style="505"/>
    <col min="13323" max="13325" width="0" style="505" hidden="1" customWidth="1"/>
    <col min="13326" max="13326" width="15" style="505" customWidth="1"/>
    <col min="13327" max="13327" width="21.85546875" style="505" customWidth="1"/>
    <col min="13328" max="13328" width="24.5703125" style="505" customWidth="1"/>
    <col min="13329" max="13329" width="43.42578125" style="505" customWidth="1"/>
    <col min="13330" max="13330" width="38.42578125" style="505" customWidth="1"/>
    <col min="13331" max="13331" width="43.7109375" style="505" customWidth="1"/>
    <col min="13332" max="13332" width="17.140625" style="505" customWidth="1"/>
    <col min="13333" max="13333" width="18.85546875" style="505" customWidth="1"/>
    <col min="13334" max="13334" width="13.42578125" style="505" customWidth="1"/>
    <col min="13335" max="13335" width="15.7109375" style="505" customWidth="1"/>
    <col min="13336" max="13336" width="15" style="505" customWidth="1"/>
    <col min="13337" max="13337" width="13.42578125" style="505" customWidth="1"/>
    <col min="13338" max="13338" width="15.42578125" style="505" customWidth="1"/>
    <col min="13339" max="13339" width="20.5703125" style="505" customWidth="1"/>
    <col min="13340" max="13340" width="14" style="505" customWidth="1"/>
    <col min="13341" max="13341" width="11.140625" style="505" customWidth="1"/>
    <col min="13342" max="13342" width="20.140625" style="505" customWidth="1"/>
    <col min="13343" max="13343" width="15.85546875" style="505" customWidth="1"/>
    <col min="13344" max="13344" width="15.7109375" style="505" customWidth="1"/>
    <col min="13345" max="13345" width="18.28515625" style="505" customWidth="1"/>
    <col min="13346" max="13346" width="21" style="505" customWidth="1"/>
    <col min="13347" max="13347" width="18.28515625" style="505" customWidth="1"/>
    <col min="13348" max="13348" width="16.42578125" style="505" customWidth="1"/>
    <col min="13349" max="13349" width="16.5703125" style="505" customWidth="1"/>
    <col min="13350" max="13350" width="18.5703125" style="505" customWidth="1"/>
    <col min="13351" max="13351" width="16.5703125" style="505" customWidth="1"/>
    <col min="13352" max="13352" width="22.42578125" style="505" customWidth="1"/>
    <col min="13353" max="13353" width="32" style="505" customWidth="1"/>
    <col min="13354" max="13354" width="14.7109375" style="505" customWidth="1"/>
    <col min="13355" max="13355" width="17.28515625" style="505" customWidth="1"/>
    <col min="13356" max="13578" width="7.85546875" style="505"/>
    <col min="13579" max="13581" width="0" style="505" hidden="1" customWidth="1"/>
    <col min="13582" max="13582" width="15" style="505" customWidth="1"/>
    <col min="13583" max="13583" width="21.85546875" style="505" customWidth="1"/>
    <col min="13584" max="13584" width="24.5703125" style="505" customWidth="1"/>
    <col min="13585" max="13585" width="43.42578125" style="505" customWidth="1"/>
    <col min="13586" max="13586" width="38.42578125" style="505" customWidth="1"/>
    <col min="13587" max="13587" width="43.7109375" style="505" customWidth="1"/>
    <col min="13588" max="13588" width="17.140625" style="505" customWidth="1"/>
    <col min="13589" max="13589" width="18.85546875" style="505" customWidth="1"/>
    <col min="13590" max="13590" width="13.42578125" style="505" customWidth="1"/>
    <col min="13591" max="13591" width="15.7109375" style="505" customWidth="1"/>
    <col min="13592" max="13592" width="15" style="505" customWidth="1"/>
    <col min="13593" max="13593" width="13.42578125" style="505" customWidth="1"/>
    <col min="13594" max="13594" width="15.42578125" style="505" customWidth="1"/>
    <col min="13595" max="13595" width="20.5703125" style="505" customWidth="1"/>
    <col min="13596" max="13596" width="14" style="505" customWidth="1"/>
    <col min="13597" max="13597" width="11.140625" style="505" customWidth="1"/>
    <col min="13598" max="13598" width="20.140625" style="505" customWidth="1"/>
    <col min="13599" max="13599" width="15.85546875" style="505" customWidth="1"/>
    <col min="13600" max="13600" width="15.7109375" style="505" customWidth="1"/>
    <col min="13601" max="13601" width="18.28515625" style="505" customWidth="1"/>
    <col min="13602" max="13602" width="21" style="505" customWidth="1"/>
    <col min="13603" max="13603" width="18.28515625" style="505" customWidth="1"/>
    <col min="13604" max="13604" width="16.42578125" style="505" customWidth="1"/>
    <col min="13605" max="13605" width="16.5703125" style="505" customWidth="1"/>
    <col min="13606" max="13606" width="18.5703125" style="505" customWidth="1"/>
    <col min="13607" max="13607" width="16.5703125" style="505" customWidth="1"/>
    <col min="13608" max="13608" width="22.42578125" style="505" customWidth="1"/>
    <col min="13609" max="13609" width="32" style="505" customWidth="1"/>
    <col min="13610" max="13610" width="14.7109375" style="505" customWidth="1"/>
    <col min="13611" max="13611" width="17.28515625" style="505" customWidth="1"/>
    <col min="13612" max="13834" width="7.85546875" style="505"/>
    <col min="13835" max="13837" width="0" style="505" hidden="1" customWidth="1"/>
    <col min="13838" max="13838" width="15" style="505" customWidth="1"/>
    <col min="13839" max="13839" width="21.85546875" style="505" customWidth="1"/>
    <col min="13840" max="13840" width="24.5703125" style="505" customWidth="1"/>
    <col min="13841" max="13841" width="43.42578125" style="505" customWidth="1"/>
    <col min="13842" max="13842" width="38.42578125" style="505" customWidth="1"/>
    <col min="13843" max="13843" width="43.7109375" style="505" customWidth="1"/>
    <col min="13844" max="13844" width="17.140625" style="505" customWidth="1"/>
    <col min="13845" max="13845" width="18.85546875" style="505" customWidth="1"/>
    <col min="13846" max="13846" width="13.42578125" style="505" customWidth="1"/>
    <col min="13847" max="13847" width="15.7109375" style="505" customWidth="1"/>
    <col min="13848" max="13848" width="15" style="505" customWidth="1"/>
    <col min="13849" max="13849" width="13.42578125" style="505" customWidth="1"/>
    <col min="13850" max="13850" width="15.42578125" style="505" customWidth="1"/>
    <col min="13851" max="13851" width="20.5703125" style="505" customWidth="1"/>
    <col min="13852" max="13852" width="14" style="505" customWidth="1"/>
    <col min="13853" max="13853" width="11.140625" style="505" customWidth="1"/>
    <col min="13854" max="13854" width="20.140625" style="505" customWidth="1"/>
    <col min="13855" max="13855" width="15.85546875" style="505" customWidth="1"/>
    <col min="13856" max="13856" width="15.7109375" style="505" customWidth="1"/>
    <col min="13857" max="13857" width="18.28515625" style="505" customWidth="1"/>
    <col min="13858" max="13858" width="21" style="505" customWidth="1"/>
    <col min="13859" max="13859" width="18.28515625" style="505" customWidth="1"/>
    <col min="13860" max="13860" width="16.42578125" style="505" customWidth="1"/>
    <col min="13861" max="13861" width="16.5703125" style="505" customWidth="1"/>
    <col min="13862" max="13862" width="18.5703125" style="505" customWidth="1"/>
    <col min="13863" max="13863" width="16.5703125" style="505" customWidth="1"/>
    <col min="13864" max="13864" width="22.42578125" style="505" customWidth="1"/>
    <col min="13865" max="13865" width="32" style="505" customWidth="1"/>
    <col min="13866" max="13866" width="14.7109375" style="505" customWidth="1"/>
    <col min="13867" max="13867" width="17.28515625" style="505" customWidth="1"/>
    <col min="13868" max="14090" width="7.85546875" style="505"/>
    <col min="14091" max="14093" width="0" style="505" hidden="1" customWidth="1"/>
    <col min="14094" max="14094" width="15" style="505" customWidth="1"/>
    <col min="14095" max="14095" width="21.85546875" style="505" customWidth="1"/>
    <col min="14096" max="14096" width="24.5703125" style="505" customWidth="1"/>
    <col min="14097" max="14097" width="43.42578125" style="505" customWidth="1"/>
    <col min="14098" max="14098" width="38.42578125" style="505" customWidth="1"/>
    <col min="14099" max="14099" width="43.7109375" style="505" customWidth="1"/>
    <col min="14100" max="14100" width="17.140625" style="505" customWidth="1"/>
    <col min="14101" max="14101" width="18.85546875" style="505" customWidth="1"/>
    <col min="14102" max="14102" width="13.42578125" style="505" customWidth="1"/>
    <col min="14103" max="14103" width="15.7109375" style="505" customWidth="1"/>
    <col min="14104" max="14104" width="15" style="505" customWidth="1"/>
    <col min="14105" max="14105" width="13.42578125" style="505" customWidth="1"/>
    <col min="14106" max="14106" width="15.42578125" style="505" customWidth="1"/>
    <col min="14107" max="14107" width="20.5703125" style="505" customWidth="1"/>
    <col min="14108" max="14108" width="14" style="505" customWidth="1"/>
    <col min="14109" max="14109" width="11.140625" style="505" customWidth="1"/>
    <col min="14110" max="14110" width="20.140625" style="505" customWidth="1"/>
    <col min="14111" max="14111" width="15.85546875" style="505" customWidth="1"/>
    <col min="14112" max="14112" width="15.7109375" style="505" customWidth="1"/>
    <col min="14113" max="14113" width="18.28515625" style="505" customWidth="1"/>
    <col min="14114" max="14114" width="21" style="505" customWidth="1"/>
    <col min="14115" max="14115" width="18.28515625" style="505" customWidth="1"/>
    <col min="14116" max="14116" width="16.42578125" style="505" customWidth="1"/>
    <col min="14117" max="14117" width="16.5703125" style="505" customWidth="1"/>
    <col min="14118" max="14118" width="18.5703125" style="505" customWidth="1"/>
    <col min="14119" max="14119" width="16.5703125" style="505" customWidth="1"/>
    <col min="14120" max="14120" width="22.42578125" style="505" customWidth="1"/>
    <col min="14121" max="14121" width="32" style="505" customWidth="1"/>
    <col min="14122" max="14122" width="14.7109375" style="505" customWidth="1"/>
    <col min="14123" max="14123" width="17.28515625" style="505" customWidth="1"/>
    <col min="14124" max="14346" width="7.85546875" style="505"/>
    <col min="14347" max="14349" width="0" style="505" hidden="1" customWidth="1"/>
    <col min="14350" max="14350" width="15" style="505" customWidth="1"/>
    <col min="14351" max="14351" width="21.85546875" style="505" customWidth="1"/>
    <col min="14352" max="14352" width="24.5703125" style="505" customWidth="1"/>
    <col min="14353" max="14353" width="43.42578125" style="505" customWidth="1"/>
    <col min="14354" max="14354" width="38.42578125" style="505" customWidth="1"/>
    <col min="14355" max="14355" width="43.7109375" style="505" customWidth="1"/>
    <col min="14356" max="14356" width="17.140625" style="505" customWidth="1"/>
    <col min="14357" max="14357" width="18.85546875" style="505" customWidth="1"/>
    <col min="14358" max="14358" width="13.42578125" style="505" customWidth="1"/>
    <col min="14359" max="14359" width="15.7109375" style="505" customWidth="1"/>
    <col min="14360" max="14360" width="15" style="505" customWidth="1"/>
    <col min="14361" max="14361" width="13.42578125" style="505" customWidth="1"/>
    <col min="14362" max="14362" width="15.42578125" style="505" customWidth="1"/>
    <col min="14363" max="14363" width="20.5703125" style="505" customWidth="1"/>
    <col min="14364" max="14364" width="14" style="505" customWidth="1"/>
    <col min="14365" max="14365" width="11.140625" style="505" customWidth="1"/>
    <col min="14366" max="14366" width="20.140625" style="505" customWidth="1"/>
    <col min="14367" max="14367" width="15.85546875" style="505" customWidth="1"/>
    <col min="14368" max="14368" width="15.7109375" style="505" customWidth="1"/>
    <col min="14369" max="14369" width="18.28515625" style="505" customWidth="1"/>
    <col min="14370" max="14370" width="21" style="505" customWidth="1"/>
    <col min="14371" max="14371" width="18.28515625" style="505" customWidth="1"/>
    <col min="14372" max="14372" width="16.42578125" style="505" customWidth="1"/>
    <col min="14373" max="14373" width="16.5703125" style="505" customWidth="1"/>
    <col min="14374" max="14374" width="18.5703125" style="505" customWidth="1"/>
    <col min="14375" max="14375" width="16.5703125" style="505" customWidth="1"/>
    <col min="14376" max="14376" width="22.42578125" style="505" customWidth="1"/>
    <col min="14377" max="14377" width="32" style="505" customWidth="1"/>
    <col min="14378" max="14378" width="14.7109375" style="505" customWidth="1"/>
    <col min="14379" max="14379" width="17.28515625" style="505" customWidth="1"/>
    <col min="14380" max="14602" width="7.85546875" style="505"/>
    <col min="14603" max="14605" width="0" style="505" hidden="1" customWidth="1"/>
    <col min="14606" max="14606" width="15" style="505" customWidth="1"/>
    <col min="14607" max="14607" width="21.85546875" style="505" customWidth="1"/>
    <col min="14608" max="14608" width="24.5703125" style="505" customWidth="1"/>
    <col min="14609" max="14609" width="43.42578125" style="505" customWidth="1"/>
    <col min="14610" max="14610" width="38.42578125" style="505" customWidth="1"/>
    <col min="14611" max="14611" width="43.7109375" style="505" customWidth="1"/>
    <col min="14612" max="14612" width="17.140625" style="505" customWidth="1"/>
    <col min="14613" max="14613" width="18.85546875" style="505" customWidth="1"/>
    <col min="14614" max="14614" width="13.42578125" style="505" customWidth="1"/>
    <col min="14615" max="14615" width="15.7109375" style="505" customWidth="1"/>
    <col min="14616" max="14616" width="15" style="505" customWidth="1"/>
    <col min="14617" max="14617" width="13.42578125" style="505" customWidth="1"/>
    <col min="14618" max="14618" width="15.42578125" style="505" customWidth="1"/>
    <col min="14619" max="14619" width="20.5703125" style="505" customWidth="1"/>
    <col min="14620" max="14620" width="14" style="505" customWidth="1"/>
    <col min="14621" max="14621" width="11.140625" style="505" customWidth="1"/>
    <col min="14622" max="14622" width="20.140625" style="505" customWidth="1"/>
    <col min="14623" max="14623" width="15.85546875" style="505" customWidth="1"/>
    <col min="14624" max="14624" width="15.7109375" style="505" customWidth="1"/>
    <col min="14625" max="14625" width="18.28515625" style="505" customWidth="1"/>
    <col min="14626" max="14626" width="21" style="505" customWidth="1"/>
    <col min="14627" max="14627" width="18.28515625" style="505" customWidth="1"/>
    <col min="14628" max="14628" width="16.42578125" style="505" customWidth="1"/>
    <col min="14629" max="14629" width="16.5703125" style="505" customWidth="1"/>
    <col min="14630" max="14630" width="18.5703125" style="505" customWidth="1"/>
    <col min="14631" max="14631" width="16.5703125" style="505" customWidth="1"/>
    <col min="14632" max="14632" width="22.42578125" style="505" customWidth="1"/>
    <col min="14633" max="14633" width="32" style="505" customWidth="1"/>
    <col min="14634" max="14634" width="14.7109375" style="505" customWidth="1"/>
    <col min="14635" max="14635" width="17.28515625" style="505" customWidth="1"/>
    <col min="14636" max="14858" width="7.85546875" style="505"/>
    <col min="14859" max="14861" width="0" style="505" hidden="1" customWidth="1"/>
    <col min="14862" max="14862" width="15" style="505" customWidth="1"/>
    <col min="14863" max="14863" width="21.85546875" style="505" customWidth="1"/>
    <col min="14864" max="14864" width="24.5703125" style="505" customWidth="1"/>
    <col min="14865" max="14865" width="43.42578125" style="505" customWidth="1"/>
    <col min="14866" max="14866" width="38.42578125" style="505" customWidth="1"/>
    <col min="14867" max="14867" width="43.7109375" style="505" customWidth="1"/>
    <col min="14868" max="14868" width="17.140625" style="505" customWidth="1"/>
    <col min="14869" max="14869" width="18.85546875" style="505" customWidth="1"/>
    <col min="14870" max="14870" width="13.42578125" style="505" customWidth="1"/>
    <col min="14871" max="14871" width="15.7109375" style="505" customWidth="1"/>
    <col min="14872" max="14872" width="15" style="505" customWidth="1"/>
    <col min="14873" max="14873" width="13.42578125" style="505" customWidth="1"/>
    <col min="14874" max="14874" width="15.42578125" style="505" customWidth="1"/>
    <col min="14875" max="14875" width="20.5703125" style="505" customWidth="1"/>
    <col min="14876" max="14876" width="14" style="505" customWidth="1"/>
    <col min="14877" max="14877" width="11.140625" style="505" customWidth="1"/>
    <col min="14878" max="14878" width="20.140625" style="505" customWidth="1"/>
    <col min="14879" max="14879" width="15.85546875" style="505" customWidth="1"/>
    <col min="14880" max="14880" width="15.7109375" style="505" customWidth="1"/>
    <col min="14881" max="14881" width="18.28515625" style="505" customWidth="1"/>
    <col min="14882" max="14882" width="21" style="505" customWidth="1"/>
    <col min="14883" max="14883" width="18.28515625" style="505" customWidth="1"/>
    <col min="14884" max="14884" width="16.42578125" style="505" customWidth="1"/>
    <col min="14885" max="14885" width="16.5703125" style="505" customWidth="1"/>
    <col min="14886" max="14886" width="18.5703125" style="505" customWidth="1"/>
    <col min="14887" max="14887" width="16.5703125" style="505" customWidth="1"/>
    <col min="14888" max="14888" width="22.42578125" style="505" customWidth="1"/>
    <col min="14889" max="14889" width="32" style="505" customWidth="1"/>
    <col min="14890" max="14890" width="14.7109375" style="505" customWidth="1"/>
    <col min="14891" max="14891" width="17.28515625" style="505" customWidth="1"/>
    <col min="14892" max="15114" width="7.85546875" style="505"/>
    <col min="15115" max="15117" width="0" style="505" hidden="1" customWidth="1"/>
    <col min="15118" max="15118" width="15" style="505" customWidth="1"/>
    <col min="15119" max="15119" width="21.85546875" style="505" customWidth="1"/>
    <col min="15120" max="15120" width="24.5703125" style="505" customWidth="1"/>
    <col min="15121" max="15121" width="43.42578125" style="505" customWidth="1"/>
    <col min="15122" max="15122" width="38.42578125" style="505" customWidth="1"/>
    <col min="15123" max="15123" width="43.7109375" style="505" customWidth="1"/>
    <col min="15124" max="15124" width="17.140625" style="505" customWidth="1"/>
    <col min="15125" max="15125" width="18.85546875" style="505" customWidth="1"/>
    <col min="15126" max="15126" width="13.42578125" style="505" customWidth="1"/>
    <col min="15127" max="15127" width="15.7109375" style="505" customWidth="1"/>
    <col min="15128" max="15128" width="15" style="505" customWidth="1"/>
    <col min="15129" max="15129" width="13.42578125" style="505" customWidth="1"/>
    <col min="15130" max="15130" width="15.42578125" style="505" customWidth="1"/>
    <col min="15131" max="15131" width="20.5703125" style="505" customWidth="1"/>
    <col min="15132" max="15132" width="14" style="505" customWidth="1"/>
    <col min="15133" max="15133" width="11.140625" style="505" customWidth="1"/>
    <col min="15134" max="15134" width="20.140625" style="505" customWidth="1"/>
    <col min="15135" max="15135" width="15.85546875" style="505" customWidth="1"/>
    <col min="15136" max="15136" width="15.7109375" style="505" customWidth="1"/>
    <col min="15137" max="15137" width="18.28515625" style="505" customWidth="1"/>
    <col min="15138" max="15138" width="21" style="505" customWidth="1"/>
    <col min="15139" max="15139" width="18.28515625" style="505" customWidth="1"/>
    <col min="15140" max="15140" width="16.42578125" style="505" customWidth="1"/>
    <col min="15141" max="15141" width="16.5703125" style="505" customWidth="1"/>
    <col min="15142" max="15142" width="18.5703125" style="505" customWidth="1"/>
    <col min="15143" max="15143" width="16.5703125" style="505" customWidth="1"/>
    <col min="15144" max="15144" width="22.42578125" style="505" customWidth="1"/>
    <col min="15145" max="15145" width="32" style="505" customWidth="1"/>
    <col min="15146" max="15146" width="14.7109375" style="505" customWidth="1"/>
    <col min="15147" max="15147" width="17.28515625" style="505" customWidth="1"/>
    <col min="15148" max="15370" width="7.85546875" style="505"/>
    <col min="15371" max="15373" width="0" style="505" hidden="1" customWidth="1"/>
    <col min="15374" max="15374" width="15" style="505" customWidth="1"/>
    <col min="15375" max="15375" width="21.85546875" style="505" customWidth="1"/>
    <col min="15376" max="15376" width="24.5703125" style="505" customWidth="1"/>
    <col min="15377" max="15377" width="43.42578125" style="505" customWidth="1"/>
    <col min="15378" max="15378" width="38.42578125" style="505" customWidth="1"/>
    <col min="15379" max="15379" width="43.7109375" style="505" customWidth="1"/>
    <col min="15380" max="15380" width="17.140625" style="505" customWidth="1"/>
    <col min="15381" max="15381" width="18.85546875" style="505" customWidth="1"/>
    <col min="15382" max="15382" width="13.42578125" style="505" customWidth="1"/>
    <col min="15383" max="15383" width="15.7109375" style="505" customWidth="1"/>
    <col min="15384" max="15384" width="15" style="505" customWidth="1"/>
    <col min="15385" max="15385" width="13.42578125" style="505" customWidth="1"/>
    <col min="15386" max="15386" width="15.42578125" style="505" customWidth="1"/>
    <col min="15387" max="15387" width="20.5703125" style="505" customWidth="1"/>
    <col min="15388" max="15388" width="14" style="505" customWidth="1"/>
    <col min="15389" max="15389" width="11.140625" style="505" customWidth="1"/>
    <col min="15390" max="15390" width="20.140625" style="505" customWidth="1"/>
    <col min="15391" max="15391" width="15.85546875" style="505" customWidth="1"/>
    <col min="15392" max="15392" width="15.7109375" style="505" customWidth="1"/>
    <col min="15393" max="15393" width="18.28515625" style="505" customWidth="1"/>
    <col min="15394" max="15394" width="21" style="505" customWidth="1"/>
    <col min="15395" max="15395" width="18.28515625" style="505" customWidth="1"/>
    <col min="15396" max="15396" width="16.42578125" style="505" customWidth="1"/>
    <col min="15397" max="15397" width="16.5703125" style="505" customWidth="1"/>
    <col min="15398" max="15398" width="18.5703125" style="505" customWidth="1"/>
    <col min="15399" max="15399" width="16.5703125" style="505" customWidth="1"/>
    <col min="15400" max="15400" width="22.42578125" style="505" customWidth="1"/>
    <col min="15401" max="15401" width="32" style="505" customWidth="1"/>
    <col min="15402" max="15402" width="14.7109375" style="505" customWidth="1"/>
    <col min="15403" max="15403" width="17.28515625" style="505" customWidth="1"/>
    <col min="15404" max="15626" width="7.85546875" style="505"/>
    <col min="15627" max="15629" width="0" style="505" hidden="1" customWidth="1"/>
    <col min="15630" max="15630" width="15" style="505" customWidth="1"/>
    <col min="15631" max="15631" width="21.85546875" style="505" customWidth="1"/>
    <col min="15632" max="15632" width="24.5703125" style="505" customWidth="1"/>
    <col min="15633" max="15633" width="43.42578125" style="505" customWidth="1"/>
    <col min="15634" max="15634" width="38.42578125" style="505" customWidth="1"/>
    <col min="15635" max="15635" width="43.7109375" style="505" customWidth="1"/>
    <col min="15636" max="15636" width="17.140625" style="505" customWidth="1"/>
    <col min="15637" max="15637" width="18.85546875" style="505" customWidth="1"/>
    <col min="15638" max="15638" width="13.42578125" style="505" customWidth="1"/>
    <col min="15639" max="15639" width="15.7109375" style="505" customWidth="1"/>
    <col min="15640" max="15640" width="15" style="505" customWidth="1"/>
    <col min="15641" max="15641" width="13.42578125" style="505" customWidth="1"/>
    <col min="15642" max="15642" width="15.42578125" style="505" customWidth="1"/>
    <col min="15643" max="15643" width="20.5703125" style="505" customWidth="1"/>
    <col min="15644" max="15644" width="14" style="505" customWidth="1"/>
    <col min="15645" max="15645" width="11.140625" style="505" customWidth="1"/>
    <col min="15646" max="15646" width="20.140625" style="505" customWidth="1"/>
    <col min="15647" max="15647" width="15.85546875" style="505" customWidth="1"/>
    <col min="15648" max="15648" width="15.7109375" style="505" customWidth="1"/>
    <col min="15649" max="15649" width="18.28515625" style="505" customWidth="1"/>
    <col min="15650" max="15650" width="21" style="505" customWidth="1"/>
    <col min="15651" max="15651" width="18.28515625" style="505" customWidth="1"/>
    <col min="15652" max="15652" width="16.42578125" style="505" customWidth="1"/>
    <col min="15653" max="15653" width="16.5703125" style="505" customWidth="1"/>
    <col min="15654" max="15654" width="18.5703125" style="505" customWidth="1"/>
    <col min="15655" max="15655" width="16.5703125" style="505" customWidth="1"/>
    <col min="15656" max="15656" width="22.42578125" style="505" customWidth="1"/>
    <col min="15657" max="15657" width="32" style="505" customWidth="1"/>
    <col min="15658" max="15658" width="14.7109375" style="505" customWidth="1"/>
    <col min="15659" max="15659" width="17.28515625" style="505" customWidth="1"/>
    <col min="15660" max="15882" width="7.85546875" style="505"/>
    <col min="15883" max="15885" width="0" style="505" hidden="1" customWidth="1"/>
    <col min="15886" max="15886" width="15" style="505" customWidth="1"/>
    <col min="15887" max="15887" width="21.85546875" style="505" customWidth="1"/>
    <col min="15888" max="15888" width="24.5703125" style="505" customWidth="1"/>
    <col min="15889" max="15889" width="43.42578125" style="505" customWidth="1"/>
    <col min="15890" max="15890" width="38.42578125" style="505" customWidth="1"/>
    <col min="15891" max="15891" width="43.7109375" style="505" customWidth="1"/>
    <col min="15892" max="15892" width="17.140625" style="505" customWidth="1"/>
    <col min="15893" max="15893" width="18.85546875" style="505" customWidth="1"/>
    <col min="15894" max="15894" width="13.42578125" style="505" customWidth="1"/>
    <col min="15895" max="15895" width="15.7109375" style="505" customWidth="1"/>
    <col min="15896" max="15896" width="15" style="505" customWidth="1"/>
    <col min="15897" max="15897" width="13.42578125" style="505" customWidth="1"/>
    <col min="15898" max="15898" width="15.42578125" style="505" customWidth="1"/>
    <col min="15899" max="15899" width="20.5703125" style="505" customWidth="1"/>
    <col min="15900" max="15900" width="14" style="505" customWidth="1"/>
    <col min="15901" max="15901" width="11.140625" style="505" customWidth="1"/>
    <col min="15902" max="15902" width="20.140625" style="505" customWidth="1"/>
    <col min="15903" max="15903" width="15.85546875" style="505" customWidth="1"/>
    <col min="15904" max="15904" width="15.7109375" style="505" customWidth="1"/>
    <col min="15905" max="15905" width="18.28515625" style="505" customWidth="1"/>
    <col min="15906" max="15906" width="21" style="505" customWidth="1"/>
    <col min="15907" max="15907" width="18.28515625" style="505" customWidth="1"/>
    <col min="15908" max="15908" width="16.42578125" style="505" customWidth="1"/>
    <col min="15909" max="15909" width="16.5703125" style="505" customWidth="1"/>
    <col min="15910" max="15910" width="18.5703125" style="505" customWidth="1"/>
    <col min="15911" max="15911" width="16.5703125" style="505" customWidth="1"/>
    <col min="15912" max="15912" width="22.42578125" style="505" customWidth="1"/>
    <col min="15913" max="15913" width="32" style="505" customWidth="1"/>
    <col min="15914" max="15914" width="14.7109375" style="505" customWidth="1"/>
    <col min="15915" max="15915" width="17.28515625" style="505" customWidth="1"/>
    <col min="15916" max="16138" width="7.85546875" style="505"/>
    <col min="16139" max="16141" width="0" style="505" hidden="1" customWidth="1"/>
    <col min="16142" max="16142" width="15" style="505" customWidth="1"/>
    <col min="16143" max="16143" width="21.85546875" style="505" customWidth="1"/>
    <col min="16144" max="16144" width="24.5703125" style="505" customWidth="1"/>
    <col min="16145" max="16145" width="43.42578125" style="505" customWidth="1"/>
    <col min="16146" max="16146" width="38.42578125" style="505" customWidth="1"/>
    <col min="16147" max="16147" width="43.7109375" style="505" customWidth="1"/>
    <col min="16148" max="16148" width="17.140625" style="505" customWidth="1"/>
    <col min="16149" max="16149" width="18.85546875" style="505" customWidth="1"/>
    <col min="16150" max="16150" width="13.42578125" style="505" customWidth="1"/>
    <col min="16151" max="16151" width="15.7109375" style="505" customWidth="1"/>
    <col min="16152" max="16152" width="15" style="505" customWidth="1"/>
    <col min="16153" max="16153" width="13.42578125" style="505" customWidth="1"/>
    <col min="16154" max="16154" width="15.42578125" style="505" customWidth="1"/>
    <col min="16155" max="16155" width="20.5703125" style="505" customWidth="1"/>
    <col min="16156" max="16156" width="14" style="505" customWidth="1"/>
    <col min="16157" max="16157" width="11.140625" style="505" customWidth="1"/>
    <col min="16158" max="16158" width="20.140625" style="505" customWidth="1"/>
    <col min="16159" max="16159" width="15.85546875" style="505" customWidth="1"/>
    <col min="16160" max="16160" width="15.7109375" style="505" customWidth="1"/>
    <col min="16161" max="16161" width="18.28515625" style="505" customWidth="1"/>
    <col min="16162" max="16162" width="21" style="505" customWidth="1"/>
    <col min="16163" max="16163" width="18.28515625" style="505" customWidth="1"/>
    <col min="16164" max="16164" width="16.42578125" style="505" customWidth="1"/>
    <col min="16165" max="16165" width="16.5703125" style="505" customWidth="1"/>
    <col min="16166" max="16166" width="18.5703125" style="505" customWidth="1"/>
    <col min="16167" max="16167" width="16.5703125" style="505" customWidth="1"/>
    <col min="16168" max="16168" width="22.42578125" style="505" customWidth="1"/>
    <col min="16169" max="16169" width="32" style="505" customWidth="1"/>
    <col min="16170" max="16170" width="14.7109375" style="505" customWidth="1"/>
    <col min="16171" max="16171" width="17.28515625" style="505" customWidth="1"/>
    <col min="16172" max="16384" width="7.85546875" style="505"/>
  </cols>
  <sheetData>
    <row r="1" spans="1:31" ht="22.5" customHeight="1" x14ac:dyDescent="0.3">
      <c r="E1" s="508"/>
      <c r="F1" s="508"/>
      <c r="G1" s="905"/>
      <c r="H1" s="905"/>
      <c r="I1" s="787"/>
      <c r="L1" s="509"/>
      <c r="M1" s="509"/>
      <c r="N1" s="509"/>
      <c r="O1" s="509"/>
      <c r="P1" s="509"/>
      <c r="Q1" s="509"/>
      <c r="R1" s="509"/>
      <c r="S1" s="509"/>
      <c r="AC1" s="906" t="s">
        <v>619</v>
      </c>
      <c r="AD1" s="906"/>
      <c r="AE1" s="906"/>
    </row>
    <row r="2" spans="1:31" ht="17.25" customHeight="1" x14ac:dyDescent="0.3">
      <c r="E2" s="508"/>
      <c r="F2" s="508"/>
      <c r="G2" s="787"/>
      <c r="H2" s="787"/>
      <c r="I2" s="787"/>
      <c r="L2" s="509"/>
      <c r="M2" s="509"/>
      <c r="N2" s="509"/>
      <c r="O2" s="509"/>
      <c r="P2" s="509"/>
      <c r="Q2" s="509"/>
      <c r="R2" s="509"/>
      <c r="S2" s="509"/>
      <c r="AC2" s="907" t="s">
        <v>620</v>
      </c>
      <c r="AD2" s="907"/>
      <c r="AE2" s="907"/>
    </row>
    <row r="3" spans="1:31" ht="18" customHeight="1" x14ac:dyDescent="0.3">
      <c r="A3" s="510"/>
      <c r="B3" s="510"/>
      <c r="C3" s="510"/>
      <c r="D3" s="511"/>
      <c r="E3" s="511"/>
      <c r="F3" s="908"/>
      <c r="G3" s="908"/>
      <c r="H3" s="511"/>
      <c r="I3" s="511"/>
      <c r="J3" s="788"/>
      <c r="K3" s="788"/>
      <c r="L3" s="788"/>
      <c r="M3" s="788"/>
      <c r="N3" s="788"/>
      <c r="O3" s="788"/>
      <c r="P3" s="788"/>
      <c r="Q3" s="788"/>
      <c r="R3" s="788"/>
      <c r="S3" s="788"/>
      <c r="AC3" s="792" t="s">
        <v>621</v>
      </c>
      <c r="AD3" s="805"/>
      <c r="AE3" s="805"/>
    </row>
    <row r="4" spans="1:31" ht="55.5" customHeight="1" x14ac:dyDescent="0.2">
      <c r="A4" s="510"/>
      <c r="B4" s="510"/>
      <c r="C4" s="510"/>
      <c r="D4" s="510"/>
      <c r="F4" s="512"/>
      <c r="G4" s="513"/>
      <c r="H4" s="909" t="s">
        <v>631</v>
      </c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09"/>
      <c r="Y4" s="909"/>
      <c r="Z4" s="909"/>
      <c r="AA4" s="909"/>
      <c r="AB4" s="909"/>
      <c r="AC4" s="909"/>
      <c r="AD4" s="514"/>
      <c r="AE4" s="514"/>
    </row>
    <row r="5" spans="1:31" s="506" customFormat="1" ht="35.25" customHeight="1" x14ac:dyDescent="0.3">
      <c r="A5" s="515" t="s">
        <v>541</v>
      </c>
      <c r="B5" s="516" t="s">
        <v>542</v>
      </c>
      <c r="C5" s="517">
        <v>0</v>
      </c>
      <c r="D5" s="874" t="s">
        <v>447</v>
      </c>
      <c r="E5" s="874" t="s">
        <v>543</v>
      </c>
      <c r="F5" s="777" t="s">
        <v>544</v>
      </c>
      <c r="G5" s="778"/>
      <c r="H5" s="877" t="s">
        <v>603</v>
      </c>
      <c r="I5" s="878"/>
      <c r="J5" s="879"/>
      <c r="K5" s="879"/>
      <c r="L5" s="879"/>
      <c r="M5" s="879"/>
      <c r="N5" s="879"/>
      <c r="O5" s="879"/>
      <c r="P5" s="879"/>
      <c r="Q5" s="879"/>
      <c r="R5" s="879"/>
      <c r="S5" s="879"/>
      <c r="T5" s="879"/>
      <c r="U5" s="879"/>
      <c r="V5" s="879"/>
      <c r="W5" s="879"/>
      <c r="X5" s="879"/>
      <c r="Y5" s="879"/>
      <c r="Z5" s="879"/>
      <c r="AA5" s="879"/>
      <c r="AB5" s="879"/>
      <c r="AC5" s="880"/>
      <c r="AD5" s="919" t="s">
        <v>545</v>
      </c>
      <c r="AE5" s="920"/>
    </row>
    <row r="6" spans="1:31" s="506" customFormat="1" ht="26.25" customHeight="1" x14ac:dyDescent="0.25">
      <c r="A6" s="515"/>
      <c r="B6" s="516"/>
      <c r="C6" s="517"/>
      <c r="D6" s="875"/>
      <c r="E6" s="875"/>
      <c r="F6" s="779" t="s">
        <v>599</v>
      </c>
      <c r="G6" s="780"/>
      <c r="H6" s="921" t="s">
        <v>546</v>
      </c>
      <c r="I6" s="922"/>
      <c r="J6" s="922"/>
      <c r="K6" s="922"/>
      <c r="L6" s="922"/>
      <c r="M6" s="922"/>
      <c r="N6" s="922"/>
      <c r="O6" s="922"/>
      <c r="P6" s="922"/>
      <c r="Q6" s="922"/>
      <c r="R6" s="922"/>
      <c r="S6" s="922"/>
      <c r="T6" s="922"/>
      <c r="U6" s="922"/>
      <c r="V6" s="922"/>
      <c r="W6" s="922"/>
      <c r="X6" s="922"/>
      <c r="Y6" s="922"/>
      <c r="Z6" s="922"/>
      <c r="AA6" s="922"/>
      <c r="AB6" s="923"/>
      <c r="AC6" s="924" t="s">
        <v>344</v>
      </c>
      <c r="AD6" s="558" t="s">
        <v>546</v>
      </c>
      <c r="AE6" s="927" t="s">
        <v>344</v>
      </c>
    </row>
    <row r="7" spans="1:31" s="506" customFormat="1" ht="36.75" customHeight="1" x14ac:dyDescent="0.25">
      <c r="A7" s="515" t="s">
        <v>547</v>
      </c>
      <c r="B7" s="516" t="s">
        <v>542</v>
      </c>
      <c r="C7" s="517">
        <v>0</v>
      </c>
      <c r="D7" s="875"/>
      <c r="E7" s="875"/>
      <c r="F7" s="779" t="s">
        <v>548</v>
      </c>
      <c r="G7" s="780"/>
      <c r="H7" s="930" t="s">
        <v>622</v>
      </c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1"/>
      <c r="AC7" s="925"/>
      <c r="AD7" s="793" t="s">
        <v>549</v>
      </c>
      <c r="AE7" s="928"/>
    </row>
    <row r="8" spans="1:31" s="506" customFormat="1" ht="54.75" customHeight="1" x14ac:dyDescent="0.25">
      <c r="A8" s="515" t="s">
        <v>550</v>
      </c>
      <c r="B8" s="516" t="s">
        <v>542</v>
      </c>
      <c r="C8" s="517">
        <v>0</v>
      </c>
      <c r="D8" s="875"/>
      <c r="E8" s="875"/>
      <c r="F8" s="881" t="s">
        <v>551</v>
      </c>
      <c r="G8" s="884" t="s">
        <v>552</v>
      </c>
      <c r="H8" s="910" t="s">
        <v>623</v>
      </c>
      <c r="I8" s="910" t="s">
        <v>624</v>
      </c>
      <c r="J8" s="910" t="s">
        <v>629</v>
      </c>
      <c r="K8" s="891" t="s">
        <v>625</v>
      </c>
      <c r="L8" s="882" t="s">
        <v>553</v>
      </c>
      <c r="M8" s="932" t="s">
        <v>554</v>
      </c>
      <c r="N8" s="913" t="s">
        <v>525</v>
      </c>
      <c r="O8" s="914"/>
      <c r="P8" s="914"/>
      <c r="Q8" s="914"/>
      <c r="R8" s="915"/>
      <c r="S8" s="794" t="s">
        <v>555</v>
      </c>
      <c r="T8" s="795" t="s">
        <v>555</v>
      </c>
      <c r="U8" s="795"/>
      <c r="V8" s="934" t="s">
        <v>73</v>
      </c>
      <c r="W8" s="897" t="s">
        <v>626</v>
      </c>
      <c r="X8" s="898"/>
      <c r="Y8" s="898"/>
      <c r="Z8" s="899"/>
      <c r="AA8" s="894" t="s">
        <v>627</v>
      </c>
      <c r="AB8" s="881" t="s">
        <v>604</v>
      </c>
      <c r="AC8" s="925"/>
      <c r="AD8" s="796"/>
      <c r="AE8" s="928"/>
    </row>
    <row r="9" spans="1:31" s="506" customFormat="1" ht="39.75" customHeight="1" x14ac:dyDescent="0.25">
      <c r="A9" s="515"/>
      <c r="B9" s="516"/>
      <c r="C9" s="517"/>
      <c r="D9" s="875"/>
      <c r="E9" s="875"/>
      <c r="F9" s="882"/>
      <c r="G9" s="884"/>
      <c r="H9" s="911"/>
      <c r="I9" s="911"/>
      <c r="J9" s="911"/>
      <c r="K9" s="892"/>
      <c r="L9" s="882"/>
      <c r="M9" s="932"/>
      <c r="N9" s="916"/>
      <c r="O9" s="917"/>
      <c r="P9" s="917"/>
      <c r="Q9" s="917"/>
      <c r="R9" s="918"/>
      <c r="S9" s="797"/>
      <c r="T9" s="798"/>
      <c r="U9" s="798"/>
      <c r="V9" s="935"/>
      <c r="W9" s="900"/>
      <c r="X9" s="901"/>
      <c r="Y9" s="901"/>
      <c r="Z9" s="902"/>
      <c r="AA9" s="903"/>
      <c r="AB9" s="883"/>
      <c r="AC9" s="925"/>
      <c r="AD9" s="937" t="s">
        <v>573</v>
      </c>
      <c r="AE9" s="928"/>
    </row>
    <row r="10" spans="1:31" s="506" customFormat="1" ht="62.25" hidden="1" customHeight="1" x14ac:dyDescent="0.25">
      <c r="A10" s="515"/>
      <c r="B10" s="516"/>
      <c r="C10" s="517"/>
      <c r="D10" s="875"/>
      <c r="E10" s="875"/>
      <c r="F10" s="882"/>
      <c r="G10" s="884"/>
      <c r="H10" s="911"/>
      <c r="I10" s="911"/>
      <c r="J10" s="911"/>
      <c r="K10" s="892"/>
      <c r="L10" s="882"/>
      <c r="M10" s="932"/>
      <c r="N10" s="885" t="s">
        <v>597</v>
      </c>
      <c r="O10" s="886"/>
      <c r="P10" s="889" t="s">
        <v>598</v>
      </c>
      <c r="Q10" s="889"/>
      <c r="S10" s="797"/>
      <c r="T10" s="798"/>
      <c r="U10" s="798"/>
      <c r="V10" s="935"/>
      <c r="W10" s="891" t="s">
        <v>600</v>
      </c>
      <c r="X10" s="891" t="s">
        <v>601</v>
      </c>
      <c r="Y10" s="891" t="s">
        <v>602</v>
      </c>
      <c r="Z10" s="799"/>
      <c r="AA10" s="903"/>
      <c r="AB10" s="894" t="s">
        <v>628</v>
      </c>
      <c r="AC10" s="925"/>
      <c r="AD10" s="937"/>
      <c r="AE10" s="928"/>
    </row>
    <row r="11" spans="1:31" s="506" customFormat="1" ht="353.25" customHeight="1" x14ac:dyDescent="0.25">
      <c r="A11" s="515"/>
      <c r="B11" s="516"/>
      <c r="C11" s="517"/>
      <c r="D11" s="875"/>
      <c r="E11" s="875"/>
      <c r="F11" s="882"/>
      <c r="G11" s="884"/>
      <c r="H11" s="911"/>
      <c r="I11" s="911"/>
      <c r="J11" s="911"/>
      <c r="K11" s="892"/>
      <c r="L11" s="882"/>
      <c r="M11" s="932"/>
      <c r="N11" s="887"/>
      <c r="O11" s="888"/>
      <c r="P11" s="890"/>
      <c r="Q11" s="890"/>
      <c r="R11" s="800"/>
      <c r="S11" s="881" t="s">
        <v>556</v>
      </c>
      <c r="T11" s="881" t="s">
        <v>557</v>
      </c>
      <c r="U11" s="790"/>
      <c r="V11" s="936"/>
      <c r="W11" s="892"/>
      <c r="X11" s="892"/>
      <c r="Y11" s="892"/>
      <c r="Z11" s="801"/>
      <c r="AA11" s="903"/>
      <c r="AB11" s="895"/>
      <c r="AC11" s="925"/>
      <c r="AD11" s="937"/>
      <c r="AE11" s="928"/>
    </row>
    <row r="12" spans="1:31" s="506" customFormat="1" ht="64.5" customHeight="1" x14ac:dyDescent="0.25">
      <c r="A12" s="515"/>
      <c r="B12" s="516"/>
      <c r="C12" s="517"/>
      <c r="D12" s="876"/>
      <c r="E12" s="876"/>
      <c r="F12" s="883"/>
      <c r="G12" s="884"/>
      <c r="H12" s="912"/>
      <c r="I12" s="912"/>
      <c r="J12" s="912"/>
      <c r="K12" s="893"/>
      <c r="L12" s="883"/>
      <c r="M12" s="933"/>
      <c r="N12" s="781" t="s">
        <v>80</v>
      </c>
      <c r="O12" s="781" t="s">
        <v>558</v>
      </c>
      <c r="P12" s="781" t="s">
        <v>80</v>
      </c>
      <c r="Q12" s="781" t="s">
        <v>558</v>
      </c>
      <c r="R12" s="802"/>
      <c r="S12" s="883"/>
      <c r="T12" s="883"/>
      <c r="U12" s="791"/>
      <c r="V12" s="936"/>
      <c r="W12" s="893"/>
      <c r="X12" s="893"/>
      <c r="Y12" s="893"/>
      <c r="Z12" s="803"/>
      <c r="AA12" s="904"/>
      <c r="AB12" s="896"/>
      <c r="AC12" s="926"/>
      <c r="AD12" s="938"/>
      <c r="AE12" s="929"/>
    </row>
    <row r="13" spans="1:31" s="524" customFormat="1" ht="16.5" customHeight="1" x14ac:dyDescent="0.25">
      <c r="A13" s="518"/>
      <c r="B13" s="519"/>
      <c r="C13" s="520"/>
      <c r="D13" s="521">
        <v>1</v>
      </c>
      <c r="E13" s="521">
        <v>2</v>
      </c>
      <c r="F13" s="521">
        <v>3</v>
      </c>
      <c r="G13" s="521">
        <v>4</v>
      </c>
      <c r="H13" s="521">
        <v>3</v>
      </c>
      <c r="I13" s="521">
        <v>4</v>
      </c>
      <c r="J13" s="521">
        <v>5</v>
      </c>
      <c r="K13" s="521">
        <v>6</v>
      </c>
      <c r="L13" s="521">
        <v>7</v>
      </c>
      <c r="M13" s="522"/>
      <c r="N13" s="522">
        <v>7</v>
      </c>
      <c r="O13" s="522">
        <v>8</v>
      </c>
      <c r="P13" s="522">
        <v>9</v>
      </c>
      <c r="Q13" s="522">
        <v>10</v>
      </c>
      <c r="R13" s="522"/>
      <c r="S13" s="521">
        <v>10</v>
      </c>
      <c r="T13" s="521"/>
      <c r="U13" s="521"/>
      <c r="V13" s="168">
        <v>11</v>
      </c>
      <c r="W13" s="168">
        <v>11</v>
      </c>
      <c r="X13" s="168">
        <v>12</v>
      </c>
      <c r="Y13" s="168">
        <v>13</v>
      </c>
      <c r="Z13" s="168"/>
      <c r="AA13" s="168">
        <v>14</v>
      </c>
      <c r="AB13" s="538">
        <v>15</v>
      </c>
      <c r="AC13" s="538">
        <v>16</v>
      </c>
      <c r="AD13" s="523">
        <v>17</v>
      </c>
      <c r="AE13" s="522">
        <v>18</v>
      </c>
    </row>
    <row r="14" spans="1:31" s="528" customFormat="1" ht="25.5" customHeight="1" x14ac:dyDescent="0.3">
      <c r="A14" s="525" t="s">
        <v>559</v>
      </c>
      <c r="B14" s="526" t="s">
        <v>542</v>
      </c>
      <c r="C14" s="517">
        <v>0</v>
      </c>
      <c r="D14" s="554" t="s">
        <v>560</v>
      </c>
      <c r="E14" s="555" t="s">
        <v>561</v>
      </c>
      <c r="F14" s="527"/>
      <c r="G14" s="527"/>
      <c r="H14" s="789">
        <v>89000</v>
      </c>
      <c r="I14" s="789">
        <v>21000</v>
      </c>
      <c r="J14" s="550">
        <v>468220</v>
      </c>
      <c r="K14" s="550">
        <v>591219</v>
      </c>
      <c r="L14" s="550"/>
      <c r="M14" s="550"/>
      <c r="N14" s="550">
        <v>-174222</v>
      </c>
      <c r="O14" s="550">
        <v>174222</v>
      </c>
      <c r="P14" s="550">
        <v>88809</v>
      </c>
      <c r="Q14" s="550">
        <v>48441</v>
      </c>
      <c r="R14" s="550"/>
      <c r="S14" s="550"/>
      <c r="T14" s="550"/>
      <c r="U14" s="550"/>
      <c r="V14" s="550"/>
      <c r="W14" s="550">
        <v>180255</v>
      </c>
      <c r="X14" s="550">
        <v>410182</v>
      </c>
      <c r="Y14" s="550">
        <v>108127</v>
      </c>
      <c r="Z14" s="550"/>
      <c r="AA14" s="550">
        <v>22400</v>
      </c>
      <c r="AB14" s="550">
        <v>856410</v>
      </c>
      <c r="AC14" s="550">
        <f>SUM(H14:AB14)</f>
        <v>2884063</v>
      </c>
      <c r="AD14" s="97"/>
      <c r="AE14" s="551">
        <f>SUM(AD14)</f>
        <v>0</v>
      </c>
    </row>
    <row r="15" spans="1:31" s="528" customFormat="1" ht="60" customHeight="1" x14ac:dyDescent="0.3">
      <c r="A15" s="525"/>
      <c r="B15" s="526"/>
      <c r="C15" s="517"/>
      <c r="D15" s="557">
        <v>17100000000</v>
      </c>
      <c r="E15" s="159" t="s">
        <v>562</v>
      </c>
      <c r="F15" s="530"/>
      <c r="G15" s="531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0">
        <f>SUM(H15:AB15)</f>
        <v>0</v>
      </c>
      <c r="AD15" s="97">
        <v>16271640</v>
      </c>
      <c r="AE15" s="551">
        <f t="shared" ref="AE15:AE16" si="0">SUM(AD15)</f>
        <v>16271640</v>
      </c>
    </row>
    <row r="16" spans="1:31" s="528" customFormat="1" ht="30" customHeight="1" x14ac:dyDescent="0.3">
      <c r="A16" s="535"/>
      <c r="B16" s="536"/>
      <c r="C16" s="536"/>
      <c r="D16" s="556" t="s">
        <v>563</v>
      </c>
      <c r="E16" s="556" t="s">
        <v>343</v>
      </c>
      <c r="F16" s="529"/>
      <c r="G16" s="537"/>
      <c r="H16" s="553">
        <f t="shared" ref="H16:AD16" si="1">SUM(H14:H15)</f>
        <v>89000</v>
      </c>
      <c r="I16" s="553">
        <f t="shared" si="1"/>
        <v>21000</v>
      </c>
      <c r="J16" s="553">
        <f t="shared" si="1"/>
        <v>468220</v>
      </c>
      <c r="K16" s="553">
        <f t="shared" si="1"/>
        <v>591219</v>
      </c>
      <c r="L16" s="553">
        <f t="shared" si="1"/>
        <v>0</v>
      </c>
      <c r="M16" s="553">
        <f t="shared" si="1"/>
        <v>0</v>
      </c>
      <c r="N16" s="553">
        <f t="shared" si="1"/>
        <v>-174222</v>
      </c>
      <c r="O16" s="553">
        <f t="shared" si="1"/>
        <v>174222</v>
      </c>
      <c r="P16" s="553">
        <f t="shared" si="1"/>
        <v>88809</v>
      </c>
      <c r="Q16" s="553">
        <f t="shared" si="1"/>
        <v>48441</v>
      </c>
      <c r="R16" s="553">
        <f t="shared" si="1"/>
        <v>0</v>
      </c>
      <c r="S16" s="553">
        <f t="shared" si="1"/>
        <v>0</v>
      </c>
      <c r="T16" s="553">
        <f t="shared" si="1"/>
        <v>0</v>
      </c>
      <c r="U16" s="553">
        <f t="shared" si="1"/>
        <v>0</v>
      </c>
      <c r="V16" s="553">
        <f t="shared" si="1"/>
        <v>0</v>
      </c>
      <c r="W16" s="553">
        <f t="shared" si="1"/>
        <v>180255</v>
      </c>
      <c r="X16" s="553">
        <f t="shared" si="1"/>
        <v>410182</v>
      </c>
      <c r="Y16" s="553">
        <f t="shared" si="1"/>
        <v>108127</v>
      </c>
      <c r="Z16" s="553">
        <f t="shared" si="1"/>
        <v>0</v>
      </c>
      <c r="AA16" s="553">
        <f t="shared" si="1"/>
        <v>22400</v>
      </c>
      <c r="AB16" s="553">
        <f t="shared" si="1"/>
        <v>856410</v>
      </c>
      <c r="AC16" s="553">
        <f t="shared" si="1"/>
        <v>2884063</v>
      </c>
      <c r="AD16" s="553">
        <f t="shared" si="1"/>
        <v>16271640</v>
      </c>
      <c r="AE16" s="551">
        <f t="shared" si="0"/>
        <v>16271640</v>
      </c>
    </row>
    <row r="17" spans="1:8" ht="18" customHeight="1" x14ac:dyDescent="0.2">
      <c r="A17" s="532"/>
      <c r="B17" s="533"/>
      <c r="C17" s="533"/>
    </row>
    <row r="18" spans="1:8" ht="63" customHeight="1" x14ac:dyDescent="0.4">
      <c r="A18" s="532"/>
      <c r="B18" s="533"/>
      <c r="C18" s="533"/>
      <c r="H18" s="804" t="s">
        <v>630</v>
      </c>
    </row>
    <row r="19" spans="1:8" ht="18" hidden="1" customHeight="1" x14ac:dyDescent="0.2">
      <c r="A19" s="532"/>
      <c r="B19" s="533"/>
      <c r="C19" s="533"/>
    </row>
    <row r="20" spans="1:8" hidden="1" x14ac:dyDescent="0.2">
      <c r="A20" s="532"/>
      <c r="B20" s="533"/>
      <c r="C20" s="533"/>
    </row>
    <row r="21" spans="1:8" x14ac:dyDescent="0.2">
      <c r="A21" s="532"/>
      <c r="B21" s="533"/>
      <c r="C21" s="533"/>
    </row>
    <row r="22" spans="1:8" ht="12" customHeight="1" x14ac:dyDescent="0.2">
      <c r="A22" s="532"/>
      <c r="B22" s="533"/>
      <c r="C22" s="533"/>
    </row>
    <row r="23" spans="1:8" ht="12.75" hidden="1" customHeight="1" x14ac:dyDescent="0.2">
      <c r="A23" s="532"/>
      <c r="B23" s="533"/>
      <c r="C23" s="533"/>
    </row>
    <row r="24" spans="1:8" ht="49.5" customHeight="1" x14ac:dyDescent="0.2">
      <c r="A24" s="532"/>
      <c r="B24" s="533"/>
      <c r="C24" s="533"/>
    </row>
    <row r="25" spans="1:8" x14ac:dyDescent="0.2">
      <c r="A25" s="532"/>
      <c r="B25" s="533"/>
      <c r="C25" s="533"/>
    </row>
    <row r="26" spans="1:8" x14ac:dyDescent="0.2">
      <c r="A26" s="532"/>
      <c r="B26" s="533"/>
      <c r="C26" s="533"/>
    </row>
    <row r="27" spans="1:8" x14ac:dyDescent="0.2">
      <c r="A27" s="532"/>
      <c r="B27" s="533"/>
      <c r="C27" s="533"/>
    </row>
    <row r="28" spans="1:8" x14ac:dyDescent="0.2">
      <c r="A28" s="532"/>
      <c r="B28" s="533"/>
      <c r="C28" s="533"/>
    </row>
    <row r="29" spans="1:8" x14ac:dyDescent="0.2">
      <c r="A29" s="532"/>
    </row>
    <row r="30" spans="1:8" x14ac:dyDescent="0.2">
      <c r="A30" s="532"/>
    </row>
    <row r="31" spans="1:8" ht="44.25" customHeight="1" x14ac:dyDescent="0.2">
      <c r="A31" s="532"/>
    </row>
    <row r="32" spans="1:8" ht="16.5" thickBot="1" x14ac:dyDescent="0.3">
      <c r="C32" s="534"/>
    </row>
    <row r="44" ht="45.75" customHeight="1" x14ac:dyDescent="0.2"/>
  </sheetData>
  <mergeCells count="35">
    <mergeCell ref="I8:I12"/>
    <mergeCell ref="J8:J12"/>
    <mergeCell ref="K8:K12"/>
    <mergeCell ref="N8:R9"/>
    <mergeCell ref="AD5:AE5"/>
    <mergeCell ref="H6:AB6"/>
    <mergeCell ref="AC6:AC12"/>
    <mergeCell ref="AE6:AE12"/>
    <mergeCell ref="H7:AB7"/>
    <mergeCell ref="H8:H12"/>
    <mergeCell ref="L8:L12"/>
    <mergeCell ref="M8:M12"/>
    <mergeCell ref="V8:V12"/>
    <mergeCell ref="AD9:AD12"/>
    <mergeCell ref="G1:H1"/>
    <mergeCell ref="AC1:AE1"/>
    <mergeCell ref="AC2:AE2"/>
    <mergeCell ref="F3:G3"/>
    <mergeCell ref="H4:AC4"/>
    <mergeCell ref="D5:D12"/>
    <mergeCell ref="E5:E12"/>
    <mergeCell ref="H5:AC5"/>
    <mergeCell ref="F8:F12"/>
    <mergeCell ref="G8:G12"/>
    <mergeCell ref="N10:O11"/>
    <mergeCell ref="P10:Q11"/>
    <mergeCell ref="S11:S12"/>
    <mergeCell ref="W10:W12"/>
    <mergeCell ref="X10:X12"/>
    <mergeCell ref="Y10:Y12"/>
    <mergeCell ref="AB10:AB12"/>
    <mergeCell ref="T11:T12"/>
    <mergeCell ref="W8:Z9"/>
    <mergeCell ref="AA8:AA12"/>
    <mergeCell ref="AB8:AB9"/>
  </mergeCells>
  <printOptions horizontalCentered="1"/>
  <pageMargins left="0.19685039370078741" right="0.19685039370078741" top="0.78740157480314965" bottom="0.19685039370078741" header="0.23622047244094491" footer="0.19685039370078741"/>
  <pageSetup paperSize="9" scale="55" fitToHeight="0" orientation="landscape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view="pageBreakPreview" topLeftCell="B72" zoomScale="86" zoomScaleNormal="75" zoomScaleSheetLayoutView="86" workbookViewId="0">
      <selection activeCell="H20" sqref="H20"/>
    </sheetView>
  </sheetViews>
  <sheetFormatPr defaultRowHeight="15" x14ac:dyDescent="0.2"/>
  <cols>
    <col min="1" max="1" width="22.140625" style="22" customWidth="1"/>
    <col min="2" max="2" width="15.85546875" style="22" customWidth="1"/>
    <col min="3" max="3" width="15.42578125" style="22" customWidth="1"/>
    <col min="4" max="4" width="80.5703125" style="22" customWidth="1"/>
    <col min="5" max="5" width="47.28515625" style="22" customWidth="1"/>
    <col min="6" max="6" width="15.85546875" style="22" customWidth="1"/>
    <col min="7" max="7" width="16.28515625" style="22" customWidth="1"/>
    <col min="8" max="8" width="20.42578125" style="22" customWidth="1"/>
    <col min="9" max="9" width="19" style="22" customWidth="1"/>
    <col min="10" max="10" width="15.140625" style="22" hidden="1" customWidth="1"/>
    <col min="11" max="14" width="9.140625" style="22"/>
    <col min="15" max="15" width="15.28515625" style="22" customWidth="1"/>
    <col min="16" max="16384" width="9.140625" style="22"/>
  </cols>
  <sheetData>
    <row r="1" spans="1:10" ht="15.75" x14ac:dyDescent="0.25">
      <c r="A1" s="21"/>
      <c r="B1" s="21"/>
      <c r="C1" s="21"/>
      <c r="D1" s="21"/>
      <c r="E1" s="21"/>
      <c r="F1" s="21"/>
      <c r="G1" s="21"/>
    </row>
    <row r="2" spans="1:10" ht="15.75" x14ac:dyDescent="0.25">
      <c r="A2" s="21"/>
      <c r="B2" s="21"/>
      <c r="C2" s="21"/>
      <c r="D2" s="21"/>
      <c r="E2" s="21"/>
      <c r="F2" s="21"/>
      <c r="G2" s="21"/>
    </row>
    <row r="3" spans="1:10" ht="15.75" x14ac:dyDescent="0.25">
      <c r="A3" s="21"/>
      <c r="B3" s="21"/>
      <c r="C3" s="21"/>
      <c r="D3" s="21"/>
      <c r="E3" s="21"/>
      <c r="F3" s="21"/>
      <c r="G3" s="21"/>
    </row>
    <row r="4" spans="1:10" ht="18.75" x14ac:dyDescent="0.3">
      <c r="A4" s="21"/>
      <c r="B4" s="21"/>
      <c r="C4" s="21"/>
      <c r="D4" s="21"/>
      <c r="E4" s="21"/>
      <c r="F4" s="21"/>
      <c r="G4" s="21"/>
      <c r="H4" s="23"/>
      <c r="I4" s="23"/>
      <c r="J4" s="21"/>
    </row>
    <row r="5" spans="1:10" ht="18.75" x14ac:dyDescent="0.3">
      <c r="A5" s="21"/>
      <c r="B5" s="21"/>
      <c r="C5" s="21"/>
      <c r="D5" s="21"/>
      <c r="E5" s="21"/>
      <c r="F5" s="21"/>
      <c r="G5" s="21"/>
      <c r="H5" s="23"/>
      <c r="I5" s="23"/>
      <c r="J5" s="21"/>
    </row>
    <row r="7" spans="1:10" ht="28.5" customHeight="1" thickBot="1" x14ac:dyDescent="0.35">
      <c r="A7" s="23"/>
      <c r="B7" s="23"/>
      <c r="C7" s="23"/>
      <c r="D7" s="23"/>
      <c r="E7" s="23"/>
      <c r="F7" s="23"/>
      <c r="G7" s="23"/>
      <c r="H7" s="23"/>
      <c r="I7" s="23" t="s">
        <v>0</v>
      </c>
    </row>
    <row r="8" spans="1:10" s="24" customFormat="1" ht="141.75" customHeight="1" x14ac:dyDescent="0.2">
      <c r="A8" s="146" t="s">
        <v>348</v>
      </c>
      <c r="B8" s="146" t="s">
        <v>350</v>
      </c>
      <c r="C8" s="146" t="s">
        <v>349</v>
      </c>
      <c r="D8" s="146" t="s">
        <v>351</v>
      </c>
      <c r="E8" s="146" t="s">
        <v>354</v>
      </c>
      <c r="F8" s="146" t="s">
        <v>355</v>
      </c>
      <c r="G8" s="146" t="s">
        <v>356</v>
      </c>
      <c r="H8" s="146" t="s">
        <v>357</v>
      </c>
      <c r="I8" s="146" t="s">
        <v>358</v>
      </c>
      <c r="J8" s="86" t="s">
        <v>74</v>
      </c>
    </row>
    <row r="9" spans="1:10" s="183" customFormat="1" ht="19.5" customHeight="1" x14ac:dyDescent="0.2">
      <c r="A9" s="181">
        <v>1</v>
      </c>
      <c r="B9" s="181">
        <v>2</v>
      </c>
      <c r="C9" s="181">
        <v>3</v>
      </c>
      <c r="D9" s="181">
        <v>4</v>
      </c>
      <c r="E9" s="181">
        <v>5</v>
      </c>
      <c r="F9" s="181">
        <v>6</v>
      </c>
      <c r="G9" s="181">
        <v>7</v>
      </c>
      <c r="H9" s="181">
        <v>8</v>
      </c>
      <c r="I9" s="181">
        <v>9</v>
      </c>
      <c r="J9" s="182">
        <v>8</v>
      </c>
    </row>
    <row r="10" spans="1:10" s="24" customFormat="1" ht="36" customHeight="1" x14ac:dyDescent="0.3">
      <c r="A10" s="258" t="s">
        <v>105</v>
      </c>
      <c r="B10" s="258"/>
      <c r="C10" s="258"/>
      <c r="D10" s="278" t="s">
        <v>96</v>
      </c>
      <c r="E10" s="279"/>
      <c r="F10" s="280"/>
      <c r="G10" s="280"/>
      <c r="H10" s="280">
        <f>SUM(H11)</f>
        <v>-1196700</v>
      </c>
      <c r="I10" s="280"/>
      <c r="J10" s="25"/>
    </row>
    <row r="11" spans="1:10" s="38" customFormat="1" ht="34.5" customHeight="1" x14ac:dyDescent="0.3">
      <c r="A11" s="258" t="s">
        <v>106</v>
      </c>
      <c r="B11" s="258"/>
      <c r="C11" s="258"/>
      <c r="D11" s="278" t="s">
        <v>96</v>
      </c>
      <c r="E11" s="279"/>
      <c r="F11" s="280"/>
      <c r="G11" s="280"/>
      <c r="H11" s="280">
        <f>SUM(H16:H19)</f>
        <v>-1196700</v>
      </c>
      <c r="I11" s="280"/>
      <c r="J11" s="37" t="e">
        <f>SUM(#REF!)</f>
        <v>#REF!</v>
      </c>
    </row>
    <row r="12" spans="1:10" s="38" customFormat="1" ht="64.5" hidden="1" customHeight="1" x14ac:dyDescent="0.3">
      <c r="A12" s="89" t="s">
        <v>149</v>
      </c>
      <c r="B12" s="89" t="s">
        <v>150</v>
      </c>
      <c r="C12" s="90" t="s">
        <v>60</v>
      </c>
      <c r="D12" s="91" t="s">
        <v>84</v>
      </c>
      <c r="E12" s="39" t="s">
        <v>218</v>
      </c>
      <c r="F12" s="40"/>
      <c r="G12" s="40"/>
      <c r="H12" s="40"/>
      <c r="I12" s="40"/>
      <c r="J12" s="37"/>
    </row>
    <row r="13" spans="1:10" s="38" customFormat="1" ht="58.5" hidden="1" customHeight="1" x14ac:dyDescent="0.3">
      <c r="A13" s="89" t="s">
        <v>149</v>
      </c>
      <c r="B13" s="89" t="s">
        <v>150</v>
      </c>
      <c r="C13" s="90" t="s">
        <v>60</v>
      </c>
      <c r="D13" s="91" t="s">
        <v>84</v>
      </c>
      <c r="E13" s="39" t="s">
        <v>219</v>
      </c>
      <c r="F13" s="40"/>
      <c r="G13" s="40"/>
      <c r="H13" s="40"/>
      <c r="I13" s="40"/>
      <c r="J13" s="37"/>
    </row>
    <row r="14" spans="1:10" s="38" customFormat="1" ht="69" hidden="1" customHeight="1" x14ac:dyDescent="0.3">
      <c r="A14" s="42" t="s">
        <v>220</v>
      </c>
      <c r="B14" s="42" t="s">
        <v>104</v>
      </c>
      <c r="C14" s="42" t="s">
        <v>47</v>
      </c>
      <c r="D14" s="159" t="s">
        <v>103</v>
      </c>
      <c r="E14" s="39"/>
      <c r="F14" s="40"/>
      <c r="G14" s="40"/>
      <c r="H14" s="40"/>
      <c r="I14" s="40"/>
      <c r="J14" s="37"/>
    </row>
    <row r="15" spans="1:10" s="38" customFormat="1" ht="44.25" hidden="1" customHeight="1" x14ac:dyDescent="0.3">
      <c r="A15" s="42" t="s">
        <v>107</v>
      </c>
      <c r="B15" s="42" t="s">
        <v>102</v>
      </c>
      <c r="C15" s="42" t="s">
        <v>47</v>
      </c>
      <c r="D15" s="323" t="s">
        <v>101</v>
      </c>
      <c r="E15" s="39"/>
      <c r="F15" s="40"/>
      <c r="G15" s="40"/>
      <c r="H15" s="40"/>
      <c r="I15" s="40"/>
      <c r="J15" s="37"/>
    </row>
    <row r="16" spans="1:10" s="38" customFormat="1" ht="30" customHeight="1" x14ac:dyDescent="0.3">
      <c r="A16" s="42" t="s">
        <v>109</v>
      </c>
      <c r="B16" s="42" t="s">
        <v>110</v>
      </c>
      <c r="C16" s="42" t="s">
        <v>46</v>
      </c>
      <c r="D16" s="143" t="s">
        <v>108</v>
      </c>
      <c r="E16" s="39"/>
      <c r="F16" s="40"/>
      <c r="G16" s="41"/>
      <c r="H16" s="40">
        <v>1690000</v>
      </c>
      <c r="I16" s="107"/>
      <c r="J16" s="37"/>
    </row>
    <row r="17" spans="1:16" s="38" customFormat="1" ht="30" customHeight="1" x14ac:dyDescent="0.3">
      <c r="A17" s="273" t="s">
        <v>375</v>
      </c>
      <c r="B17" s="273" t="s">
        <v>222</v>
      </c>
      <c r="C17" s="273" t="s">
        <v>363</v>
      </c>
      <c r="D17" s="274" t="s">
        <v>223</v>
      </c>
      <c r="E17" s="39"/>
      <c r="F17" s="40"/>
      <c r="G17" s="40"/>
      <c r="H17" s="40">
        <v>-4000000</v>
      </c>
      <c r="I17" s="277"/>
      <c r="J17" s="37"/>
    </row>
    <row r="18" spans="1:16" s="38" customFormat="1" ht="39.75" customHeight="1" x14ac:dyDescent="0.3">
      <c r="A18" s="42" t="s">
        <v>408</v>
      </c>
      <c r="B18" s="42" t="s">
        <v>409</v>
      </c>
      <c r="C18" s="42" t="s">
        <v>363</v>
      </c>
      <c r="D18" s="327" t="s">
        <v>410</v>
      </c>
      <c r="E18" s="39"/>
      <c r="F18" s="40"/>
      <c r="G18" s="41"/>
      <c r="H18" s="85">
        <v>1000000</v>
      </c>
      <c r="I18" s="277"/>
      <c r="J18" s="37"/>
    </row>
    <row r="19" spans="1:16" s="38" customFormat="1" ht="40.5" customHeight="1" x14ac:dyDescent="0.3">
      <c r="A19" s="42" t="s">
        <v>440</v>
      </c>
      <c r="B19" s="42" t="s">
        <v>441</v>
      </c>
      <c r="C19" s="42" t="s">
        <v>60</v>
      </c>
      <c r="D19" s="324" t="s">
        <v>439</v>
      </c>
      <c r="E19" s="39"/>
      <c r="F19" s="40"/>
      <c r="G19" s="41"/>
      <c r="H19" s="85">
        <v>113300</v>
      </c>
      <c r="I19" s="277"/>
      <c r="J19" s="37"/>
    </row>
    <row r="20" spans="1:16" s="24" customFormat="1" ht="51" customHeight="1" x14ac:dyDescent="0.25">
      <c r="A20" s="118"/>
      <c r="B20" s="118"/>
      <c r="C20" s="118"/>
      <c r="D20" s="362" t="s">
        <v>591</v>
      </c>
      <c r="E20" s="757"/>
      <c r="F20" s="758"/>
      <c r="G20" s="759"/>
      <c r="H20" s="760">
        <v>81000</v>
      </c>
      <c r="I20" s="761"/>
      <c r="J20" s="762"/>
    </row>
    <row r="21" spans="1:16" s="24" customFormat="1" ht="65.25" customHeight="1" x14ac:dyDescent="0.25">
      <c r="A21" s="118"/>
      <c r="B21" s="118"/>
      <c r="C21" s="118"/>
      <c r="D21" s="362" t="s">
        <v>592</v>
      </c>
      <c r="E21" s="757"/>
      <c r="F21" s="758"/>
      <c r="G21" s="759"/>
      <c r="H21" s="760">
        <v>29000</v>
      </c>
      <c r="I21" s="761"/>
      <c r="J21" s="762"/>
    </row>
    <row r="22" spans="1:16" s="38" customFormat="1" ht="46.5" customHeight="1" x14ac:dyDescent="0.3">
      <c r="A22" s="258" t="s">
        <v>25</v>
      </c>
      <c r="B22" s="258"/>
      <c r="C22" s="258"/>
      <c r="D22" s="278" t="s">
        <v>100</v>
      </c>
      <c r="E22" s="279"/>
      <c r="F22" s="280"/>
      <c r="G22" s="280"/>
      <c r="H22" s="280">
        <f>SUM(H23)</f>
        <v>46377211</v>
      </c>
      <c r="I22" s="281"/>
      <c r="J22" s="37"/>
    </row>
    <row r="23" spans="1:16" s="38" customFormat="1" ht="47.25" customHeight="1" x14ac:dyDescent="0.3">
      <c r="A23" s="258" t="s">
        <v>26</v>
      </c>
      <c r="B23" s="258"/>
      <c r="C23" s="258"/>
      <c r="D23" s="278" t="s">
        <v>100</v>
      </c>
      <c r="E23" s="279"/>
      <c r="F23" s="280"/>
      <c r="G23" s="280"/>
      <c r="H23" s="280">
        <f>SUM(H24:H35)</f>
        <v>46377211</v>
      </c>
      <c r="I23" s="281"/>
      <c r="J23" s="37"/>
    </row>
    <row r="24" spans="1:16" s="38" customFormat="1" ht="52.5" customHeight="1" x14ac:dyDescent="0.3">
      <c r="A24" s="275" t="s">
        <v>428</v>
      </c>
      <c r="B24" s="275" t="s">
        <v>431</v>
      </c>
      <c r="C24" s="275" t="s">
        <v>226</v>
      </c>
      <c r="D24" s="143" t="s">
        <v>432</v>
      </c>
      <c r="E24" s="542" t="s">
        <v>438</v>
      </c>
      <c r="F24" s="133"/>
      <c r="G24" s="133"/>
      <c r="H24" s="147">
        <v>199185</v>
      </c>
      <c r="I24" s="442"/>
      <c r="J24" s="37"/>
    </row>
    <row r="25" spans="1:16" s="38" customFormat="1" ht="54" customHeight="1" x14ac:dyDescent="0.3">
      <c r="A25" s="275" t="s">
        <v>424</v>
      </c>
      <c r="B25" s="275" t="s">
        <v>425</v>
      </c>
      <c r="C25" s="275" t="s">
        <v>226</v>
      </c>
      <c r="D25" s="143" t="s">
        <v>426</v>
      </c>
      <c r="E25" s="542" t="s">
        <v>429</v>
      </c>
      <c r="F25" s="133"/>
      <c r="G25" s="133"/>
      <c r="H25" s="147">
        <v>40000</v>
      </c>
      <c r="I25" s="277"/>
      <c r="J25" s="37"/>
      <c r="L25" s="405"/>
      <c r="M25" s="405"/>
      <c r="N25" s="405"/>
      <c r="O25" s="406"/>
      <c r="P25" s="286"/>
    </row>
    <row r="26" spans="1:16" s="38" customFormat="1" ht="53.25" customHeight="1" x14ac:dyDescent="0.3">
      <c r="A26" s="275" t="s">
        <v>424</v>
      </c>
      <c r="B26" s="275" t="s">
        <v>425</v>
      </c>
      <c r="C26" s="275" t="s">
        <v>226</v>
      </c>
      <c r="D26" s="143" t="s">
        <v>426</v>
      </c>
      <c r="E26" s="542" t="s">
        <v>430</v>
      </c>
      <c r="F26" s="133"/>
      <c r="G26" s="133"/>
      <c r="H26" s="147">
        <v>40000</v>
      </c>
      <c r="I26" s="277"/>
      <c r="J26" s="37"/>
      <c r="L26" s="405"/>
      <c r="M26" s="405"/>
      <c r="N26" s="405"/>
      <c r="O26" s="406"/>
      <c r="P26" s="286"/>
    </row>
    <row r="27" spans="1:16" s="38" customFormat="1" ht="63" customHeight="1" x14ac:dyDescent="0.3">
      <c r="A27" s="101" t="s">
        <v>595</v>
      </c>
      <c r="B27" s="42" t="s">
        <v>104</v>
      </c>
      <c r="C27" s="42" t="s">
        <v>47</v>
      </c>
      <c r="D27" s="159" t="s">
        <v>103</v>
      </c>
      <c r="E27" s="542"/>
      <c r="F27" s="133"/>
      <c r="G27" s="133"/>
      <c r="H27" s="147">
        <v>627145</v>
      </c>
      <c r="I27" s="277"/>
      <c r="J27" s="37"/>
      <c r="L27" s="405"/>
      <c r="M27" s="405"/>
      <c r="N27" s="405"/>
      <c r="O27" s="406"/>
      <c r="P27" s="286"/>
    </row>
    <row r="28" spans="1:16" s="38" customFormat="1" ht="42.75" customHeight="1" x14ac:dyDescent="0.3">
      <c r="A28" s="101" t="s">
        <v>596</v>
      </c>
      <c r="B28" s="42" t="s">
        <v>418</v>
      </c>
      <c r="C28" s="42" t="s">
        <v>419</v>
      </c>
      <c r="D28" s="124" t="s">
        <v>420</v>
      </c>
      <c r="E28" s="542"/>
      <c r="F28" s="133"/>
      <c r="G28" s="133"/>
      <c r="H28" s="147">
        <v>1477220</v>
      </c>
      <c r="I28" s="277"/>
      <c r="J28" s="37"/>
      <c r="L28" s="405"/>
      <c r="M28" s="405"/>
      <c r="N28" s="405"/>
      <c r="O28" s="406"/>
      <c r="P28" s="286"/>
    </row>
    <row r="29" spans="1:16" s="38" customFormat="1" ht="42.75" customHeight="1" x14ac:dyDescent="0.3">
      <c r="A29" s="101" t="s">
        <v>427</v>
      </c>
      <c r="B29" s="101" t="s">
        <v>95</v>
      </c>
      <c r="C29" s="101" t="s">
        <v>65</v>
      </c>
      <c r="D29" s="143" t="s">
        <v>208</v>
      </c>
      <c r="E29" s="148"/>
      <c r="F29" s="133"/>
      <c r="G29" s="133"/>
      <c r="H29" s="147">
        <v>100000</v>
      </c>
      <c r="I29" s="277"/>
      <c r="J29" s="37"/>
      <c r="L29" s="405"/>
      <c r="M29" s="405"/>
      <c r="N29" s="405"/>
      <c r="O29" s="406"/>
      <c r="P29" s="286"/>
    </row>
    <row r="30" spans="1:16" s="38" customFormat="1" ht="29.25" customHeight="1" x14ac:dyDescent="0.3">
      <c r="A30" s="273" t="s">
        <v>221</v>
      </c>
      <c r="B30" s="273" t="s">
        <v>222</v>
      </c>
      <c r="C30" s="273" t="s">
        <v>363</v>
      </c>
      <c r="D30" s="274" t="s">
        <v>223</v>
      </c>
      <c r="E30" s="148"/>
      <c r="F30" s="133"/>
      <c r="G30" s="133"/>
      <c r="H30" s="147">
        <v>4764086</v>
      </c>
      <c r="I30" s="277"/>
      <c r="J30" s="37"/>
      <c r="L30" s="407"/>
      <c r="M30" s="407"/>
      <c r="N30" s="407"/>
      <c r="O30" s="408"/>
      <c r="P30" s="286"/>
    </row>
    <row r="31" spans="1:16" s="38" customFormat="1" ht="29.25" customHeight="1" x14ac:dyDescent="0.3">
      <c r="A31" s="273" t="s">
        <v>421</v>
      </c>
      <c r="B31" s="273" t="s">
        <v>422</v>
      </c>
      <c r="C31" s="273" t="s">
        <v>56</v>
      </c>
      <c r="D31" s="274" t="s">
        <v>423</v>
      </c>
      <c r="E31" s="148"/>
      <c r="F31" s="133"/>
      <c r="G31" s="133"/>
      <c r="H31" s="147">
        <v>116985</v>
      </c>
      <c r="I31" s="277"/>
      <c r="J31" s="37"/>
      <c r="L31" s="407"/>
      <c r="M31" s="407"/>
      <c r="N31" s="407"/>
      <c r="O31" s="408"/>
      <c r="P31" s="286"/>
    </row>
    <row r="32" spans="1:16" s="38" customFormat="1" ht="29.25" customHeight="1" x14ac:dyDescent="0.3">
      <c r="A32" s="273" t="s">
        <v>337</v>
      </c>
      <c r="B32" s="273" t="s">
        <v>338</v>
      </c>
      <c r="C32" s="273" t="s">
        <v>56</v>
      </c>
      <c r="D32" s="274" t="s">
        <v>339</v>
      </c>
      <c r="E32" s="148"/>
      <c r="F32" s="133"/>
      <c r="G32" s="133"/>
      <c r="H32" s="147">
        <v>11440000</v>
      </c>
      <c r="I32" s="277"/>
      <c r="J32" s="37"/>
      <c r="L32" s="407"/>
      <c r="M32" s="407"/>
      <c r="N32" s="407"/>
      <c r="O32" s="408"/>
      <c r="P32" s="286"/>
    </row>
    <row r="33" spans="1:16" s="415" customFormat="1" ht="39.75" customHeight="1" x14ac:dyDescent="0.3">
      <c r="A33" s="42" t="s">
        <v>435</v>
      </c>
      <c r="B33" s="42" t="s">
        <v>436</v>
      </c>
      <c r="C33" s="42" t="s">
        <v>56</v>
      </c>
      <c r="D33" s="124" t="s">
        <v>437</v>
      </c>
      <c r="E33" s="404"/>
      <c r="F33" s="412"/>
      <c r="G33" s="412"/>
      <c r="H33" s="147">
        <v>10952579</v>
      </c>
      <c r="I33" s="413"/>
      <c r="J33" s="414"/>
      <c r="L33" s="287"/>
      <c r="M33" s="287"/>
      <c r="N33" s="287"/>
      <c r="O33" s="288"/>
      <c r="P33" s="416"/>
    </row>
    <row r="34" spans="1:16" s="38" customFormat="1" ht="43.5" customHeight="1" x14ac:dyDescent="0.3">
      <c r="A34" s="275" t="s">
        <v>229</v>
      </c>
      <c r="B34" s="275" t="s">
        <v>228</v>
      </c>
      <c r="C34" s="42" t="s">
        <v>57</v>
      </c>
      <c r="D34" s="142" t="s">
        <v>227</v>
      </c>
      <c r="E34" s="39"/>
      <c r="F34" s="40"/>
      <c r="G34" s="40"/>
      <c r="H34" s="40">
        <v>348371</v>
      </c>
      <c r="I34" s="40"/>
      <c r="J34" s="37"/>
      <c r="L34" s="284" t="s">
        <v>224</v>
      </c>
      <c r="M34" s="284" t="s">
        <v>91</v>
      </c>
      <c r="N34" s="284" t="s">
        <v>226</v>
      </c>
      <c r="O34" s="285" t="s">
        <v>225</v>
      </c>
    </row>
    <row r="35" spans="1:16" s="38" customFormat="1" ht="29.25" customHeight="1" x14ac:dyDescent="0.3">
      <c r="A35" s="42" t="s">
        <v>568</v>
      </c>
      <c r="B35" s="42" t="s">
        <v>162</v>
      </c>
      <c r="C35" s="42" t="s">
        <v>58</v>
      </c>
      <c r="D35" s="324" t="s">
        <v>163</v>
      </c>
      <c r="E35" s="39"/>
      <c r="F35" s="40"/>
      <c r="G35" s="40"/>
      <c r="H35" s="40">
        <v>16271640</v>
      </c>
      <c r="I35" s="105"/>
      <c r="J35" s="37"/>
      <c r="L35" s="156" t="s">
        <v>307</v>
      </c>
      <c r="M35" s="156" t="s">
        <v>308</v>
      </c>
      <c r="N35" s="156" t="s">
        <v>226</v>
      </c>
      <c r="O35" s="238" t="s">
        <v>309</v>
      </c>
    </row>
    <row r="36" spans="1:16" s="38" customFormat="1" ht="45" customHeight="1" x14ac:dyDescent="0.3">
      <c r="A36" s="258" t="s">
        <v>179</v>
      </c>
      <c r="B36" s="258"/>
      <c r="C36" s="258"/>
      <c r="D36" s="259" t="s">
        <v>97</v>
      </c>
      <c r="E36" s="282"/>
      <c r="F36" s="282"/>
      <c r="G36" s="282"/>
      <c r="H36" s="283">
        <f>SUM(H37)</f>
        <v>5958216</v>
      </c>
      <c r="I36" s="283"/>
      <c r="J36" s="106"/>
    </row>
    <row r="37" spans="1:16" s="44" customFormat="1" ht="43.5" customHeight="1" x14ac:dyDescent="0.3">
      <c r="A37" s="258" t="s">
        <v>178</v>
      </c>
      <c r="B37" s="258"/>
      <c r="C37" s="258"/>
      <c r="D37" s="259" t="s">
        <v>97</v>
      </c>
      <c r="E37" s="282"/>
      <c r="F37" s="282"/>
      <c r="G37" s="282"/>
      <c r="H37" s="283">
        <f>SUM(H38:H39,H41,H44,H46,H52,H53)</f>
        <v>5958216</v>
      </c>
      <c r="I37" s="283"/>
      <c r="J37" s="43"/>
    </row>
    <row r="38" spans="1:16" s="137" customFormat="1" ht="83.25" customHeight="1" x14ac:dyDescent="0.3">
      <c r="A38" s="101" t="s">
        <v>396</v>
      </c>
      <c r="B38" s="42" t="s">
        <v>397</v>
      </c>
      <c r="C38" s="42" t="s">
        <v>226</v>
      </c>
      <c r="D38" s="124" t="s">
        <v>398</v>
      </c>
      <c r="E38" s="541" t="s">
        <v>564</v>
      </c>
      <c r="F38" s="134"/>
      <c r="G38" s="134"/>
      <c r="H38" s="139">
        <v>2000000</v>
      </c>
      <c r="I38" s="135"/>
      <c r="J38" s="136"/>
    </row>
    <row r="39" spans="1:16" s="137" customFormat="1" ht="42" customHeight="1" x14ac:dyDescent="0.3">
      <c r="A39" s="42" t="s">
        <v>584</v>
      </c>
      <c r="B39" s="42" t="s">
        <v>585</v>
      </c>
      <c r="C39" s="42" t="s">
        <v>60</v>
      </c>
      <c r="D39" s="124" t="s">
        <v>586</v>
      </c>
      <c r="E39" s="541"/>
      <c r="F39" s="134"/>
      <c r="G39" s="134"/>
      <c r="H39" s="139">
        <v>465400</v>
      </c>
      <c r="I39" s="135"/>
      <c r="J39" s="136"/>
    </row>
    <row r="40" spans="1:16" s="137" customFormat="1" ht="40.5" customHeight="1" x14ac:dyDescent="0.3">
      <c r="A40" s="42"/>
      <c r="B40" s="42"/>
      <c r="C40" s="42"/>
      <c r="D40" s="362" t="s">
        <v>587</v>
      </c>
      <c r="E40" s="756"/>
      <c r="F40" s="134"/>
      <c r="G40" s="134"/>
      <c r="H40" s="770">
        <v>465400</v>
      </c>
      <c r="I40" s="135"/>
      <c r="J40" s="136"/>
    </row>
    <row r="41" spans="1:16" s="137" customFormat="1" ht="42" customHeight="1" x14ac:dyDescent="0.3">
      <c r="A41" s="42" t="s">
        <v>536</v>
      </c>
      <c r="B41" s="42" t="s">
        <v>441</v>
      </c>
      <c r="C41" s="42" t="s">
        <v>60</v>
      </c>
      <c r="D41" s="324" t="s">
        <v>439</v>
      </c>
      <c r="E41" s="756"/>
      <c r="F41" s="134"/>
      <c r="G41" s="134"/>
      <c r="H41" s="98">
        <v>1183529</v>
      </c>
      <c r="I41" s="135"/>
      <c r="J41" s="136"/>
    </row>
    <row r="42" spans="1:16" s="137" customFormat="1" ht="35.25" customHeight="1" x14ac:dyDescent="0.3">
      <c r="A42" s="539"/>
      <c r="B42" s="539"/>
      <c r="C42" s="539"/>
      <c r="D42" s="362" t="s">
        <v>411</v>
      </c>
      <c r="E42" s="756"/>
      <c r="F42" s="134"/>
      <c r="G42" s="134"/>
      <c r="H42" s="770">
        <v>178000</v>
      </c>
      <c r="I42" s="135"/>
      <c r="J42" s="136"/>
    </row>
    <row r="43" spans="1:16" s="137" customFormat="1" ht="39" customHeight="1" x14ac:dyDescent="0.3">
      <c r="A43" s="42"/>
      <c r="B43" s="42"/>
      <c r="C43" s="560"/>
      <c r="D43" s="362" t="s">
        <v>593</v>
      </c>
      <c r="E43" s="756"/>
      <c r="F43" s="134"/>
      <c r="G43" s="134"/>
      <c r="H43" s="770">
        <v>503000</v>
      </c>
      <c r="I43" s="135"/>
      <c r="J43" s="136"/>
    </row>
    <row r="44" spans="1:16" s="44" customFormat="1" ht="29.25" customHeight="1" x14ac:dyDescent="0.3">
      <c r="A44" s="101" t="s">
        <v>232</v>
      </c>
      <c r="B44" s="101" t="s">
        <v>62</v>
      </c>
      <c r="C44" s="125" t="s">
        <v>48</v>
      </c>
      <c r="D44" s="159" t="s">
        <v>230</v>
      </c>
      <c r="E44" s="134"/>
      <c r="F44" s="134"/>
      <c r="G44" s="134"/>
      <c r="H44" s="139">
        <v>120152</v>
      </c>
      <c r="I44" s="135"/>
      <c r="J44" s="43"/>
    </row>
    <row r="45" spans="1:16" s="44" customFormat="1" ht="53.25" customHeight="1" x14ac:dyDescent="0.3">
      <c r="A45" s="101"/>
      <c r="B45" s="101"/>
      <c r="C45" s="125"/>
      <c r="D45" s="336" t="s">
        <v>400</v>
      </c>
      <c r="E45" s="134"/>
      <c r="F45" s="134"/>
      <c r="G45" s="134"/>
      <c r="H45" s="770">
        <v>48441</v>
      </c>
      <c r="I45" s="135"/>
      <c r="J45" s="43"/>
    </row>
    <row r="46" spans="1:16" s="137" customFormat="1" ht="62.25" customHeight="1" x14ac:dyDescent="0.3">
      <c r="A46" s="101" t="s">
        <v>233</v>
      </c>
      <c r="B46" s="101" t="s">
        <v>63</v>
      </c>
      <c r="C46" s="125" t="s">
        <v>49</v>
      </c>
      <c r="D46" s="159" t="s">
        <v>231</v>
      </c>
      <c r="E46" s="134"/>
      <c r="F46" s="134"/>
      <c r="G46" s="134"/>
      <c r="H46" s="139">
        <v>2174135</v>
      </c>
      <c r="I46" s="139"/>
      <c r="J46" s="136"/>
    </row>
    <row r="47" spans="1:16" s="767" customFormat="1" ht="33.75" customHeight="1" x14ac:dyDescent="0.25">
      <c r="A47" s="121"/>
      <c r="B47" s="121"/>
      <c r="C47" s="231"/>
      <c r="D47" s="763" t="s">
        <v>582</v>
      </c>
      <c r="E47" s="764"/>
      <c r="F47" s="764"/>
      <c r="G47" s="764"/>
      <c r="H47" s="770">
        <v>271842</v>
      </c>
      <c r="I47" s="765"/>
      <c r="J47" s="766"/>
    </row>
    <row r="48" spans="1:16" s="767" customFormat="1" ht="51" customHeight="1" x14ac:dyDescent="0.25">
      <c r="A48" s="121"/>
      <c r="B48" s="121"/>
      <c r="C48" s="231"/>
      <c r="D48" s="336" t="s">
        <v>399</v>
      </c>
      <c r="E48" s="764"/>
      <c r="F48" s="764"/>
      <c r="G48" s="764"/>
      <c r="H48" s="770">
        <v>174222</v>
      </c>
      <c r="I48" s="765"/>
      <c r="J48" s="766"/>
    </row>
    <row r="49" spans="1:10" s="767" customFormat="1" ht="48.75" customHeight="1" x14ac:dyDescent="0.25">
      <c r="A49" s="768"/>
      <c r="B49" s="768"/>
      <c r="C49" s="769"/>
      <c r="D49" s="339" t="s">
        <v>583</v>
      </c>
      <c r="E49" s="764"/>
      <c r="F49" s="764"/>
      <c r="G49" s="764"/>
      <c r="H49" s="770">
        <v>228071</v>
      </c>
      <c r="I49" s="765"/>
      <c r="J49" s="766"/>
    </row>
    <row r="50" spans="1:10" s="137" customFormat="1" ht="31.5" hidden="1" customHeight="1" x14ac:dyDescent="0.3">
      <c r="A50" s="101" t="s">
        <v>251</v>
      </c>
      <c r="B50" s="101" t="s">
        <v>252</v>
      </c>
      <c r="C50" s="101" t="s">
        <v>52</v>
      </c>
      <c r="D50" s="159" t="s">
        <v>241</v>
      </c>
      <c r="E50" s="134"/>
      <c r="F50" s="134"/>
      <c r="G50" s="134"/>
      <c r="H50" s="139"/>
      <c r="I50" s="139"/>
      <c r="J50" s="136"/>
    </row>
    <row r="51" spans="1:10" s="137" customFormat="1" ht="57.75" hidden="1" customHeight="1" x14ac:dyDescent="0.3">
      <c r="A51" s="439"/>
      <c r="B51" s="439"/>
      <c r="C51" s="440"/>
      <c r="D51" s="441" t="s">
        <v>411</v>
      </c>
      <c r="E51" s="134"/>
      <c r="F51" s="134"/>
      <c r="G51" s="134"/>
      <c r="H51" s="140"/>
      <c r="I51" s="139"/>
      <c r="J51" s="136"/>
    </row>
    <row r="52" spans="1:10" s="137" customFormat="1" ht="39.75" customHeight="1" x14ac:dyDescent="0.3">
      <c r="A52" s="101" t="s">
        <v>259</v>
      </c>
      <c r="B52" s="101" t="s">
        <v>260</v>
      </c>
      <c r="C52" s="125" t="s">
        <v>53</v>
      </c>
      <c r="D52" s="159" t="s">
        <v>257</v>
      </c>
      <c r="E52" s="337"/>
      <c r="F52" s="134"/>
      <c r="G52" s="134"/>
      <c r="H52" s="139">
        <v>15000</v>
      </c>
      <c r="I52" s="139"/>
      <c r="J52" s="136"/>
    </row>
    <row r="53" spans="1:10" s="137" customFormat="1" ht="41.25" hidden="1" customHeight="1" x14ac:dyDescent="0.3">
      <c r="A53" s="42" t="s">
        <v>536</v>
      </c>
      <c r="B53" s="42" t="s">
        <v>441</v>
      </c>
      <c r="C53" s="42" t="s">
        <v>60</v>
      </c>
      <c r="D53" s="324" t="s">
        <v>439</v>
      </c>
      <c r="E53" s="134"/>
      <c r="F53" s="134"/>
      <c r="G53" s="134"/>
      <c r="H53" s="139"/>
      <c r="I53" s="139"/>
      <c r="J53" s="136"/>
    </row>
    <row r="54" spans="1:10" s="137" customFormat="1" ht="49.5" hidden="1" customHeight="1" x14ac:dyDescent="0.3">
      <c r="A54" s="539"/>
      <c r="B54" s="539"/>
      <c r="C54" s="539"/>
      <c r="D54" s="362" t="s">
        <v>411</v>
      </c>
      <c r="E54" s="134"/>
      <c r="F54" s="134"/>
      <c r="G54" s="134"/>
      <c r="H54" s="140"/>
      <c r="I54" s="139"/>
      <c r="J54" s="136"/>
    </row>
    <row r="55" spans="1:10" s="137" customFormat="1" ht="84" hidden="1" customHeight="1" x14ac:dyDescent="0.3">
      <c r="A55" s="101" t="s">
        <v>235</v>
      </c>
      <c r="B55" s="101" t="s">
        <v>61</v>
      </c>
      <c r="C55" s="101" t="s">
        <v>50</v>
      </c>
      <c r="D55" s="126" t="s">
        <v>234</v>
      </c>
      <c r="E55" s="134"/>
      <c r="F55" s="134"/>
      <c r="G55" s="134"/>
      <c r="H55" s="139"/>
      <c r="I55" s="139"/>
      <c r="J55" s="136"/>
    </row>
    <row r="56" spans="1:10" s="137" customFormat="1" ht="52.5" hidden="1" customHeight="1" x14ac:dyDescent="0.3">
      <c r="A56" s="101"/>
      <c r="B56" s="101"/>
      <c r="C56" s="101"/>
      <c r="D56" s="336" t="s">
        <v>400</v>
      </c>
      <c r="E56" s="134"/>
      <c r="F56" s="134"/>
      <c r="G56" s="134"/>
      <c r="H56" s="140"/>
      <c r="I56" s="139"/>
      <c r="J56" s="136"/>
    </row>
    <row r="57" spans="1:10" s="137" customFormat="1" ht="43.5" hidden="1" customHeight="1" x14ac:dyDescent="0.3">
      <c r="A57" s="101" t="s">
        <v>237</v>
      </c>
      <c r="B57" s="101" t="s">
        <v>54</v>
      </c>
      <c r="C57" s="101" t="s">
        <v>51</v>
      </c>
      <c r="D57" s="127" t="s">
        <v>236</v>
      </c>
      <c r="E57" s="134"/>
      <c r="F57" s="134"/>
      <c r="G57" s="134"/>
      <c r="H57" s="139"/>
      <c r="I57" s="139"/>
      <c r="J57" s="136"/>
    </row>
    <row r="58" spans="1:10" s="137" customFormat="1" ht="37.5" hidden="1" customHeight="1" x14ac:dyDescent="0.3">
      <c r="A58" s="101" t="s">
        <v>243</v>
      </c>
      <c r="B58" s="101" t="s">
        <v>244</v>
      </c>
      <c r="C58" s="125" t="s">
        <v>245</v>
      </c>
      <c r="D58" s="138" t="s">
        <v>238</v>
      </c>
      <c r="E58" s="134"/>
      <c r="F58" s="134"/>
      <c r="G58" s="134"/>
      <c r="H58" s="139"/>
      <c r="I58" s="139"/>
      <c r="J58" s="136"/>
    </row>
    <row r="59" spans="1:10" s="137" customFormat="1" ht="37.5" hidden="1" customHeight="1" x14ac:dyDescent="0.3">
      <c r="A59" s="101" t="s">
        <v>246</v>
      </c>
      <c r="B59" s="101" t="s">
        <v>247</v>
      </c>
      <c r="C59" s="125" t="s">
        <v>52</v>
      </c>
      <c r="D59" s="138" t="s">
        <v>239</v>
      </c>
      <c r="E59" s="134"/>
      <c r="F59" s="134"/>
      <c r="G59" s="134"/>
      <c r="H59" s="139"/>
      <c r="I59" s="139"/>
      <c r="J59" s="136"/>
    </row>
    <row r="60" spans="1:10" s="137" customFormat="1" ht="26.25" hidden="1" customHeight="1" x14ac:dyDescent="0.3">
      <c r="A60" s="101" t="s">
        <v>251</v>
      </c>
      <c r="B60" s="101" t="s">
        <v>252</v>
      </c>
      <c r="C60" s="125" t="s">
        <v>52</v>
      </c>
      <c r="D60" s="138" t="s">
        <v>241</v>
      </c>
      <c r="E60" s="134"/>
      <c r="F60" s="134"/>
      <c r="G60" s="134"/>
      <c r="H60" s="139"/>
      <c r="I60" s="139"/>
      <c r="J60" s="136"/>
    </row>
    <row r="61" spans="1:10" s="137" customFormat="1" ht="141" hidden="1" customHeight="1" x14ac:dyDescent="0.3">
      <c r="A61" s="101" t="s">
        <v>254</v>
      </c>
      <c r="B61" s="101" t="s">
        <v>253</v>
      </c>
      <c r="C61" s="101" t="s">
        <v>55</v>
      </c>
      <c r="D61" s="128" t="s">
        <v>255</v>
      </c>
      <c r="E61" s="134"/>
      <c r="F61" s="134"/>
      <c r="G61" s="134"/>
      <c r="H61" s="139"/>
      <c r="I61" s="135"/>
      <c r="J61" s="136"/>
    </row>
    <row r="62" spans="1:10" s="137" customFormat="1" ht="28.5" hidden="1" customHeight="1" x14ac:dyDescent="0.3">
      <c r="A62" s="101" t="s">
        <v>258</v>
      </c>
      <c r="B62" s="101" t="s">
        <v>261</v>
      </c>
      <c r="C62" s="125"/>
      <c r="D62" s="138" t="s">
        <v>256</v>
      </c>
      <c r="E62" s="134"/>
      <c r="F62" s="134"/>
      <c r="G62" s="134"/>
      <c r="H62" s="139"/>
      <c r="I62" s="139"/>
      <c r="J62" s="136"/>
    </row>
    <row r="63" spans="1:10" s="137" customFormat="1" ht="42.75" hidden="1" customHeight="1" x14ac:dyDescent="0.3">
      <c r="A63" s="101" t="s">
        <v>259</v>
      </c>
      <c r="B63" s="101" t="s">
        <v>260</v>
      </c>
      <c r="C63" s="125" t="s">
        <v>53</v>
      </c>
      <c r="D63" s="138" t="s">
        <v>257</v>
      </c>
      <c r="E63" s="134"/>
      <c r="F63" s="134"/>
      <c r="G63" s="134"/>
      <c r="H63" s="139"/>
      <c r="I63" s="139"/>
      <c r="J63" s="136"/>
    </row>
    <row r="64" spans="1:10" s="137" customFormat="1" ht="32.25" hidden="1" customHeight="1" x14ac:dyDescent="0.3">
      <c r="E64" s="134"/>
      <c r="F64" s="134"/>
      <c r="G64" s="134"/>
      <c r="H64" s="139"/>
      <c r="I64" s="139"/>
      <c r="J64" s="136"/>
    </row>
    <row r="65" spans="1:10" s="44" customFormat="1" ht="43.5" customHeight="1" x14ac:dyDescent="0.3">
      <c r="A65" s="258" t="s">
        <v>175</v>
      </c>
      <c r="B65" s="258"/>
      <c r="C65" s="258"/>
      <c r="D65" s="259" t="s">
        <v>98</v>
      </c>
      <c r="E65" s="282"/>
      <c r="F65" s="282"/>
      <c r="G65" s="282"/>
      <c r="H65" s="283">
        <f>SUM(H66)</f>
        <v>125050</v>
      </c>
      <c r="I65" s="283"/>
      <c r="J65" s="43"/>
    </row>
    <row r="66" spans="1:10" s="44" customFormat="1" ht="43.5" customHeight="1" x14ac:dyDescent="0.3">
      <c r="A66" s="258" t="s">
        <v>174</v>
      </c>
      <c r="B66" s="258"/>
      <c r="C66" s="258"/>
      <c r="D66" s="259" t="s">
        <v>98</v>
      </c>
      <c r="E66" s="282"/>
      <c r="F66" s="282"/>
      <c r="G66" s="282"/>
      <c r="H66" s="283">
        <f>SUM(H67:H69)</f>
        <v>125050</v>
      </c>
      <c r="I66" s="283"/>
      <c r="J66" s="43"/>
    </row>
    <row r="67" spans="1:10" s="44" customFormat="1" ht="46.5" hidden="1" customHeight="1" x14ac:dyDescent="0.3">
      <c r="A67" s="42" t="s">
        <v>180</v>
      </c>
      <c r="B67" s="42" t="s">
        <v>102</v>
      </c>
      <c r="C67" s="42" t="s">
        <v>47</v>
      </c>
      <c r="D67" s="124" t="s">
        <v>101</v>
      </c>
      <c r="E67" s="39"/>
      <c r="F67" s="40"/>
      <c r="G67" s="41"/>
      <c r="H67" s="40"/>
      <c r="I67" s="40"/>
      <c r="J67" s="43"/>
    </row>
    <row r="68" spans="1:10" s="44" customFormat="1" ht="64.5" hidden="1" customHeight="1" x14ac:dyDescent="0.3">
      <c r="A68" s="141" t="s">
        <v>192</v>
      </c>
      <c r="B68" s="141" t="s">
        <v>93</v>
      </c>
      <c r="C68" s="125" t="s">
        <v>63</v>
      </c>
      <c r="D68" s="138" t="s">
        <v>20</v>
      </c>
      <c r="E68" s="39"/>
      <c r="F68" s="40"/>
      <c r="G68" s="41"/>
      <c r="H68" s="40"/>
      <c r="I68" s="40"/>
      <c r="J68" s="43"/>
    </row>
    <row r="69" spans="1:10" s="44" customFormat="1" ht="41.25" customHeight="1" x14ac:dyDescent="0.3">
      <c r="A69" s="42" t="s">
        <v>535</v>
      </c>
      <c r="B69" s="42" t="s">
        <v>441</v>
      </c>
      <c r="C69" s="42" t="s">
        <v>60</v>
      </c>
      <c r="D69" s="324" t="s">
        <v>439</v>
      </c>
      <c r="E69" s="39"/>
      <c r="F69" s="40"/>
      <c r="G69" s="41"/>
      <c r="H69" s="40">
        <v>125050</v>
      </c>
      <c r="I69" s="40"/>
      <c r="J69" s="43"/>
    </row>
    <row r="70" spans="1:10" s="774" customFormat="1" ht="35.25" customHeight="1" x14ac:dyDescent="0.25">
      <c r="A70" s="771"/>
      <c r="B70" s="771"/>
      <c r="C70" s="768"/>
      <c r="D70" s="362" t="s">
        <v>411</v>
      </c>
      <c r="E70" s="757"/>
      <c r="F70" s="758"/>
      <c r="G70" s="759"/>
      <c r="H70" s="772">
        <v>32071</v>
      </c>
      <c r="I70" s="758"/>
      <c r="J70" s="773"/>
    </row>
    <row r="71" spans="1:10" s="774" customFormat="1" ht="37.5" customHeight="1" x14ac:dyDescent="0.25">
      <c r="A71" s="771"/>
      <c r="B71" s="771"/>
      <c r="C71" s="768"/>
      <c r="D71" s="362" t="s">
        <v>581</v>
      </c>
      <c r="E71" s="757"/>
      <c r="F71" s="758"/>
      <c r="G71" s="759"/>
      <c r="H71" s="772">
        <v>87000</v>
      </c>
      <c r="I71" s="758"/>
      <c r="J71" s="773"/>
    </row>
    <row r="72" spans="1:10" s="44" customFormat="1" ht="46.5" customHeight="1" x14ac:dyDescent="0.3">
      <c r="A72" s="258" t="s">
        <v>23</v>
      </c>
      <c r="B72" s="258"/>
      <c r="C72" s="258"/>
      <c r="D72" s="298" t="s">
        <v>286</v>
      </c>
      <c r="E72" s="282"/>
      <c r="F72" s="282"/>
      <c r="G72" s="282"/>
      <c r="H72" s="283">
        <f>SUM(H73)</f>
        <v>162740</v>
      </c>
      <c r="I72" s="283"/>
      <c r="J72" s="43"/>
    </row>
    <row r="73" spans="1:10" s="44" customFormat="1" ht="46.5" customHeight="1" x14ac:dyDescent="0.3">
      <c r="A73" s="258" t="s">
        <v>24</v>
      </c>
      <c r="B73" s="258"/>
      <c r="C73" s="258"/>
      <c r="D73" s="298" t="s">
        <v>286</v>
      </c>
      <c r="E73" s="282"/>
      <c r="F73" s="282"/>
      <c r="G73" s="282"/>
      <c r="H73" s="283">
        <f>SUM(H74,H77,H78)</f>
        <v>162740</v>
      </c>
      <c r="I73" s="283"/>
      <c r="J73" s="43"/>
    </row>
    <row r="74" spans="1:10" s="44" customFormat="1" ht="42" customHeight="1" x14ac:dyDescent="0.3">
      <c r="A74" s="42" t="s">
        <v>535</v>
      </c>
      <c r="B74" s="42" t="s">
        <v>441</v>
      </c>
      <c r="C74" s="42" t="s">
        <v>60</v>
      </c>
      <c r="D74" s="324" t="s">
        <v>439</v>
      </c>
      <c r="E74" s="134"/>
      <c r="F74" s="134"/>
      <c r="G74" s="134"/>
      <c r="H74" s="299">
        <v>162740</v>
      </c>
      <c r="I74" s="160"/>
      <c r="J74" s="43"/>
    </row>
    <row r="75" spans="1:10" s="44" customFormat="1" ht="36.75" customHeight="1" x14ac:dyDescent="0.3">
      <c r="A75" s="771"/>
      <c r="B75" s="771"/>
      <c r="C75" s="768"/>
      <c r="D75" s="362" t="s">
        <v>411</v>
      </c>
      <c r="E75" s="134"/>
      <c r="F75" s="134"/>
      <c r="G75" s="134"/>
      <c r="H75" s="340">
        <v>42000</v>
      </c>
      <c r="I75" s="161"/>
      <c r="J75" s="43"/>
    </row>
    <row r="76" spans="1:10" s="44" customFormat="1" ht="34.5" customHeight="1" x14ac:dyDescent="0.3">
      <c r="A76" s="771"/>
      <c r="B76" s="771"/>
      <c r="C76" s="768"/>
      <c r="D76" s="362" t="s">
        <v>581</v>
      </c>
      <c r="E76" s="134"/>
      <c r="F76" s="134"/>
      <c r="G76" s="134"/>
      <c r="H76" s="340">
        <v>116000</v>
      </c>
      <c r="I76" s="161"/>
      <c r="J76" s="43"/>
    </row>
    <row r="77" spans="1:10" s="44" customFormat="1" ht="42" hidden="1" customHeight="1" x14ac:dyDescent="0.3">
      <c r="A77" s="101" t="s">
        <v>207</v>
      </c>
      <c r="B77" s="101" t="s">
        <v>95</v>
      </c>
      <c r="C77" s="101" t="s">
        <v>65</v>
      </c>
      <c r="D77" s="143" t="s">
        <v>208</v>
      </c>
      <c r="E77" s="134"/>
      <c r="F77" s="134"/>
      <c r="G77" s="134"/>
      <c r="H77" s="299"/>
      <c r="I77" s="161"/>
      <c r="J77" s="43"/>
    </row>
    <row r="78" spans="1:10" s="44" customFormat="1" ht="44.25" hidden="1" customHeight="1" x14ac:dyDescent="0.3">
      <c r="A78" s="275" t="s">
        <v>210</v>
      </c>
      <c r="B78" s="275" t="s">
        <v>211</v>
      </c>
      <c r="C78" s="275" t="s">
        <v>66</v>
      </c>
      <c r="D78" s="296" t="s">
        <v>212</v>
      </c>
      <c r="E78" s="134"/>
      <c r="F78" s="134"/>
      <c r="G78" s="134"/>
      <c r="H78" s="299"/>
      <c r="I78" s="97"/>
      <c r="J78" s="43"/>
    </row>
    <row r="79" spans="1:10" s="44" customFormat="1" ht="43.5" hidden="1" customHeight="1" x14ac:dyDescent="0.3">
      <c r="A79" s="258" t="s">
        <v>165</v>
      </c>
      <c r="B79" s="258"/>
      <c r="C79" s="258"/>
      <c r="D79" s="259" t="s">
        <v>99</v>
      </c>
      <c r="E79" s="282"/>
      <c r="F79" s="282"/>
      <c r="G79" s="282"/>
      <c r="H79" s="283">
        <f>SUM(H80)</f>
        <v>0</v>
      </c>
      <c r="I79" s="333"/>
      <c r="J79" s="43"/>
    </row>
    <row r="80" spans="1:10" s="44" customFormat="1" ht="45" hidden="1" customHeight="1" x14ac:dyDescent="0.3">
      <c r="A80" s="258" t="s">
        <v>166</v>
      </c>
      <c r="B80" s="258"/>
      <c r="C80" s="258"/>
      <c r="D80" s="259" t="s">
        <v>99</v>
      </c>
      <c r="E80" s="282"/>
      <c r="F80" s="282"/>
      <c r="G80" s="282"/>
      <c r="H80" s="283">
        <f>SUM(H81)</f>
        <v>0</v>
      </c>
      <c r="I80" s="333"/>
      <c r="J80" s="43"/>
    </row>
    <row r="81" spans="1:20" s="44" customFormat="1" ht="48" hidden="1" customHeight="1" x14ac:dyDescent="0.3">
      <c r="A81" s="42" t="s">
        <v>164</v>
      </c>
      <c r="B81" s="42" t="s">
        <v>102</v>
      </c>
      <c r="C81" s="42" t="s">
        <v>47</v>
      </c>
      <c r="D81" s="124" t="s">
        <v>101</v>
      </c>
      <c r="E81" s="134"/>
      <c r="F81" s="134"/>
      <c r="G81" s="134"/>
      <c r="H81" s="135"/>
      <c r="I81" s="162"/>
      <c r="J81" s="43"/>
    </row>
    <row r="82" spans="1:20" s="44" customFormat="1" ht="42.75" customHeight="1" x14ac:dyDescent="0.3">
      <c r="A82" s="108"/>
      <c r="B82" s="108"/>
      <c r="C82" s="35"/>
      <c r="D82" s="145" t="s">
        <v>76</v>
      </c>
      <c r="E82" s="36"/>
      <c r="F82" s="103"/>
      <c r="G82" s="36"/>
      <c r="H82" s="540">
        <f>SUM(H11,H23,H37,H66,H73)</f>
        <v>51426517</v>
      </c>
      <c r="I82" s="144"/>
      <c r="J82" s="43"/>
    </row>
    <row r="83" spans="1:20" ht="60" customHeight="1" x14ac:dyDescent="0.3">
      <c r="A83" s="26"/>
      <c r="B83" s="26"/>
      <c r="C83" s="26"/>
      <c r="D83" s="23"/>
      <c r="E83" s="23"/>
      <c r="F83" s="23"/>
      <c r="G83" s="23"/>
      <c r="H83" s="23"/>
      <c r="I83" s="23"/>
      <c r="J83" s="23"/>
    </row>
    <row r="84" spans="1:20" ht="45.75" customHeight="1" x14ac:dyDescent="0.3">
      <c r="A84" s="26"/>
      <c r="B84" s="26"/>
      <c r="C84" s="26"/>
      <c r="D84" s="27"/>
      <c r="E84" s="27"/>
      <c r="F84" s="27"/>
      <c r="G84" s="27"/>
      <c r="H84" s="21"/>
      <c r="I84" s="21"/>
      <c r="J84" s="21"/>
    </row>
    <row r="85" spans="1:20" ht="18.75" x14ac:dyDescent="0.3">
      <c r="A85" s="26"/>
      <c r="B85" s="26"/>
      <c r="C85" s="26"/>
      <c r="D85" s="23"/>
      <c r="E85" s="23"/>
      <c r="F85" s="23"/>
      <c r="G85" s="23"/>
      <c r="H85" s="21"/>
      <c r="I85" s="21"/>
      <c r="J85" s="21"/>
    </row>
    <row r="86" spans="1:20" ht="20.25" x14ac:dyDescent="0.3">
      <c r="A86" s="28"/>
      <c r="B86" s="28"/>
      <c r="C86" s="28"/>
      <c r="D86" s="29"/>
      <c r="E86" s="29"/>
      <c r="F86" s="29"/>
      <c r="G86" s="29"/>
      <c r="H86" s="21"/>
      <c r="I86" s="21"/>
      <c r="J86" s="21"/>
    </row>
    <row r="87" spans="1:20" ht="15.75" x14ac:dyDescent="0.25">
      <c r="H87" s="21"/>
      <c r="I87" s="21"/>
      <c r="J87" s="21"/>
    </row>
    <row r="91" spans="1:20" ht="15.75" x14ac:dyDescent="0.2">
      <c r="E91" s="30"/>
      <c r="F91" s="31"/>
      <c r="G91" s="32"/>
    </row>
    <row r="92" spans="1:20" ht="20.25" x14ac:dyDescent="0.3">
      <c r="E92" s="30"/>
      <c r="F92" s="33"/>
      <c r="G92" s="32"/>
      <c r="M92" s="939"/>
      <c r="N92" s="939"/>
      <c r="O92" s="939"/>
      <c r="P92" s="939"/>
      <c r="Q92" s="939"/>
      <c r="R92" s="939"/>
      <c r="S92" s="939"/>
      <c r="T92" s="939"/>
    </row>
    <row r="93" spans="1:20" ht="20.25" x14ac:dyDescent="0.3">
      <c r="E93" s="32"/>
      <c r="F93" s="32"/>
      <c r="G93" s="32"/>
      <c r="M93" s="939"/>
      <c r="N93" s="939"/>
      <c r="O93" s="939"/>
      <c r="P93" s="939"/>
      <c r="Q93" s="939"/>
      <c r="R93" s="939"/>
      <c r="S93" s="939"/>
      <c r="T93" s="939"/>
    </row>
  </sheetData>
  <mergeCells count="2">
    <mergeCell ref="M93:T93"/>
    <mergeCell ref="M92:T92"/>
  </mergeCells>
  <phoneticPr fontId="3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92"/>
  <sheetViews>
    <sheetView view="pageBreakPreview" topLeftCell="A57" zoomScale="90" zoomScaleNormal="100" zoomScaleSheetLayoutView="90" workbookViewId="0">
      <selection activeCell="H100" sqref="H100"/>
    </sheetView>
  </sheetViews>
  <sheetFormatPr defaultRowHeight="12.75" x14ac:dyDescent="0.2"/>
  <cols>
    <col min="1" max="1" width="12.42578125" style="20" customWidth="1"/>
    <col min="2" max="2" width="12.140625" style="20" customWidth="1"/>
    <col min="3" max="3" width="15.42578125" style="20" customWidth="1"/>
    <col min="4" max="4" width="62.140625" style="20" customWidth="1"/>
    <col min="5" max="5" width="53.5703125" style="20" customWidth="1"/>
    <col min="6" max="6" width="28.28515625" style="20" customWidth="1"/>
    <col min="7" max="7" width="18.85546875" style="328" customWidth="1"/>
    <col min="8" max="8" width="19.140625" style="95" customWidth="1"/>
    <col min="9" max="9" width="15.85546875" style="20" customWidth="1"/>
    <col min="10" max="10" width="16.5703125" style="20" customWidth="1"/>
    <col min="11" max="11" width="17.28515625" style="20" customWidth="1"/>
    <col min="12" max="12" width="16" style="20" customWidth="1"/>
    <col min="13" max="16384" width="9.140625" style="20"/>
  </cols>
  <sheetData>
    <row r="4" spans="1:12" ht="57" customHeight="1" x14ac:dyDescent="0.2"/>
    <row r="5" spans="1:12" ht="16.350000000000001" customHeight="1" x14ac:dyDescent="0.3">
      <c r="D5" s="940"/>
      <c r="E5" s="940"/>
      <c r="F5" s="940"/>
      <c r="G5" s="940"/>
      <c r="H5" s="940"/>
      <c r="I5" s="940"/>
    </row>
    <row r="6" spans="1:12" ht="18.75" x14ac:dyDescent="0.3">
      <c r="D6" s="941"/>
      <c r="E6" s="941"/>
      <c r="F6" s="941"/>
      <c r="G6" s="941"/>
      <c r="H6" s="941"/>
      <c r="I6" s="941"/>
      <c r="J6" s="941"/>
    </row>
    <row r="7" spans="1:12" ht="27" customHeight="1" x14ac:dyDescent="0.3">
      <c r="D7" s="70"/>
      <c r="E7" s="70"/>
      <c r="F7" s="167"/>
      <c r="G7" s="228"/>
      <c r="H7" s="70"/>
      <c r="I7" s="70"/>
      <c r="J7" s="70"/>
    </row>
    <row r="8" spans="1:12" ht="19.5" customHeight="1" x14ac:dyDescent="0.3">
      <c r="E8" s="71"/>
      <c r="F8" s="71"/>
      <c r="G8" s="228"/>
      <c r="H8" s="72"/>
      <c r="I8" s="73" t="s">
        <v>0</v>
      </c>
    </row>
    <row r="9" spans="1:12" s="170" customFormat="1" ht="27" customHeight="1" x14ac:dyDescent="0.2">
      <c r="A9" s="944" t="s">
        <v>348</v>
      </c>
      <c r="B9" s="944" t="s">
        <v>350</v>
      </c>
      <c r="C9" s="944" t="s">
        <v>349</v>
      </c>
      <c r="D9" s="945" t="s">
        <v>351</v>
      </c>
      <c r="E9" s="946" t="s">
        <v>359</v>
      </c>
      <c r="F9" s="946" t="s">
        <v>360</v>
      </c>
      <c r="G9" s="947" t="s">
        <v>352</v>
      </c>
      <c r="H9" s="948" t="s">
        <v>71</v>
      </c>
      <c r="I9" s="942" t="s">
        <v>72</v>
      </c>
      <c r="J9" s="943"/>
    </row>
    <row r="10" spans="1:12" s="170" customFormat="1" ht="86.25" customHeight="1" x14ac:dyDescent="0.2">
      <c r="A10" s="846"/>
      <c r="B10" s="846"/>
      <c r="C10" s="846"/>
      <c r="D10" s="846"/>
      <c r="E10" s="846"/>
      <c r="F10" s="846"/>
      <c r="G10" s="846"/>
      <c r="H10" s="846"/>
      <c r="I10" s="169" t="s">
        <v>344</v>
      </c>
      <c r="J10" s="173" t="s">
        <v>353</v>
      </c>
    </row>
    <row r="11" spans="1:12" s="174" customFormat="1" ht="15.75" customHeight="1" x14ac:dyDescent="0.2">
      <c r="A11" s="168">
        <v>1</v>
      </c>
      <c r="B11" s="168">
        <v>2</v>
      </c>
      <c r="C11" s="168">
        <v>3</v>
      </c>
      <c r="D11" s="168">
        <v>4</v>
      </c>
      <c r="E11" s="184">
        <v>5</v>
      </c>
      <c r="F11" s="184">
        <v>6</v>
      </c>
      <c r="G11" s="184">
        <v>7</v>
      </c>
      <c r="H11" s="184">
        <v>8</v>
      </c>
      <c r="I11" s="168">
        <v>9</v>
      </c>
      <c r="J11" s="184">
        <v>10</v>
      </c>
    </row>
    <row r="12" spans="1:12" ht="46.5" customHeight="1" x14ac:dyDescent="0.3">
      <c r="A12" s="357" t="s">
        <v>105</v>
      </c>
      <c r="B12" s="357"/>
      <c r="C12" s="357"/>
      <c r="D12" s="358" t="s">
        <v>96</v>
      </c>
      <c r="E12" s="359"/>
      <c r="F12" s="359"/>
      <c r="G12" s="543">
        <f>SUM(G13)</f>
        <v>-10915545.199999999</v>
      </c>
      <c r="H12" s="543">
        <f t="shared" ref="H12:J12" si="0">SUM(H13)</f>
        <v>-9605545.1999999993</v>
      </c>
      <c r="I12" s="261">
        <f t="shared" si="0"/>
        <v>-1310000</v>
      </c>
      <c r="J12" s="261">
        <f t="shared" si="0"/>
        <v>-1310000</v>
      </c>
      <c r="K12" s="104"/>
      <c r="L12" s="104"/>
    </row>
    <row r="13" spans="1:12" ht="45" customHeight="1" x14ac:dyDescent="0.3">
      <c r="A13" s="357" t="s">
        <v>106</v>
      </c>
      <c r="B13" s="357"/>
      <c r="C13" s="357"/>
      <c r="D13" s="358" t="s">
        <v>96</v>
      </c>
      <c r="E13" s="359"/>
      <c r="F13" s="359"/>
      <c r="G13" s="543">
        <f>SUM(G14:G43)</f>
        <v>-10915545.199999999</v>
      </c>
      <c r="H13" s="543">
        <f>SUM(H14:H43)</f>
        <v>-9605545.1999999993</v>
      </c>
      <c r="I13" s="261">
        <f t="shared" ref="I13:J13" si="1">SUM(I14:I43)</f>
        <v>-1310000</v>
      </c>
      <c r="J13" s="261">
        <f t="shared" si="1"/>
        <v>-1310000</v>
      </c>
    </row>
    <row r="14" spans="1:12" s="547" customFormat="1" ht="78.75" customHeight="1" x14ac:dyDescent="0.3">
      <c r="A14" s="42" t="s">
        <v>539</v>
      </c>
      <c r="B14" s="42" t="s">
        <v>58</v>
      </c>
      <c r="C14" s="42" t="s">
        <v>59</v>
      </c>
      <c r="D14" s="124" t="s">
        <v>540</v>
      </c>
      <c r="E14" s="150" t="s">
        <v>565</v>
      </c>
      <c r="F14" s="77" t="s">
        <v>566</v>
      </c>
      <c r="G14" s="544">
        <f t="shared" ref="G14:G15" si="2">SUM(H14:I14)</f>
        <v>200000</v>
      </c>
      <c r="H14" s="548">
        <v>200000</v>
      </c>
      <c r="I14" s="546"/>
      <c r="J14" s="546"/>
    </row>
    <row r="15" spans="1:12" s="547" customFormat="1" ht="60" customHeight="1" x14ac:dyDescent="0.3">
      <c r="A15" s="42" t="s">
        <v>417</v>
      </c>
      <c r="B15" s="42" t="s">
        <v>418</v>
      </c>
      <c r="C15" s="42" t="s">
        <v>419</v>
      </c>
      <c r="D15" s="323" t="s">
        <v>420</v>
      </c>
      <c r="E15" s="77" t="s">
        <v>382</v>
      </c>
      <c r="F15" s="77" t="s">
        <v>383</v>
      </c>
      <c r="G15" s="544">
        <f t="shared" si="2"/>
        <v>166000</v>
      </c>
      <c r="H15" s="548">
        <v>166000</v>
      </c>
      <c r="I15" s="546"/>
      <c r="J15" s="546"/>
    </row>
    <row r="16" spans="1:12" ht="42.75" customHeight="1" x14ac:dyDescent="0.3">
      <c r="A16" s="154" t="s">
        <v>109</v>
      </c>
      <c r="B16" s="154" t="s">
        <v>110</v>
      </c>
      <c r="C16" s="154" t="s">
        <v>46</v>
      </c>
      <c r="D16" s="409" t="s">
        <v>108</v>
      </c>
      <c r="E16" s="77" t="s">
        <v>382</v>
      </c>
      <c r="F16" s="77" t="s">
        <v>383</v>
      </c>
      <c r="G16" s="544">
        <f>SUM(H16:I16)</f>
        <v>-8602307.1999999993</v>
      </c>
      <c r="H16" s="545">
        <v>-10292307.199999999</v>
      </c>
      <c r="I16" s="80">
        <v>1690000</v>
      </c>
      <c r="J16" s="775">
        <v>1690000</v>
      </c>
    </row>
    <row r="17" spans="1:10" s="367" customFormat="1" ht="47.25" hidden="1" customHeight="1" x14ac:dyDescent="0.3">
      <c r="A17" s="156" t="s">
        <v>112</v>
      </c>
      <c r="B17" s="156" t="s">
        <v>113</v>
      </c>
      <c r="C17" s="156" t="s">
        <v>82</v>
      </c>
      <c r="D17" s="366" t="s">
        <v>114</v>
      </c>
      <c r="E17" s="153" t="s">
        <v>382</v>
      </c>
      <c r="F17" s="153" t="s">
        <v>383</v>
      </c>
      <c r="G17" s="243">
        <f t="shared" ref="G17:G43" si="3">SUM(H17:I17)</f>
        <v>0</v>
      </c>
      <c r="H17" s="239"/>
      <c r="I17" s="365"/>
      <c r="J17" s="175"/>
    </row>
    <row r="18" spans="1:10" s="367" customFormat="1" ht="61.5" hidden="1" customHeight="1" x14ac:dyDescent="0.3">
      <c r="A18" s="156" t="s">
        <v>115</v>
      </c>
      <c r="B18" s="156" t="s">
        <v>116</v>
      </c>
      <c r="C18" s="156" t="s">
        <v>82</v>
      </c>
      <c r="D18" s="368" t="s">
        <v>117</v>
      </c>
      <c r="E18" s="153" t="s">
        <v>382</v>
      </c>
      <c r="F18" s="153" t="s">
        <v>383</v>
      </c>
      <c r="G18" s="243">
        <f t="shared" si="3"/>
        <v>0</v>
      </c>
      <c r="H18" s="239"/>
      <c r="I18" s="155"/>
      <c r="J18" s="175"/>
    </row>
    <row r="19" spans="1:10" s="151" customFormat="1" ht="42.75" hidden="1" customHeight="1" x14ac:dyDescent="0.3">
      <c r="A19" s="156" t="s">
        <v>118</v>
      </c>
      <c r="B19" s="156" t="s">
        <v>119</v>
      </c>
      <c r="C19" s="156" t="s">
        <v>82</v>
      </c>
      <c r="D19" s="238" t="s">
        <v>13</v>
      </c>
      <c r="E19" s="153" t="s">
        <v>382</v>
      </c>
      <c r="F19" s="153" t="s">
        <v>383</v>
      </c>
      <c r="G19" s="243">
        <f t="shared" si="3"/>
        <v>0</v>
      </c>
      <c r="H19" s="239"/>
      <c r="I19" s="155"/>
      <c r="J19" s="175"/>
    </row>
    <row r="20" spans="1:10" s="100" customFormat="1" ht="50.25" hidden="1" customHeight="1" x14ac:dyDescent="0.3">
      <c r="A20" s="156" t="s">
        <v>111</v>
      </c>
      <c r="B20" s="156" t="s">
        <v>121</v>
      </c>
      <c r="C20" s="156" t="s">
        <v>82</v>
      </c>
      <c r="D20" s="238" t="s">
        <v>120</v>
      </c>
      <c r="E20" s="153" t="s">
        <v>382</v>
      </c>
      <c r="F20" s="153" t="s">
        <v>383</v>
      </c>
      <c r="G20" s="243">
        <f t="shared" si="3"/>
        <v>0</v>
      </c>
      <c r="H20" s="243"/>
      <c r="I20" s="155"/>
      <c r="J20" s="176"/>
    </row>
    <row r="21" spans="1:10" s="100" customFormat="1" ht="43.5" hidden="1" customHeight="1" x14ac:dyDescent="0.3">
      <c r="A21" s="156" t="s">
        <v>123</v>
      </c>
      <c r="B21" s="156" t="s">
        <v>85</v>
      </c>
      <c r="C21" s="156" t="s">
        <v>55</v>
      </c>
      <c r="D21" s="369" t="s">
        <v>14</v>
      </c>
      <c r="E21" s="245" t="s">
        <v>300</v>
      </c>
      <c r="F21" s="153" t="s">
        <v>384</v>
      </c>
      <c r="G21" s="243">
        <f t="shared" si="3"/>
        <v>0</v>
      </c>
      <c r="H21" s="243"/>
      <c r="I21" s="155"/>
      <c r="J21" s="176"/>
    </row>
    <row r="22" spans="1:10" s="248" customFormat="1" ht="48" hidden="1" customHeight="1" x14ac:dyDescent="0.3">
      <c r="A22" s="370" t="s">
        <v>122</v>
      </c>
      <c r="B22" s="370" t="s">
        <v>125</v>
      </c>
      <c r="C22" s="370" t="s">
        <v>55</v>
      </c>
      <c r="D22" s="371" t="s">
        <v>124</v>
      </c>
      <c r="E22" s="245" t="s">
        <v>300</v>
      </c>
      <c r="F22" s="153" t="s">
        <v>384</v>
      </c>
      <c r="G22" s="243">
        <f t="shared" si="3"/>
        <v>0</v>
      </c>
      <c r="H22" s="243"/>
      <c r="I22" s="155"/>
      <c r="J22" s="247"/>
    </row>
    <row r="23" spans="1:10" s="102" customFormat="1" ht="45" hidden="1" customHeight="1" x14ac:dyDescent="0.3">
      <c r="A23" s="250" t="s">
        <v>126</v>
      </c>
      <c r="B23" s="156" t="s">
        <v>127</v>
      </c>
      <c r="C23" s="250" t="s">
        <v>55</v>
      </c>
      <c r="D23" s="238" t="s">
        <v>128</v>
      </c>
      <c r="E23" s="245" t="s">
        <v>300</v>
      </c>
      <c r="F23" s="153" t="s">
        <v>385</v>
      </c>
      <c r="G23" s="243">
        <f t="shared" si="3"/>
        <v>0</v>
      </c>
      <c r="H23" s="240"/>
      <c r="I23" s="242"/>
      <c r="J23" s="176"/>
    </row>
    <row r="24" spans="1:10" s="102" customFormat="1" ht="45" hidden="1" customHeight="1" x14ac:dyDescent="0.3">
      <c r="A24" s="156" t="s">
        <v>129</v>
      </c>
      <c r="B24" s="156" t="s">
        <v>130</v>
      </c>
      <c r="C24" s="156" t="s">
        <v>55</v>
      </c>
      <c r="D24" s="244" t="s">
        <v>131</v>
      </c>
      <c r="E24" s="245" t="s">
        <v>300</v>
      </c>
      <c r="F24" s="153" t="s">
        <v>384</v>
      </c>
      <c r="G24" s="243">
        <f t="shared" si="3"/>
        <v>0</v>
      </c>
      <c r="H24" s="239"/>
      <c r="I24" s="155"/>
      <c r="J24" s="177"/>
    </row>
    <row r="25" spans="1:10" s="102" customFormat="1" ht="84" hidden="1" customHeight="1" x14ac:dyDescent="0.3">
      <c r="A25" s="250" t="s">
        <v>134</v>
      </c>
      <c r="B25" s="156" t="s">
        <v>87</v>
      </c>
      <c r="C25" s="250" t="s">
        <v>55</v>
      </c>
      <c r="D25" s="238" t="s">
        <v>15</v>
      </c>
      <c r="E25" s="245" t="s">
        <v>291</v>
      </c>
      <c r="F25" s="153" t="s">
        <v>385</v>
      </c>
      <c r="G25" s="243">
        <f t="shared" si="3"/>
        <v>0</v>
      </c>
      <c r="H25" s="243"/>
      <c r="I25" s="155"/>
      <c r="J25" s="177"/>
    </row>
    <row r="26" spans="1:10" s="102" customFormat="1" ht="50.25" hidden="1" customHeight="1" x14ac:dyDescent="0.3">
      <c r="A26" s="156" t="s">
        <v>135</v>
      </c>
      <c r="B26" s="156" t="s">
        <v>136</v>
      </c>
      <c r="C26" s="156" t="s">
        <v>54</v>
      </c>
      <c r="D26" s="238" t="s">
        <v>139</v>
      </c>
      <c r="E26" s="245" t="s">
        <v>300</v>
      </c>
      <c r="F26" s="153" t="s">
        <v>384</v>
      </c>
      <c r="G26" s="243">
        <f t="shared" si="3"/>
        <v>0</v>
      </c>
      <c r="H26" s="243"/>
      <c r="I26" s="155"/>
      <c r="J26" s="177"/>
    </row>
    <row r="27" spans="1:10" ht="58.5" customHeight="1" x14ac:dyDescent="0.3">
      <c r="A27" s="154" t="s">
        <v>140</v>
      </c>
      <c r="B27" s="154" t="s">
        <v>89</v>
      </c>
      <c r="C27" s="154" t="s">
        <v>53</v>
      </c>
      <c r="D27" s="159" t="s">
        <v>17</v>
      </c>
      <c r="E27" s="77" t="s">
        <v>594</v>
      </c>
      <c r="F27" s="77" t="s">
        <v>386</v>
      </c>
      <c r="G27" s="98">
        <f t="shared" si="3"/>
        <v>31200</v>
      </c>
      <c r="H27" s="97">
        <v>31200</v>
      </c>
      <c r="I27" s="80"/>
      <c r="J27" s="561"/>
    </row>
    <row r="28" spans="1:10" s="411" customFormat="1" ht="57.75" customHeight="1" x14ac:dyDescent="0.3">
      <c r="A28" s="154" t="s">
        <v>141</v>
      </c>
      <c r="B28" s="154" t="s">
        <v>90</v>
      </c>
      <c r="C28" s="562" t="s">
        <v>53</v>
      </c>
      <c r="D28" s="159" t="s">
        <v>16</v>
      </c>
      <c r="E28" s="77" t="s">
        <v>594</v>
      </c>
      <c r="F28" s="77" t="s">
        <v>386</v>
      </c>
      <c r="G28" s="98">
        <f t="shared" si="3"/>
        <v>21242</v>
      </c>
      <c r="H28" s="98">
        <v>21242</v>
      </c>
      <c r="I28" s="80"/>
      <c r="J28" s="563"/>
    </row>
    <row r="29" spans="1:10" s="411" customFormat="1" ht="57.75" customHeight="1" x14ac:dyDescent="0.3">
      <c r="A29" s="42" t="s">
        <v>569</v>
      </c>
      <c r="B29" s="42" t="s">
        <v>571</v>
      </c>
      <c r="C29" s="560" t="s">
        <v>53</v>
      </c>
      <c r="D29" s="159" t="s">
        <v>570</v>
      </c>
      <c r="E29" s="77" t="s">
        <v>594</v>
      </c>
      <c r="F29" s="77" t="s">
        <v>386</v>
      </c>
      <c r="G29" s="98">
        <f t="shared" si="3"/>
        <v>231000</v>
      </c>
      <c r="H29" s="98">
        <v>231000</v>
      </c>
      <c r="I29" s="80"/>
      <c r="J29" s="563"/>
    </row>
    <row r="30" spans="1:10" s="411" customFormat="1" ht="58.5" customHeight="1" x14ac:dyDescent="0.3">
      <c r="A30" s="273" t="s">
        <v>375</v>
      </c>
      <c r="B30" s="273" t="s">
        <v>222</v>
      </c>
      <c r="C30" s="273" t="s">
        <v>363</v>
      </c>
      <c r="D30" s="274" t="s">
        <v>223</v>
      </c>
      <c r="E30" s="410" t="s">
        <v>387</v>
      </c>
      <c r="F30" s="77" t="s">
        <v>388</v>
      </c>
      <c r="G30" s="98">
        <f t="shared" si="3"/>
        <v>-4000000</v>
      </c>
      <c r="H30" s="98"/>
      <c r="I30" s="98">
        <v>-4000000</v>
      </c>
      <c r="J30" s="98">
        <v>-4000000</v>
      </c>
    </row>
    <row r="31" spans="1:10" s="367" customFormat="1" ht="55.5" hidden="1" customHeight="1" x14ac:dyDescent="0.3">
      <c r="A31" s="372" t="s">
        <v>376</v>
      </c>
      <c r="B31" s="372" t="s">
        <v>377</v>
      </c>
      <c r="C31" s="372" t="s">
        <v>56</v>
      </c>
      <c r="D31" s="373" t="s">
        <v>378</v>
      </c>
      <c r="E31" s="153" t="s">
        <v>293</v>
      </c>
      <c r="F31" s="153" t="s">
        <v>389</v>
      </c>
      <c r="G31" s="243">
        <f t="shared" si="3"/>
        <v>0</v>
      </c>
      <c r="H31" s="243"/>
      <c r="I31" s="155"/>
      <c r="J31" s="155"/>
    </row>
    <row r="32" spans="1:10" s="367" customFormat="1" ht="69" hidden="1" customHeight="1" x14ac:dyDescent="0.3">
      <c r="A32" s="370" t="s">
        <v>370</v>
      </c>
      <c r="B32" s="370" t="s">
        <v>371</v>
      </c>
      <c r="C32" s="374" t="s">
        <v>56</v>
      </c>
      <c r="D32" s="375" t="s">
        <v>369</v>
      </c>
      <c r="E32" s="153" t="s">
        <v>406</v>
      </c>
      <c r="F32" s="153" t="s">
        <v>390</v>
      </c>
      <c r="G32" s="243">
        <f t="shared" si="3"/>
        <v>0</v>
      </c>
      <c r="H32" s="243"/>
      <c r="I32" s="155"/>
      <c r="J32" s="175"/>
    </row>
    <row r="33" spans="1:10" s="367" customFormat="1" ht="69" hidden="1" customHeight="1" x14ac:dyDescent="0.3">
      <c r="A33" s="370" t="s">
        <v>370</v>
      </c>
      <c r="B33" s="370" t="s">
        <v>371</v>
      </c>
      <c r="C33" s="374" t="s">
        <v>56</v>
      </c>
      <c r="D33" s="375" t="s">
        <v>369</v>
      </c>
      <c r="E33" s="245" t="s">
        <v>289</v>
      </c>
      <c r="F33" s="245" t="s">
        <v>364</v>
      </c>
      <c r="G33" s="243">
        <f t="shared" si="3"/>
        <v>0</v>
      </c>
      <c r="H33" s="243"/>
      <c r="I33" s="155"/>
      <c r="J33" s="175"/>
    </row>
    <row r="34" spans="1:10" s="241" customFormat="1" ht="49.5" hidden="1" customHeight="1" x14ac:dyDescent="0.3">
      <c r="A34" s="156" t="s">
        <v>142</v>
      </c>
      <c r="B34" s="156" t="s">
        <v>143</v>
      </c>
      <c r="C34" s="156" t="s">
        <v>56</v>
      </c>
      <c r="D34" s="376" t="s">
        <v>144</v>
      </c>
      <c r="E34" s="153" t="s">
        <v>294</v>
      </c>
      <c r="F34" s="245" t="s">
        <v>391</v>
      </c>
      <c r="G34" s="243">
        <f t="shared" si="3"/>
        <v>0</v>
      </c>
      <c r="H34" s="243"/>
      <c r="I34" s="155"/>
      <c r="J34" s="377"/>
    </row>
    <row r="35" spans="1:10" s="380" customFormat="1" ht="61.5" customHeight="1" x14ac:dyDescent="0.35">
      <c r="A35" s="154" t="s">
        <v>408</v>
      </c>
      <c r="B35" s="42" t="s">
        <v>409</v>
      </c>
      <c r="C35" s="42" t="s">
        <v>363</v>
      </c>
      <c r="D35" s="327" t="s">
        <v>410</v>
      </c>
      <c r="E35" s="381" t="s">
        <v>416</v>
      </c>
      <c r="F35" s="150" t="s">
        <v>415</v>
      </c>
      <c r="G35" s="98">
        <f t="shared" si="3"/>
        <v>1000000</v>
      </c>
      <c r="H35" s="98"/>
      <c r="I35" s="80">
        <v>1000000</v>
      </c>
      <c r="J35" s="80">
        <v>1000000</v>
      </c>
    </row>
    <row r="36" spans="1:10" s="102" customFormat="1" ht="63" hidden="1" customHeight="1" x14ac:dyDescent="0.3">
      <c r="A36" s="156" t="s">
        <v>145</v>
      </c>
      <c r="B36" s="156" t="s">
        <v>146</v>
      </c>
      <c r="C36" s="156" t="s">
        <v>69</v>
      </c>
      <c r="D36" s="368" t="s">
        <v>19</v>
      </c>
      <c r="E36" s="153" t="s">
        <v>302</v>
      </c>
      <c r="F36" s="245" t="s">
        <v>395</v>
      </c>
      <c r="G36" s="243">
        <f t="shared" si="3"/>
        <v>0</v>
      </c>
      <c r="H36" s="239"/>
      <c r="I36" s="155"/>
      <c r="J36" s="177"/>
    </row>
    <row r="37" spans="1:10" s="100" customFormat="1" ht="69.75" hidden="1" customHeight="1" x14ac:dyDescent="0.3">
      <c r="A37" s="370" t="s">
        <v>372</v>
      </c>
      <c r="B37" s="370" t="s">
        <v>228</v>
      </c>
      <c r="C37" s="370" t="s">
        <v>57</v>
      </c>
      <c r="D37" s="368" t="s">
        <v>227</v>
      </c>
      <c r="E37" s="153" t="s">
        <v>393</v>
      </c>
      <c r="F37" s="245" t="s">
        <v>392</v>
      </c>
      <c r="G37" s="243">
        <f t="shared" si="3"/>
        <v>0</v>
      </c>
      <c r="H37" s="239"/>
      <c r="I37" s="155"/>
      <c r="J37" s="176"/>
    </row>
    <row r="38" spans="1:10" s="100" customFormat="1" ht="60.75" hidden="1" customHeight="1" x14ac:dyDescent="0.3">
      <c r="A38" s="156" t="s">
        <v>149</v>
      </c>
      <c r="B38" s="156" t="s">
        <v>150</v>
      </c>
      <c r="C38" s="156" t="s">
        <v>60</v>
      </c>
      <c r="D38" s="244" t="s">
        <v>84</v>
      </c>
      <c r="E38" s="153" t="s">
        <v>293</v>
      </c>
      <c r="F38" s="150"/>
      <c r="G38" s="98">
        <f t="shared" si="3"/>
        <v>0</v>
      </c>
      <c r="H38" s="243"/>
      <c r="I38" s="155"/>
      <c r="J38" s="176"/>
    </row>
    <row r="39" spans="1:10" s="100" customFormat="1" ht="48" hidden="1" customHeight="1" x14ac:dyDescent="0.3">
      <c r="A39" s="156" t="s">
        <v>149</v>
      </c>
      <c r="B39" s="156" t="s">
        <v>150</v>
      </c>
      <c r="C39" s="156" t="s">
        <v>60</v>
      </c>
      <c r="D39" s="244" t="s">
        <v>84</v>
      </c>
      <c r="E39" s="153" t="s">
        <v>294</v>
      </c>
      <c r="F39" s="150"/>
      <c r="G39" s="98">
        <f t="shared" si="3"/>
        <v>0</v>
      </c>
      <c r="H39" s="243"/>
      <c r="I39" s="155"/>
      <c r="J39" s="176"/>
    </row>
    <row r="40" spans="1:10" ht="59.25" customHeight="1" x14ac:dyDescent="0.3">
      <c r="A40" s="154" t="s">
        <v>152</v>
      </c>
      <c r="B40" s="154" t="s">
        <v>153</v>
      </c>
      <c r="C40" s="154" t="s">
        <v>60</v>
      </c>
      <c r="D40" s="325" t="s">
        <v>151</v>
      </c>
      <c r="E40" s="77" t="s">
        <v>413</v>
      </c>
      <c r="F40" s="150" t="s">
        <v>414</v>
      </c>
      <c r="G40" s="98">
        <f t="shared" si="3"/>
        <v>37320</v>
      </c>
      <c r="H40" s="364">
        <v>37320</v>
      </c>
      <c r="I40" s="80"/>
      <c r="J40" s="326"/>
    </row>
    <row r="41" spans="1:10" s="102" customFormat="1" ht="69" hidden="1" customHeight="1" x14ac:dyDescent="0.3">
      <c r="A41" s="42" t="s">
        <v>161</v>
      </c>
      <c r="B41" s="42" t="s">
        <v>162</v>
      </c>
      <c r="C41" s="42" t="s">
        <v>58</v>
      </c>
      <c r="D41" s="324" t="s">
        <v>163</v>
      </c>
      <c r="E41" s="77" t="s">
        <v>290</v>
      </c>
      <c r="F41" s="150" t="s">
        <v>392</v>
      </c>
      <c r="G41" s="98">
        <f t="shared" si="3"/>
        <v>0</v>
      </c>
      <c r="H41" s="97"/>
      <c r="I41" s="155"/>
      <c r="J41" s="177"/>
    </row>
    <row r="42" spans="1:10" s="102" customFormat="1" ht="72.75" hidden="1" customHeight="1" x14ac:dyDescent="0.3">
      <c r="A42" s="378" t="s">
        <v>379</v>
      </c>
      <c r="B42" s="370" t="s">
        <v>380</v>
      </c>
      <c r="C42" s="378" t="s">
        <v>68</v>
      </c>
      <c r="D42" s="379" t="s">
        <v>381</v>
      </c>
      <c r="E42" s="153" t="s">
        <v>295</v>
      </c>
      <c r="F42" s="245" t="s">
        <v>394</v>
      </c>
      <c r="G42" s="243">
        <f t="shared" si="3"/>
        <v>0</v>
      </c>
      <c r="H42" s="252"/>
      <c r="I42" s="155"/>
      <c r="J42" s="177"/>
    </row>
    <row r="43" spans="1:10" s="102" customFormat="1" ht="48" hidden="1" customHeight="1" x14ac:dyDescent="0.3">
      <c r="A43" s="156" t="s">
        <v>161</v>
      </c>
      <c r="B43" s="156" t="s">
        <v>162</v>
      </c>
      <c r="C43" s="156" t="s">
        <v>58</v>
      </c>
      <c r="D43" s="244" t="s">
        <v>163</v>
      </c>
      <c r="E43" s="245" t="s">
        <v>291</v>
      </c>
      <c r="F43" s="153" t="s">
        <v>385</v>
      </c>
      <c r="G43" s="243">
        <f t="shared" si="3"/>
        <v>0</v>
      </c>
      <c r="H43" s="239"/>
      <c r="I43" s="155"/>
      <c r="J43" s="177"/>
    </row>
    <row r="44" spans="1:10" s="99" customFormat="1" ht="60.75" customHeight="1" x14ac:dyDescent="0.3">
      <c r="A44" s="357" t="s">
        <v>25</v>
      </c>
      <c r="B44" s="357"/>
      <c r="C44" s="357"/>
      <c r="D44" s="358" t="s">
        <v>100</v>
      </c>
      <c r="E44" s="360"/>
      <c r="F44" s="360"/>
      <c r="G44" s="297">
        <f>SUM(G45)</f>
        <v>46727211</v>
      </c>
      <c r="H44" s="297">
        <f t="shared" ref="H44:J44" si="4">SUM(H45)</f>
        <v>0</v>
      </c>
      <c r="I44" s="297">
        <f t="shared" si="4"/>
        <v>46727211</v>
      </c>
      <c r="J44" s="297">
        <f t="shared" si="4"/>
        <v>46377211</v>
      </c>
    </row>
    <row r="45" spans="1:10" s="99" customFormat="1" ht="63" customHeight="1" x14ac:dyDescent="0.3">
      <c r="A45" s="357" t="s">
        <v>26</v>
      </c>
      <c r="B45" s="357"/>
      <c r="C45" s="357"/>
      <c r="D45" s="358" t="s">
        <v>100</v>
      </c>
      <c r="E45" s="360"/>
      <c r="F45" s="360"/>
      <c r="G45" s="297">
        <f>SUM(G46:G60)</f>
        <v>46727211</v>
      </c>
      <c r="H45" s="297">
        <f t="shared" ref="H45" si="5">SUM(H48:H59)</f>
        <v>0</v>
      </c>
      <c r="I45" s="297">
        <f t="shared" ref="I45:J45" si="6">SUM(I46:I60)</f>
        <v>46727211</v>
      </c>
      <c r="J45" s="297">
        <f t="shared" si="6"/>
        <v>46377211</v>
      </c>
    </row>
    <row r="46" spans="1:10" s="435" customFormat="1" ht="78.75" customHeight="1" x14ac:dyDescent="0.3">
      <c r="A46" s="101" t="s">
        <v>595</v>
      </c>
      <c r="B46" s="42" t="s">
        <v>104</v>
      </c>
      <c r="C46" s="42" t="s">
        <v>47</v>
      </c>
      <c r="D46" s="159" t="s">
        <v>103</v>
      </c>
      <c r="E46" s="434" t="s">
        <v>288</v>
      </c>
      <c r="F46" s="150" t="s">
        <v>365</v>
      </c>
      <c r="G46" s="98">
        <f t="shared" ref="G46:G60" si="7">SUM(H46:I46)</f>
        <v>627145</v>
      </c>
      <c r="H46" s="776"/>
      <c r="I46" s="97">
        <v>627145</v>
      </c>
      <c r="J46" s="97">
        <v>627145</v>
      </c>
    </row>
    <row r="47" spans="1:10" s="435" customFormat="1" ht="57.75" customHeight="1" x14ac:dyDescent="0.3">
      <c r="A47" s="101" t="s">
        <v>596</v>
      </c>
      <c r="B47" s="42" t="s">
        <v>418</v>
      </c>
      <c r="C47" s="42" t="s">
        <v>419</v>
      </c>
      <c r="D47" s="323" t="s">
        <v>420</v>
      </c>
      <c r="E47" s="434" t="s">
        <v>288</v>
      </c>
      <c r="F47" s="150" t="s">
        <v>365</v>
      </c>
      <c r="G47" s="98">
        <f t="shared" si="7"/>
        <v>1477220</v>
      </c>
      <c r="H47" s="776"/>
      <c r="I47" s="97">
        <v>1477220</v>
      </c>
      <c r="J47" s="97">
        <v>1477220</v>
      </c>
    </row>
    <row r="48" spans="1:10" s="435" customFormat="1" ht="43.5" customHeight="1" x14ac:dyDescent="0.3">
      <c r="A48" s="101" t="s">
        <v>427</v>
      </c>
      <c r="B48" s="101" t="s">
        <v>95</v>
      </c>
      <c r="C48" s="101" t="s">
        <v>65</v>
      </c>
      <c r="D48" s="143" t="s">
        <v>208</v>
      </c>
      <c r="E48" s="434" t="s">
        <v>288</v>
      </c>
      <c r="F48" s="150" t="s">
        <v>365</v>
      </c>
      <c r="G48" s="98">
        <f t="shared" si="7"/>
        <v>100000</v>
      </c>
      <c r="H48" s="97"/>
      <c r="I48" s="97">
        <v>100000</v>
      </c>
      <c r="J48" s="97">
        <v>100000</v>
      </c>
    </row>
    <row r="49" spans="1:10" ht="59.25" customHeight="1" x14ac:dyDescent="0.3">
      <c r="A49" s="273" t="s">
        <v>221</v>
      </c>
      <c r="B49" s="273" t="s">
        <v>222</v>
      </c>
      <c r="C49" s="273" t="s">
        <v>363</v>
      </c>
      <c r="D49" s="274" t="s">
        <v>223</v>
      </c>
      <c r="E49" s="150" t="s">
        <v>289</v>
      </c>
      <c r="F49" s="150" t="s">
        <v>364</v>
      </c>
      <c r="G49" s="98">
        <f t="shared" si="7"/>
        <v>4764086</v>
      </c>
      <c r="H49" s="97"/>
      <c r="I49" s="80">
        <v>4764086</v>
      </c>
      <c r="J49" s="80">
        <v>4764086</v>
      </c>
    </row>
    <row r="50" spans="1:10" s="423" customFormat="1" ht="43.5" customHeight="1" x14ac:dyDescent="0.3">
      <c r="A50" s="273" t="s">
        <v>421</v>
      </c>
      <c r="B50" s="273" t="s">
        <v>422</v>
      </c>
      <c r="C50" s="273" t="s">
        <v>56</v>
      </c>
      <c r="D50" s="274" t="s">
        <v>423</v>
      </c>
      <c r="E50" s="150" t="s">
        <v>301</v>
      </c>
      <c r="F50" s="150" t="s">
        <v>433</v>
      </c>
      <c r="G50" s="98">
        <f t="shared" ref="G50:G53" si="8">SUM(H50:I50)</f>
        <v>116985</v>
      </c>
      <c r="H50" s="97"/>
      <c r="I50" s="80">
        <v>116985</v>
      </c>
      <c r="J50" s="80">
        <v>116985</v>
      </c>
    </row>
    <row r="51" spans="1:10" s="423" customFormat="1" ht="57" customHeight="1" x14ac:dyDescent="0.3">
      <c r="A51" s="273" t="s">
        <v>337</v>
      </c>
      <c r="B51" s="273" t="s">
        <v>338</v>
      </c>
      <c r="C51" s="273" t="s">
        <v>56</v>
      </c>
      <c r="D51" s="274" t="s">
        <v>339</v>
      </c>
      <c r="E51" s="150" t="s">
        <v>289</v>
      </c>
      <c r="F51" s="150" t="s">
        <v>364</v>
      </c>
      <c r="G51" s="98">
        <f t="shared" si="8"/>
        <v>11440000</v>
      </c>
      <c r="H51" s="97"/>
      <c r="I51" s="80">
        <v>11440000</v>
      </c>
      <c r="J51" s="80">
        <v>11440000</v>
      </c>
    </row>
    <row r="52" spans="1:10" s="423" customFormat="1" ht="58.5" customHeight="1" x14ac:dyDescent="0.3">
      <c r="A52" s="275" t="s">
        <v>435</v>
      </c>
      <c r="B52" s="275" t="s">
        <v>436</v>
      </c>
      <c r="C52" s="275" t="s">
        <v>56</v>
      </c>
      <c r="D52" s="143" t="s">
        <v>437</v>
      </c>
      <c r="E52" s="150" t="s">
        <v>289</v>
      </c>
      <c r="F52" s="150" t="s">
        <v>364</v>
      </c>
      <c r="G52" s="98">
        <f t="shared" si="8"/>
        <v>5599558</v>
      </c>
      <c r="H52" s="97"/>
      <c r="I52" s="421">
        <v>5599558</v>
      </c>
      <c r="J52" s="421">
        <v>5599558</v>
      </c>
    </row>
    <row r="53" spans="1:10" s="423" customFormat="1" ht="42.75" customHeight="1" x14ac:dyDescent="0.3">
      <c r="A53" s="275" t="s">
        <v>435</v>
      </c>
      <c r="B53" s="275" t="s">
        <v>436</v>
      </c>
      <c r="C53" s="275" t="s">
        <v>56</v>
      </c>
      <c r="D53" s="143" t="s">
        <v>437</v>
      </c>
      <c r="E53" s="150" t="s">
        <v>301</v>
      </c>
      <c r="F53" s="150" t="s">
        <v>433</v>
      </c>
      <c r="G53" s="98">
        <f t="shared" si="8"/>
        <v>5353021</v>
      </c>
      <c r="H53" s="97"/>
      <c r="I53" s="421">
        <v>5353021</v>
      </c>
      <c r="J53" s="421">
        <v>5353021</v>
      </c>
    </row>
    <row r="54" spans="1:10" s="102" customFormat="1" ht="43.5" customHeight="1" x14ac:dyDescent="0.3">
      <c r="A54" s="275" t="s">
        <v>428</v>
      </c>
      <c r="B54" s="275" t="s">
        <v>431</v>
      </c>
      <c r="C54" s="275" t="s">
        <v>226</v>
      </c>
      <c r="D54" s="143" t="s">
        <v>432</v>
      </c>
      <c r="E54" s="434" t="s">
        <v>288</v>
      </c>
      <c r="F54" s="150" t="s">
        <v>365</v>
      </c>
      <c r="G54" s="98">
        <f t="shared" si="7"/>
        <v>199185</v>
      </c>
      <c r="H54" s="97"/>
      <c r="I54" s="80">
        <v>199185</v>
      </c>
      <c r="J54" s="80">
        <v>199185</v>
      </c>
    </row>
    <row r="55" spans="1:10" s="102" customFormat="1" ht="81.75" hidden="1" customHeight="1" x14ac:dyDescent="0.3">
      <c r="A55" s="156" t="s">
        <v>307</v>
      </c>
      <c r="B55" s="156" t="s">
        <v>308</v>
      </c>
      <c r="C55" s="156" t="s">
        <v>226</v>
      </c>
      <c r="D55" s="238" t="s">
        <v>309</v>
      </c>
      <c r="E55" s="245" t="s">
        <v>289</v>
      </c>
      <c r="F55" s="276"/>
      <c r="G55" s="243">
        <f t="shared" si="7"/>
        <v>0</v>
      </c>
      <c r="H55" s="239"/>
      <c r="I55" s="155"/>
      <c r="J55" s="155"/>
    </row>
    <row r="56" spans="1:10" s="102" customFormat="1" ht="59.25" hidden="1" customHeight="1" x14ac:dyDescent="0.3">
      <c r="A56" s="370" t="s">
        <v>306</v>
      </c>
      <c r="B56" s="370" t="s">
        <v>305</v>
      </c>
      <c r="C56" s="370" t="s">
        <v>226</v>
      </c>
      <c r="D56" s="368" t="s">
        <v>304</v>
      </c>
      <c r="E56" s="384" t="s">
        <v>288</v>
      </c>
      <c r="F56" s="245" t="s">
        <v>365</v>
      </c>
      <c r="G56" s="243">
        <f t="shared" si="7"/>
        <v>0</v>
      </c>
      <c r="H56" s="239"/>
      <c r="I56" s="155"/>
      <c r="J56" s="155"/>
    </row>
    <row r="57" spans="1:10" s="422" customFormat="1" ht="41.25" customHeight="1" x14ac:dyDescent="0.35">
      <c r="A57" s="275" t="s">
        <v>424</v>
      </c>
      <c r="B57" s="275" t="s">
        <v>425</v>
      </c>
      <c r="C57" s="275" t="s">
        <v>226</v>
      </c>
      <c r="D57" s="143" t="s">
        <v>426</v>
      </c>
      <c r="E57" s="77" t="s">
        <v>294</v>
      </c>
      <c r="F57" s="150" t="s">
        <v>391</v>
      </c>
      <c r="G57" s="98">
        <f t="shared" si="7"/>
        <v>80000</v>
      </c>
      <c r="H57" s="80"/>
      <c r="I57" s="80">
        <v>80000</v>
      </c>
      <c r="J57" s="80">
        <v>80000</v>
      </c>
    </row>
    <row r="58" spans="1:10" s="237" customFormat="1" ht="55.5" customHeight="1" x14ac:dyDescent="0.3">
      <c r="A58" s="154" t="s">
        <v>229</v>
      </c>
      <c r="B58" s="154" t="s">
        <v>228</v>
      </c>
      <c r="C58" s="154" t="s">
        <v>57</v>
      </c>
      <c r="D58" s="420" t="s">
        <v>227</v>
      </c>
      <c r="E58" s="77" t="s">
        <v>290</v>
      </c>
      <c r="F58" s="150" t="s">
        <v>392</v>
      </c>
      <c r="G58" s="98">
        <f t="shared" si="7"/>
        <v>348371</v>
      </c>
      <c r="H58" s="421"/>
      <c r="I58" s="421">
        <v>348371</v>
      </c>
      <c r="J58" s="421">
        <v>348371</v>
      </c>
    </row>
    <row r="59" spans="1:10" s="87" customFormat="1" ht="39" customHeight="1" x14ac:dyDescent="0.3">
      <c r="A59" s="436" t="s">
        <v>434</v>
      </c>
      <c r="B59" s="42" t="s">
        <v>380</v>
      </c>
      <c r="C59" s="436" t="s">
        <v>68</v>
      </c>
      <c r="D59" s="437" t="s">
        <v>381</v>
      </c>
      <c r="E59" s="77" t="s">
        <v>295</v>
      </c>
      <c r="F59" s="150" t="s">
        <v>394</v>
      </c>
      <c r="G59" s="98">
        <f t="shared" si="7"/>
        <v>350000</v>
      </c>
      <c r="H59" s="438"/>
      <c r="I59" s="80">
        <v>350000</v>
      </c>
      <c r="J59" s="80">
        <v>0</v>
      </c>
    </row>
    <row r="60" spans="1:10" s="87" customFormat="1" ht="58.5" customHeight="1" x14ac:dyDescent="0.3">
      <c r="A60" s="42" t="s">
        <v>568</v>
      </c>
      <c r="B60" s="42" t="s">
        <v>162</v>
      </c>
      <c r="C60" s="42" t="s">
        <v>58</v>
      </c>
      <c r="D60" s="324" t="s">
        <v>163</v>
      </c>
      <c r="E60" s="77" t="s">
        <v>290</v>
      </c>
      <c r="F60" s="150" t="s">
        <v>392</v>
      </c>
      <c r="G60" s="98">
        <f t="shared" si="7"/>
        <v>16271640</v>
      </c>
      <c r="H60" s="438"/>
      <c r="I60" s="80">
        <v>16271640</v>
      </c>
      <c r="J60" s="80">
        <v>16271640</v>
      </c>
    </row>
    <row r="61" spans="1:10" s="100" customFormat="1" ht="69" hidden="1" customHeight="1" x14ac:dyDescent="0.3">
      <c r="A61" s="258" t="s">
        <v>179</v>
      </c>
      <c r="B61" s="355"/>
      <c r="C61" s="355"/>
      <c r="D61" s="259" t="s">
        <v>97</v>
      </c>
      <c r="E61" s="356"/>
      <c r="F61" s="356"/>
      <c r="G61" s="261">
        <f>SUM(H63,H64,G66,G67)</f>
        <v>0</v>
      </c>
      <c r="H61" s="261">
        <f>SUM(H62)</f>
        <v>0</v>
      </c>
      <c r="I61" s="261">
        <f>SUM(J63,J64,I66,I67)</f>
        <v>0</v>
      </c>
      <c r="J61" s="261" t="e">
        <f>SUM(#REF!,#REF!,J66,J67)</f>
        <v>#REF!</v>
      </c>
    </row>
    <row r="62" spans="1:10" s="100" customFormat="1" ht="65.25" hidden="1" customHeight="1" x14ac:dyDescent="0.3">
      <c r="A62" s="258" t="s">
        <v>178</v>
      </c>
      <c r="B62" s="355"/>
      <c r="C62" s="355"/>
      <c r="D62" s="259" t="s">
        <v>97</v>
      </c>
      <c r="E62" s="356"/>
      <c r="F62" s="356"/>
      <c r="G62" s="261">
        <f>SUM(G63:G65,G67)</f>
        <v>0</v>
      </c>
      <c r="H62" s="261">
        <f>SUM(H63:H65,H67)</f>
        <v>0</v>
      </c>
      <c r="I62" s="261">
        <f t="shared" ref="I62:J62" si="9">SUM(I63:I65,I67)</f>
        <v>0</v>
      </c>
      <c r="J62" s="261">
        <f t="shared" si="9"/>
        <v>0</v>
      </c>
    </row>
    <row r="63" spans="1:10" s="100" customFormat="1" ht="87" hidden="1" customHeight="1" x14ac:dyDescent="0.3">
      <c r="A63" s="250" t="s">
        <v>233</v>
      </c>
      <c r="B63" s="250" t="s">
        <v>63</v>
      </c>
      <c r="C63" s="253" t="s">
        <v>49</v>
      </c>
      <c r="D63" s="251" t="s">
        <v>231</v>
      </c>
      <c r="E63" s="245" t="s">
        <v>405</v>
      </c>
      <c r="F63" s="245" t="s">
        <v>404</v>
      </c>
      <c r="G63" s="239">
        <f t="shared" ref="G63:G64" si="10">SUM(H63:I63)</f>
        <v>0</v>
      </c>
      <c r="H63" s="239"/>
      <c r="I63" s="385"/>
      <c r="J63" s="386"/>
    </row>
    <row r="64" spans="1:10" s="100" customFormat="1" ht="99.75" hidden="1" customHeight="1" x14ac:dyDescent="0.3">
      <c r="A64" s="250" t="s">
        <v>235</v>
      </c>
      <c r="B64" s="250" t="s">
        <v>61</v>
      </c>
      <c r="C64" s="250" t="s">
        <v>50</v>
      </c>
      <c r="D64" s="387" t="s">
        <v>234</v>
      </c>
      <c r="E64" s="245" t="s">
        <v>405</v>
      </c>
      <c r="F64" s="245" t="s">
        <v>404</v>
      </c>
      <c r="G64" s="239">
        <f t="shared" si="10"/>
        <v>0</v>
      </c>
      <c r="H64" s="276"/>
      <c r="I64" s="385"/>
      <c r="J64" s="386"/>
    </row>
    <row r="65" spans="1:10" s="100" customFormat="1" ht="81.75" hidden="1" customHeight="1" x14ac:dyDescent="0.3">
      <c r="A65" s="250" t="s">
        <v>250</v>
      </c>
      <c r="B65" s="250" t="s">
        <v>248</v>
      </c>
      <c r="C65" s="253"/>
      <c r="D65" s="251" t="s">
        <v>240</v>
      </c>
      <c r="E65" s="245" t="s">
        <v>303</v>
      </c>
      <c r="F65" s="245"/>
      <c r="G65" s="276"/>
      <c r="H65" s="155"/>
      <c r="I65" s="155"/>
      <c r="J65" s="176"/>
    </row>
    <row r="66" spans="1:10" s="100" customFormat="1" ht="95.25" hidden="1" customHeight="1" x14ac:dyDescent="0.3">
      <c r="A66" s="249" t="s">
        <v>284</v>
      </c>
      <c r="B66" s="249" t="s">
        <v>249</v>
      </c>
      <c r="C66" s="254" t="s">
        <v>52</v>
      </c>
      <c r="D66" s="158" t="s">
        <v>242</v>
      </c>
      <c r="E66" s="246" t="s">
        <v>303</v>
      </c>
      <c r="F66" s="246"/>
      <c r="G66" s="330"/>
      <c r="H66" s="242"/>
      <c r="I66" s="242"/>
      <c r="J66" s="176"/>
    </row>
    <row r="67" spans="1:10" s="102" customFormat="1" ht="50.25" hidden="1" customHeight="1" x14ac:dyDescent="0.3">
      <c r="A67" s="156" t="s">
        <v>262</v>
      </c>
      <c r="B67" s="156" t="s">
        <v>148</v>
      </c>
      <c r="C67" s="156" t="s">
        <v>67</v>
      </c>
      <c r="D67" s="255" t="s">
        <v>18</v>
      </c>
      <c r="E67" s="153" t="s">
        <v>292</v>
      </c>
      <c r="F67" s="153"/>
      <c r="G67" s="329"/>
      <c r="H67" s="155"/>
      <c r="I67" s="155"/>
      <c r="J67" s="177"/>
    </row>
    <row r="68" spans="1:10" s="87" customFormat="1" ht="69.75" hidden="1" customHeight="1" x14ac:dyDescent="0.3">
      <c r="A68" s="258" t="s">
        <v>175</v>
      </c>
      <c r="B68" s="258"/>
      <c r="C68" s="258"/>
      <c r="D68" s="259" t="s">
        <v>98</v>
      </c>
      <c r="E68" s="260"/>
      <c r="F68" s="260"/>
      <c r="G68" s="297">
        <f>SUM(H68:I68)</f>
        <v>0</v>
      </c>
      <c r="H68" s="261">
        <f>SUM(H69)</f>
        <v>0</v>
      </c>
      <c r="I68" s="261">
        <f t="shared" ref="I68:J68" si="11">SUM(I71,I72,I73,I75,I77,I78)</f>
        <v>0</v>
      </c>
      <c r="J68" s="261">
        <f t="shared" si="11"/>
        <v>0</v>
      </c>
    </row>
    <row r="69" spans="1:10" s="87" customFormat="1" ht="69.75" hidden="1" customHeight="1" x14ac:dyDescent="0.3">
      <c r="A69" s="258" t="s">
        <v>174</v>
      </c>
      <c r="B69" s="258"/>
      <c r="C69" s="258"/>
      <c r="D69" s="259" t="s">
        <v>98</v>
      </c>
      <c r="E69" s="260"/>
      <c r="F69" s="260"/>
      <c r="G69" s="297">
        <f>SUM(H69:I69)</f>
        <v>0</v>
      </c>
      <c r="H69" s="261">
        <f>SUM(H71:H78)</f>
        <v>0</v>
      </c>
      <c r="I69" s="261">
        <f t="shared" ref="I69:J69" si="12">SUM(I70,I74,I76)</f>
        <v>0</v>
      </c>
      <c r="J69" s="261">
        <f t="shared" si="12"/>
        <v>0</v>
      </c>
    </row>
    <row r="70" spans="1:10" s="100" customFormat="1" ht="104.25" hidden="1" customHeight="1" x14ac:dyDescent="0.3">
      <c r="A70" s="256" t="s">
        <v>183</v>
      </c>
      <c r="B70" s="256" t="s">
        <v>181</v>
      </c>
      <c r="C70" s="257"/>
      <c r="D70" s="251" t="s">
        <v>189</v>
      </c>
      <c r="E70" s="153" t="s">
        <v>296</v>
      </c>
      <c r="F70" s="153"/>
      <c r="G70" s="329"/>
      <c r="H70" s="155"/>
      <c r="I70" s="155"/>
      <c r="J70" s="176"/>
    </row>
    <row r="71" spans="1:10" s="100" customFormat="1" ht="51" hidden="1" customHeight="1" x14ac:dyDescent="0.3">
      <c r="A71" s="256" t="s">
        <v>184</v>
      </c>
      <c r="B71" s="256" t="s">
        <v>182</v>
      </c>
      <c r="C71" s="257" t="s">
        <v>21</v>
      </c>
      <c r="D71" s="251" t="s">
        <v>190</v>
      </c>
      <c r="E71" s="153" t="s">
        <v>296</v>
      </c>
      <c r="F71" s="245" t="s">
        <v>362</v>
      </c>
      <c r="G71" s="243">
        <f>SUM(H71:I71)</f>
        <v>0</v>
      </c>
      <c r="H71" s="155"/>
      <c r="I71" s="155"/>
      <c r="J71" s="176"/>
    </row>
    <row r="72" spans="1:10" s="100" customFormat="1" ht="45.75" hidden="1" customHeight="1" x14ac:dyDescent="0.3">
      <c r="A72" s="256" t="s">
        <v>187</v>
      </c>
      <c r="B72" s="388" t="s">
        <v>186</v>
      </c>
      <c r="C72" s="389" t="s">
        <v>61</v>
      </c>
      <c r="D72" s="251" t="s">
        <v>191</v>
      </c>
      <c r="E72" s="153" t="s">
        <v>296</v>
      </c>
      <c r="F72" s="245" t="s">
        <v>362</v>
      </c>
      <c r="G72" s="243">
        <f t="shared" ref="G72:G81" si="13">SUM(H72:I72)</f>
        <v>0</v>
      </c>
      <c r="H72" s="155"/>
      <c r="I72" s="155"/>
      <c r="J72" s="176"/>
    </row>
    <row r="73" spans="1:10" s="391" customFormat="1" ht="61.5" hidden="1" customHeight="1" x14ac:dyDescent="0.3">
      <c r="A73" s="256" t="s">
        <v>188</v>
      </c>
      <c r="B73" s="256" t="s">
        <v>185</v>
      </c>
      <c r="C73" s="257" t="s">
        <v>61</v>
      </c>
      <c r="D73" s="251" t="s">
        <v>22</v>
      </c>
      <c r="E73" s="153" t="s">
        <v>296</v>
      </c>
      <c r="F73" s="245" t="s">
        <v>362</v>
      </c>
      <c r="G73" s="243">
        <f t="shared" si="13"/>
        <v>0</v>
      </c>
      <c r="H73" s="155"/>
      <c r="I73" s="155"/>
      <c r="J73" s="390"/>
    </row>
    <row r="74" spans="1:10" s="391" customFormat="1" ht="52.5" hidden="1" customHeight="1" x14ac:dyDescent="0.3">
      <c r="A74" s="392" t="s">
        <v>199</v>
      </c>
      <c r="B74" s="392" t="s">
        <v>200</v>
      </c>
      <c r="C74" s="393"/>
      <c r="D74" s="394" t="s">
        <v>285</v>
      </c>
      <c r="E74" s="153" t="s">
        <v>296</v>
      </c>
      <c r="F74" s="153"/>
      <c r="G74" s="243">
        <f t="shared" si="13"/>
        <v>0</v>
      </c>
      <c r="H74" s="155"/>
      <c r="I74" s="155"/>
      <c r="J74" s="390"/>
    </row>
    <row r="75" spans="1:10" s="391" customFormat="1" ht="69.75" hidden="1" customHeight="1" x14ac:dyDescent="0.3">
      <c r="A75" s="392" t="s">
        <v>197</v>
      </c>
      <c r="B75" s="392" t="s">
        <v>198</v>
      </c>
      <c r="C75" s="393" t="s">
        <v>21</v>
      </c>
      <c r="D75" s="394" t="s">
        <v>341</v>
      </c>
      <c r="E75" s="153" t="s">
        <v>296</v>
      </c>
      <c r="F75" s="245" t="s">
        <v>362</v>
      </c>
      <c r="G75" s="243">
        <f t="shared" si="13"/>
        <v>0</v>
      </c>
      <c r="H75" s="155"/>
      <c r="I75" s="155"/>
      <c r="J75" s="390"/>
    </row>
    <row r="76" spans="1:10" s="391" customFormat="1" ht="39" hidden="1" customHeight="1" x14ac:dyDescent="0.3">
      <c r="A76" s="395" t="s">
        <v>201</v>
      </c>
      <c r="B76" s="395" t="s">
        <v>137</v>
      </c>
      <c r="C76" s="396"/>
      <c r="D76" s="397" t="s">
        <v>138</v>
      </c>
      <c r="E76" s="251"/>
      <c r="F76" s="251"/>
      <c r="G76" s="243">
        <f t="shared" si="13"/>
        <v>0</v>
      </c>
      <c r="H76" s="155"/>
      <c r="I76" s="155"/>
      <c r="J76" s="390"/>
    </row>
    <row r="77" spans="1:10" s="391" customFormat="1" ht="50.25" hidden="1" customHeight="1" x14ac:dyDescent="0.3">
      <c r="A77" s="256" t="s">
        <v>202</v>
      </c>
      <c r="B77" s="256" t="s">
        <v>136</v>
      </c>
      <c r="C77" s="393" t="s">
        <v>54</v>
      </c>
      <c r="D77" s="394" t="s">
        <v>139</v>
      </c>
      <c r="E77" s="153" t="s">
        <v>296</v>
      </c>
      <c r="F77" s="245" t="s">
        <v>362</v>
      </c>
      <c r="G77" s="243">
        <f t="shared" si="13"/>
        <v>0</v>
      </c>
      <c r="H77" s="155"/>
      <c r="I77" s="155"/>
      <c r="J77" s="390"/>
    </row>
    <row r="78" spans="1:10" s="391" customFormat="1" ht="81.75" hidden="1" customHeight="1" x14ac:dyDescent="0.3">
      <c r="A78" s="256" t="s">
        <v>202</v>
      </c>
      <c r="B78" s="256" t="s">
        <v>136</v>
      </c>
      <c r="C78" s="393" t="s">
        <v>54</v>
      </c>
      <c r="D78" s="394" t="s">
        <v>139</v>
      </c>
      <c r="E78" s="245" t="s">
        <v>297</v>
      </c>
      <c r="F78" s="245" t="s">
        <v>361</v>
      </c>
      <c r="G78" s="243">
        <f t="shared" si="13"/>
        <v>0</v>
      </c>
      <c r="H78" s="155"/>
      <c r="I78" s="155"/>
      <c r="J78" s="390"/>
    </row>
    <row r="79" spans="1:10" s="100" customFormat="1" ht="50.25" hidden="1" customHeight="1" x14ac:dyDescent="0.3">
      <c r="A79" s="398" t="s">
        <v>23</v>
      </c>
      <c r="B79" s="398"/>
      <c r="C79" s="398"/>
      <c r="D79" s="399" t="s">
        <v>286</v>
      </c>
      <c r="E79" s="400"/>
      <c r="F79" s="400"/>
      <c r="G79" s="401">
        <f>SUM(G80)</f>
        <v>0</v>
      </c>
      <c r="H79" s="401">
        <f t="shared" ref="H79:J79" si="14">SUM(H80)</f>
        <v>0</v>
      </c>
      <c r="I79" s="401">
        <f t="shared" si="14"/>
        <v>0</v>
      </c>
      <c r="J79" s="401">
        <f t="shared" si="14"/>
        <v>0</v>
      </c>
    </row>
    <row r="80" spans="1:10" s="100" customFormat="1" ht="51" hidden="1" customHeight="1" x14ac:dyDescent="0.3">
      <c r="A80" s="398" t="s">
        <v>24</v>
      </c>
      <c r="B80" s="398"/>
      <c r="C80" s="398"/>
      <c r="D80" s="399" t="s">
        <v>286</v>
      </c>
      <c r="E80" s="400"/>
      <c r="F80" s="400"/>
      <c r="G80" s="401">
        <f>SUM(G81:G82)</f>
        <v>0</v>
      </c>
      <c r="H80" s="401">
        <f t="shared" ref="H80:J80" si="15">SUM(H81:H82)</f>
        <v>0</v>
      </c>
      <c r="I80" s="401">
        <f t="shared" si="15"/>
        <v>0</v>
      </c>
      <c r="J80" s="401">
        <f t="shared" si="15"/>
        <v>0</v>
      </c>
    </row>
    <row r="81" spans="1:10" s="100" customFormat="1" ht="45.75" hidden="1" customHeight="1" x14ac:dyDescent="0.3">
      <c r="A81" s="383" t="s">
        <v>210</v>
      </c>
      <c r="B81" s="383" t="s">
        <v>211</v>
      </c>
      <c r="C81" s="383" t="s">
        <v>66</v>
      </c>
      <c r="D81" s="402" t="s">
        <v>212</v>
      </c>
      <c r="E81" s="153" t="s">
        <v>299</v>
      </c>
      <c r="F81" s="245" t="s">
        <v>367</v>
      </c>
      <c r="G81" s="243">
        <f t="shared" si="13"/>
        <v>0</v>
      </c>
      <c r="H81" s="155"/>
      <c r="I81" s="155"/>
      <c r="J81" s="382"/>
    </row>
    <row r="82" spans="1:10" s="100" customFormat="1" ht="47.25" hidden="1" customHeight="1" x14ac:dyDescent="0.3">
      <c r="A82" s="383" t="s">
        <v>214</v>
      </c>
      <c r="B82" s="383" t="s">
        <v>215</v>
      </c>
      <c r="C82" s="383" t="s">
        <v>66</v>
      </c>
      <c r="D82" s="403" t="s">
        <v>213</v>
      </c>
      <c r="E82" s="153" t="s">
        <v>298</v>
      </c>
      <c r="F82" s="245" t="s">
        <v>366</v>
      </c>
      <c r="G82" s="243">
        <f t="shared" ref="G82" si="16">SUM(H82:I82)</f>
        <v>0</v>
      </c>
      <c r="H82" s="155"/>
      <c r="I82" s="155"/>
      <c r="J82" s="382"/>
    </row>
    <row r="83" spans="1:10" s="102" customFormat="1" ht="58.5" hidden="1" customHeight="1" x14ac:dyDescent="0.3">
      <c r="A83" s="156"/>
      <c r="B83" s="156"/>
      <c r="C83" s="156"/>
      <c r="D83" s="157"/>
      <c r="E83" s="153"/>
      <c r="F83" s="153"/>
      <c r="G83" s="329"/>
      <c r="H83" s="155"/>
      <c r="I83" s="155"/>
      <c r="J83" s="177"/>
    </row>
    <row r="84" spans="1:10" s="100" customFormat="1" ht="42.75" customHeight="1" x14ac:dyDescent="0.3">
      <c r="A84" s="178"/>
      <c r="B84" s="178"/>
      <c r="C84" s="178"/>
      <c r="D84" s="179"/>
      <c r="E84" s="180" t="s">
        <v>83</v>
      </c>
      <c r="F84" s="180"/>
      <c r="G84" s="549">
        <f>SUM(G13,G45,G62,G69,G80)</f>
        <v>35811665.799999997</v>
      </c>
      <c r="H84" s="549">
        <f>SUM(H13,H45,H62,H69,H80)</f>
        <v>-9605545.1999999993</v>
      </c>
      <c r="I84" s="152">
        <f>SUM(I13,I45,I62,I69,I80)</f>
        <v>45417211</v>
      </c>
      <c r="J84" s="152">
        <f>SUM(J13,J45,J62,J69,J80)</f>
        <v>45067211</v>
      </c>
    </row>
    <row r="85" spans="1:10" ht="28.9" customHeight="1" x14ac:dyDescent="0.3">
      <c r="A85" s="74"/>
      <c r="B85" s="74"/>
      <c r="C85" s="74"/>
      <c r="D85" s="74"/>
      <c r="E85" s="74"/>
      <c r="F85" s="74"/>
      <c r="G85" s="331"/>
      <c r="H85" s="75"/>
      <c r="I85" s="75"/>
    </row>
    <row r="86" spans="1:10" ht="37.5" customHeight="1" x14ac:dyDescent="0.3">
      <c r="A86" s="74"/>
      <c r="B86" s="74"/>
      <c r="C86" s="74"/>
      <c r="D86" s="74"/>
      <c r="E86" s="74"/>
      <c r="F86" s="74"/>
      <c r="G86" s="331"/>
      <c r="H86" s="75"/>
      <c r="I86" s="75"/>
    </row>
    <row r="87" spans="1:10" ht="18.75" hidden="1" x14ac:dyDescent="0.3">
      <c r="A87" s="74"/>
      <c r="B87" s="74"/>
      <c r="C87" s="74"/>
      <c r="D87" s="76"/>
      <c r="E87" s="76"/>
      <c r="F87" s="76"/>
      <c r="G87" s="332"/>
      <c r="I87" s="75"/>
    </row>
    <row r="88" spans="1:10" ht="18.75" x14ac:dyDescent="0.3">
      <c r="A88" s="74"/>
      <c r="B88" s="74"/>
      <c r="C88" s="74"/>
      <c r="D88" s="74"/>
      <c r="E88" s="74"/>
      <c r="F88" s="74"/>
      <c r="G88" s="331"/>
      <c r="H88" s="75"/>
      <c r="I88" s="75"/>
    </row>
    <row r="89" spans="1:10" ht="18.75" x14ac:dyDescent="0.3">
      <c r="A89" s="74"/>
      <c r="B89" s="74"/>
      <c r="C89" s="74"/>
      <c r="D89" s="74"/>
      <c r="E89" s="74"/>
      <c r="F89" s="74"/>
      <c r="G89" s="331"/>
      <c r="H89" s="75"/>
      <c r="I89" s="75"/>
    </row>
    <row r="90" spans="1:10" x14ac:dyDescent="0.2">
      <c r="A90" s="76"/>
      <c r="B90" s="76"/>
      <c r="C90" s="76"/>
      <c r="D90" s="76"/>
      <c r="E90" s="76"/>
      <c r="F90" s="76"/>
      <c r="G90" s="332"/>
    </row>
    <row r="91" spans="1:10" ht="18" x14ac:dyDescent="0.25">
      <c r="A91" s="76"/>
      <c r="B91" s="76"/>
      <c r="C91" s="76"/>
      <c r="D91" s="76"/>
      <c r="E91" s="76"/>
      <c r="F91" s="76"/>
      <c r="G91" s="332"/>
      <c r="H91" s="96"/>
      <c r="I91" s="96"/>
    </row>
    <row r="92" spans="1:10" x14ac:dyDescent="0.2">
      <c r="A92" s="76"/>
      <c r="B92" s="76"/>
      <c r="C92" s="76"/>
      <c r="D92" s="76"/>
      <c r="E92" s="76"/>
      <c r="F92" s="76"/>
      <c r="G92" s="332"/>
    </row>
  </sheetData>
  <mergeCells count="11">
    <mergeCell ref="D5:I5"/>
    <mergeCell ref="D6:J6"/>
    <mergeCell ref="I9:J9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43307086614173229" bottom="7.874015748031496E-2" header="0.19685039370078741" footer="0"/>
  <pageSetup paperSize="9" scale="55" orientation="landscape" r:id="rId1"/>
  <headerFooter alignWithMargins="0"/>
  <rowBreaks count="1" manualBreakCount="1">
    <brk id="4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 </vt:lpstr>
      <vt:lpstr>дод5</vt:lpstr>
      <vt:lpstr>дод6</vt:lpstr>
      <vt:lpstr>дод3!Заголовки_для_печати</vt:lpstr>
      <vt:lpstr>'дод4 '!Заголовки_для_печати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2019-05-13T07:38:36Z</cp:lastPrinted>
  <dcterms:created xsi:type="dcterms:W3CDTF">2004-12-22T07:46:33Z</dcterms:created>
  <dcterms:modified xsi:type="dcterms:W3CDTF">2019-05-13T08:18:58Z</dcterms:modified>
</cp:coreProperties>
</file>