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525" windowWidth="20715" windowHeight="10725"/>
  </bookViews>
  <sheets>
    <sheet name="дод1" sheetId="37" r:id="rId1"/>
    <sheet name="дод2" sheetId="35" r:id="rId2"/>
    <sheet name="дод3" sheetId="28" r:id="rId3"/>
    <sheet name="дод4" sheetId="41" r:id="rId4"/>
    <sheet name="дод5" sheetId="29" r:id="rId5"/>
    <sheet name="дод6" sheetId="40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3">дод4!$D:$E,дод4!$13:$18</definedName>
    <definedName name="_xlnm.Print_Titles" localSheetId="4">дод5!$11:$12</definedName>
    <definedName name="_xlnm.Print_Titles" localSheetId="5">дод6!$11:$13</definedName>
    <definedName name="_xlnm.Print_Area" localSheetId="0">дод1!$A$1:$F$106</definedName>
    <definedName name="_xlnm.Print_Area" localSheetId="1">дод2!$A$1:$F$39</definedName>
    <definedName name="_xlnm.Print_Area" localSheetId="2">дод3!$A$1:$R$173</definedName>
    <definedName name="_xlnm.Print_Area" localSheetId="3">дод4!$D$4:$R$25</definedName>
    <definedName name="_xlnm.Print_Area" localSheetId="4">дод5!$A$1:$J$70</definedName>
    <definedName name="_xlnm.Print_Area" localSheetId="5">дод6!$A$1:$J$83</definedName>
  </definedNames>
  <calcPr calcId="145621"/>
</workbook>
</file>

<file path=xl/calcChain.xml><?xml version="1.0" encoding="utf-8"?>
<calcChain xmlns="http://schemas.openxmlformats.org/spreadsheetml/2006/main">
  <c r="C34" i="35"/>
  <c r="I41" i="29" l="1"/>
  <c r="J95" i="28" l="1"/>
  <c r="H72"/>
  <c r="G72"/>
  <c r="F72"/>
  <c r="P72"/>
  <c r="O72"/>
  <c r="N72"/>
  <c r="M72"/>
  <c r="L72"/>
  <c r="K72"/>
  <c r="E78"/>
  <c r="J78"/>
  <c r="J76"/>
  <c r="R78" l="1"/>
  <c r="J47"/>
  <c r="E47"/>
  <c r="R47" s="1"/>
  <c r="J44"/>
  <c r="E44"/>
  <c r="R44" l="1"/>
  <c r="M20" i="41"/>
  <c r="F191" i="28"/>
  <c r="Q20" i="41" l="1"/>
  <c r="Q22"/>
  <c r="Q21"/>
  <c r="K192" i="28" l="1"/>
  <c r="K191"/>
  <c r="K199" l="1"/>
  <c r="J67" i="40"/>
  <c r="I67"/>
  <c r="J48"/>
  <c r="I48"/>
  <c r="H48"/>
  <c r="G58"/>
  <c r="G54"/>
  <c r="G50"/>
  <c r="G49"/>
  <c r="J15" l="1"/>
  <c r="H15"/>
  <c r="I15"/>
  <c r="G38"/>
  <c r="G37"/>
  <c r="G33"/>
  <c r="G31"/>
  <c r="G17"/>
  <c r="G16"/>
  <c r="I191" i="28" l="1"/>
  <c r="H191"/>
  <c r="G191"/>
  <c r="J92"/>
  <c r="E92"/>
  <c r="J75"/>
  <c r="E75"/>
  <c r="Q14"/>
  <c r="P14"/>
  <c r="O14"/>
  <c r="N14"/>
  <c r="M14"/>
  <c r="L14"/>
  <c r="K14"/>
  <c r="I14"/>
  <c r="H14"/>
  <c r="G14"/>
  <c r="F14"/>
  <c r="C98" i="37"/>
  <c r="I25" i="29"/>
  <c r="I14"/>
  <c r="J82" i="28"/>
  <c r="E82"/>
  <c r="Q54"/>
  <c r="P54"/>
  <c r="O54"/>
  <c r="N54"/>
  <c r="M54"/>
  <c r="L54"/>
  <c r="K54"/>
  <c r="I54"/>
  <c r="H54"/>
  <c r="G54"/>
  <c r="F54"/>
  <c r="J61"/>
  <c r="E61"/>
  <c r="J60"/>
  <c r="E60"/>
  <c r="J57"/>
  <c r="E57"/>
  <c r="J56"/>
  <c r="E56"/>
  <c r="J18"/>
  <c r="R92" l="1"/>
  <c r="R75"/>
  <c r="R60"/>
  <c r="R82"/>
  <c r="R56"/>
  <c r="R57"/>
  <c r="R61"/>
  <c r="E18" l="1"/>
  <c r="J43"/>
  <c r="E43"/>
  <c r="R18" l="1"/>
  <c r="R43"/>
  <c r="J42"/>
  <c r="E42"/>
  <c r="J37"/>
  <c r="J38"/>
  <c r="E37"/>
  <c r="E38"/>
  <c r="J35"/>
  <c r="E35"/>
  <c r="J17"/>
  <c r="E17"/>
  <c r="R38" l="1"/>
  <c r="R42"/>
  <c r="R37"/>
  <c r="R35"/>
  <c r="R17"/>
  <c r="C102" i="37"/>
  <c r="C101"/>
  <c r="C100"/>
  <c r="C99"/>
  <c r="C97"/>
  <c r="C96"/>
  <c r="C95"/>
  <c r="D94"/>
  <c r="C94" s="1"/>
  <c r="C93"/>
  <c r="D92"/>
  <c r="C92"/>
  <c r="C91"/>
  <c r="C90"/>
  <c r="C89"/>
  <c r="D88"/>
  <c r="C88" s="1"/>
  <c r="C84"/>
  <c r="C83"/>
  <c r="C79"/>
  <c r="C77"/>
  <c r="E76"/>
  <c r="C76" s="1"/>
  <c r="E74"/>
  <c r="C74" s="1"/>
  <c r="C73"/>
  <c r="D72"/>
  <c r="C72" s="1"/>
  <c r="C70"/>
  <c r="C69"/>
  <c r="D68"/>
  <c r="C68" s="1"/>
  <c r="C67"/>
  <c r="D66"/>
  <c r="D61" s="1"/>
  <c r="C61" s="1"/>
  <c r="C66"/>
  <c r="C65"/>
  <c r="C64"/>
  <c r="C63"/>
  <c r="D62"/>
  <c r="C62" s="1"/>
  <c r="C60"/>
  <c r="C59"/>
  <c r="D58"/>
  <c r="C58" s="1"/>
  <c r="C57"/>
  <c r="D56"/>
  <c r="C56" s="1"/>
  <c r="C53"/>
  <c r="C52"/>
  <c r="C51"/>
  <c r="E50"/>
  <c r="C50" s="1"/>
  <c r="C48"/>
  <c r="C47"/>
  <c r="C46"/>
  <c r="D45"/>
  <c r="C45" s="1"/>
  <c r="C44"/>
  <c r="C43"/>
  <c r="D42"/>
  <c r="C42" s="1"/>
  <c r="C41"/>
  <c r="C40"/>
  <c r="C39"/>
  <c r="C38"/>
  <c r="C37"/>
  <c r="C36"/>
  <c r="C35"/>
  <c r="C34"/>
  <c r="C33"/>
  <c r="D32"/>
  <c r="C32"/>
  <c r="C30"/>
  <c r="C29"/>
  <c r="C28" s="1"/>
  <c r="C27"/>
  <c r="C26" s="1"/>
  <c r="D25"/>
  <c r="C25" s="1"/>
  <c r="C24"/>
  <c r="C23"/>
  <c r="D22"/>
  <c r="C22" s="1"/>
  <c r="C20"/>
  <c r="D19"/>
  <c r="C19" s="1"/>
  <c r="C18"/>
  <c r="C17"/>
  <c r="C16"/>
  <c r="C15"/>
  <c r="D14"/>
  <c r="C14" s="1"/>
  <c r="D31" l="1"/>
  <c r="C31" s="1"/>
  <c r="E49"/>
  <c r="D13"/>
  <c r="C13" s="1"/>
  <c r="D21"/>
  <c r="C21" s="1"/>
  <c r="D71"/>
  <c r="C71" s="1"/>
  <c r="D87"/>
  <c r="C87" s="1"/>
  <c r="E75"/>
  <c r="D55"/>
  <c r="F82"/>
  <c r="C49" l="1"/>
  <c r="E12"/>
  <c r="D12"/>
  <c r="D86"/>
  <c r="C86" s="1"/>
  <c r="E54"/>
  <c r="C75"/>
  <c r="C55"/>
  <c r="D54"/>
  <c r="E82"/>
  <c r="C82" s="1"/>
  <c r="F81"/>
  <c r="C12" l="1"/>
  <c r="E81"/>
  <c r="F85"/>
  <c r="F103" s="1"/>
  <c r="C54"/>
  <c r="D85"/>
  <c r="D103" s="1"/>
  <c r="C81" l="1"/>
  <c r="C85" s="1"/>
  <c r="E85"/>
  <c r="E103" s="1"/>
  <c r="C103" s="1"/>
  <c r="J66" i="40" l="1"/>
  <c r="J60"/>
  <c r="J59"/>
  <c r="G59" l="1"/>
  <c r="G62" l="1"/>
  <c r="G61"/>
  <c r="I40" i="29"/>
  <c r="G60" i="40" l="1"/>
  <c r="J83" i="28"/>
  <c r="P71"/>
  <c r="O71"/>
  <c r="N71"/>
  <c r="M71"/>
  <c r="L71"/>
  <c r="K71"/>
  <c r="H71"/>
  <c r="G71"/>
  <c r="F71"/>
  <c r="E86"/>
  <c r="J86"/>
  <c r="E83"/>
  <c r="I66" i="29"/>
  <c r="I65" s="1"/>
  <c r="I13"/>
  <c r="J14" i="40"/>
  <c r="I14"/>
  <c r="H14"/>
  <c r="G46"/>
  <c r="G45"/>
  <c r="G44"/>
  <c r="G43"/>
  <c r="G42"/>
  <c r="G41"/>
  <c r="G40"/>
  <c r="G39"/>
  <c r="G36"/>
  <c r="G35"/>
  <c r="G34"/>
  <c r="G32"/>
  <c r="G30"/>
  <c r="G29"/>
  <c r="G28"/>
  <c r="G27"/>
  <c r="G26"/>
  <c r="G25"/>
  <c r="G24"/>
  <c r="G23"/>
  <c r="G22"/>
  <c r="G21"/>
  <c r="G20"/>
  <c r="G19"/>
  <c r="G18"/>
  <c r="G15" l="1"/>
  <c r="G14" s="1"/>
  <c r="R86" i="28"/>
  <c r="R83"/>
  <c r="Q13"/>
  <c r="P13"/>
  <c r="O13"/>
  <c r="N13"/>
  <c r="M13"/>
  <c r="L13"/>
  <c r="I13"/>
  <c r="H13"/>
  <c r="G13"/>
  <c r="J51"/>
  <c r="E51"/>
  <c r="E58"/>
  <c r="I59" i="29"/>
  <c r="I58" s="1"/>
  <c r="K164" i="28"/>
  <c r="K163" s="1"/>
  <c r="J40"/>
  <c r="E40"/>
  <c r="J39"/>
  <c r="E39"/>
  <c r="J36"/>
  <c r="E36"/>
  <c r="R51" l="1"/>
  <c r="R39"/>
  <c r="R36"/>
  <c r="R40"/>
  <c r="I54" i="29"/>
  <c r="I53" s="1"/>
  <c r="J78" i="40"/>
  <c r="J77" s="1"/>
  <c r="I78"/>
  <c r="I77" s="1"/>
  <c r="H78"/>
  <c r="H77" s="1"/>
  <c r="G79"/>
  <c r="G80"/>
  <c r="Q156" i="28"/>
  <c r="P156"/>
  <c r="O156"/>
  <c r="N156"/>
  <c r="M156"/>
  <c r="L156"/>
  <c r="K156"/>
  <c r="K155" s="1"/>
  <c r="I156"/>
  <c r="H156"/>
  <c r="G156"/>
  <c r="F156"/>
  <c r="Q177"/>
  <c r="P177"/>
  <c r="O177"/>
  <c r="N177"/>
  <c r="M177"/>
  <c r="L177"/>
  <c r="K177"/>
  <c r="I177"/>
  <c r="H177"/>
  <c r="G177"/>
  <c r="F177"/>
  <c r="J47" i="40"/>
  <c r="I47"/>
  <c r="H47"/>
  <c r="G57"/>
  <c r="G56"/>
  <c r="G55"/>
  <c r="G53"/>
  <c r="G52"/>
  <c r="G51"/>
  <c r="Q53" i="28"/>
  <c r="P53"/>
  <c r="O53"/>
  <c r="N53"/>
  <c r="M53"/>
  <c r="L53"/>
  <c r="K53"/>
  <c r="J58"/>
  <c r="R58" s="1"/>
  <c r="H67" i="40"/>
  <c r="H66" s="1"/>
  <c r="G76"/>
  <c r="G75"/>
  <c r="G74"/>
  <c r="G73"/>
  <c r="G72"/>
  <c r="G71"/>
  <c r="G70"/>
  <c r="G69"/>
  <c r="O99" i="28"/>
  <c r="O98" s="1"/>
  <c r="N99"/>
  <c r="N98" s="1"/>
  <c r="M99"/>
  <c r="M98" s="1"/>
  <c r="L99"/>
  <c r="L98" s="1"/>
  <c r="K99"/>
  <c r="K98" s="1"/>
  <c r="I99"/>
  <c r="I98" s="1"/>
  <c r="H99"/>
  <c r="H98" s="1"/>
  <c r="G99"/>
  <c r="G98" s="1"/>
  <c r="F99"/>
  <c r="F98" s="1"/>
  <c r="G67" i="40" l="1"/>
  <c r="G48"/>
  <c r="G47" s="1"/>
  <c r="I68" i="29"/>
  <c r="G78" i="40"/>
  <c r="G77" s="1"/>
  <c r="J81"/>
  <c r="E167" i="28"/>
  <c r="J59" l="1"/>
  <c r="E59"/>
  <c r="R59" l="1"/>
  <c r="D29" i="35"/>
  <c r="D28" s="1"/>
  <c r="F28"/>
  <c r="E28"/>
  <c r="C30"/>
  <c r="F19"/>
  <c r="E19"/>
  <c r="C21"/>
  <c r="J168" i="28"/>
  <c r="R168" s="1"/>
  <c r="C29" i="35" l="1"/>
  <c r="C28"/>
  <c r="J116" i="28"/>
  <c r="E116"/>
  <c r="J26"/>
  <c r="E26"/>
  <c r="J23"/>
  <c r="J22"/>
  <c r="E23"/>
  <c r="R26" l="1"/>
  <c r="R116"/>
  <c r="R23"/>
  <c r="E63" l="1"/>
  <c r="J63"/>
  <c r="R63" l="1"/>
  <c r="I66" i="40"/>
  <c r="G66" s="1"/>
  <c r="G81"/>
  <c r="I60"/>
  <c r="I59"/>
  <c r="H60"/>
  <c r="H59" s="1"/>
  <c r="K78" l="1"/>
  <c r="K15"/>
  <c r="K67"/>
  <c r="K60"/>
  <c r="J85" i="28"/>
  <c r="J77"/>
  <c r="E85"/>
  <c r="E77"/>
  <c r="J114"/>
  <c r="J113"/>
  <c r="J112"/>
  <c r="J111"/>
  <c r="J110"/>
  <c r="J109"/>
  <c r="J108"/>
  <c r="J107"/>
  <c r="J106"/>
  <c r="J105"/>
  <c r="J104"/>
  <c r="J103"/>
  <c r="E103"/>
  <c r="E114"/>
  <c r="E113"/>
  <c r="E112"/>
  <c r="E111"/>
  <c r="E110"/>
  <c r="E109"/>
  <c r="E108"/>
  <c r="E107"/>
  <c r="J119"/>
  <c r="J118"/>
  <c r="J117"/>
  <c r="J115"/>
  <c r="J102"/>
  <c r="J101"/>
  <c r="E119"/>
  <c r="E118"/>
  <c r="E117"/>
  <c r="E115"/>
  <c r="E102"/>
  <c r="E101"/>
  <c r="E94"/>
  <c r="J93"/>
  <c r="J74"/>
  <c r="J64"/>
  <c r="E64"/>
  <c r="R64" l="1"/>
  <c r="K48" i="40"/>
  <c r="H81"/>
  <c r="I81"/>
  <c r="R85" i="28"/>
  <c r="R77"/>
  <c r="R114"/>
  <c r="R110"/>
  <c r="R108"/>
  <c r="R111"/>
  <c r="R118"/>
  <c r="R112"/>
  <c r="R103"/>
  <c r="R119"/>
  <c r="R109"/>
  <c r="R113"/>
  <c r="R115"/>
  <c r="R107"/>
  <c r="R117"/>
  <c r="R102"/>
  <c r="R101"/>
  <c r="J162"/>
  <c r="E162"/>
  <c r="J20"/>
  <c r="E20"/>
  <c r="R196" l="1"/>
  <c r="E197"/>
  <c r="R197" s="1"/>
  <c r="K81" i="40"/>
  <c r="R20" i="28"/>
  <c r="R162"/>
  <c r="P99"/>
  <c r="P98" s="1"/>
  <c r="E131"/>
  <c r="E130"/>
  <c r="E129"/>
  <c r="E128"/>
  <c r="E127"/>
  <c r="E126"/>
  <c r="E125"/>
  <c r="E124"/>
  <c r="E123"/>
  <c r="E122"/>
  <c r="E121"/>
  <c r="E169"/>
  <c r="E106"/>
  <c r="J167"/>
  <c r="R167" s="1"/>
  <c r="J166"/>
  <c r="R166" s="1"/>
  <c r="J165"/>
  <c r="J169"/>
  <c r="P164"/>
  <c r="O164"/>
  <c r="N164"/>
  <c r="M164"/>
  <c r="L164"/>
  <c r="I164"/>
  <c r="H164"/>
  <c r="G164"/>
  <c r="F164"/>
  <c r="J30"/>
  <c r="J29"/>
  <c r="J28"/>
  <c r="J27"/>
  <c r="J25"/>
  <c r="J24"/>
  <c r="J21"/>
  <c r="J19"/>
  <c r="J16"/>
  <c r="J34"/>
  <c r="J33"/>
  <c r="J32"/>
  <c r="J31"/>
  <c r="J52"/>
  <c r="J50"/>
  <c r="J49"/>
  <c r="J48"/>
  <c r="J46"/>
  <c r="E52"/>
  <c r="E50"/>
  <c r="E49"/>
  <c r="E48"/>
  <c r="E46"/>
  <c r="E45"/>
  <c r="E41"/>
  <c r="E34"/>
  <c r="E33"/>
  <c r="E32"/>
  <c r="E31"/>
  <c r="E30"/>
  <c r="E29"/>
  <c r="E28"/>
  <c r="E24"/>
  <c r="E22"/>
  <c r="O170" l="1"/>
  <c r="P170"/>
  <c r="M170"/>
  <c r="L170"/>
  <c r="N170"/>
  <c r="H170"/>
  <c r="R30"/>
  <c r="R46"/>
  <c r="R49"/>
  <c r="G170"/>
  <c r="R33"/>
  <c r="R32"/>
  <c r="R52"/>
  <c r="R50"/>
  <c r="R48"/>
  <c r="R31"/>
  <c r="R34"/>
  <c r="E15"/>
  <c r="J55"/>
  <c r="E55"/>
  <c r="I53"/>
  <c r="H53"/>
  <c r="G53"/>
  <c r="F53"/>
  <c r="R55" l="1"/>
  <c r="E27"/>
  <c r="D15" i="35"/>
  <c r="D14" s="1"/>
  <c r="E15"/>
  <c r="F15"/>
  <c r="F14" s="1"/>
  <c r="J84" i="28"/>
  <c r="E84"/>
  <c r="J123"/>
  <c r="J122"/>
  <c r="J120"/>
  <c r="R106"/>
  <c r="E120"/>
  <c r="Q146"/>
  <c r="P146"/>
  <c r="O146"/>
  <c r="N146"/>
  <c r="M146"/>
  <c r="L146"/>
  <c r="I146"/>
  <c r="Q148"/>
  <c r="P148"/>
  <c r="O148"/>
  <c r="N148"/>
  <c r="M148"/>
  <c r="L148"/>
  <c r="I148"/>
  <c r="E105"/>
  <c r="R105" s="1"/>
  <c r="E104"/>
  <c r="Q99"/>
  <c r="Q98" s="1"/>
  <c r="Q121"/>
  <c r="Q131"/>
  <c r="P131"/>
  <c r="O131"/>
  <c r="N131"/>
  <c r="M131"/>
  <c r="L131"/>
  <c r="I131"/>
  <c r="Q155"/>
  <c r="P155"/>
  <c r="O155"/>
  <c r="N155"/>
  <c r="M155"/>
  <c r="L155"/>
  <c r="I155"/>
  <c r="H155"/>
  <c r="G155"/>
  <c r="F155"/>
  <c r="Q95"/>
  <c r="Q72" s="1"/>
  <c r="Q71" s="1"/>
  <c r="I95"/>
  <c r="I72" s="1"/>
  <c r="Q164"/>
  <c r="Q163" s="1"/>
  <c r="P163"/>
  <c r="O163"/>
  <c r="N163"/>
  <c r="M163"/>
  <c r="L163"/>
  <c r="I163"/>
  <c r="H163"/>
  <c r="G163"/>
  <c r="F163"/>
  <c r="J147"/>
  <c r="J146" s="1"/>
  <c r="E147"/>
  <c r="E146" s="1"/>
  <c r="J150"/>
  <c r="E150"/>
  <c r="J149"/>
  <c r="E149"/>
  <c r="J45"/>
  <c r="J41"/>
  <c r="J15"/>
  <c r="F33" i="35"/>
  <c r="E33"/>
  <c r="D33"/>
  <c r="C27"/>
  <c r="F25"/>
  <c r="F24" s="1"/>
  <c r="E25"/>
  <c r="E24" s="1"/>
  <c r="D26"/>
  <c r="D25" s="1"/>
  <c r="D24" s="1"/>
  <c r="C20"/>
  <c r="F18"/>
  <c r="D19"/>
  <c r="D18" s="1"/>
  <c r="C17"/>
  <c r="C16"/>
  <c r="E25" i="28"/>
  <c r="R25" s="1"/>
  <c r="E21"/>
  <c r="E153"/>
  <c r="J153"/>
  <c r="E96"/>
  <c r="J96"/>
  <c r="J65"/>
  <c r="E159"/>
  <c r="E160"/>
  <c r="E158"/>
  <c r="E161"/>
  <c r="E157"/>
  <c r="E76"/>
  <c r="R76" s="1"/>
  <c r="E68"/>
  <c r="J68"/>
  <c r="J151"/>
  <c r="E152"/>
  <c r="J152"/>
  <c r="E154"/>
  <c r="J154"/>
  <c r="E69"/>
  <c r="J69"/>
  <c r="J66"/>
  <c r="I24" i="29"/>
  <c r="E65" i="28"/>
  <c r="E66"/>
  <c r="E19"/>
  <c r="E143"/>
  <c r="R143" s="1"/>
  <c r="E165"/>
  <c r="E132"/>
  <c r="E74"/>
  <c r="E87"/>
  <c r="E88"/>
  <c r="E89"/>
  <c r="E90"/>
  <c r="E91"/>
  <c r="E93"/>
  <c r="J87"/>
  <c r="J94"/>
  <c r="K14" i="29"/>
  <c r="J160" i="28"/>
  <c r="J159"/>
  <c r="J158"/>
  <c r="J161"/>
  <c r="E145"/>
  <c r="E144"/>
  <c r="E151"/>
  <c r="E140"/>
  <c r="E139"/>
  <c r="E138"/>
  <c r="E137"/>
  <c r="E136"/>
  <c r="J136"/>
  <c r="E135"/>
  <c r="E134"/>
  <c r="J134"/>
  <c r="E133"/>
  <c r="E141"/>
  <c r="J130"/>
  <c r="R129"/>
  <c r="J128"/>
  <c r="J126"/>
  <c r="J125"/>
  <c r="E100"/>
  <c r="J140"/>
  <c r="J127"/>
  <c r="J141"/>
  <c r="J132"/>
  <c r="J133"/>
  <c r="J135"/>
  <c r="J137"/>
  <c r="J138"/>
  <c r="J139"/>
  <c r="E97"/>
  <c r="E73"/>
  <c r="J73"/>
  <c r="E70"/>
  <c r="J70"/>
  <c r="E67"/>
  <c r="E62"/>
  <c r="J62"/>
  <c r="E16"/>
  <c r="R16" s="1"/>
  <c r="J67"/>
  <c r="R29"/>
  <c r="J88"/>
  <c r="J89"/>
  <c r="J90"/>
  <c r="J91"/>
  <c r="J97"/>
  <c r="J100"/>
  <c r="J124"/>
  <c r="J142"/>
  <c r="J144"/>
  <c r="J145"/>
  <c r="J157"/>
  <c r="J72" l="1"/>
  <c r="J71" s="1"/>
  <c r="I71"/>
  <c r="I170"/>
  <c r="E192"/>
  <c r="E191"/>
  <c r="R45"/>
  <c r="J191"/>
  <c r="R66"/>
  <c r="J192"/>
  <c r="R62"/>
  <c r="E54"/>
  <c r="E53" s="1"/>
  <c r="J14"/>
  <c r="J13" s="1"/>
  <c r="E14"/>
  <c r="J54"/>
  <c r="J53" s="1"/>
  <c r="R65"/>
  <c r="J194"/>
  <c r="R104"/>
  <c r="E194"/>
  <c r="D22" i="35"/>
  <c r="F22"/>
  <c r="R93" i="28"/>
  <c r="E179"/>
  <c r="E178"/>
  <c r="E156"/>
  <c r="J156"/>
  <c r="J155" s="1"/>
  <c r="E177"/>
  <c r="J177"/>
  <c r="E99"/>
  <c r="C19" i="35"/>
  <c r="C33"/>
  <c r="R195" i="28"/>
  <c r="R41"/>
  <c r="C15" i="35"/>
  <c r="R91" i="28"/>
  <c r="R88"/>
  <c r="E164"/>
  <c r="R84"/>
  <c r="R94"/>
  <c r="E95"/>
  <c r="R95" s="1"/>
  <c r="R96"/>
  <c r="R90"/>
  <c r="R89"/>
  <c r="R87"/>
  <c r="R100"/>
  <c r="R130"/>
  <c r="R68"/>
  <c r="R144"/>
  <c r="R140"/>
  <c r="R153"/>
  <c r="R67"/>
  <c r="R154"/>
  <c r="R28"/>
  <c r="R135"/>
  <c r="R132"/>
  <c r="R21"/>
  <c r="R149"/>
  <c r="R120"/>
  <c r="R161"/>
  <c r="R136"/>
  <c r="R139"/>
  <c r="R159"/>
  <c r="R150"/>
  <c r="R123"/>
  <c r="R70"/>
  <c r="R128"/>
  <c r="R151"/>
  <c r="R69"/>
  <c r="R152"/>
  <c r="R15"/>
  <c r="R158"/>
  <c r="R147"/>
  <c r="R146" s="1"/>
  <c r="R74"/>
  <c r="R138"/>
  <c r="R160"/>
  <c r="R27"/>
  <c r="R122"/>
  <c r="R133"/>
  <c r="R134"/>
  <c r="R145"/>
  <c r="R137"/>
  <c r="R141"/>
  <c r="R126"/>
  <c r="R124"/>
  <c r="R142"/>
  <c r="R24"/>
  <c r="R73"/>
  <c r="R19"/>
  <c r="E18" i="35"/>
  <c r="C18" s="1"/>
  <c r="E14"/>
  <c r="C24"/>
  <c r="R165" i="28"/>
  <c r="R127"/>
  <c r="E32" i="35"/>
  <c r="C25"/>
  <c r="E148" i="28"/>
  <c r="J131"/>
  <c r="R97"/>
  <c r="R125"/>
  <c r="C26" i="35"/>
  <c r="D32"/>
  <c r="D31" s="1"/>
  <c r="J148" i="28"/>
  <c r="J121"/>
  <c r="F32" i="35"/>
  <c r="R157" i="28"/>
  <c r="G186"/>
  <c r="I186"/>
  <c r="M186"/>
  <c r="O186"/>
  <c r="Q186"/>
  <c r="H186"/>
  <c r="L186"/>
  <c r="N186"/>
  <c r="P186"/>
  <c r="Q170"/>
  <c r="R72" l="1"/>
  <c r="R71" s="1"/>
  <c r="E72"/>
  <c r="E71" s="1"/>
  <c r="R54"/>
  <c r="R53" s="1"/>
  <c r="E199"/>
  <c r="R194"/>
  <c r="E22" i="35"/>
  <c r="K170" i="28"/>
  <c r="K13"/>
  <c r="F13"/>
  <c r="F170"/>
  <c r="R156"/>
  <c r="R155" s="1"/>
  <c r="R177"/>
  <c r="R193"/>
  <c r="R121"/>
  <c r="J99"/>
  <c r="J98" s="1"/>
  <c r="F31" i="35"/>
  <c r="F35" s="1"/>
  <c r="E31"/>
  <c r="E35" s="1"/>
  <c r="C14"/>
  <c r="C22" s="1"/>
  <c r="R192" i="28"/>
  <c r="R191"/>
  <c r="J199"/>
  <c r="T53"/>
  <c r="T14"/>
  <c r="T72"/>
  <c r="E163"/>
  <c r="E155"/>
  <c r="T155" s="1"/>
  <c r="T156"/>
  <c r="E170"/>
  <c r="T54"/>
  <c r="R148"/>
  <c r="R131"/>
  <c r="C32" i="35"/>
  <c r="R22" i="28"/>
  <c r="R14" s="1"/>
  <c r="E13"/>
  <c r="F186"/>
  <c r="D35" i="35"/>
  <c r="R13" i="28" l="1"/>
  <c r="R99"/>
  <c r="R98" s="1"/>
  <c r="T99"/>
  <c r="C31" i="35"/>
  <c r="C35" s="1"/>
  <c r="R199" i="28"/>
  <c r="T13"/>
  <c r="T71"/>
  <c r="E98"/>
  <c r="T98" l="1"/>
  <c r="J186"/>
  <c r="R169"/>
  <c r="R186"/>
  <c r="J164"/>
  <c r="T164" s="1"/>
  <c r="R164" l="1"/>
  <c r="R170" s="1"/>
  <c r="J170"/>
  <c r="J163"/>
  <c r="T163" s="1"/>
  <c r="T170" l="1"/>
  <c r="U170"/>
  <c r="R163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<sst xmlns="http://schemas.openxmlformats.org/spreadsheetml/2006/main" count="1227" uniqueCount="608">
  <si>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</si>
  <si>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</si>
  <si>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</si>
  <si>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</si>
  <si>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</si>
  <si>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</si>
  <si>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</si>
  <si>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</si>
  <si>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</si>
  <si>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</si>
  <si>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</si>
  <si>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</si>
  <si>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</si>
  <si>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</si>
  <si>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</si>
  <si>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</si>
  <si>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</si>
  <si>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</si>
  <si>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</si>
  <si>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</si>
  <si>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</si>
  <si>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</si>
  <si>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</si>
  <si>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</si>
  <si>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</si>
  <si>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</si>
  <si>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</si>
  <si>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</si>
  <si>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</si>
  <si>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</si>
  <si>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</si>
  <si>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</si>
  <si>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</si>
  <si>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</si>
  <si>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</si>
  <si>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</si>
  <si>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</si>
  <si>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</si>
  <si>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</si>
  <si>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</si>
  <si>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</si>
  <si>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</si>
  <si>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</si>
  <si>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</si>
  <si>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</si>
  <si>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</si>
  <si>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</si>
  <si>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</si>
  <si>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</si>
  <si>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</si>
  <si>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</si>
  <si>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</si>
  <si>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</si>
  <si>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</si>
  <si>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</si>
  <si>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</si>
  <si>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</si>
  <si>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</si>
  <si>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</si>
  <si>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</si>
  <si>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</si>
  <si>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</si>
  <si>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</si>
  <si>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</si>
  <si>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</si>
  <si>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</si>
  <si>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</si>
  <si>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</si>
  <si>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</si>
  <si>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</si>
  <si>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</si>
  <si>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</si>
  <si>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</si>
  <si>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</si>
  <si>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</si>
  <si>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</si>
  <si>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</si>
  <si>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</si>
  <si>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</si>
  <si>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</si>
  <si>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</si>
  <si>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</si>
  <si>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</si>
  <si>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</si>
  <si>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</si>
  <si>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</si>
  <si>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</si>
  <si>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</si>
  <si>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</si>
  <si>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</si>
  <si>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</si>
  <si>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</si>
  <si>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</si>
  <si>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</si>
  <si>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</si>
  <si>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</si>
  <si>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</si>
  <si>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</si>
  <si>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</si>
  <si>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</si>
  <si>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</si>
  <si>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</si>
  <si>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</si>
  <si>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</si>
  <si>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</si>
  <si>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</si>
  <si>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</si>
  <si>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</si>
  <si>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</si>
  <si>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</si>
  <si>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</si>
  <si>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</si>
  <si>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</si>
  <si>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</si>
  <si>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</si>
  <si>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</si>
  <si>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</si>
  <si>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</si>
  <si>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</si>
  <si>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</si>
  <si>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</si>
  <si>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</si>
  <si>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</si>
  <si>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</si>
  <si>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</si>
  <si>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</si>
  <si>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</si>
  <si>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</si>
  <si>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</si>
  <si>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</si>
  <si>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</si>
  <si>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</si>
  <si>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</si>
  <si>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</si>
  <si>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</si>
  <si>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</si>
  <si>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</si>
  <si>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</si>
  <si>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</si>
  <si>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</si>
  <si>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</si>
  <si>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</si>
  <si>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</si>
  <si>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</si>
  <si>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</si>
  <si>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</si>
  <si>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Державний бюджет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</si>
  <si>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</si>
  <si>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</si>
  <si>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</si>
  <si>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</si>
  <si>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</si>
  <si>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</si>
  <si>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</si>
  <si>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</si>
  <si>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</si>
  <si>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</si>
  <si>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</si>
  <si>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</si>
  <si>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</si>
  <si>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</si>
  <si>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</si>
  <si>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</si>
  <si>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</si>
  <si>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</si>
  <si>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</si>
  <si>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</si>
  <si>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</si>
  <si>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</si>
  <si>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</si>
  <si>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</si>
  <si>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</si>
  <si>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</si>
  <si>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</si>
  <si>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</si>
  <si>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</si>
  <si>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</si>
  <si>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</si>
  <si>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</si>
  <si>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</si>
  <si>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</si>
  <si>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</si>
  <si>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</si>
  <si>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</si>
  <si>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</si>
  <si>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</si>
  <si>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</si>
  <si>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</si>
  <si>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</si>
  <si>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</si>
  <si>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</si>
  <si>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</si>
  <si>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</si>
  <si>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</si>
  <si>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</si>
  <si>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</si>
  <si>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</si>
  <si>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</si>
  <si>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</si>
  <si>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</si>
  <si>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</si>
  <si>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</si>
  <si>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</si>
  <si>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</si>
  <si>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</si>
  <si>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</si>
  <si>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</si>
  <si>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</si>
  <si>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</si>
  <si>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</si>
  <si>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</si>
  <si>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</si>
  <si>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</si>
  <si>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</si>
  <si>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</si>
  <si>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</si>
  <si>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</si>
  <si>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</si>
  <si>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</si>
  <si>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</si>
  <si>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</si>
  <si>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</si>
  <si>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</si>
  <si>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</si>
  <si>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</si>
  <si>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</si>
  <si>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</si>
  <si>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</si>
  <si>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</si>
  <si>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</si>
  <si>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</si>
  <si>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</si>
  <si>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</si>
  <si>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</si>
  <si>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</si>
  <si>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</si>
  <si>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</si>
  <si>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</si>
  <si>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</si>
  <si>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</si>
  <si>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</si>
  <si>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</si>
  <si>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</si>
  <si>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</si>
  <si>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</si>
  <si>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</si>
  <si>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</si>
  <si>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</si>
  <si>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</si>
  <si>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</si>
  <si>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</si>
  <si>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</si>
  <si>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</si>
  <si>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</si>
  <si>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</si>
  <si>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</si>
  <si>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</si>
  <si>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</si>
  <si>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</si>
  <si>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</si>
  <si>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</si>
  <si>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</si>
  <si>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</si>
  <si>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</si>
  <si>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</si>
  <si>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</si>
  <si>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</si>
  <si>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</si>
  <si>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</si>
  <si>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</si>
  <si>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</si>
  <si>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</si>
  <si>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</si>
  <si>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</si>
  <si>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</si>
  <si>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</si>
  <si>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</si>
  <si>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</si>
  <si>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</si>
  <si>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</si>
  <si>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</si>
  <si>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</si>
  <si>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</si>
  <si>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</si>
  <si>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</si>
  <si>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</si>
  <si>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Обласний бюджет Рівненської області</t>
  </si>
  <si>
    <t>Внески до статутного капіталу комунального підприємтсва "Житлокомунсервіс"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</si>
  <si>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</si>
  <si>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</si>
  <si>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</si>
  <si>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</si>
  <si>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</si>
  <si>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</si>
  <si>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</si>
  <si>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</si>
  <si>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</si>
  <si>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</si>
  <si>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</si>
  <si>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</si>
  <si>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</si>
  <si>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</si>
  <si>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</si>
  <si>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</si>
  <si>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</si>
  <si>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</si>
  <si>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</si>
  <si>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</si>
  <si>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</si>
  <si>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</si>
  <si>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</si>
  <si>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</si>
  <si>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1160</t>
  </si>
  <si>
    <t>1162</t>
  </si>
  <si>
    <t>0611160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</si>
  <si>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</si>
  <si>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</si>
  <si>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</si>
  <si>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</si>
  <si>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</si>
  <si>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</si>
  <si>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</si>
  <si>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</si>
  <si>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</si>
  <si>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</si>
  <si>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</si>
  <si>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</si>
  <si>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</si>
  <si>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</si>
  <si>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</si>
  <si>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</si>
  <si>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</si>
  <si>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</si>
  <si>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</si>
  <si>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</si>
  <si>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</si>
  <si>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</si>
  <si>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</si>
  <si>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</si>
  <si>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</si>
  <si>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</si>
  <si>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</si>
  <si>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</si>
  <si>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</si>
  <si>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</si>
  <si>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</si>
  <si>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</si>
  <si>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</si>
  <si>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</si>
  <si>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</si>
  <si>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</si>
  <si>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 xml:space="preserve">Програма реформування і розвитку житлово-комунального господарства міста Вараш на 2016-2020 роки 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</si>
  <si>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</si>
  <si>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</si>
  <si>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</si>
  <si>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</si>
  <si>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</si>
  <si>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</si>
  <si>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</si>
  <si>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</si>
  <si>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</si>
  <si>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</si>
  <si>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</si>
  <si>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</si>
  <si>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</si>
  <si>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</si>
  <si>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</si>
  <si>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</si>
  <si>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</si>
  <si>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</si>
  <si>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</si>
  <si>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</si>
  <si>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</si>
  <si>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</si>
  <si>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</si>
  <si>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</si>
  <si>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</si>
  <si>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</si>
  <si>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</si>
  <si>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</si>
  <si>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</si>
  <si>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</si>
  <si>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</si>
  <si>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</si>
  <si>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</si>
  <si>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</si>
  <si>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</si>
  <si>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</si>
  <si>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</si>
  <si>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</si>
  <si>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</si>
  <si>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</si>
  <si>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</si>
  <si>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</si>
  <si>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</si>
  <si>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</si>
  <si>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</si>
  <si>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</si>
  <si>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</si>
  <si>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</si>
  <si>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</si>
  <si>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</si>
  <si>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</si>
  <si>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</si>
  <si>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</si>
  <si>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</si>
  <si>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</si>
  <si>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</si>
  <si>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</si>
  <si>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</si>
  <si>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</si>
  <si>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</si>
  <si>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</si>
  <si>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</si>
  <si>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</si>
  <si>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</si>
  <si>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</si>
  <si>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</si>
  <si>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</si>
  <si>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</si>
  <si>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</si>
  <si>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</si>
  <si>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</si>
  <si>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O2</t>
  </si>
  <si>
    <t>-</t>
  </si>
  <si>
    <t>Найменування бюджету - одержувача/надавача міжбюджетного трансферту</t>
  </si>
  <si>
    <t>О3</t>
  </si>
  <si>
    <t>О4</t>
  </si>
  <si>
    <t>Інші субвенції з місцевого бюджету на</t>
  </si>
  <si>
    <t>О7</t>
  </si>
  <si>
    <t>Трансферти з інших місцевих бюджетів</t>
  </si>
  <si>
    <t xml:space="preserve">субвенції </t>
  </si>
  <si>
    <t xml:space="preserve"> загального фонду на:</t>
  </si>
  <si>
    <t>субвенції</t>
  </si>
  <si>
    <t>загального фонду на: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</si>
  <si>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</si>
  <si>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</si>
  <si>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</si>
  <si>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</si>
  <si>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</si>
  <si>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0611</t>
  </si>
  <si>
    <t>Рішення міської ради від 15.10.2015  №2197</t>
  </si>
  <si>
    <t>Рішення міської ради від 06.02.2018  №1013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</si>
  <si>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</si>
  <si>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</si>
  <si>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</si>
  <si>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</si>
  <si>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</si>
  <si>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</si>
  <si>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</si>
  <si>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</si>
  <si>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</si>
  <si>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</si>
  <si>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</si>
  <si>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№999</t>
  </si>
  <si>
    <t>Рішення міської ради від 23.01.2018 №1000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</si>
  <si>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</si>
  <si>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</si>
  <si>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</si>
  <si>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</si>
  <si>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</si>
  <si>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</si>
  <si>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</si>
  <si>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</si>
  <si>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</si>
  <si>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</si>
  <si>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</si>
  <si>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</si>
  <si>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</si>
  <si>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</si>
  <si>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</si>
  <si>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</si>
  <si>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</si>
  <si>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</si>
  <si>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</si>
  <si>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міського бюджету</t>
  </si>
  <si>
    <t>Реконструкція покрівлі ЗОШ №1 в м.Вараш, II черга (коригування проектно-кошторисної документації)</t>
  </si>
  <si>
    <t>Програма цільової фінансової підтримки Кузнецовського міського комунального підприємства на період 2017 - 2027 роки</t>
  </si>
  <si>
    <t>Трансферти іншим бюджетам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</si>
  <si>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</si>
  <si>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</si>
  <si>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</si>
  <si>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</si>
  <si>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</si>
  <si>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</si>
  <si>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</si>
  <si>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</si>
  <si>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</si>
  <si>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Бюджет Вараської міської об’єднаної територіальної громади</t>
  </si>
  <si>
    <t xml:space="preserve">                </t>
  </si>
  <si>
    <t xml:space="preserve">              до рішення міської ради</t>
  </si>
  <si>
    <t xml:space="preserve">    Додаток 4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</si>
  <si>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</si>
  <si>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</si>
  <si>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</si>
  <si>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</si>
  <si>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</si>
  <si>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</si>
  <si>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</si>
  <si>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</si>
  <si>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</si>
  <si>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</si>
  <si>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</si>
  <si>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</si>
  <si>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</si>
  <si>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</si>
  <si>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</si>
  <si>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</si>
  <si>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</si>
  <si>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</si>
  <si>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</si>
  <si>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</si>
  <si>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</si>
  <si>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</si>
  <si>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</si>
  <si>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</si>
  <si>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</si>
  <si>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</si>
  <si>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</si>
  <si>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</si>
  <si>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</si>
  <si>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</si>
  <si>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</si>
  <si>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</si>
  <si>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Внески до статутного капіталу комунального підприємтсва "Благоустрій" Вараської міської ради</t>
  </si>
  <si>
    <t>Субвенція з місцевого бюджету на здійснення переданих видатків у сфері освіти за рахунок коштів освітньої субвенції</t>
  </si>
  <si>
    <t>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</si>
  <si>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</si>
  <si>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</si>
  <si>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комплексна програма "Здоров'я" на 2020 рік</t>
  </si>
  <si>
    <t>Рішення міської ради від 14.11.2019 №1558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</si>
  <si>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</si>
  <si>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</si>
  <si>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</si>
  <si>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</si>
  <si>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>Міська ппрограма "Питна вода міста Вараш на 2006-2020 роки"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</si>
  <si>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</si>
  <si>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</si>
  <si>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 30.12.2005 №549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</si>
  <si>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</si>
  <si>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</si>
  <si>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0421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</si>
  <si>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</si>
  <si>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</si>
  <si>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</si>
  <si>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</si>
  <si>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</si>
  <si>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спеціального фонду на:</t>
  </si>
  <si>
    <t xml:space="preserve"> здійснення переданих видатків у сфері освіти за рахунок коштів освітньої субвенції</t>
  </si>
  <si>
    <t>на оплату праці  з нарахуваннями педагогічних працівників інклюзивно-ресурсних центрів</t>
  </si>
  <si>
    <t xml:space="preserve"> надання державної підтримки особам з особливими освітніми потребами за рахунок відповідної субвенції з державного бюджету</t>
  </si>
  <si>
    <t>на проведення (надання) корекційно-розвиткових занять (послуг) у інклюзивних групах закладів дошкільної освіти (видатки споживання)</t>
  </si>
  <si>
    <t xml:space="preserve">на проведення (надання) корекційно-розвиткових занять (послуг) у інклюзивних групах закладів загальної середньої освіти (видатки споживання) </t>
  </si>
  <si>
    <t>здійснення переданих видатків у сфері охорони здоров'я за рахунок коштів медичної субвенції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</si>
  <si>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</si>
  <si>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пільгове медичне обслуговування осіб, які постраждали внаслідок Чорнобильської катастрофи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</si>
  <si>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</si>
  <si>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 xml:space="preserve">            ______________________ №____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</si>
  <si>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</si>
  <si>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</si>
  <si>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Рішення міської ради від 23.01.2018 №996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</si>
  <si>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</si>
  <si>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Програма  розвитку та реалізації питань містобудування у м.Вараш на 2018-2020 роки</t>
  </si>
  <si>
    <t>Рішення міської ради від 23.01.2015  №1827</t>
  </si>
  <si>
    <t>Рішення міської ради від 23.01.2018  №995</t>
  </si>
  <si>
    <t>дотація</t>
  </si>
  <si>
    <t>дотація на: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</si>
  <si>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</si>
  <si>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</si>
  <si>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</si>
  <si>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</si>
  <si>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</si>
  <si>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</si>
  <si>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</si>
  <si>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</si>
  <si>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</si>
  <si>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 xml:space="preserve">в т.ч.: за рахунок освітньої субвенції з державного бюджету </t>
  </si>
  <si>
    <t>0619770</t>
  </si>
  <si>
    <t>Придбання для м.Вараш шкільного автобуса, у т.ч. обладнаного місцями для дітей з особливими освітніми потребами на умовах співфінансування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</si>
  <si>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</si>
  <si>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Реконструкція водопровідної мережі від ВК-184 до до ВК-35 по мікрорайону Перемоги в місті Вараш, Рівненської області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</si>
  <si>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</si>
  <si>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Капітальний ремонт їдальні в ЗНЗ № 1 м.Вараш з заміною сантехнічного, вентиляційного та промислового обладнання</t>
  </si>
  <si>
    <t>Капітальний ремонт спортзалів Вараської ЗОШ  I-III ступенів №4 за адресою: Рівненська область, м.Вараш, мікрорайон Вараш, 39</t>
  </si>
  <si>
    <t>Рішення міської ради від 15.10.2015 №2197</t>
  </si>
  <si>
    <t xml:space="preserve"> Вараської міської об'єднаної територіальної громади на 2020 рік</t>
  </si>
  <si>
    <t>Секретар міської ради                                              Олександр МЕНЗУЛ</t>
  </si>
  <si>
    <t>0217310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</si>
  <si>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</si>
  <si>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</si>
  <si>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</si>
  <si>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>Реконструкція внутрішньої мережі електрифікації гуртожитку по мікрорайону Вараш 42</t>
  </si>
  <si>
    <t>Співфінансування капітальних ремонтів житлових будинків ОСББ</t>
  </si>
  <si>
    <t xml:space="preserve">Капітальний ремонт внутрішнього освітлення (заміна світильників з люмінісцентними лампами та лампами розжарювання на світлодіодні) в ЗЗСО мікрорайон Вараш, 36 в м.Вараш Рівненської області (виготовлення проектно-кошторисної документації) 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</si>
  <si>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</si>
  <si>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</si>
  <si>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</si>
  <si>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</si>
  <si>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</si>
  <si>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</si>
  <si>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</si>
  <si>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</si>
  <si>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</si>
  <si>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</si>
  <si>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</si>
  <si>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Код бюджету</t>
  </si>
  <si>
    <t xml:space="preserve">               Зміни до міжбюджетних трансфертів на  2020 рік</t>
  </si>
  <si>
    <t>Зміни до фінансування  бюджету Вараської міської                                                      об'єднаної територіальної громади на 2020 рік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</si>
</sst>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6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b/>
      <sz val="10"/>
      <name val="Arial Cyr"/>
      <family val="2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Times New Roman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sz val="16"/>
      <name val="Times New Roman CYR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b/>
      <sz val="12"/>
      <color rgb="FFFF0000"/>
      <name val="Times New Roman Cyr"/>
      <charset val="204"/>
    </font>
    <font>
      <i/>
      <sz val="10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9"/>
      <name val="Times New Roman CYR"/>
      <family val="1"/>
      <charset val="204"/>
    </font>
    <font>
      <b/>
      <sz val="20"/>
      <name val="Times New Roman Cyr"/>
      <charset val="204"/>
    </font>
    <font>
      <sz val="20"/>
      <name val="Arial Cyr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4"/>
      <name val="Times New Roman CYR"/>
      <charset val="204"/>
    </font>
    <font>
      <i/>
      <sz val="12"/>
      <name val="Helv"/>
      <charset val="204"/>
    </font>
    <font>
      <sz val="12"/>
      <name val="Helv"/>
      <charset val="204"/>
    </font>
    <font>
      <b/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i/>
      <sz val="12"/>
      <name val="Arial Cyr"/>
      <charset val="204"/>
    </font>
    <font>
      <b/>
      <sz val="2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83" fillId="0" borderId="0"/>
    <xf numFmtId="0" fontId="38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6" fillId="0" borderId="0"/>
  </cellStyleXfs>
  <cellXfs count="878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1" fillId="0" borderId="0" xfId="0" applyFont="1"/>
    <xf numFmtId="0" fontId="21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1" fillId="0" borderId="0" xfId="5" applyFont="1"/>
    <xf numFmtId="0" fontId="22" fillId="0" borderId="0" xfId="5" applyFont="1"/>
    <xf numFmtId="0" fontId="15" fillId="0" borderId="0" xfId="5" applyFont="1"/>
    <xf numFmtId="0" fontId="22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5" fillId="0" borderId="0" xfId="5" applyFont="1"/>
    <xf numFmtId="49" fontId="22" fillId="0" borderId="0" xfId="5" applyNumberFormat="1" applyFont="1"/>
    <xf numFmtId="0" fontId="26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2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7" fillId="0" borderId="0" xfId="0" applyFont="1"/>
    <xf numFmtId="0" fontId="31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32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center"/>
    </xf>
    <xf numFmtId="0" fontId="27" fillId="0" borderId="0" xfId="0" applyNumberFormat="1" applyFont="1" applyBorder="1" applyAlignment="1" applyProtection="1">
      <alignment horizontal="left" vertical="center" wrapText="1"/>
    </xf>
    <xf numFmtId="164" fontId="28" fillId="0" borderId="0" xfId="0" applyNumberFormat="1" applyFont="1" applyBorder="1" applyAlignment="1">
      <alignment horizontal="right" wrapText="1"/>
    </xf>
    <xf numFmtId="0" fontId="28" fillId="0" borderId="0" xfId="0" applyFont="1" applyFill="1" applyBorder="1" applyAlignment="1">
      <alignment horizontal="center" vertical="top" wrapText="1"/>
    </xf>
    <xf numFmtId="49" fontId="32" fillId="0" borderId="0" xfId="0" applyNumberFormat="1" applyFont="1" applyFill="1" applyBorder="1" applyAlignment="1" applyProtection="1">
      <alignment wrapText="1"/>
      <protection locked="0"/>
    </xf>
    <xf numFmtId="164" fontId="32" fillId="0" borderId="0" xfId="0" applyNumberFormat="1" applyFont="1" applyFill="1" applyBorder="1" applyAlignment="1">
      <alignment horizontal="right" wrapText="1"/>
    </xf>
    <xf numFmtId="0" fontId="34" fillId="0" borderId="0" xfId="0" applyFont="1"/>
    <xf numFmtId="0" fontId="28" fillId="0" borderId="0" xfId="0" applyFont="1" applyBorder="1" applyAlignment="1" applyProtection="1">
      <alignment horizontal="center" vertical="top" wrapText="1"/>
    </xf>
    <xf numFmtId="0" fontId="28" fillId="0" borderId="0" xfId="0" applyFont="1" applyBorder="1" applyAlignment="1" applyProtection="1">
      <alignment vertical="top" wrapText="1"/>
    </xf>
    <xf numFmtId="49" fontId="23" fillId="2" borderId="1" xfId="5" applyNumberFormat="1" applyFont="1" applyFill="1" applyBorder="1" applyAlignment="1">
      <alignment horizontal="center" wrapText="1"/>
    </xf>
    <xf numFmtId="49" fontId="23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5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7" fillId="0" borderId="0" xfId="4" applyFont="1" applyAlignment="1"/>
    <xf numFmtId="0" fontId="38" fillId="0" borderId="0" xfId="4" applyFont="1" applyFill="1" applyBorder="1"/>
    <xf numFmtId="0" fontId="10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41" fillId="0" borderId="1" xfId="4" applyFont="1" applyFill="1" applyBorder="1" applyAlignment="1">
      <alignment horizontal="center" vertical="center" wrapText="1"/>
    </xf>
    <xf numFmtId="0" fontId="41" fillId="0" borderId="1" xfId="4" applyFont="1" applyFill="1" applyBorder="1" applyAlignment="1">
      <alignment horizontal="center" vertical="center"/>
    </xf>
    <xf numFmtId="49" fontId="42" fillId="0" borderId="1" xfId="4" applyNumberFormat="1" applyFont="1" applyFill="1" applyBorder="1" applyAlignment="1">
      <alignment horizontal="center" vertical="top" wrapText="1"/>
    </xf>
    <xf numFmtId="0" fontId="42" fillId="0" borderId="1" xfId="4" applyFont="1" applyFill="1" applyBorder="1" applyAlignment="1">
      <alignment horizontal="center" vertical="center" wrapText="1"/>
    </xf>
    <xf numFmtId="0" fontId="43" fillId="0" borderId="0" xfId="4" applyFont="1" applyFill="1" applyBorder="1"/>
    <xf numFmtId="49" fontId="44" fillId="0" borderId="1" xfId="4" applyNumberFormat="1" applyFont="1" applyFill="1" applyBorder="1" applyAlignment="1">
      <alignment wrapText="1"/>
    </xf>
    <xf numFmtId="0" fontId="45" fillId="3" borderId="0" xfId="4" applyFont="1" applyFill="1" applyBorder="1"/>
    <xf numFmtId="0" fontId="45" fillId="0" borderId="0" xfId="4" applyFont="1" applyFill="1" applyBorder="1"/>
    <xf numFmtId="49" fontId="46" fillId="0" borderId="1" xfId="4" applyNumberFormat="1" applyFont="1" applyFill="1" applyBorder="1" applyAlignment="1">
      <alignment horizontal="left" wrapText="1"/>
    </xf>
    <xf numFmtId="2" fontId="45" fillId="0" borderId="0" xfId="4" applyNumberFormat="1" applyFont="1" applyFill="1" applyBorder="1"/>
    <xf numFmtId="49" fontId="46" fillId="0" borderId="1" xfId="4" applyNumberFormat="1" applyFont="1" applyFill="1" applyBorder="1" applyAlignment="1">
      <alignment vertical="justify" wrapText="1"/>
    </xf>
    <xf numFmtId="0" fontId="38" fillId="3" borderId="0" xfId="4" applyFont="1" applyFill="1" applyBorder="1"/>
    <xf numFmtId="49" fontId="46" fillId="0" borderId="1" xfId="4" applyNumberFormat="1" applyFont="1" applyFill="1" applyBorder="1" applyAlignment="1">
      <alignment wrapText="1"/>
    </xf>
    <xf numFmtId="49" fontId="38" fillId="0" borderId="0" xfId="4" applyNumberFormat="1" applyFont="1" applyFill="1" applyBorder="1" applyAlignment="1">
      <alignment vertical="top" wrapText="1"/>
    </xf>
    <xf numFmtId="0" fontId="48" fillId="0" borderId="0" xfId="4" applyFont="1" applyFill="1" applyBorder="1"/>
    <xf numFmtId="0" fontId="49" fillId="0" borderId="0" xfId="4" applyFont="1" applyFill="1" applyBorder="1"/>
    <xf numFmtId="0" fontId="45" fillId="0" borderId="0" xfId="6" applyFont="1" applyFill="1" applyBorder="1" applyAlignment="1" applyProtection="1">
      <alignment vertical="center" wrapText="1"/>
    </xf>
    <xf numFmtId="164" fontId="48" fillId="0" borderId="0" xfId="4" applyNumberFormat="1" applyFont="1" applyFill="1" applyBorder="1"/>
    <xf numFmtId="3" fontId="48" fillId="0" borderId="0" xfId="4" applyNumberFormat="1" applyFont="1" applyFill="1" applyBorder="1"/>
    <xf numFmtId="1" fontId="38" fillId="0" borderId="0" xfId="4" applyNumberFormat="1" applyFont="1" applyFill="1" applyBorder="1" applyAlignment="1">
      <alignment vertical="top" wrapText="1"/>
    </xf>
    <xf numFmtId="0" fontId="52" fillId="0" borderId="0" xfId="0" applyFont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horizontal="center"/>
    </xf>
    <xf numFmtId="0" fontId="56" fillId="0" borderId="0" xfId="0" applyFont="1"/>
    <xf numFmtId="0" fontId="15" fillId="0" borderId="0" xfId="0" applyFont="1"/>
    <xf numFmtId="0" fontId="57" fillId="0" borderId="0" xfId="0" applyFont="1"/>
    <xf numFmtId="0" fontId="29" fillId="0" borderId="0" xfId="0" applyFont="1"/>
    <xf numFmtId="0" fontId="6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wrapText="1"/>
    </xf>
    <xf numFmtId="49" fontId="33" fillId="0" borderId="9" xfId="0" applyNumberFormat="1" applyFont="1" applyBorder="1" applyAlignment="1" applyProtection="1">
      <alignment horizontal="left" wrapText="1"/>
      <protection locked="0"/>
    </xf>
    <xf numFmtId="0" fontId="30" fillId="0" borderId="12" xfId="0" applyFont="1" applyBorder="1" applyAlignment="1">
      <alignment horizontal="left" wrapText="1"/>
    </xf>
    <xf numFmtId="49" fontId="33" fillId="0" borderId="10" xfId="0" applyNumberFormat="1" applyFont="1" applyBorder="1" applyAlignment="1" applyProtection="1">
      <alignment horizontal="left" wrapText="1"/>
      <protection locked="0"/>
    </xf>
    <xf numFmtId="0" fontId="63" fillId="0" borderId="12" xfId="0" applyFont="1" applyBorder="1" applyAlignment="1">
      <alignment horizontal="left" wrapText="1"/>
    </xf>
    <xf numFmtId="0" fontId="66" fillId="0" borderId="10" xfId="0" applyFont="1" applyBorder="1"/>
    <xf numFmtId="0" fontId="67" fillId="0" borderId="12" xfId="0" applyFont="1" applyBorder="1" applyAlignment="1">
      <alignment horizontal="left" wrapText="1"/>
    </xf>
    <xf numFmtId="0" fontId="66" fillId="0" borderId="10" xfId="0" applyFont="1" applyBorder="1" applyAlignment="1">
      <alignment horizontal="left" wrapText="1"/>
    </xf>
    <xf numFmtId="0" fontId="66" fillId="0" borderId="10" xfId="0" applyFont="1" applyFill="1" applyBorder="1" applyAlignment="1" applyProtection="1">
      <alignment horizontal="left" wrapText="1"/>
    </xf>
    <xf numFmtId="0" fontId="29" fillId="0" borderId="14" xfId="0" applyNumberFormat="1" applyFont="1" applyBorder="1" applyAlignment="1">
      <alignment horizontal="left" wrapText="1"/>
    </xf>
    <xf numFmtId="0" fontId="29" fillId="0" borderId="15" xfId="0" applyNumberFormat="1" applyFont="1" applyBorder="1" applyAlignment="1">
      <alignment horizontal="left" wrapText="1"/>
    </xf>
    <xf numFmtId="0" fontId="64" fillId="0" borderId="16" xfId="0" applyFont="1" applyBorder="1" applyAlignment="1">
      <alignment horizontal="left" wrapText="1"/>
    </xf>
    <xf numFmtId="49" fontId="61" fillId="0" borderId="10" xfId="0" applyNumberFormat="1" applyFont="1" applyBorder="1" applyAlignment="1" applyProtection="1">
      <alignment horizontal="left" wrapText="1"/>
      <protection locked="0"/>
    </xf>
    <xf numFmtId="0" fontId="63" fillId="0" borderId="17" xfId="0" applyFont="1" applyBorder="1" applyAlignment="1">
      <alignment horizontal="left" wrapText="1"/>
    </xf>
    <xf numFmtId="0" fontId="66" fillId="0" borderId="18" xfId="0" applyFont="1" applyBorder="1" applyAlignment="1">
      <alignment horizontal="left" wrapText="1"/>
    </xf>
    <xf numFmtId="0" fontId="67" fillId="0" borderId="19" xfId="0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0" fontId="67" fillId="0" borderId="21" xfId="0" applyFont="1" applyBorder="1" applyAlignment="1">
      <alignment horizontal="left" wrapText="1"/>
    </xf>
    <xf numFmtId="0" fontId="29" fillId="0" borderId="22" xfId="0" applyFont="1" applyBorder="1" applyAlignment="1">
      <alignment horizontal="left" wrapText="1"/>
    </xf>
    <xf numFmtId="0" fontId="29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 wrapText="1"/>
    </xf>
    <xf numFmtId="49" fontId="29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66" fillId="0" borderId="0" xfId="0" applyFont="1" applyBorder="1" applyAlignment="1">
      <alignment horizontal="left" wrapText="1"/>
    </xf>
    <xf numFmtId="3" fontId="69" fillId="0" borderId="0" xfId="0" applyNumberFormat="1" applyFont="1" applyBorder="1" applyAlignment="1">
      <alignment horizontal="justify" wrapText="1"/>
    </xf>
    <xf numFmtId="0" fontId="59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68" fillId="0" borderId="0" xfId="0" applyFont="1" applyBorder="1" applyAlignment="1">
      <alignment horizontal="justify" wrapText="1"/>
    </xf>
    <xf numFmtId="3" fontId="68" fillId="0" borderId="0" xfId="0" applyNumberFormat="1" applyFont="1" applyBorder="1" applyAlignment="1">
      <alignment horizontal="right" wrapText="1"/>
    </xf>
    <xf numFmtId="3" fontId="40" fillId="0" borderId="1" xfId="4" applyNumberFormat="1" applyFont="1" applyFill="1" applyBorder="1" applyAlignment="1">
      <alignment horizontal="center" wrapText="1"/>
    </xf>
    <xf numFmtId="3" fontId="46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/>
    </xf>
    <xf numFmtId="0" fontId="8" fillId="0" borderId="28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3" fontId="10" fillId="0" borderId="0" xfId="0" applyNumberFormat="1" applyFont="1"/>
    <xf numFmtId="49" fontId="24" fillId="0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left" wrapText="1"/>
    </xf>
    <xf numFmtId="49" fontId="44" fillId="0" borderId="1" xfId="4" applyNumberFormat="1" applyFont="1" applyFill="1" applyBorder="1" applyAlignment="1">
      <alignment horizontal="center" wrapText="1"/>
    </xf>
    <xf numFmtId="49" fontId="46" fillId="0" borderId="1" xfId="4" applyNumberFormat="1" applyFont="1" applyFill="1" applyBorder="1" applyAlignment="1">
      <alignment horizontal="center" wrapText="1"/>
    </xf>
    <xf numFmtId="3" fontId="40" fillId="0" borderId="1" xfId="4" applyNumberFormat="1" applyFont="1" applyFill="1" applyBorder="1" applyAlignment="1">
      <alignment horizontal="left" wrapText="1"/>
    </xf>
    <xf numFmtId="0" fontId="29" fillId="0" borderId="0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0" fontId="62" fillId="0" borderId="10" xfId="0" applyFont="1" applyBorder="1"/>
    <xf numFmtId="0" fontId="17" fillId="0" borderId="0" xfId="0" applyFont="1"/>
    <xf numFmtId="3" fontId="74" fillId="0" borderId="0" xfId="0" applyNumberFormat="1" applyFont="1"/>
    <xf numFmtId="0" fontId="75" fillId="0" borderId="0" xfId="0" applyFont="1"/>
    <xf numFmtId="0" fontId="76" fillId="0" borderId="0" xfId="0" applyFont="1"/>
    <xf numFmtId="1" fontId="23" fillId="2" borderId="1" xfId="5" applyNumberFormat="1" applyFont="1" applyFill="1" applyBorder="1" applyAlignment="1" applyProtection="1">
      <alignment horizontal="center" wrapText="1"/>
      <protection locked="0"/>
    </xf>
    <xf numFmtId="3" fontId="60" fillId="0" borderId="0" xfId="0" applyNumberFormat="1" applyFont="1"/>
    <xf numFmtId="49" fontId="23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78" fillId="2" borderId="1" xfId="5" applyNumberFormat="1" applyFont="1" applyFill="1" applyBorder="1" applyAlignment="1" applyProtection="1">
      <alignment horizontal="center" wrapText="1"/>
      <protection locked="0"/>
    </xf>
    <xf numFmtId="49" fontId="78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3" fontId="35" fillId="4" borderId="1" xfId="0" applyNumberFormat="1" applyFont="1" applyFill="1" applyBorder="1" applyAlignment="1">
      <alignment horizontal="center"/>
    </xf>
    <xf numFmtId="0" fontId="79" fillId="0" borderId="1" xfId="0" applyFont="1" applyBorder="1" applyAlignment="1">
      <alignment wrapText="1"/>
    </xf>
    <xf numFmtId="3" fontId="79" fillId="0" borderId="1" xfId="0" applyNumberFormat="1" applyFont="1" applyBorder="1" applyAlignment="1">
      <alignment horizontal="center"/>
    </xf>
    <xf numFmtId="49" fontId="79" fillId="0" borderId="1" xfId="0" applyNumberFormat="1" applyFont="1" applyFill="1" applyBorder="1" applyAlignment="1">
      <alignment horizontal="center" wrapText="1"/>
    </xf>
    <xf numFmtId="0" fontId="80" fillId="0" borderId="1" xfId="0" applyFont="1" applyBorder="1" applyAlignment="1">
      <alignment horizontal="left" wrapText="1"/>
    </xf>
    <xf numFmtId="0" fontId="81" fillId="0" borderId="0" xfId="0" applyFont="1"/>
    <xf numFmtId="0" fontId="82" fillId="0" borderId="10" xfId="0" applyFont="1" applyBorder="1" applyAlignment="1">
      <alignment wrapText="1"/>
    </xf>
    <xf numFmtId="0" fontId="82" fillId="0" borderId="0" xfId="0" applyFont="1"/>
    <xf numFmtId="0" fontId="66" fillId="0" borderId="10" xfId="0" applyFont="1" applyBorder="1" applyAlignment="1">
      <alignment wrapText="1"/>
    </xf>
    <xf numFmtId="0" fontId="29" fillId="0" borderId="23" xfId="0" applyFont="1" applyBorder="1"/>
    <xf numFmtId="49" fontId="65" fillId="0" borderId="29" xfId="0" applyNumberFormat="1" applyFont="1" applyBorder="1" applyAlignment="1" applyProtection="1">
      <alignment horizontal="left" wrapText="1"/>
      <protection locked="0"/>
    </xf>
    <xf numFmtId="0" fontId="6" fillId="0" borderId="36" xfId="0" applyFont="1" applyBorder="1"/>
    <xf numFmtId="0" fontId="0" fillId="0" borderId="36" xfId="0" applyBorder="1"/>
    <xf numFmtId="3" fontId="6" fillId="0" borderId="36" xfId="0" applyNumberFormat="1" applyFont="1" applyBorder="1"/>
    <xf numFmtId="0" fontId="64" fillId="0" borderId="12" xfId="0" applyFont="1" applyBorder="1" applyAlignment="1">
      <alignment horizontal="left" wrapText="1"/>
    </xf>
    <xf numFmtId="0" fontId="29" fillId="0" borderId="10" xfId="0" applyFont="1" applyBorder="1" applyAlignment="1">
      <alignment horizontal="left" wrapText="1"/>
    </xf>
    <xf numFmtId="0" fontId="82" fillId="0" borderId="0" xfId="0" applyFont="1" applyBorder="1" applyAlignment="1">
      <alignment wrapText="1"/>
    </xf>
    <xf numFmtId="3" fontId="40" fillId="0" borderId="1" xfId="4" applyNumberFormat="1" applyFont="1" applyFill="1" applyBorder="1" applyAlignment="1">
      <alignment horizontal="center"/>
    </xf>
    <xf numFmtId="0" fontId="83" fillId="0" borderId="0" xfId="7" applyFont="1"/>
    <xf numFmtId="0" fontId="47" fillId="0" borderId="0" xfId="7" applyFont="1"/>
    <xf numFmtId="0" fontId="83" fillId="3" borderId="0" xfId="7" applyFont="1" applyFill="1"/>
    <xf numFmtId="0" fontId="12" fillId="0" borderId="0" xfId="7" applyFont="1" applyAlignment="1">
      <alignment horizontal="center" vertical="center" wrapText="1"/>
    </xf>
    <xf numFmtId="0" fontId="84" fillId="0" borderId="0" xfId="7" applyFont="1" applyAlignment="1">
      <alignment vertical="center" wrapText="1"/>
    </xf>
    <xf numFmtId="0" fontId="84" fillId="0" borderId="0" xfId="7" applyFont="1" applyAlignment="1">
      <alignment horizontal="center" vertical="center" wrapText="1"/>
    </xf>
    <xf numFmtId="0" fontId="83" fillId="0" borderId="0" xfId="7" applyAlignment="1">
      <alignment horizontal="right"/>
    </xf>
    <xf numFmtId="0" fontId="85" fillId="0" borderId="1" xfId="7" applyFont="1" applyBorder="1" applyAlignment="1">
      <alignment horizontal="right"/>
    </xf>
    <xf numFmtId="0" fontId="40" fillId="0" borderId="1" xfId="8" applyFont="1" applyBorder="1" applyAlignment="1">
      <alignment horizontal="right"/>
    </xf>
    <xf numFmtId="0" fontId="40" fillId="0" borderId="27" xfId="8" applyFont="1" applyBorder="1" applyAlignment="1">
      <alignment horizontal="center"/>
    </xf>
    <xf numFmtId="0" fontId="86" fillId="0" borderId="0" xfId="7" applyFont="1" applyBorder="1" applyAlignment="1">
      <alignment horizontal="right"/>
    </xf>
    <xf numFmtId="0" fontId="83" fillId="0" borderId="0" xfId="7" applyFont="1" applyBorder="1"/>
    <xf numFmtId="49" fontId="36" fillId="0" borderId="0" xfId="7" applyNumberFormat="1" applyFont="1" applyFill="1" applyBorder="1" applyAlignment="1" applyProtection="1">
      <alignment horizontal="center" wrapText="1"/>
      <protection locked="0"/>
    </xf>
    <xf numFmtId="0" fontId="60" fillId="0" borderId="37" xfId="7" applyFont="1" applyBorder="1" applyAlignment="1">
      <alignment horizontal="center"/>
    </xf>
    <xf numFmtId="0" fontId="85" fillId="0" borderId="1" xfId="7" applyFont="1" applyBorder="1" applyAlignment="1">
      <alignment horizontal="center"/>
    </xf>
    <xf numFmtId="0" fontId="40" fillId="0" borderId="1" xfId="8" applyFont="1" applyBorder="1" applyAlignment="1">
      <alignment horizontal="center"/>
    </xf>
    <xf numFmtId="0" fontId="47" fillId="0" borderId="0" xfId="7" applyFont="1" applyAlignment="1">
      <alignment horizontal="center"/>
    </xf>
    <xf numFmtId="0" fontId="2" fillId="0" borderId="0" xfId="7" applyFont="1" applyAlignment="1">
      <alignment horizontal="right"/>
    </xf>
    <xf numFmtId="0" fontId="42" fillId="0" borderId="1" xfId="0" applyFont="1" applyBorder="1" applyAlignment="1">
      <alignment horizontal="center" wrapText="1"/>
    </xf>
    <xf numFmtId="0" fontId="40" fillId="0" borderId="4" xfId="0" applyFont="1" applyBorder="1" applyAlignment="1">
      <alignment horizontal="center" vertical="center" wrapText="1"/>
    </xf>
    <xf numFmtId="0" fontId="89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90" fillId="0" borderId="0" xfId="0" applyFont="1"/>
    <xf numFmtId="0" fontId="75" fillId="0" borderId="1" xfId="0" applyFont="1" applyBorder="1"/>
    <xf numFmtId="0" fontId="76" fillId="0" borderId="1" xfId="0" applyFont="1" applyBorder="1"/>
    <xf numFmtId="49" fontId="79" fillId="4" borderId="1" xfId="0" applyNumberFormat="1" applyFont="1" applyFill="1" applyBorder="1" applyAlignment="1">
      <alignment horizontal="center"/>
    </xf>
    <xf numFmtId="0" fontId="79" fillId="4" borderId="1" xfId="0" applyFont="1" applyFill="1" applyBorder="1"/>
    <xf numFmtId="0" fontId="35" fillId="4" borderId="1" xfId="0" applyFont="1" applyFill="1" applyBorder="1" applyAlignment="1">
      <alignment wrapText="1"/>
    </xf>
    <xf numFmtId="0" fontId="42" fillId="0" borderId="1" xfId="5" applyFont="1" applyBorder="1" applyAlignment="1">
      <alignment horizontal="center" vertical="center" wrapText="1"/>
    </xf>
    <xf numFmtId="0" fontId="91" fillId="0" borderId="2" xfId="5" applyFont="1" applyBorder="1" applyAlignment="1">
      <alignment horizontal="center" vertical="center" wrapText="1"/>
    </xf>
    <xf numFmtId="0" fontId="92" fillId="0" borderId="0" xfId="5" applyFont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49" fontId="88" fillId="0" borderId="1" xfId="0" applyNumberFormat="1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97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0" fontId="97" fillId="0" borderId="0" xfId="0" applyFont="1"/>
    <xf numFmtId="0" fontId="97" fillId="0" borderId="0" xfId="0" applyFont="1" applyFill="1"/>
    <xf numFmtId="49" fontId="94" fillId="0" borderId="0" xfId="0" applyNumberFormat="1" applyFont="1" applyAlignment="1">
      <alignment horizontal="left" wrapText="1"/>
    </xf>
    <xf numFmtId="3" fontId="94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49" fontId="100" fillId="0" borderId="1" xfId="0" applyNumberFormat="1" applyFont="1" applyFill="1" applyBorder="1" applyAlignment="1">
      <alignment horizontal="left" wrapText="1"/>
    </xf>
    <xf numFmtId="3" fontId="101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0" fontId="93" fillId="0" borderId="0" xfId="0" applyFont="1"/>
    <xf numFmtId="49" fontId="101" fillId="0" borderId="0" xfId="0" applyNumberFormat="1" applyFont="1" applyAlignment="1">
      <alignment horizontal="left" wrapText="1"/>
    </xf>
    <xf numFmtId="0" fontId="103" fillId="0" borderId="0" xfId="0" applyFont="1" applyAlignment="1">
      <alignment horizontal="center"/>
    </xf>
    <xf numFmtId="0" fontId="103" fillId="0" borderId="0" xfId="0" applyFont="1" applyFill="1" applyAlignment="1">
      <alignment horizontal="center"/>
    </xf>
    <xf numFmtId="49" fontId="101" fillId="0" borderId="1" xfId="0" applyNumberFormat="1" applyFont="1" applyBorder="1" applyAlignment="1">
      <alignment horizontal="left" wrapText="1"/>
    </xf>
    <xf numFmtId="49" fontId="93" fillId="0" borderId="1" xfId="0" applyNumberFormat="1" applyFont="1" applyFill="1" applyBorder="1" applyAlignment="1" applyProtection="1">
      <alignment horizontal="left" wrapText="1"/>
      <protection locked="0"/>
    </xf>
    <xf numFmtId="3" fontId="94" fillId="0" borderId="1" xfId="0" applyNumberFormat="1" applyFont="1" applyBorder="1" applyAlignment="1">
      <alignment horizontal="center" wrapText="1"/>
    </xf>
    <xf numFmtId="0" fontId="75" fillId="0" borderId="0" xfId="0" applyFont="1" applyFill="1" applyBorder="1"/>
    <xf numFmtId="3" fontId="101" fillId="0" borderId="1" xfId="0" applyNumberFormat="1" applyFont="1" applyBorder="1" applyAlignment="1">
      <alignment horizontal="center" wrapText="1"/>
    </xf>
    <xf numFmtId="0" fontId="104" fillId="0" borderId="0" xfId="0" applyFont="1"/>
    <xf numFmtId="3" fontId="99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49" fontId="96" fillId="0" borderId="1" xfId="0" applyNumberFormat="1" applyFont="1" applyBorder="1" applyAlignment="1">
      <alignment horizontal="left" wrapText="1"/>
    </xf>
    <xf numFmtId="3" fontId="99" fillId="0" borderId="1" xfId="0" applyNumberFormat="1" applyFont="1" applyFill="1" applyBorder="1" applyAlignment="1" applyProtection="1">
      <alignment horizontal="center" wrapText="1"/>
      <protection locked="0"/>
    </xf>
    <xf numFmtId="49" fontId="94" fillId="0" borderId="1" xfId="0" applyNumberFormat="1" applyFont="1" applyBorder="1" applyAlignment="1">
      <alignment horizontal="left" wrapText="1"/>
    </xf>
    <xf numFmtId="3" fontId="99" fillId="0" borderId="1" xfId="0" applyNumberFormat="1" applyFont="1" applyFill="1" applyBorder="1" applyAlignment="1" applyProtection="1">
      <alignment horizontal="center"/>
      <protection locked="0"/>
    </xf>
    <xf numFmtId="3" fontId="95" fillId="0" borderId="1" xfId="0" applyNumberFormat="1" applyFont="1" applyBorder="1" applyAlignment="1">
      <alignment horizontal="center" wrapText="1"/>
    </xf>
    <xf numFmtId="3" fontId="101" fillId="0" borderId="1" xfId="0" applyNumberFormat="1" applyFont="1" applyFill="1" applyBorder="1" applyAlignment="1" applyProtection="1">
      <alignment horizontal="center"/>
      <protection locked="0"/>
    </xf>
    <xf numFmtId="49" fontId="100" fillId="0" borderId="1" xfId="0" applyNumberFormat="1" applyFont="1" applyBorder="1" applyAlignment="1" applyProtection="1">
      <alignment horizontal="left" wrapText="1"/>
      <protection locked="0"/>
    </xf>
    <xf numFmtId="3" fontId="101" fillId="0" borderId="1" xfId="0" applyNumberFormat="1" applyFont="1" applyFill="1" applyBorder="1" applyAlignment="1">
      <alignment horizontal="center"/>
    </xf>
    <xf numFmtId="49" fontId="99" fillId="0" borderId="1" xfId="3" applyNumberFormat="1" applyFont="1" applyFill="1" applyBorder="1" applyAlignment="1">
      <alignment horizontal="left" wrapText="1"/>
    </xf>
    <xf numFmtId="3" fontId="101" fillId="0" borderId="3" xfId="0" applyNumberFormat="1" applyFont="1" applyBorder="1" applyAlignment="1">
      <alignment horizontal="center" wrapText="1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49" fontId="100" fillId="3" borderId="1" xfId="0" applyNumberFormat="1" applyFont="1" applyFill="1" applyBorder="1" applyAlignment="1">
      <alignment horizontal="left" wrapText="1"/>
    </xf>
    <xf numFmtId="3" fontId="105" fillId="0" borderId="1" xfId="0" applyNumberFormat="1" applyFont="1" applyBorder="1" applyAlignment="1">
      <alignment horizontal="center" wrapText="1"/>
    </xf>
    <xf numFmtId="3" fontId="106" fillId="0" borderId="1" xfId="0" applyNumberFormat="1" applyFont="1" applyBorder="1" applyAlignment="1">
      <alignment horizontal="center" wrapText="1"/>
    </xf>
    <xf numFmtId="0" fontId="97" fillId="0" borderId="0" xfId="0" applyFont="1" applyBorder="1"/>
    <xf numFmtId="3" fontId="94" fillId="0" borderId="4" xfId="0" applyNumberFormat="1" applyFont="1" applyBorder="1" applyAlignment="1">
      <alignment horizontal="center" wrapText="1"/>
    </xf>
    <xf numFmtId="3" fontId="93" fillId="0" borderId="4" xfId="0" applyNumberFormat="1" applyFont="1" applyFill="1" applyBorder="1" applyAlignment="1">
      <alignment horizontal="center" wrapText="1"/>
    </xf>
    <xf numFmtId="3" fontId="98" fillId="0" borderId="4" xfId="0" applyNumberFormat="1" applyFont="1" applyBorder="1" applyAlignment="1">
      <alignment horizontal="center" wrapText="1"/>
    </xf>
    <xf numFmtId="0" fontId="104" fillId="0" borderId="0" xfId="0" applyFont="1" applyBorder="1"/>
    <xf numFmtId="49" fontId="99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100" fillId="0" borderId="1" xfId="0" applyNumberFormat="1" applyFont="1" applyBorder="1" applyAlignment="1">
      <alignment horizontal="left" wrapText="1"/>
    </xf>
    <xf numFmtId="3" fontId="97" fillId="0" borderId="4" xfId="0" applyNumberFormat="1" applyFont="1" applyFill="1" applyBorder="1" applyAlignment="1">
      <alignment horizontal="center" wrapText="1"/>
    </xf>
    <xf numFmtId="0" fontId="97" fillId="0" borderId="4" xfId="0" applyFont="1" applyBorder="1" applyAlignment="1"/>
    <xf numFmtId="0" fontId="97" fillId="0" borderId="4" xfId="0" applyFont="1" applyBorder="1"/>
    <xf numFmtId="0" fontId="97" fillId="0" borderId="1" xfId="0" applyFont="1" applyBorder="1"/>
    <xf numFmtId="3" fontId="98" fillId="0" borderId="27" xfId="0" applyNumberFormat="1" applyFont="1" applyBorder="1" applyAlignment="1">
      <alignment horizontal="center" wrapText="1"/>
    </xf>
    <xf numFmtId="3" fontId="98" fillId="0" borderId="27" xfId="0" applyNumberFormat="1" applyFont="1" applyFill="1" applyBorder="1" applyAlignment="1">
      <alignment horizontal="center" wrapText="1"/>
    </xf>
    <xf numFmtId="49" fontId="97" fillId="0" borderId="0" xfId="0" applyNumberFormat="1" applyFont="1" applyAlignment="1">
      <alignment horizontal="left" wrapText="1"/>
    </xf>
    <xf numFmtId="3" fontId="104" fillId="0" borderId="1" xfId="0" applyNumberFormat="1" applyFont="1" applyFill="1" applyBorder="1" applyAlignment="1">
      <alignment horizontal="center" wrapText="1"/>
    </xf>
    <xf numFmtId="3" fontId="106" fillId="0" borderId="1" xfId="0" applyNumberFormat="1" applyFont="1" applyFill="1" applyBorder="1" applyAlignment="1" applyProtection="1">
      <alignment horizontal="center" wrapText="1"/>
      <protection locked="0"/>
    </xf>
    <xf numFmtId="3" fontId="106" fillId="0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Border="1" applyAlignment="1">
      <alignment horizontal="left" wrapText="1"/>
    </xf>
    <xf numFmtId="0" fontId="75" fillId="0" borderId="0" xfId="0" applyFont="1" applyBorder="1"/>
    <xf numFmtId="0" fontId="52" fillId="0" borderId="0" xfId="0" applyFont="1" applyAlignment="1">
      <alignment horizontal="center"/>
    </xf>
    <xf numFmtId="0" fontId="77" fillId="0" borderId="0" xfId="0" applyFont="1"/>
    <xf numFmtId="3" fontId="79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0" fontId="107" fillId="0" borderId="0" xfId="0" applyFont="1"/>
    <xf numFmtId="3" fontId="80" fillId="0" borderId="1" xfId="0" applyNumberFormat="1" applyFont="1" applyBorder="1" applyAlignment="1">
      <alignment horizontal="center"/>
    </xf>
    <xf numFmtId="3" fontId="79" fillId="0" borderId="1" xfId="0" applyNumberFormat="1" applyFont="1" applyBorder="1" applyAlignment="1">
      <alignment horizontal="center" wrapText="1"/>
    </xf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0" fontId="79" fillId="0" borderId="1" xfId="0" applyFont="1" applyFill="1" applyBorder="1" applyAlignment="1">
      <alignment wrapText="1"/>
    </xf>
    <xf numFmtId="0" fontId="80" fillId="0" borderId="1" xfId="0" applyFont="1" applyFill="1" applyBorder="1" applyAlignment="1">
      <alignment wrapText="1"/>
    </xf>
    <xf numFmtId="0" fontId="108" fillId="0" borderId="1" xfId="0" applyFont="1" applyBorder="1"/>
    <xf numFmtId="0" fontId="108" fillId="0" borderId="0" xfId="0" applyFont="1"/>
    <xf numFmtId="49" fontId="80" fillId="0" borderId="1" xfId="0" applyNumberFormat="1" applyFont="1" applyBorder="1" applyAlignment="1">
      <alignment horizontal="center" wrapText="1"/>
    </xf>
    <xf numFmtId="49" fontId="79" fillId="0" borderId="1" xfId="0" applyNumberFormat="1" applyFont="1" applyBorder="1" applyAlignment="1">
      <alignment horizontal="center" wrapText="1"/>
    </xf>
    <xf numFmtId="0" fontId="79" fillId="0" borderId="1" xfId="0" applyFont="1" applyBorder="1" applyAlignment="1">
      <alignment horizontal="left" wrapText="1"/>
    </xf>
    <xf numFmtId="49" fontId="79" fillId="3" borderId="1" xfId="0" applyNumberFormat="1" applyFont="1" applyFill="1" applyBorder="1" applyAlignment="1">
      <alignment horizontal="center" wrapText="1"/>
    </xf>
    <xf numFmtId="49" fontId="79" fillId="3" borderId="1" xfId="0" applyNumberFormat="1" applyFont="1" applyFill="1" applyBorder="1" applyAlignment="1">
      <alignment horizontal="left" wrapText="1"/>
    </xf>
    <xf numFmtId="0" fontId="79" fillId="0" borderId="0" xfId="0" applyFont="1"/>
    <xf numFmtId="0" fontId="101" fillId="0" borderId="0" xfId="0" applyFont="1"/>
    <xf numFmtId="49" fontId="79" fillId="0" borderId="27" xfId="0" applyNumberFormat="1" applyFont="1" applyBorder="1" applyAlignment="1">
      <alignment horizontal="center" wrapText="1"/>
    </xf>
    <xf numFmtId="49" fontId="80" fillId="0" borderId="27" xfId="0" applyNumberFormat="1" applyFont="1" applyBorder="1" applyAlignment="1">
      <alignment horizontal="center" wrapText="1"/>
    </xf>
    <xf numFmtId="0" fontId="79" fillId="0" borderId="1" xfId="0" applyFont="1" applyBorder="1" applyAlignment="1"/>
    <xf numFmtId="49" fontId="79" fillId="0" borderId="1" xfId="0" applyNumberFormat="1" applyFont="1" applyBorder="1" applyAlignment="1">
      <alignment horizontal="center"/>
    </xf>
    <xf numFmtId="49" fontId="109" fillId="0" borderId="27" xfId="0" applyNumberFormat="1" applyFont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wrapText="1"/>
    </xf>
    <xf numFmtId="3" fontId="35" fillId="6" borderId="1" xfId="0" applyNumberFormat="1" applyFont="1" applyFill="1" applyBorder="1" applyAlignment="1">
      <alignment horizontal="center"/>
    </xf>
    <xf numFmtId="0" fontId="79" fillId="0" borderId="1" xfId="0" applyFont="1" applyFill="1" applyBorder="1" applyAlignment="1">
      <alignment horizontal="center" wrapText="1"/>
    </xf>
    <xf numFmtId="49" fontId="23" fillId="6" borderId="1" xfId="1" applyNumberFormat="1" applyFont="1" applyFill="1" applyBorder="1" applyAlignment="1" applyProtection="1">
      <alignment horizontal="left" wrapText="1"/>
      <protection locked="0"/>
    </xf>
    <xf numFmtId="0" fontId="15" fillId="6" borderId="1" xfId="5" applyFont="1" applyFill="1" applyBorder="1" applyAlignment="1">
      <alignment horizontal="center" wrapText="1"/>
    </xf>
    <xf numFmtId="3" fontId="35" fillId="6" borderId="1" xfId="5" applyNumberFormat="1" applyFont="1" applyFill="1" applyBorder="1" applyAlignment="1">
      <alignment horizontal="center" wrapText="1"/>
    </xf>
    <xf numFmtId="49" fontId="47" fillId="0" borderId="0" xfId="0" applyNumberFormat="1" applyFont="1" applyAlignment="1">
      <alignment horizontal="center" vertical="center"/>
    </xf>
    <xf numFmtId="49" fontId="77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13" fillId="6" borderId="1" xfId="0" applyNumberFormat="1" applyFont="1" applyFill="1" applyBorder="1" applyAlignment="1">
      <alignment horizontal="center" wrapText="1"/>
    </xf>
    <xf numFmtId="49" fontId="13" fillId="6" borderId="1" xfId="1" applyNumberFormat="1" applyFont="1" applyFill="1" applyBorder="1" applyAlignment="1" applyProtection="1">
      <alignment horizontal="left" wrapText="1"/>
      <protection locked="0"/>
    </xf>
    <xf numFmtId="3" fontId="13" fillId="6" borderId="1" xfId="0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6" xfId="0" applyNumberFormat="1" applyFont="1" applyBorder="1"/>
    <xf numFmtId="3" fontId="85" fillId="6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79" fillId="0" borderId="1" xfId="0" applyFont="1" applyBorder="1" applyAlignment="1">
      <alignment horizontal="center" wrapText="1"/>
    </xf>
    <xf numFmtId="0" fontId="80" fillId="0" borderId="1" xfId="0" applyFont="1" applyFill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3" fontId="110" fillId="0" borderId="0" xfId="0" applyNumberFormat="1" applyFont="1"/>
    <xf numFmtId="0" fontId="110" fillId="0" borderId="0" xfId="0" applyFont="1"/>
    <xf numFmtId="0" fontId="82" fillId="0" borderId="0" xfId="0" applyFont="1" applyAlignment="1">
      <alignment wrapText="1"/>
    </xf>
    <xf numFmtId="0" fontId="48" fillId="3" borderId="0" xfId="4" applyFont="1" applyFill="1" applyBorder="1"/>
    <xf numFmtId="49" fontId="46" fillId="0" borderId="1" xfId="4" applyNumberFormat="1" applyFont="1" applyFill="1" applyBorder="1" applyAlignment="1">
      <alignment vertical="center" wrapText="1"/>
    </xf>
    <xf numFmtId="3" fontId="37" fillId="0" borderId="3" xfId="0" applyNumberFormat="1" applyFont="1" applyBorder="1" applyAlignment="1">
      <alignment horizontal="center" wrapText="1"/>
    </xf>
    <xf numFmtId="3" fontId="37" fillId="0" borderId="1" xfId="0" applyNumberFormat="1" applyFont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0" fontId="113" fillId="0" borderId="0" xfId="0" applyFont="1"/>
    <xf numFmtId="49" fontId="111" fillId="0" borderId="5" xfId="0" applyNumberFormat="1" applyFont="1" applyFill="1" applyBorder="1" applyAlignment="1">
      <alignment horizontal="left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6" borderId="1" xfId="1" applyNumberFormat="1" applyFont="1" applyFill="1" applyBorder="1" applyAlignment="1" applyProtection="1">
      <alignment horizontal="left" wrapText="1"/>
      <protection locked="0"/>
    </xf>
    <xf numFmtId="0" fontId="58" fillId="6" borderId="1" xfId="0" applyFont="1" applyFill="1" applyBorder="1" applyAlignment="1"/>
    <xf numFmtId="0" fontId="114" fillId="0" borderId="0" xfId="0" applyFont="1" applyAlignment="1">
      <alignment horizontal="left"/>
    </xf>
    <xf numFmtId="0" fontId="114" fillId="0" borderId="0" xfId="0" applyFont="1"/>
    <xf numFmtId="0" fontId="116" fillId="6" borderId="1" xfId="0" applyFont="1" applyFill="1" applyBorder="1" applyAlignment="1"/>
    <xf numFmtId="0" fontId="116" fillId="6" borderId="1" xfId="0" applyFont="1" applyFill="1" applyBorder="1" applyAlignment="1">
      <alignment horizontal="justify" wrapText="1"/>
    </xf>
    <xf numFmtId="0" fontId="116" fillId="6" borderId="1" xfId="0" applyFont="1" applyFill="1" applyBorder="1" applyAlignment="1">
      <alignment wrapText="1"/>
    </xf>
    <xf numFmtId="0" fontId="116" fillId="4" borderId="1" xfId="0" applyFont="1" applyFill="1" applyBorder="1" applyAlignment="1">
      <alignment wrapText="1"/>
    </xf>
    <xf numFmtId="0" fontId="117" fillId="0" borderId="0" xfId="0" applyFont="1"/>
    <xf numFmtId="0" fontId="29" fillId="0" borderId="0" xfId="0" applyFont="1" applyAlignment="1"/>
    <xf numFmtId="0" fontId="30" fillId="0" borderId="35" xfId="0" applyFont="1" applyBorder="1" applyAlignment="1">
      <alignment horizontal="left" wrapText="1"/>
    </xf>
    <xf numFmtId="0" fontId="84" fillId="0" borderId="0" xfId="7" applyFont="1" applyAlignment="1">
      <alignment horizontal="center" vertical="center" wrapText="1"/>
    </xf>
    <xf numFmtId="0" fontId="119" fillId="0" borderId="0" xfId="0" applyFont="1" applyAlignment="1"/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9" xfId="0" applyNumberFormat="1" applyFont="1" applyBorder="1" applyAlignment="1">
      <alignment horizontal="right" wrapText="1"/>
    </xf>
    <xf numFmtId="3" fontId="31" fillId="0" borderId="11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wrapText="1"/>
    </xf>
    <xf numFmtId="4" fontId="119" fillId="0" borderId="10" xfId="0" applyNumberFormat="1" applyFont="1" applyBorder="1" applyAlignment="1">
      <alignment horizontal="center" wrapText="1"/>
    </xf>
    <xf numFmtId="4" fontId="119" fillId="0" borderId="13" xfId="0" applyNumberFormat="1" applyFont="1" applyBorder="1" applyAlignment="1">
      <alignment horizontal="center" wrapText="1"/>
    </xf>
    <xf numFmtId="3" fontId="11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0" fontId="29" fillId="0" borderId="38" xfId="0" applyFont="1" applyBorder="1" applyAlignment="1">
      <alignment wrapText="1"/>
    </xf>
    <xf numFmtId="0" fontId="120" fillId="0" borderId="10" xfId="0" applyFont="1" applyBorder="1" applyAlignment="1">
      <alignment wrapText="1"/>
    </xf>
    <xf numFmtId="0" fontId="120" fillId="0" borderId="0" xfId="0" applyFont="1" applyAlignment="1">
      <alignment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119" fillId="0" borderId="13" xfId="0" applyNumberFormat="1" applyFont="1" applyBorder="1" applyAlignment="1">
      <alignment horizontal="center" wrapText="1"/>
    </xf>
    <xf numFmtId="3" fontId="31" fillId="0" borderId="13" xfId="0" applyNumberFormat="1" applyFont="1" applyBorder="1" applyAlignment="1">
      <alignment horizontal="right" wrapText="1"/>
    </xf>
    <xf numFmtId="3" fontId="119" fillId="0" borderId="13" xfId="0" applyNumberFormat="1" applyFont="1" applyBorder="1" applyAlignment="1">
      <alignment horizontal="right" wrapText="1"/>
    </xf>
    <xf numFmtId="3" fontId="119" fillId="0" borderId="10" xfId="0" applyNumberFormat="1" applyFont="1" applyBorder="1" applyAlignment="1">
      <alignment horizontal="center" wrapText="1"/>
    </xf>
    <xf numFmtId="3" fontId="119" fillId="0" borderId="10" xfId="0" applyNumberFormat="1" applyFont="1" applyBorder="1" applyAlignment="1">
      <alignment wrapText="1"/>
    </xf>
    <xf numFmtId="3" fontId="31" fillId="0" borderId="29" xfId="0" applyNumberFormat="1" applyFont="1" applyBorder="1" applyAlignment="1" applyProtection="1">
      <alignment horizontal="right" wrapText="1"/>
      <protection locked="0"/>
    </xf>
    <xf numFmtId="3" fontId="31" fillId="0" borderId="29" xfId="0" applyNumberFormat="1" applyFont="1" applyBorder="1" applyAlignment="1">
      <alignment horizontal="right" wrapText="1"/>
    </xf>
    <xf numFmtId="3" fontId="119" fillId="0" borderId="29" xfId="0" applyNumberFormat="1" applyFont="1" applyBorder="1" applyAlignment="1">
      <alignment horizontal="center" wrapText="1"/>
    </xf>
    <xf numFmtId="3" fontId="119" fillId="0" borderId="30" xfId="0" applyNumberFormat="1" applyFont="1" applyBorder="1" applyAlignment="1">
      <alignment horizontal="center" wrapText="1"/>
    </xf>
    <xf numFmtId="3" fontId="31" fillId="0" borderId="10" xfId="0" applyNumberFormat="1" applyFont="1" applyBorder="1" applyAlignment="1">
      <alignment horizontal="center" wrapText="1"/>
    </xf>
    <xf numFmtId="3" fontId="31" fillId="0" borderId="13" xfId="0" applyNumberFormat="1" applyFont="1" applyBorder="1" applyAlignment="1">
      <alignment horizontal="center" wrapText="1"/>
    </xf>
    <xf numFmtId="0" fontId="119" fillId="0" borderId="10" xfId="0" applyFont="1" applyBorder="1" applyAlignment="1">
      <alignment horizontal="center" wrapText="1"/>
    </xf>
    <xf numFmtId="3" fontId="119" fillId="0" borderId="10" xfId="0" applyNumberFormat="1" applyFont="1" applyFill="1" applyBorder="1" applyAlignment="1">
      <alignment horizontal="right" wrapText="1"/>
    </xf>
    <xf numFmtId="3" fontId="119" fillId="0" borderId="13" xfId="0" applyNumberFormat="1" applyFont="1" applyFill="1" applyBorder="1" applyAlignment="1">
      <alignment horizontal="center" wrapText="1"/>
    </xf>
    <xf numFmtId="0" fontId="119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84" fillId="0" borderId="0" xfId="7" applyFont="1" applyAlignment="1">
      <alignment horizontal="center" vertical="center" wrapText="1"/>
    </xf>
    <xf numFmtId="49" fontId="121" fillId="0" borderId="0" xfId="0" applyNumberFormat="1" applyFont="1" applyAlignment="1">
      <alignment horizontal="center" vertical="center"/>
    </xf>
    <xf numFmtId="49" fontId="75" fillId="0" borderId="0" xfId="0" applyNumberFormat="1" applyFont="1" applyAlignment="1" applyProtection="1">
      <alignment vertical="top"/>
      <protection locked="0"/>
    </xf>
    <xf numFmtId="0" fontId="115" fillId="0" borderId="0" xfId="7" applyFont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8" applyFont="1" applyBorder="1" applyAlignment="1">
      <alignment horizontal="center"/>
    </xf>
    <xf numFmtId="0" fontId="10" fillId="0" borderId="27" xfId="8" applyFont="1" applyBorder="1" applyAlignment="1">
      <alignment horizontal="center"/>
    </xf>
    <xf numFmtId="0" fontId="27" fillId="0" borderId="0" xfId="7" applyFont="1"/>
    <xf numFmtId="0" fontId="126" fillId="0" borderId="0" xfId="7" applyFont="1"/>
    <xf numFmtId="0" fontId="126" fillId="3" borderId="0" xfId="7" applyFont="1" applyFill="1"/>
    <xf numFmtId="0" fontId="123" fillId="3" borderId="10" xfId="7" applyFont="1" applyFill="1" applyBorder="1" applyAlignment="1">
      <alignment horizontal="center" vertical="center" wrapText="1"/>
    </xf>
    <xf numFmtId="0" fontId="123" fillId="0" borderId="10" xfId="0" applyFont="1" applyBorder="1" applyAlignment="1">
      <alignment horizontal="center" wrapText="1"/>
    </xf>
    <xf numFmtId="0" fontId="123" fillId="0" borderId="10" xfId="7" applyFont="1" applyBorder="1" applyAlignment="1">
      <alignment horizontal="center" vertical="center" wrapText="1"/>
    </xf>
    <xf numFmtId="0" fontId="67" fillId="5" borderId="12" xfId="8" applyFont="1" applyFill="1" applyBorder="1" applyAlignment="1">
      <alignment horizontal="center" wrapText="1"/>
    </xf>
    <xf numFmtId="0" fontId="27" fillId="5" borderId="10" xfId="8" applyFont="1" applyFill="1" applyBorder="1" applyAlignment="1">
      <alignment horizontal="left" wrapText="1"/>
    </xf>
    <xf numFmtId="3" fontId="27" fillId="3" borderId="10" xfId="7" applyNumberFormat="1" applyFont="1" applyFill="1" applyBorder="1" applyAlignment="1">
      <alignment horizontal="right" wrapText="1"/>
    </xf>
    <xf numFmtId="0" fontId="27" fillId="0" borderId="10" xfId="0" applyFont="1" applyFill="1" applyBorder="1" applyAlignment="1">
      <alignment horizontal="right" wrapText="1"/>
    </xf>
    <xf numFmtId="3" fontId="27" fillId="3" borderId="13" xfId="7" applyNumberFormat="1" applyFont="1" applyFill="1" applyBorder="1" applyAlignment="1">
      <alignment horizontal="right" wrapText="1"/>
    </xf>
    <xf numFmtId="0" fontId="67" fillId="0" borderId="12" xfId="7" applyFont="1" applyBorder="1" applyAlignment="1">
      <alignment horizontal="center"/>
    </xf>
    <xf numFmtId="0" fontId="27" fillId="0" borderId="10" xfId="0" applyFont="1" applyBorder="1" applyAlignment="1">
      <alignment horizontal="left" wrapText="1"/>
    </xf>
    <xf numFmtId="0" fontId="27" fillId="0" borderId="10" xfId="0" applyFont="1" applyBorder="1" applyAlignment="1">
      <alignment horizontal="right" wrapText="1"/>
    </xf>
    <xf numFmtId="0" fontId="67" fillId="0" borderId="24" xfId="0" applyFont="1" applyBorder="1" applyAlignment="1">
      <alignment horizontal="center" wrapText="1"/>
    </xf>
    <xf numFmtId="0" fontId="27" fillId="0" borderId="25" xfId="0" applyFont="1" applyBorder="1" applyAlignment="1">
      <alignment horizontal="left" wrapText="1"/>
    </xf>
    <xf numFmtId="0" fontId="27" fillId="0" borderId="25" xfId="0" applyFont="1" applyBorder="1" applyAlignment="1">
      <alignment horizontal="right" wrapText="1"/>
    </xf>
    <xf numFmtId="3" fontId="27" fillId="0" borderId="25" xfId="0" applyNumberFormat="1" applyFont="1" applyFill="1" applyBorder="1" applyAlignment="1">
      <alignment horizontal="right" wrapText="1"/>
    </xf>
    <xf numFmtId="49" fontId="103" fillId="0" borderId="1" xfId="0" applyNumberFormat="1" applyFont="1" applyFill="1" applyBorder="1" applyAlignment="1">
      <alignment horizontal="center" vertical="center" wrapText="1"/>
    </xf>
    <xf numFmtId="49" fontId="100" fillId="0" borderId="1" xfId="0" applyNumberFormat="1" applyFont="1" applyFill="1" applyBorder="1" applyAlignment="1">
      <alignment horizontal="center" vertical="center" wrapText="1"/>
    </xf>
    <xf numFmtId="49" fontId="99" fillId="0" borderId="1" xfId="0" applyNumberFormat="1" applyFont="1" applyFill="1" applyBorder="1" applyAlignment="1">
      <alignment horizontal="center" vertical="center" wrapText="1"/>
    </xf>
    <xf numFmtId="49" fontId="93" fillId="0" borderId="1" xfId="0" applyNumberFormat="1" applyFont="1" applyBorder="1" applyAlignment="1">
      <alignment horizontal="center" vertical="center" wrapText="1"/>
    </xf>
    <xf numFmtId="49" fontId="100" fillId="3" borderId="1" xfId="0" applyNumberFormat="1" applyFont="1" applyFill="1" applyBorder="1" applyAlignment="1">
      <alignment horizontal="center" vertical="center" wrapText="1"/>
    </xf>
    <xf numFmtId="49" fontId="94" fillId="0" borderId="4" xfId="0" applyNumberFormat="1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 wrapText="1"/>
    </xf>
    <xf numFmtId="49" fontId="94" fillId="0" borderId="1" xfId="0" applyNumberFormat="1" applyFont="1" applyBorder="1" applyAlignment="1">
      <alignment horizontal="center" vertical="center"/>
    </xf>
    <xf numFmtId="49" fontId="99" fillId="0" borderId="1" xfId="0" applyNumberFormat="1" applyFont="1" applyBorder="1" applyAlignment="1">
      <alignment horizontal="center" vertical="center"/>
    </xf>
    <xf numFmtId="165" fontId="94" fillId="0" borderId="1" xfId="0" applyNumberFormat="1" applyFont="1" applyBorder="1" applyAlignment="1">
      <alignment horizontal="center" vertical="center"/>
    </xf>
    <xf numFmtId="165" fontId="101" fillId="0" borderId="1" xfId="0" applyNumberFormat="1" applyFont="1" applyBorder="1" applyAlignment="1">
      <alignment horizontal="center" vertical="center"/>
    </xf>
    <xf numFmtId="49" fontId="101" fillId="0" borderId="1" xfId="0" applyNumberFormat="1" applyFont="1" applyBorder="1" applyAlignment="1">
      <alignment horizontal="center" vertical="center"/>
    </xf>
    <xf numFmtId="49" fontId="103" fillId="0" borderId="1" xfId="0" applyNumberFormat="1" applyFont="1" applyBorder="1" applyAlignment="1">
      <alignment horizontal="center" vertical="center" wrapText="1"/>
    </xf>
    <xf numFmtId="165" fontId="100" fillId="0" borderId="1" xfId="0" applyNumberFormat="1" applyFont="1" applyBorder="1" applyAlignment="1">
      <alignment horizontal="center" vertical="center"/>
    </xf>
    <xf numFmtId="49" fontId="100" fillId="0" borderId="1" xfId="0" applyNumberFormat="1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49" fontId="102" fillId="0" borderId="1" xfId="0" applyNumberFormat="1" applyFont="1" applyBorder="1" applyAlignment="1">
      <alignment horizontal="center" vertical="center"/>
    </xf>
    <xf numFmtId="165" fontId="94" fillId="0" borderId="1" xfId="0" applyNumberFormat="1" applyFont="1" applyBorder="1" applyAlignment="1">
      <alignment horizontal="center" vertical="center" wrapText="1"/>
    </xf>
    <xf numFmtId="49" fontId="94" fillId="0" borderId="1" xfId="0" applyNumberFormat="1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/>
    </xf>
    <xf numFmtId="49" fontId="97" fillId="0" borderId="0" xfId="0" applyNumberFormat="1" applyFont="1" applyAlignment="1">
      <alignment horizontal="center" vertical="center"/>
    </xf>
    <xf numFmtId="49" fontId="93" fillId="0" borderId="1" xfId="0" applyNumberFormat="1" applyFont="1" applyFill="1" applyBorder="1" applyAlignment="1">
      <alignment horizontal="center" vertical="center" wrapText="1"/>
    </xf>
    <xf numFmtId="0" fontId="27" fillId="0" borderId="25" xfId="7" applyFont="1" applyBorder="1" applyAlignment="1">
      <alignment horizontal="right" wrapText="1"/>
    </xf>
    <xf numFmtId="3" fontId="27" fillId="3" borderId="10" xfId="7" applyNumberFormat="1" applyFont="1" applyFill="1" applyBorder="1" applyAlignment="1">
      <alignment horizontal="right" wrapText="1"/>
    </xf>
    <xf numFmtId="0" fontId="27" fillId="0" borderId="25" xfId="7" applyFont="1" applyBorder="1" applyAlignment="1">
      <alignment horizontal="right" wrapText="1"/>
    </xf>
    <xf numFmtId="49" fontId="36" fillId="0" borderId="0" xfId="7" applyNumberFormat="1" applyFont="1" applyFill="1" applyBorder="1" applyAlignment="1" applyProtection="1">
      <alignment wrapText="1"/>
      <protection locked="0"/>
    </xf>
    <xf numFmtId="49" fontId="36" fillId="0" borderId="0" xfId="7" applyNumberFormat="1" applyFont="1" applyFill="1" applyBorder="1" applyAlignment="1" applyProtection="1">
      <alignment horizontal="left" wrapText="1"/>
      <protection locked="0"/>
    </xf>
    <xf numFmtId="0" fontId="0" fillId="0" borderId="0" xfId="0" applyBorder="1" applyAlignment="1"/>
    <xf numFmtId="0" fontId="67" fillId="0" borderId="44" xfId="0" applyFont="1" applyBorder="1" applyAlignment="1">
      <alignment horizontal="center" wrapText="1"/>
    </xf>
    <xf numFmtId="0" fontId="67" fillId="3" borderId="23" xfId="7" applyFont="1" applyFill="1" applyBorder="1" applyAlignment="1">
      <alignment horizontal="center" vertical="center" wrapText="1"/>
    </xf>
    <xf numFmtId="0" fontId="20" fillId="0" borderId="0" xfId="4" applyFont="1" applyAlignment="1">
      <alignment horizontal="right"/>
    </xf>
    <xf numFmtId="49" fontId="117" fillId="0" borderId="1" xfId="0" applyNumberFormat="1" applyFont="1" applyFill="1" applyBorder="1" applyAlignment="1">
      <alignment horizontal="center" wrapText="1"/>
    </xf>
    <xf numFmtId="49" fontId="117" fillId="3" borderId="1" xfId="0" applyNumberFormat="1" applyFont="1" applyFill="1" applyBorder="1" applyAlignment="1">
      <alignment horizontal="center" wrapText="1"/>
    </xf>
    <xf numFmtId="49" fontId="117" fillId="3" borderId="1" xfId="0" applyNumberFormat="1" applyFont="1" applyFill="1" applyBorder="1" applyAlignment="1">
      <alignment horizontal="left" wrapText="1"/>
    </xf>
    <xf numFmtId="0" fontId="117" fillId="0" borderId="1" xfId="5" applyFont="1" applyBorder="1" applyAlignment="1">
      <alignment wrapText="1"/>
    </xf>
    <xf numFmtId="3" fontId="117" fillId="0" borderId="1" xfId="5" applyNumberFormat="1" applyFont="1" applyBorder="1" applyAlignment="1">
      <alignment horizontal="center" wrapText="1"/>
    </xf>
    <xf numFmtId="3" fontId="117" fillId="2" borderId="2" xfId="5" applyNumberFormat="1" applyFont="1" applyFill="1" applyBorder="1" applyAlignment="1">
      <alignment horizontal="center" vertical="center" wrapText="1"/>
    </xf>
    <xf numFmtId="0" fontId="128" fillId="0" borderId="0" xfId="5" applyFont="1" applyAlignment="1">
      <alignment horizontal="center" vertical="center" wrapText="1"/>
    </xf>
    <xf numFmtId="49" fontId="109" fillId="0" borderId="1" xfId="0" applyNumberFormat="1" applyFont="1" applyFill="1" applyBorder="1" applyAlignment="1">
      <alignment horizontal="center" wrapText="1"/>
    </xf>
    <xf numFmtId="49" fontId="109" fillId="0" borderId="1" xfId="0" applyNumberFormat="1" applyFont="1" applyFill="1" applyBorder="1" applyAlignment="1" applyProtection="1">
      <alignment horizontal="left" wrapText="1"/>
      <protection locked="0"/>
    </xf>
    <xf numFmtId="4" fontId="117" fillId="0" borderId="1" xfId="5" applyNumberFormat="1" applyFont="1" applyBorder="1" applyAlignment="1">
      <alignment horizontal="center" wrapText="1"/>
    </xf>
    <xf numFmtId="3" fontId="129" fillId="0" borderId="1" xfId="5" applyNumberFormat="1" applyFont="1" applyFill="1" applyBorder="1" applyAlignment="1">
      <alignment horizontal="center" wrapText="1"/>
    </xf>
    <xf numFmtId="49" fontId="117" fillId="0" borderId="1" xfId="2" applyNumberFormat="1" applyFont="1" applyFill="1" applyBorder="1" applyAlignment="1">
      <alignment horizontal="center" wrapText="1"/>
    </xf>
    <xf numFmtId="49" fontId="117" fillId="0" borderId="1" xfId="2" applyNumberFormat="1" applyFont="1" applyFill="1" applyBorder="1" applyAlignment="1">
      <alignment horizontal="left" wrapText="1"/>
    </xf>
    <xf numFmtId="3" fontId="109" fillId="0" borderId="1" xfId="5" applyNumberFormat="1" applyFont="1" applyFill="1" applyBorder="1" applyAlignment="1">
      <alignment horizontal="center" wrapText="1"/>
    </xf>
    <xf numFmtId="49" fontId="79" fillId="0" borderId="5" xfId="0" applyNumberFormat="1" applyFont="1" applyBorder="1" applyAlignment="1">
      <alignment horizontal="left" wrapText="1"/>
    </xf>
    <xf numFmtId="49" fontId="130" fillId="6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left" wrapText="1"/>
    </xf>
    <xf numFmtId="0" fontId="117" fillId="0" borderId="1" xfId="5" applyFont="1" applyFill="1" applyBorder="1" applyAlignment="1">
      <alignment horizontal="left" wrapText="1"/>
    </xf>
    <xf numFmtId="3" fontId="116" fillId="0" borderId="1" xfId="5" applyNumberFormat="1" applyFont="1" applyFill="1" applyBorder="1" applyAlignment="1">
      <alignment horizontal="center" wrapText="1"/>
    </xf>
    <xf numFmtId="3" fontId="79" fillId="0" borderId="1" xfId="5" applyNumberFormat="1" applyFont="1" applyFill="1" applyBorder="1" applyAlignment="1">
      <alignment horizontal="center" wrapText="1"/>
    </xf>
    <xf numFmtId="0" fontId="128" fillId="0" borderId="1" xfId="5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left" wrapText="1"/>
    </xf>
    <xf numFmtId="49" fontId="109" fillId="0" borderId="1" xfId="0" applyNumberFormat="1" applyFont="1" applyBorder="1" applyAlignment="1">
      <alignment horizontal="center" wrapText="1"/>
    </xf>
    <xf numFmtId="49" fontId="79" fillId="0" borderId="0" xfId="0" applyNumberFormat="1" applyFont="1" applyAlignment="1">
      <alignment horizontal="left" wrapText="1"/>
    </xf>
    <xf numFmtId="3" fontId="80" fillId="0" borderId="1" xfId="5" applyNumberFormat="1" applyFont="1" applyBorder="1" applyAlignment="1">
      <alignment horizontal="center" wrapText="1"/>
    </xf>
    <xf numFmtId="3" fontId="117" fillId="2" borderId="7" xfId="5" applyNumberFormat="1" applyFont="1" applyFill="1" applyBorder="1" applyAlignment="1">
      <alignment horizontal="center" vertical="center" wrapText="1"/>
    </xf>
    <xf numFmtId="49" fontId="130" fillId="6" borderId="1" xfId="0" applyNumberFormat="1" applyFont="1" applyFill="1" applyBorder="1" applyAlignment="1" applyProtection="1">
      <alignment horizontal="left" wrapText="1"/>
      <protection locked="0"/>
    </xf>
    <xf numFmtId="49" fontId="130" fillId="6" borderId="1" xfId="5" applyNumberFormat="1" applyFont="1" applyFill="1" applyBorder="1" applyAlignment="1" applyProtection="1">
      <alignment horizontal="center" wrapText="1"/>
      <protection locked="0"/>
    </xf>
    <xf numFmtId="3" fontId="130" fillId="6" borderId="1" xfId="5" applyNumberFormat="1" applyFont="1" applyFill="1" applyBorder="1" applyAlignment="1" applyProtection="1">
      <alignment horizontal="center" wrapText="1"/>
      <protection locked="0"/>
    </xf>
    <xf numFmtId="3" fontId="117" fillId="0" borderId="7" xfId="5" applyNumberFormat="1" applyFont="1" applyBorder="1" applyAlignment="1">
      <alignment wrapText="1"/>
    </xf>
    <xf numFmtId="0" fontId="128" fillId="0" borderId="0" xfId="5" applyFont="1" applyAlignment="1">
      <alignment wrapText="1"/>
    </xf>
    <xf numFmtId="49" fontId="130" fillId="0" borderId="1" xfId="5" applyNumberFormat="1" applyFont="1" applyFill="1" applyBorder="1" applyAlignment="1" applyProtection="1">
      <alignment horizontal="center" wrapText="1"/>
      <protection locked="0"/>
    </xf>
    <xf numFmtId="3" fontId="130" fillId="0" borderId="1" xfId="5" applyNumberFormat="1" applyFont="1" applyFill="1" applyBorder="1" applyAlignment="1" applyProtection="1">
      <alignment horizontal="center" wrapText="1"/>
      <protection locked="0"/>
    </xf>
    <xf numFmtId="3" fontId="131" fillId="0" borderId="1" xfId="5" applyNumberFormat="1" applyFont="1" applyFill="1" applyBorder="1" applyAlignment="1" applyProtection="1">
      <alignment horizontal="center" wrapText="1"/>
      <protection locked="0"/>
    </xf>
    <xf numFmtId="3" fontId="117" fillId="0" borderId="7" xfId="5" applyNumberFormat="1" applyFont="1" applyFill="1" applyBorder="1" applyAlignment="1">
      <alignment wrapText="1"/>
    </xf>
    <xf numFmtId="0" fontId="128" fillId="0" borderId="0" xfId="5" applyFont="1" applyFill="1" applyAlignment="1">
      <alignment wrapText="1"/>
    </xf>
    <xf numFmtId="49" fontId="131" fillId="0" borderId="1" xfId="5" applyNumberFormat="1" applyFont="1" applyFill="1" applyBorder="1" applyAlignment="1" applyProtection="1">
      <alignment horizontal="center" wrapText="1"/>
      <protection locked="0"/>
    </xf>
    <xf numFmtId="0" fontId="79" fillId="0" borderId="1" xfId="0" applyFont="1" applyBorder="1" applyAlignment="1">
      <alignment horizontal="left" vertical="center" wrapText="1"/>
    </xf>
    <xf numFmtId="3" fontId="117" fillId="0" borderId="1" xfId="0" applyNumberFormat="1" applyFont="1" applyFill="1" applyBorder="1" applyAlignment="1">
      <alignment horizontal="center" wrapText="1"/>
    </xf>
    <xf numFmtId="3" fontId="109" fillId="0" borderId="1" xfId="0" applyNumberFormat="1" applyFont="1" applyFill="1" applyBorder="1" applyAlignment="1">
      <alignment horizontal="center" wrapText="1"/>
    </xf>
    <xf numFmtId="49" fontId="117" fillId="0" borderId="1" xfId="0" applyNumberFormat="1" applyFont="1" applyBorder="1" applyAlignment="1" applyProtection="1">
      <alignment horizontal="left" wrapText="1"/>
      <protection locked="0"/>
    </xf>
    <xf numFmtId="3" fontId="117" fillId="0" borderId="1" xfId="0" applyNumberFormat="1" applyFont="1" applyBorder="1" applyAlignment="1">
      <alignment horizontal="center" wrapText="1"/>
    </xf>
    <xf numFmtId="49" fontId="131" fillId="0" borderId="1" xfId="0" applyNumberFormat="1" applyFont="1" applyFill="1" applyBorder="1" applyAlignment="1">
      <alignment horizontal="left" wrapText="1"/>
    </xf>
    <xf numFmtId="3" fontId="132" fillId="6" borderId="1" xfId="0" applyNumberFormat="1" applyFont="1" applyFill="1" applyBorder="1" applyAlignment="1">
      <alignment horizontal="center" wrapText="1"/>
    </xf>
    <xf numFmtId="3" fontId="132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/>
    </xf>
    <xf numFmtId="3" fontId="133" fillId="0" borderId="0" xfId="0" applyNumberFormat="1" applyFont="1" applyFill="1"/>
    <xf numFmtId="0" fontId="76" fillId="0" borderId="0" xfId="0" applyFont="1" applyFill="1"/>
    <xf numFmtId="49" fontId="79" fillId="0" borderId="1" xfId="0" applyNumberFormat="1" applyFont="1" applyFill="1" applyBorder="1" applyAlignment="1">
      <alignment horizontal="left" wrapText="1"/>
    </xf>
    <xf numFmtId="3" fontId="116" fillId="0" borderId="1" xfId="0" applyNumberFormat="1" applyFont="1" applyBorder="1" applyAlignment="1">
      <alignment horizontal="center"/>
    </xf>
    <xf numFmtId="0" fontId="134" fillId="0" borderId="1" xfId="0" applyFont="1" applyBorder="1"/>
    <xf numFmtId="0" fontId="133" fillId="0" borderId="1" xfId="0" applyFont="1" applyBorder="1"/>
    <xf numFmtId="0" fontId="135" fillId="0" borderId="0" xfId="0" applyFont="1"/>
    <xf numFmtId="0" fontId="133" fillId="0" borderId="0" xfId="0" applyFont="1"/>
    <xf numFmtId="0" fontId="79" fillId="0" borderId="0" xfId="0" applyFont="1" applyAlignment="1">
      <alignment horizontal="left" wrapText="1"/>
    </xf>
    <xf numFmtId="49" fontId="79" fillId="0" borderId="27" xfId="0" applyNumberFormat="1" applyFont="1" applyFill="1" applyBorder="1" applyAlignment="1">
      <alignment horizontal="center" wrapText="1"/>
    </xf>
    <xf numFmtId="49" fontId="109" fillId="0" borderId="27" xfId="0" applyNumberFormat="1" applyFont="1" applyFill="1" applyBorder="1" applyAlignment="1">
      <alignment horizontal="center" wrapText="1"/>
    </xf>
    <xf numFmtId="0" fontId="79" fillId="0" borderId="5" xfId="0" applyFont="1" applyBorder="1" applyAlignment="1">
      <alignment horizontal="left" wrapText="1"/>
    </xf>
    <xf numFmtId="0" fontId="79" fillId="0" borderId="5" xfId="0" applyFont="1" applyBorder="1" applyAlignment="1">
      <alignment horizontal="center"/>
    </xf>
    <xf numFmtId="3" fontId="116" fillId="6" borderId="1" xfId="0" applyNumberFormat="1" applyFont="1" applyFill="1" applyBorder="1" applyAlignment="1">
      <alignment horizontal="center" wrapText="1"/>
    </xf>
    <xf numFmtId="49" fontId="116" fillId="6" borderId="1" xfId="0" applyNumberFormat="1" applyFont="1" applyFill="1" applyBorder="1" applyAlignment="1">
      <alignment horizontal="center"/>
    </xf>
    <xf numFmtId="3" fontId="116" fillId="6" borderId="1" xfId="0" applyNumberFormat="1" applyFont="1" applyFill="1" applyBorder="1" applyAlignment="1">
      <alignment horizontal="center"/>
    </xf>
    <xf numFmtId="3" fontId="136" fillId="0" borderId="0" xfId="0" applyNumberFormat="1" applyFont="1"/>
    <xf numFmtId="3" fontId="116" fillId="0" borderId="1" xfId="0" applyNumberFormat="1" applyFont="1" applyFill="1" applyBorder="1" applyAlignment="1">
      <alignment horizontal="center"/>
    </xf>
    <xf numFmtId="49" fontId="79" fillId="0" borderId="5" xfId="0" applyNumberFormat="1" applyFont="1" applyBorder="1" applyAlignment="1" applyProtection="1">
      <alignment horizontal="left" wrapText="1"/>
      <protection locked="0"/>
    </xf>
    <xf numFmtId="49" fontId="109" fillId="0" borderId="5" xfId="0" applyNumberFormat="1" applyFont="1" applyFill="1" applyBorder="1" applyAlignment="1">
      <alignment horizontal="center" wrapText="1"/>
    </xf>
    <xf numFmtId="49" fontId="109" fillId="0" borderId="34" xfId="0" applyNumberFormat="1" applyFont="1" applyFill="1" applyBorder="1" applyAlignment="1">
      <alignment horizontal="center" wrapText="1"/>
    </xf>
    <xf numFmtId="0" fontId="133" fillId="0" borderId="1" xfId="0" applyFont="1" applyBorder="1" applyAlignment="1">
      <alignment horizontal="center"/>
    </xf>
    <xf numFmtId="0" fontId="133" fillId="0" borderId="0" xfId="0" applyFont="1" applyAlignment="1">
      <alignment horizontal="center"/>
    </xf>
    <xf numFmtId="49" fontId="117" fillId="0" borderId="1" xfId="0" applyNumberFormat="1" applyFont="1" applyBorder="1" applyAlignment="1">
      <alignment horizontal="center"/>
    </xf>
    <xf numFmtId="49" fontId="117" fillId="0" borderId="1" xfId="0" applyNumberFormat="1" applyFont="1" applyBorder="1" applyAlignment="1">
      <alignment horizontal="left" wrapText="1"/>
    </xf>
    <xf numFmtId="49" fontId="117" fillId="0" borderId="4" xfId="0" applyNumberFormat="1" applyFont="1" applyBorder="1" applyAlignment="1">
      <alignment horizontal="center"/>
    </xf>
    <xf numFmtId="49" fontId="109" fillId="0" borderId="4" xfId="0" applyNumberFormat="1" applyFont="1" applyBorder="1" applyAlignment="1">
      <alignment horizontal="center" wrapText="1"/>
    </xf>
    <xf numFmtId="49" fontId="117" fillId="0" borderId="4" xfId="0" applyNumberFormat="1" applyFont="1" applyBorder="1" applyAlignment="1">
      <alignment horizontal="left" wrapText="1"/>
    </xf>
    <xf numFmtId="49" fontId="137" fillId="6" borderId="1" xfId="0" applyNumberFormat="1" applyFont="1" applyFill="1" applyBorder="1" applyAlignment="1" applyProtection="1">
      <alignment horizontal="left" wrapText="1"/>
      <protection locked="0"/>
    </xf>
    <xf numFmtId="0" fontId="79" fillId="0" borderId="1" xfId="0" applyFont="1" applyBorder="1" applyAlignment="1">
      <alignment horizontal="center"/>
    </xf>
    <xf numFmtId="49" fontId="131" fillId="0" borderId="1" xfId="0" applyNumberFormat="1" applyFont="1" applyBorder="1" applyAlignment="1">
      <alignment horizontal="left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138" fillId="0" borderId="0" xfId="4" applyNumberFormat="1" applyFont="1" applyFill="1" applyBorder="1" applyAlignment="1">
      <alignment horizontal="right" wrapText="1"/>
    </xf>
    <xf numFmtId="49" fontId="47" fillId="0" borderId="36" xfId="4" applyNumberFormat="1" applyFont="1" applyFill="1" applyBorder="1" applyAlignment="1">
      <alignment horizontal="right" wrapText="1"/>
    </xf>
    <xf numFmtId="0" fontId="94" fillId="0" borderId="1" xfId="0" applyFont="1" applyBorder="1" applyAlignment="1">
      <alignment horizontal="left" wrapText="1"/>
    </xf>
    <xf numFmtId="3" fontId="94" fillId="0" borderId="3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0" fontId="103" fillId="0" borderId="0" xfId="0" applyFont="1"/>
    <xf numFmtId="0" fontId="103" fillId="0" borderId="0" xfId="0" applyFont="1" applyFill="1"/>
    <xf numFmtId="0" fontId="93" fillId="0" borderId="0" xfId="0" applyFont="1" applyAlignment="1">
      <alignment horizontal="center"/>
    </xf>
    <xf numFmtId="0" fontId="93" fillId="0" borderId="0" xfId="0" applyFont="1" applyFill="1" applyAlignment="1">
      <alignment horizontal="center"/>
    </xf>
    <xf numFmtId="49" fontId="139" fillId="0" borderId="1" xfId="0" applyNumberFormat="1" applyFont="1" applyFill="1" applyBorder="1" applyAlignment="1">
      <alignment horizontal="left" wrapText="1"/>
    </xf>
    <xf numFmtId="0" fontId="93" fillId="0" borderId="0" xfId="0" applyFont="1" applyFill="1"/>
    <xf numFmtId="0" fontId="94" fillId="0" borderId="0" xfId="0" applyFont="1" applyAlignment="1">
      <alignment horizontal="left" wrapText="1"/>
    </xf>
    <xf numFmtId="0" fontId="93" fillId="0" borderId="0" xfId="0" applyFont="1" applyAlignment="1">
      <alignment horizontal="left"/>
    </xf>
    <xf numFmtId="0" fontId="93" fillId="0" borderId="0" xfId="0" applyFont="1" applyFill="1" applyAlignment="1">
      <alignment horizontal="left"/>
    </xf>
    <xf numFmtId="49" fontId="94" fillId="0" borderId="1" xfId="0" applyNumberFormat="1" applyFont="1" applyFill="1" applyBorder="1" applyAlignment="1">
      <alignment horizontal="left" wrapText="1"/>
    </xf>
    <xf numFmtId="49" fontId="94" fillId="0" borderId="1" xfId="0" applyNumberFormat="1" applyFont="1" applyFill="1" applyBorder="1" applyAlignment="1">
      <alignment horizontal="center" vertical="center" wrapText="1"/>
    </xf>
    <xf numFmtId="49" fontId="94" fillId="0" borderId="4" xfId="0" applyNumberFormat="1" applyFont="1" applyFill="1" applyBorder="1" applyAlignment="1">
      <alignment horizontal="left" wrapText="1"/>
    </xf>
    <xf numFmtId="3" fontId="94" fillId="0" borderId="1" xfId="0" applyNumberFormat="1" applyFont="1" applyFill="1" applyBorder="1" applyAlignment="1" applyProtection="1">
      <alignment horizontal="center" wrapText="1"/>
      <protection locked="0"/>
    </xf>
    <xf numFmtId="49" fontId="93" fillId="0" borderId="27" xfId="0" applyNumberFormat="1" applyFont="1" applyFill="1" applyBorder="1" applyAlignment="1">
      <alignment horizontal="center" vertical="center" wrapText="1"/>
    </xf>
    <xf numFmtId="49" fontId="99" fillId="0" borderId="1" xfId="2" applyNumberFormat="1" applyFont="1" applyFill="1" applyBorder="1" applyAlignment="1">
      <alignment horizontal="left" wrapText="1"/>
    </xf>
    <xf numFmtId="49" fontId="94" fillId="0" borderId="5" xfId="0" applyNumberFormat="1" applyFont="1" applyBorder="1" applyAlignment="1">
      <alignment horizontal="left" wrapText="1"/>
    </xf>
    <xf numFmtId="49" fontId="99" fillId="3" borderId="1" xfId="0" applyNumberFormat="1" applyFont="1" applyFill="1" applyBorder="1" applyAlignment="1">
      <alignment horizontal="center" vertical="center" wrapText="1"/>
    </xf>
    <xf numFmtId="49" fontId="99" fillId="3" borderId="1" xfId="0" applyNumberFormat="1" applyFont="1" applyFill="1" applyBorder="1" applyAlignment="1">
      <alignment horizontal="left" wrapText="1"/>
    </xf>
    <xf numFmtId="3" fontId="94" fillId="0" borderId="1" xfId="0" applyNumberFormat="1" applyFont="1" applyFill="1" applyBorder="1" applyAlignment="1" applyProtection="1">
      <alignment horizontal="center"/>
      <protection locked="0"/>
    </xf>
    <xf numFmtId="3" fontId="97" fillId="0" borderId="0" xfId="0" applyNumberFormat="1" applyFont="1" applyFill="1"/>
    <xf numFmtId="49" fontId="93" fillId="0" borderId="27" xfId="0" applyNumberFormat="1" applyFont="1" applyBorder="1" applyAlignment="1">
      <alignment horizontal="center" vertical="center" wrapText="1"/>
    </xf>
    <xf numFmtId="3" fontId="94" fillId="0" borderId="1" xfId="0" applyNumberFormat="1" applyFont="1" applyFill="1" applyBorder="1" applyAlignment="1">
      <alignment horizontal="center"/>
    </xf>
    <xf numFmtId="49" fontId="97" fillId="6" borderId="1" xfId="0" applyNumberFormat="1" applyFont="1" applyFill="1" applyBorder="1" applyAlignment="1">
      <alignment horizontal="center" vertical="center" wrapText="1"/>
    </xf>
    <xf numFmtId="49" fontId="97" fillId="6" borderId="1" xfId="0" applyNumberFormat="1" applyFont="1" applyFill="1" applyBorder="1" applyAlignment="1" applyProtection="1">
      <alignment horizontal="left" wrapText="1"/>
      <protection locked="0"/>
    </xf>
    <xf numFmtId="3" fontId="95" fillId="6" borderId="1" xfId="0" applyNumberFormat="1" applyFont="1" applyFill="1" applyBorder="1" applyAlignment="1">
      <alignment horizontal="center" wrapText="1"/>
    </xf>
    <xf numFmtId="3" fontId="94" fillId="0" borderId="3" xfId="0" applyNumberFormat="1" applyFont="1" applyBorder="1" applyAlignment="1">
      <alignment horizontal="center" wrapText="1"/>
    </xf>
    <xf numFmtId="49" fontId="103" fillId="0" borderId="27" xfId="0" applyNumberFormat="1" applyFont="1" applyBorder="1" applyAlignment="1">
      <alignment horizontal="center" vertical="center" wrapText="1"/>
    </xf>
    <xf numFmtId="49" fontId="141" fillId="0" borderId="5" xfId="0" applyNumberFormat="1" applyFont="1" applyFill="1" applyBorder="1" applyAlignment="1">
      <alignment horizontal="left" wrapText="1"/>
    </xf>
    <xf numFmtId="3" fontId="142" fillId="0" borderId="1" xfId="0" applyNumberFormat="1" applyFont="1" applyBorder="1" applyAlignment="1">
      <alignment horizontal="center" wrapText="1"/>
    </xf>
    <xf numFmtId="3" fontId="139" fillId="0" borderId="1" xfId="0" applyNumberFormat="1" applyFont="1" applyFill="1" applyBorder="1" applyAlignment="1">
      <alignment horizontal="center" wrapText="1"/>
    </xf>
    <xf numFmtId="3" fontId="142" fillId="0" borderId="3" xfId="0" applyNumberFormat="1" applyFont="1" applyFill="1" applyBorder="1" applyAlignment="1">
      <alignment horizontal="center" wrapText="1"/>
    </xf>
    <xf numFmtId="3" fontId="142" fillId="0" borderId="1" xfId="0" applyNumberFormat="1" applyFont="1" applyFill="1" applyBorder="1" applyAlignment="1">
      <alignment horizontal="center" wrapText="1"/>
    </xf>
    <xf numFmtId="0" fontId="144" fillId="0" borderId="0" xfId="0" applyFont="1" applyFill="1"/>
    <xf numFmtId="49" fontId="139" fillId="0" borderId="5" xfId="0" applyNumberFormat="1" applyFont="1" applyFill="1" applyBorder="1" applyAlignment="1">
      <alignment horizontal="left" wrapText="1"/>
    </xf>
    <xf numFmtId="0" fontId="144" fillId="7" borderId="0" xfId="0" applyFont="1" applyFill="1"/>
    <xf numFmtId="3" fontId="142" fillId="0" borderId="3" xfId="0" applyNumberFormat="1" applyFont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0" fontId="144" fillId="0" borderId="0" xfId="0" applyFont="1"/>
    <xf numFmtId="49" fontId="99" fillId="0" borderId="5" xfId="0" applyNumberFormat="1" applyFont="1" applyBorder="1" applyAlignment="1" applyProtection="1">
      <alignment horizontal="left" wrapText="1"/>
      <protection locked="0"/>
    </xf>
    <xf numFmtId="49" fontId="99" fillId="0" borderId="4" xfId="0" applyNumberFormat="1" applyFont="1" applyBorder="1" applyAlignment="1" applyProtection="1">
      <alignment horizontal="left" wrapText="1"/>
      <protection locked="0"/>
    </xf>
    <xf numFmtId="0" fontId="142" fillId="0" borderId="23" xfId="0" applyFont="1" applyBorder="1" applyAlignment="1">
      <alignment horizontal="left" wrapText="1"/>
    </xf>
    <xf numFmtId="3" fontId="98" fillId="6" borderId="1" xfId="0" applyNumberFormat="1" applyFont="1" applyFill="1" applyBorder="1" applyAlignment="1">
      <alignment horizontal="center" wrapText="1"/>
    </xf>
    <xf numFmtId="0" fontId="93" fillId="0" borderId="0" xfId="0" applyFont="1" applyBorder="1"/>
    <xf numFmtId="0" fontId="94" fillId="0" borderId="1" xfId="0" applyFont="1" applyBorder="1" applyAlignment="1">
      <alignment horizontal="center" vertical="center" wrapText="1"/>
    </xf>
    <xf numFmtId="49" fontId="93" fillId="0" borderId="5" xfId="0" applyNumberFormat="1" applyFont="1" applyFill="1" applyBorder="1" applyAlignment="1">
      <alignment horizontal="center" vertical="center" wrapText="1"/>
    </xf>
    <xf numFmtId="49" fontId="93" fillId="0" borderId="34" xfId="0" applyNumberFormat="1" applyFont="1" applyFill="1" applyBorder="1" applyAlignment="1">
      <alignment horizontal="center" vertical="center" wrapText="1"/>
    </xf>
    <xf numFmtId="3" fontId="93" fillId="0" borderId="5" xfId="0" applyNumberFormat="1" applyFont="1" applyFill="1" applyBorder="1" applyAlignment="1">
      <alignment horizontal="center" wrapText="1"/>
    </xf>
    <xf numFmtId="3" fontId="99" fillId="0" borderId="4" xfId="0" applyNumberFormat="1" applyFont="1" applyBorder="1" applyAlignment="1">
      <alignment horizontal="center" wrapText="1"/>
    </xf>
    <xf numFmtId="0" fontId="94" fillId="0" borderId="4" xfId="0" applyFont="1" applyBorder="1" applyAlignment="1">
      <alignment horizontal="left" wrapText="1"/>
    </xf>
    <xf numFmtId="0" fontId="94" fillId="0" borderId="27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justify" wrapText="1"/>
    </xf>
    <xf numFmtId="3" fontId="94" fillId="0" borderId="32" xfId="0" applyNumberFormat="1" applyFont="1" applyBorder="1" applyAlignment="1">
      <alignment horizontal="center" wrapText="1"/>
    </xf>
    <xf numFmtId="49" fontId="94" fillId="0" borderId="4" xfId="0" applyNumberFormat="1" applyFont="1" applyBorder="1" applyAlignment="1">
      <alignment horizontal="left" wrapText="1"/>
    </xf>
    <xf numFmtId="3" fontId="96" fillId="0" borderId="5" xfId="0" applyNumberFormat="1" applyFont="1" applyFill="1" applyBorder="1" applyAlignment="1">
      <alignment horizontal="center" wrapText="1"/>
    </xf>
    <xf numFmtId="49" fontId="140" fillId="6" borderId="1" xfId="0" applyNumberFormat="1" applyFont="1" applyFill="1" applyBorder="1" applyAlignment="1" applyProtection="1">
      <alignment horizontal="left" wrapText="1"/>
      <protection locked="0"/>
    </xf>
    <xf numFmtId="49" fontId="96" fillId="0" borderId="1" xfId="0" applyNumberFormat="1" applyFont="1" applyFill="1" applyBorder="1" applyAlignment="1">
      <alignment horizontal="left" wrapText="1"/>
    </xf>
    <xf numFmtId="0" fontId="84" fillId="0" borderId="0" xfId="7" applyFont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47" fillId="0" borderId="5" xfId="0" applyNumberFormat="1" applyFont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3" fillId="0" borderId="0" xfId="0" applyFont="1" applyFill="1"/>
    <xf numFmtId="49" fontId="47" fillId="0" borderId="1" xfId="0" applyNumberFormat="1" applyFont="1" applyBorder="1" applyAlignment="1">
      <alignment horizontal="left" wrapText="1"/>
    </xf>
    <xf numFmtId="3" fontId="145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wrapText="1"/>
    </xf>
    <xf numFmtId="3" fontId="47" fillId="0" borderId="3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/>
    <xf numFmtId="0" fontId="14" fillId="0" borderId="0" xfId="0" applyFont="1" applyFill="1"/>
    <xf numFmtId="3" fontId="47" fillId="0" borderId="1" xfId="0" applyNumberFormat="1" applyFont="1" applyBorder="1" applyAlignment="1">
      <alignment horizontal="center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2" applyNumberFormat="1" applyFont="1" applyFill="1" applyBorder="1" applyAlignment="1">
      <alignment horizontal="left" wrapText="1"/>
    </xf>
    <xf numFmtId="0" fontId="47" fillId="0" borderId="5" xfId="0" applyFont="1" applyBorder="1" applyAlignment="1">
      <alignment horizontal="left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49" fontId="145" fillId="0" borderId="1" xfId="0" applyNumberFormat="1" applyFont="1" applyFill="1" applyBorder="1" applyAlignment="1">
      <alignment horizontal="center" vertical="center" wrapText="1"/>
    </xf>
    <xf numFmtId="3" fontId="146" fillId="0" borderId="1" xfId="0" applyNumberFormat="1" applyFont="1" applyFill="1" applyBorder="1" applyAlignment="1">
      <alignment horizontal="center" wrapText="1"/>
    </xf>
    <xf numFmtId="0" fontId="147" fillId="0" borderId="0" xfId="0" applyFont="1"/>
    <xf numFmtId="0" fontId="147" fillId="0" borderId="0" xfId="0" applyFont="1" applyFill="1"/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 applyProtection="1">
      <alignment horizontal="center"/>
      <protection locked="0"/>
    </xf>
    <xf numFmtId="49" fontId="47" fillId="0" borderId="0" xfId="0" applyNumberFormat="1" applyFont="1" applyAlignment="1">
      <alignment horizontal="left" wrapText="1"/>
    </xf>
    <xf numFmtId="3" fontId="1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1" fillId="0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3" fontId="37" fillId="0" borderId="3" xfId="0" applyNumberFormat="1" applyFont="1" applyFill="1" applyBorder="1" applyAlignment="1">
      <alignment horizontal="center" wrapText="1"/>
    </xf>
    <xf numFmtId="3" fontId="37" fillId="0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Fill="1" applyBorder="1" applyAlignment="1">
      <alignment horizontal="center" wrapText="1"/>
    </xf>
    <xf numFmtId="4" fontId="37" fillId="0" borderId="1" xfId="0" applyNumberFormat="1" applyFont="1" applyFill="1" applyBorder="1" applyAlignment="1">
      <alignment horizontal="center" wrapText="1"/>
    </xf>
    <xf numFmtId="4" fontId="111" fillId="0" borderId="1" xfId="0" applyNumberFormat="1" applyFont="1" applyFill="1" applyBorder="1" applyAlignment="1">
      <alignment horizontal="center" wrapText="1"/>
    </xf>
    <xf numFmtId="0" fontId="113" fillId="0" borderId="0" xfId="0" applyFont="1" applyFill="1"/>
    <xf numFmtId="3" fontId="148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 applyProtection="1">
      <alignment horizontal="left" wrapText="1"/>
      <protection locked="0"/>
    </xf>
    <xf numFmtId="3" fontId="40" fillId="6" borderId="1" xfId="0" applyNumberFormat="1" applyFont="1" applyFill="1" applyBorder="1" applyAlignment="1">
      <alignment horizontal="center" wrapText="1"/>
    </xf>
    <xf numFmtId="4" fontId="40" fillId="6" borderId="1" xfId="0" applyNumberFormat="1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3" fontId="47" fillId="0" borderId="4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/>
    <xf numFmtId="3" fontId="149" fillId="0" borderId="1" xfId="0" applyNumberFormat="1" applyFont="1" applyBorder="1" applyAlignment="1">
      <alignment horizontal="center" wrapText="1"/>
    </xf>
    <xf numFmtId="49" fontId="150" fillId="2" borderId="1" xfId="0" applyNumberFormat="1" applyFont="1" applyFill="1" applyBorder="1" applyAlignment="1" applyProtection="1">
      <alignment horizontal="center" wrapText="1"/>
      <protection locked="0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3" fontId="13" fillId="2" borderId="1" xfId="0" applyNumberFormat="1" applyFont="1" applyFill="1" applyBorder="1" applyAlignment="1">
      <alignment horizontal="center" wrapText="1"/>
    </xf>
    <xf numFmtId="3" fontId="13" fillId="0" borderId="0" xfId="0" applyNumberFormat="1" applyFont="1"/>
    <xf numFmtId="4" fontId="8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3" fontId="27" fillId="0" borderId="25" xfId="0" applyNumberFormat="1" applyFont="1" applyFill="1" applyBorder="1" applyAlignment="1">
      <alignment horizontal="center" wrapText="1"/>
    </xf>
    <xf numFmtId="49" fontId="138" fillId="0" borderId="0" xfId="4" applyNumberFormat="1" applyFont="1" applyFill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center" vertical="top" wrapText="1"/>
    </xf>
    <xf numFmtId="3" fontId="27" fillId="3" borderId="31" xfId="7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0" fontId="15" fillId="0" borderId="1" xfId="5" applyFont="1" applyFill="1" applyBorder="1" applyAlignment="1">
      <alignment horizontal="left" wrapText="1"/>
    </xf>
    <xf numFmtId="3" fontId="35" fillId="0" borderId="1" xfId="5" applyNumberFormat="1" applyFont="1" applyFill="1" applyBorder="1" applyAlignment="1">
      <alignment horizont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25" fillId="0" borderId="1" xfId="5" applyFont="1" applyBorder="1" applyAlignment="1">
      <alignment horizontal="center" vertical="center" wrapText="1"/>
    </xf>
    <xf numFmtId="3" fontId="52" fillId="0" borderId="1" xfId="5" applyNumberFormat="1" applyFont="1" applyFill="1" applyBorder="1" applyAlignment="1">
      <alignment horizontal="center" wrapText="1"/>
    </xf>
    <xf numFmtId="3" fontId="15" fillId="0" borderId="1" xfId="5" applyNumberFormat="1" applyFont="1" applyFill="1" applyBorder="1" applyAlignment="1">
      <alignment horizontal="center" wrapText="1"/>
    </xf>
    <xf numFmtId="0" fontId="25" fillId="6" borderId="1" xfId="5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wrapText="1"/>
    </xf>
    <xf numFmtId="49" fontId="153" fillId="0" borderId="1" xfId="0" applyNumberFormat="1" applyFont="1" applyBorder="1" applyAlignment="1">
      <alignment horizontal="center" wrapText="1"/>
    </xf>
    <xf numFmtId="49" fontId="153" fillId="0" borderId="1" xfId="0" applyNumberFormat="1" applyFont="1" applyFill="1" applyBorder="1" applyAlignment="1">
      <alignment horizontal="center" wrapText="1"/>
    </xf>
    <xf numFmtId="49" fontId="154" fillId="0" borderId="1" xfId="5" applyNumberFormat="1" applyFont="1" applyFill="1" applyBorder="1" applyAlignment="1" applyProtection="1">
      <alignment horizontal="left" wrapText="1"/>
      <protection locked="0"/>
    </xf>
    <xf numFmtId="49" fontId="14" fillId="0" borderId="1" xfId="0" applyNumberFormat="1" applyFont="1" applyBorder="1" applyAlignment="1">
      <alignment horizontal="center" wrapText="1"/>
    </xf>
    <xf numFmtId="49" fontId="14" fillId="0" borderId="27" xfId="0" applyNumberFormat="1" applyFont="1" applyBorder="1" applyAlignment="1">
      <alignment horizontal="center" wrapText="1"/>
    </xf>
    <xf numFmtId="49" fontId="112" fillId="0" borderId="1" xfId="0" applyNumberFormat="1" applyFont="1" applyFill="1" applyBorder="1" applyAlignment="1">
      <alignment horizontal="center" wrapText="1"/>
    </xf>
    <xf numFmtId="49" fontId="112" fillId="0" borderId="27" xfId="0" applyNumberFormat="1" applyFont="1" applyFill="1" applyBorder="1" applyAlignment="1">
      <alignment horizontal="center" wrapText="1"/>
    </xf>
    <xf numFmtId="49" fontId="143" fillId="0" borderId="1" xfId="0" applyNumberFormat="1" applyFont="1" applyFill="1" applyBorder="1" applyAlignment="1">
      <alignment horizontal="center" wrapText="1"/>
    </xf>
    <xf numFmtId="49" fontId="143" fillId="0" borderId="27" xfId="0" applyNumberFormat="1" applyFont="1" applyFill="1" applyBorder="1" applyAlignment="1">
      <alignment horizontal="center" wrapText="1"/>
    </xf>
    <xf numFmtId="49" fontId="143" fillId="0" borderId="1" xfId="0" applyNumberFormat="1" applyFont="1" applyBorder="1" applyAlignment="1">
      <alignment horizontal="center" wrapText="1"/>
    </xf>
    <xf numFmtId="49" fontId="143" fillId="0" borderId="27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49" fontId="112" fillId="0" borderId="1" xfId="0" applyNumberFormat="1" applyFont="1" applyBorder="1" applyAlignment="1">
      <alignment horizontal="center" wrapText="1"/>
    </xf>
    <xf numFmtId="49" fontId="93" fillId="0" borderId="27" xfId="0" applyNumberFormat="1" applyFont="1" applyBorder="1" applyAlignment="1">
      <alignment horizontal="center" wrapText="1"/>
    </xf>
    <xf numFmtId="49" fontId="103" fillId="0" borderId="1" xfId="0" applyNumberFormat="1" applyFont="1" applyBorder="1" applyAlignment="1">
      <alignment horizontal="center" wrapText="1"/>
    </xf>
    <xf numFmtId="49" fontId="103" fillId="0" borderId="27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center" wrapText="1"/>
    </xf>
    <xf numFmtId="49" fontId="11" fillId="0" borderId="27" xfId="0" applyNumberFormat="1" applyFont="1" applyFill="1" applyBorder="1" applyAlignment="1">
      <alignment horizontal="center" wrapText="1"/>
    </xf>
    <xf numFmtId="49" fontId="14" fillId="0" borderId="27" xfId="0" applyNumberFormat="1" applyFont="1" applyFill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5" fillId="0" borderId="1" xfId="5" applyNumberFormat="1" applyFont="1" applyFill="1" applyBorder="1" applyAlignment="1" applyProtection="1">
      <alignment horizontal="center" wrapText="1"/>
      <protection locked="0"/>
    </xf>
    <xf numFmtId="3" fontId="154" fillId="0" borderId="1" xfId="5" applyNumberFormat="1" applyFont="1" applyFill="1" applyBorder="1" applyAlignment="1" applyProtection="1">
      <alignment horizontal="center" wrapText="1"/>
      <protection locked="0"/>
    </xf>
    <xf numFmtId="49" fontId="23" fillId="6" borderId="1" xfId="0" applyNumberFormat="1" applyFont="1" applyFill="1" applyBorder="1" applyAlignment="1" applyProtection="1">
      <alignment horizontal="left" wrapText="1"/>
      <protection locked="0"/>
    </xf>
    <xf numFmtId="49" fontId="23" fillId="6" borderId="1" xfId="5" applyNumberFormat="1" applyFont="1" applyFill="1" applyBorder="1" applyAlignment="1" applyProtection="1">
      <alignment horizontal="center" wrapText="1"/>
      <protection locked="0"/>
    </xf>
    <xf numFmtId="3" fontId="23" fillId="6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49" fontId="153" fillId="0" borderId="27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49" fontId="156" fillId="0" borderId="1" xfId="0" applyNumberFormat="1" applyFont="1" applyFill="1" applyBorder="1" applyAlignment="1">
      <alignment horizontal="center" wrapText="1"/>
    </xf>
    <xf numFmtId="49" fontId="156" fillId="0" borderId="27" xfId="0" applyNumberFormat="1" applyFont="1" applyFill="1" applyBorder="1" applyAlignment="1">
      <alignment horizontal="center" wrapText="1"/>
    </xf>
    <xf numFmtId="49" fontId="157" fillId="0" borderId="1" xfId="0" applyNumberFormat="1" applyFont="1" applyFill="1" applyBorder="1" applyAlignment="1">
      <alignment horizontal="left" wrapText="1"/>
    </xf>
    <xf numFmtId="4" fontId="154" fillId="0" borderId="1" xfId="5" applyNumberFormat="1" applyFont="1" applyFill="1" applyBorder="1" applyAlignment="1" applyProtection="1">
      <alignment horizontal="center" wrapText="1"/>
      <protection locked="0"/>
    </xf>
    <xf numFmtId="4" fontId="158" fillId="0" borderId="1" xfId="5" applyNumberFormat="1" applyFont="1" applyFill="1" applyBorder="1" applyAlignment="1" applyProtection="1">
      <alignment horizontal="center" wrapText="1"/>
      <protection locked="0"/>
    </xf>
    <xf numFmtId="4" fontId="23" fillId="6" borderId="1" xfId="5" applyNumberFormat="1" applyFont="1" applyFill="1" applyBorder="1" applyAlignment="1" applyProtection="1">
      <alignment horizontal="center" wrapText="1"/>
      <protection locked="0"/>
    </xf>
    <xf numFmtId="4" fontId="78" fillId="2" borderId="1" xfId="5" applyNumberFormat="1" applyFont="1" applyFill="1" applyBorder="1" applyAlignment="1" applyProtection="1">
      <alignment horizontal="center" wrapText="1"/>
      <protection locked="0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/>
    </xf>
    <xf numFmtId="3" fontId="77" fillId="0" borderId="0" xfId="0" applyNumberFormat="1" applyFont="1" applyFill="1"/>
    <xf numFmtId="0" fontId="16" fillId="0" borderId="0" xfId="0" applyFont="1" applyFill="1"/>
    <xf numFmtId="0" fontId="119" fillId="0" borderId="0" xfId="0" applyFont="1" applyAlignment="1"/>
    <xf numFmtId="49" fontId="20" fillId="0" borderId="1" xfId="0" applyNumberFormat="1" applyFont="1" applyFill="1" applyBorder="1" applyAlignment="1">
      <alignment horizontal="center" wrapText="1"/>
    </xf>
    <xf numFmtId="49" fontId="20" fillId="0" borderId="5" xfId="0" applyNumberFormat="1" applyFont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3" fontId="20" fillId="0" borderId="1" xfId="0" applyNumberFormat="1" applyFont="1" applyBorder="1" applyAlignment="1">
      <alignment horizontal="center"/>
    </xf>
    <xf numFmtId="0" fontId="159" fillId="0" borderId="0" xfId="0" applyFont="1"/>
    <xf numFmtId="3" fontId="20" fillId="0" borderId="1" xfId="0" applyNumberFormat="1" applyFont="1" applyFill="1" applyBorder="1" applyAlignment="1">
      <alignment horizontal="center" wrapText="1"/>
    </xf>
    <xf numFmtId="2" fontId="20" fillId="0" borderId="1" xfId="0" applyNumberFormat="1" applyFont="1" applyBorder="1" applyAlignment="1">
      <alignment horizontal="justify" wrapText="1"/>
    </xf>
    <xf numFmtId="0" fontId="160" fillId="0" borderId="0" xfId="0" applyFont="1"/>
    <xf numFmtId="49" fontId="20" fillId="0" borderId="3" xfId="0" applyNumberFormat="1" applyFont="1" applyBorder="1" applyAlignment="1">
      <alignment horizontal="left" wrapText="1"/>
    </xf>
    <xf numFmtId="3" fontId="35" fillId="0" borderId="1" xfId="0" applyNumberFormat="1" applyFont="1" applyFill="1" applyBorder="1" applyAlignment="1">
      <alignment horizontal="center" wrapText="1"/>
    </xf>
    <xf numFmtId="3" fontId="60" fillId="0" borderId="0" xfId="0" applyNumberFormat="1" applyFont="1" applyFill="1"/>
    <xf numFmtId="0" fontId="20" fillId="0" borderId="0" xfId="0" applyFont="1" applyFill="1"/>
    <xf numFmtId="0" fontId="20" fillId="6" borderId="1" xfId="0" applyFont="1" applyFill="1" applyBorder="1" applyAlignment="1">
      <alignment wrapText="1"/>
    </xf>
    <xf numFmtId="3" fontId="35" fillId="6" borderId="1" xfId="0" applyNumberFormat="1" applyFont="1" applyFill="1" applyBorder="1" applyAlignment="1">
      <alignment horizontal="center" wrapText="1"/>
    </xf>
    <xf numFmtId="0" fontId="20" fillId="0" borderId="0" xfId="0" applyFont="1"/>
    <xf numFmtId="49" fontId="162" fillId="0" borderId="0" xfId="0" applyNumberFormat="1" applyFont="1" applyBorder="1" applyAlignment="1" applyProtection="1">
      <alignment horizontal="center" vertical="top"/>
      <protection locked="0"/>
    </xf>
    <xf numFmtId="49" fontId="64" fillId="0" borderId="0" xfId="0" applyNumberFormat="1" applyFont="1" applyBorder="1" applyAlignment="1" applyProtection="1">
      <alignment horizontal="center"/>
      <protection locked="0"/>
    </xf>
    <xf numFmtId="4" fontId="85" fillId="6" borderId="1" xfId="0" applyNumberFormat="1" applyFont="1" applyFill="1" applyBorder="1" applyAlignment="1">
      <alignment horizontal="center" wrapText="1"/>
    </xf>
    <xf numFmtId="4" fontId="13" fillId="6" borderId="1" xfId="0" applyNumberFormat="1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" fontId="99" fillId="0" borderId="1" xfId="0" applyNumberFormat="1" applyFont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4" fontId="100" fillId="0" borderId="1" xfId="0" applyNumberFormat="1" applyFont="1" applyFill="1" applyBorder="1" applyAlignment="1">
      <alignment horizontal="center" wrapText="1"/>
    </xf>
    <xf numFmtId="4" fontId="94" fillId="0" borderId="1" xfId="0" applyNumberFormat="1" applyFont="1" applyBorder="1" applyAlignment="1">
      <alignment horizontal="center" wrapText="1"/>
    </xf>
    <xf numFmtId="0" fontId="15" fillId="0" borderId="1" xfId="5" applyFont="1" applyFill="1" applyBorder="1" applyAlignment="1">
      <alignment wrapText="1"/>
    </xf>
    <xf numFmtId="4" fontId="40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 wrapText="1"/>
    </xf>
    <xf numFmtId="4" fontId="46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/>
    </xf>
    <xf numFmtId="0" fontId="30" fillId="0" borderId="46" xfId="0" applyFont="1" applyBorder="1" applyAlignment="1">
      <alignment horizontal="left" wrapText="1"/>
    </xf>
    <xf numFmtId="49" fontId="163" fillId="0" borderId="46" xfId="0" applyNumberFormat="1" applyFont="1" applyBorder="1" applyAlignment="1" applyProtection="1">
      <alignment horizontal="left" wrapText="1"/>
      <protection locked="0"/>
    </xf>
    <xf numFmtId="3" fontId="31" fillId="0" borderId="46" xfId="0" applyNumberFormat="1" applyFont="1" applyBorder="1" applyAlignment="1" applyProtection="1">
      <alignment horizontal="right" wrapText="1"/>
      <protection locked="0"/>
    </xf>
    <xf numFmtId="3" fontId="31" fillId="0" borderId="46" xfId="0" applyNumberFormat="1" applyFont="1" applyBorder="1" applyAlignment="1">
      <alignment horizontal="right" vertical="center" wrapText="1"/>
    </xf>
    <xf numFmtId="3" fontId="119" fillId="0" borderId="46" xfId="0" applyNumberFormat="1" applyFont="1" applyBorder="1" applyAlignment="1">
      <alignment horizontal="center" vertical="center" wrapText="1"/>
    </xf>
    <xf numFmtId="3" fontId="31" fillId="0" borderId="46" xfId="0" applyNumberFormat="1" applyFont="1" applyBorder="1" applyAlignment="1">
      <alignment horizontal="right" wrapText="1"/>
    </xf>
    <xf numFmtId="0" fontId="67" fillId="0" borderId="46" xfId="0" applyFont="1" applyBorder="1" applyAlignment="1">
      <alignment horizontal="left"/>
    </xf>
    <xf numFmtId="0" fontId="29" fillId="0" borderId="46" xfId="0" applyFont="1" applyBorder="1" applyAlignment="1">
      <alignment horizontal="left" wrapText="1"/>
    </xf>
    <xf numFmtId="3" fontId="119" fillId="0" borderId="46" xfId="0" applyNumberFormat="1" applyFont="1" applyBorder="1" applyAlignment="1">
      <alignment horizontal="right" wrapText="1"/>
    </xf>
    <xf numFmtId="3" fontId="119" fillId="0" borderId="46" xfId="0" applyNumberFormat="1" applyFont="1" applyBorder="1" applyAlignment="1">
      <alignment wrapText="1"/>
    </xf>
    <xf numFmtId="0" fontId="82" fillId="0" borderId="46" xfId="0" applyFont="1" applyBorder="1" applyAlignment="1">
      <alignment horizontal="left" vertical="center" wrapText="1"/>
    </xf>
    <xf numFmtId="3" fontId="119" fillId="0" borderId="46" xfId="0" applyNumberFormat="1" applyFont="1" applyBorder="1" applyAlignment="1">
      <alignment horizontal="center" wrapText="1"/>
    </xf>
    <xf numFmtId="0" fontId="63" fillId="0" borderId="46" xfId="0" applyFont="1" applyBorder="1" applyAlignment="1">
      <alignment horizontal="left"/>
    </xf>
    <xf numFmtId="0" fontId="120" fillId="0" borderId="46" xfId="0" applyFont="1" applyBorder="1" applyAlignment="1">
      <alignment horizontal="left" wrapText="1"/>
    </xf>
    <xf numFmtId="0" fontId="66" fillId="0" borderId="46" xfId="0" applyFont="1" applyBorder="1" applyAlignment="1">
      <alignment horizontal="left" wrapText="1"/>
    </xf>
    <xf numFmtId="0" fontId="119" fillId="0" borderId="46" xfId="0" applyFont="1" applyBorder="1" applyAlignment="1">
      <alignment horizontal="center" wrapText="1"/>
    </xf>
    <xf numFmtId="0" fontId="67" fillId="0" borderId="26" xfId="0" applyFont="1" applyBorder="1" applyAlignment="1">
      <alignment horizontal="left"/>
    </xf>
    <xf numFmtId="0" fontId="119" fillId="0" borderId="47" xfId="0" applyFont="1" applyBorder="1" applyAlignment="1">
      <alignment horizontal="center" wrapText="1"/>
    </xf>
    <xf numFmtId="0" fontId="82" fillId="0" borderId="46" xfId="0" applyFont="1" applyBorder="1" applyAlignment="1">
      <alignment wrapText="1"/>
    </xf>
    <xf numFmtId="0" fontId="67" fillId="0" borderId="47" xfId="0" applyFont="1" applyBorder="1" applyAlignment="1">
      <alignment horizontal="left"/>
    </xf>
    <xf numFmtId="0" fontId="82" fillId="0" borderId="47" xfId="0" applyFont="1" applyBorder="1" applyAlignment="1">
      <alignment horizontal="left" wrapText="1"/>
    </xf>
    <xf numFmtId="3" fontId="119" fillId="0" borderId="47" xfId="0" applyNumberFormat="1" applyFont="1" applyBorder="1" applyAlignment="1">
      <alignment horizontal="right" wrapText="1"/>
    </xf>
    <xf numFmtId="0" fontId="70" fillId="0" borderId="1" xfId="0" applyFont="1" applyBorder="1" applyAlignment="1">
      <alignment horizontal="left"/>
    </xf>
    <xf numFmtId="0" fontId="161" fillId="0" borderId="1" xfId="0" applyFont="1" applyBorder="1" applyAlignment="1">
      <alignment horizontal="left" wrapText="1"/>
    </xf>
    <xf numFmtId="3" fontId="31" fillId="0" borderId="1" xfId="0" applyNumberFormat="1" applyFont="1" applyBorder="1" applyAlignment="1">
      <alignment horizontal="right" wrapText="1"/>
    </xf>
    <xf numFmtId="0" fontId="148" fillId="0" borderId="12" xfId="7" applyFont="1" applyBorder="1" applyAlignment="1">
      <alignment horizontal="center" vertical="center" wrapText="1"/>
    </xf>
    <xf numFmtId="0" fontId="148" fillId="0" borderId="10" xfId="7" applyFont="1" applyBorder="1" applyAlignment="1">
      <alignment horizontal="center" vertical="center" wrapText="1"/>
    </xf>
    <xf numFmtId="0" fontId="148" fillId="0" borderId="10" xfId="0" applyFont="1" applyBorder="1" applyAlignment="1">
      <alignment horizontal="center" wrapText="1"/>
    </xf>
    <xf numFmtId="0" fontId="148" fillId="0" borderId="10" xfId="0" applyFont="1" applyFill="1" applyBorder="1" applyAlignment="1">
      <alignment horizontal="center" wrapText="1"/>
    </xf>
    <xf numFmtId="0" fontId="148" fillId="3" borderId="13" xfId="7" applyFont="1" applyFill="1" applyBorder="1" applyAlignment="1">
      <alignment horizontal="center" vertical="center" wrapText="1"/>
    </xf>
    <xf numFmtId="49" fontId="73" fillId="0" borderId="0" xfId="0" applyNumberFormat="1" applyFont="1" applyBorder="1" applyAlignment="1" applyProtection="1">
      <alignment horizontal="left"/>
      <protection locked="0"/>
    </xf>
    <xf numFmtId="0" fontId="119" fillId="0" borderId="0" xfId="0" applyFont="1" applyAlignment="1"/>
    <xf numFmtId="0" fontId="166" fillId="0" borderId="0" xfId="0" applyFont="1" applyAlignment="1">
      <alignment horizontal="center"/>
    </xf>
    <xf numFmtId="49" fontId="62" fillId="0" borderId="4" xfId="0" applyNumberFormat="1" applyFont="1" applyBorder="1" applyAlignment="1">
      <alignment horizontal="center" vertical="center"/>
    </xf>
    <xf numFmtId="49" fontId="62" fillId="0" borderId="5" xfId="0" applyNumberFormat="1" applyFon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 wrapText="1"/>
    </xf>
    <xf numFmtId="49" fontId="62" fillId="0" borderId="5" xfId="0" applyNumberFormat="1" applyFont="1" applyBorder="1" applyAlignment="1">
      <alignment horizontal="center" vertical="center" wrapText="1"/>
    </xf>
    <xf numFmtId="49" fontId="62" fillId="0" borderId="27" xfId="0" applyNumberFormat="1" applyFont="1" applyBorder="1" applyAlignment="1">
      <alignment horizontal="center" vertical="center" wrapText="1"/>
    </xf>
    <xf numFmtId="49" fontId="62" fillId="0" borderId="3" xfId="0" applyNumberFormat="1" applyFont="1" applyBorder="1" applyAlignment="1">
      <alignment horizontal="center" vertical="center" wrapText="1"/>
    </xf>
    <xf numFmtId="49" fontId="51" fillId="0" borderId="0" xfId="0" applyNumberFormat="1" applyFont="1" applyBorder="1" applyAlignment="1" applyProtection="1">
      <alignment horizontal="center" vertical="top"/>
      <protection locked="0"/>
    </xf>
    <xf numFmtId="49" fontId="164" fillId="0" borderId="0" xfId="4" applyNumberFormat="1" applyFont="1" applyFill="1" applyBorder="1" applyAlignment="1">
      <alignment horizontal="left" vertical="top" wrapText="1"/>
    </xf>
    <xf numFmtId="49" fontId="27" fillId="0" borderId="0" xfId="4" applyNumberFormat="1" applyFont="1" applyFill="1" applyBorder="1" applyAlignment="1">
      <alignment horizontal="left" vertical="top" wrapText="1"/>
    </xf>
    <xf numFmtId="1" fontId="67" fillId="0" borderId="0" xfId="4" applyNumberFormat="1" applyFont="1" applyFill="1" applyBorder="1" applyAlignment="1">
      <alignment horizontal="left" vertical="top" wrapText="1"/>
    </xf>
    <xf numFmtId="49" fontId="50" fillId="0" borderId="0" xfId="4" applyNumberFormat="1" applyFont="1" applyFill="1" applyBorder="1" applyAlignment="1" applyProtection="1">
      <alignment horizontal="left" vertical="top" wrapText="1"/>
      <protection locked="0"/>
    </xf>
    <xf numFmtId="0" fontId="40" fillId="0" borderId="1" xfId="4" applyFont="1" applyFill="1" applyBorder="1" applyAlignment="1">
      <alignment horizontal="center" vertical="center" wrapText="1"/>
    </xf>
    <xf numFmtId="49" fontId="41" fillId="0" borderId="1" xfId="4" applyNumberFormat="1" applyFont="1" applyFill="1" applyBorder="1" applyAlignment="1">
      <alignment horizontal="center" vertical="center" wrapText="1"/>
    </xf>
    <xf numFmtId="0" fontId="41" fillId="0" borderId="1" xfId="4" applyFont="1" applyFill="1" applyBorder="1" applyAlignment="1">
      <alignment horizontal="center" vertical="center"/>
    </xf>
    <xf numFmtId="0" fontId="41" fillId="0" borderId="1" xfId="4" applyFont="1" applyFill="1" applyBorder="1" applyAlignment="1">
      <alignment horizontal="center" vertical="center" wrapText="1"/>
    </xf>
    <xf numFmtId="49" fontId="44" fillId="0" borderId="27" xfId="4" applyNumberFormat="1" applyFont="1" applyFill="1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" xfId="0" applyBorder="1" applyAlignment="1">
      <alignment wrapText="1"/>
    </xf>
    <xf numFmtId="49" fontId="30" fillId="0" borderId="0" xfId="4" applyNumberFormat="1" applyFont="1" applyFill="1" applyBorder="1" applyAlignment="1" applyProtection="1">
      <alignment horizontal="left" wrapText="1"/>
      <protection locked="0"/>
    </xf>
    <xf numFmtId="0" fontId="118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9" fillId="0" borderId="0" xfId="4" applyNumberFormat="1" applyFont="1" applyFill="1" applyBorder="1" applyAlignment="1">
      <alignment horizontal="center" vertical="top" wrapText="1"/>
    </xf>
    <xf numFmtId="49" fontId="138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77" fillId="0" borderId="3" xfId="0" applyFont="1" applyBorder="1" applyAlignment="1">
      <alignment horizontal="center" vertical="center"/>
    </xf>
    <xf numFmtId="0" fontId="122" fillId="0" borderId="8" xfId="7" applyFont="1" applyBorder="1" applyAlignment="1">
      <alignment horizontal="center" vertical="center" wrapText="1"/>
    </xf>
    <xf numFmtId="0" fontId="122" fillId="0" borderId="12" xfId="7" applyFont="1" applyBorder="1" applyAlignment="1">
      <alignment horizontal="center" vertical="center" wrapText="1"/>
    </xf>
    <xf numFmtId="0" fontId="122" fillId="0" borderId="9" xfId="7" applyFont="1" applyBorder="1" applyAlignment="1">
      <alignment horizontal="center" vertical="center" wrapText="1"/>
    </xf>
    <xf numFmtId="0" fontId="122" fillId="0" borderId="10" xfId="7" applyFont="1" applyBorder="1" applyAlignment="1">
      <alignment horizontal="center" vertical="center" wrapText="1"/>
    </xf>
    <xf numFmtId="49" fontId="36" fillId="0" borderId="0" xfId="7" applyNumberFormat="1" applyFont="1" applyFill="1" applyBorder="1" applyAlignment="1" applyProtection="1">
      <alignment horizontal="center" wrapText="1"/>
      <protection locked="0"/>
    </xf>
    <xf numFmtId="0" fontId="67" fillId="3" borderId="10" xfId="7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3" borderId="23" xfId="7" applyFont="1" applyFill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123" fillId="0" borderId="10" xfId="7" applyFont="1" applyBorder="1" applyAlignment="1">
      <alignment horizontal="center" vertical="top" wrapText="1"/>
    </xf>
    <xf numFmtId="0" fontId="55" fillId="0" borderId="10" xfId="0" applyFont="1" applyBorder="1" applyAlignment="1">
      <alignment horizontal="center" vertical="top" wrapText="1"/>
    </xf>
    <xf numFmtId="0" fontId="124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wrapText="1"/>
    </xf>
    <xf numFmtId="0" fontId="125" fillId="0" borderId="39" xfId="7" applyFont="1" applyBorder="1" applyAlignment="1">
      <alignment horizontal="center" vertical="center" wrapText="1"/>
    </xf>
    <xf numFmtId="0" fontId="125" fillId="0" borderId="40" xfId="7" applyFont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0" fillId="0" borderId="45" xfId="0" applyBorder="1" applyAlignment="1"/>
    <xf numFmtId="0" fontId="84" fillId="0" borderId="0" xfId="7" applyFont="1" applyAlignment="1">
      <alignment horizontal="center" vertical="center" wrapText="1"/>
    </xf>
    <xf numFmtId="0" fontId="123" fillId="0" borderId="10" xfId="7" applyFont="1" applyFill="1" applyBorder="1" applyAlignment="1">
      <alignment horizontal="center" wrapText="1"/>
    </xf>
    <xf numFmtId="0" fontId="55" fillId="0" borderId="10" xfId="0" applyFont="1" applyBorder="1" applyAlignment="1">
      <alignment horizontal="center" wrapText="1"/>
    </xf>
    <xf numFmtId="0" fontId="123" fillId="3" borderId="10" xfId="7" applyFont="1" applyFill="1" applyBorder="1" applyAlignment="1">
      <alignment horizontal="center" vertical="top" wrapText="1"/>
    </xf>
    <xf numFmtId="0" fontId="27" fillId="0" borderId="36" xfId="7" applyFont="1" applyBorder="1" applyAlignment="1">
      <alignment vertical="center" wrapText="1"/>
    </xf>
    <xf numFmtId="0" fontId="0" fillId="0" borderId="0" xfId="0" applyBorder="1" applyAlignment="1"/>
    <xf numFmtId="0" fontId="123" fillId="0" borderId="10" xfId="7" applyFont="1" applyBorder="1" applyAlignment="1">
      <alignment horizontal="center" vertical="center" wrapText="1"/>
    </xf>
    <xf numFmtId="0" fontId="55" fillId="0" borderId="10" xfId="0" applyFont="1" applyBorder="1" applyAlignment="1">
      <alignment vertical="center" wrapText="1"/>
    </xf>
    <xf numFmtId="0" fontId="123" fillId="3" borderId="10" xfId="7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67" fillId="3" borderId="39" xfId="7" applyFont="1" applyFill="1" applyBorder="1" applyAlignment="1">
      <alignment horizontal="center" vertical="center" wrapText="1"/>
    </xf>
    <xf numFmtId="0" fontId="0" fillId="0" borderId="41" xfId="0" applyBorder="1" applyAlignment="1"/>
    <xf numFmtId="0" fontId="67" fillId="3" borderId="30" xfId="7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0" fontId="70" fillId="0" borderId="10" xfId="0" applyFont="1" applyBorder="1" applyAlignment="1">
      <alignment horizontal="center" wrapText="1"/>
    </xf>
    <xf numFmtId="0" fontId="151" fillId="0" borderId="0" xfId="7" applyFont="1" applyAlignment="1">
      <alignment vertical="center" wrapText="1"/>
    </xf>
    <xf numFmtId="0" fontId="152" fillId="0" borderId="0" xfId="0" applyFont="1" applyAlignment="1"/>
    <xf numFmtId="0" fontId="1" fillId="0" borderId="0" xfId="0" applyFont="1" applyAlignment="1"/>
    <xf numFmtId="0" fontId="126" fillId="0" borderId="0" xfId="7" applyFont="1" applyAlignment="1"/>
    <xf numFmtId="0" fontId="127" fillId="0" borderId="0" xfId="0" applyFont="1" applyAlignment="1"/>
    <xf numFmtId="0" fontId="55" fillId="0" borderId="1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48" fillId="0" borderId="10" xfId="7" applyFont="1" applyBorder="1" applyAlignment="1">
      <alignment horizontal="center" vertical="center" wrapText="1"/>
    </xf>
    <xf numFmtId="0" fontId="165" fillId="0" borderId="10" xfId="0" applyFont="1" applyBorder="1" applyAlignment="1">
      <alignment horizontal="center" vertical="center" wrapText="1"/>
    </xf>
    <xf numFmtId="3" fontId="27" fillId="3" borderId="10" xfId="7" applyNumberFormat="1" applyFont="1" applyFill="1" applyBorder="1" applyAlignment="1">
      <alignment horizontal="right" wrapText="1"/>
    </xf>
    <xf numFmtId="0" fontId="34" fillId="0" borderId="10" xfId="0" applyFont="1" applyBorder="1" applyAlignment="1">
      <alignment horizontal="right" wrapText="1"/>
    </xf>
    <xf numFmtId="0" fontId="27" fillId="0" borderId="25" xfId="7" applyFont="1" applyBorder="1" applyAlignment="1">
      <alignment horizontal="right" wrapText="1"/>
    </xf>
    <xf numFmtId="0" fontId="34" fillId="0" borderId="25" xfId="0" applyFont="1" applyBorder="1" applyAlignment="1">
      <alignment horizontal="right" wrapText="1"/>
    </xf>
    <xf numFmtId="0" fontId="123" fillId="0" borderId="10" xfId="7" applyFont="1" applyFill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49" fontId="138" fillId="0" borderId="0" xfId="4" applyNumberFormat="1" applyFont="1" applyFill="1" applyBorder="1" applyAlignment="1">
      <alignment horizontal="right" wrapText="1"/>
    </xf>
    <xf numFmtId="1" fontId="2" fillId="0" borderId="0" xfId="4" applyNumberFormat="1" applyFont="1" applyFill="1" applyBorder="1" applyAlignment="1">
      <alignment horizontal="right" vertical="top" wrapText="1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0">
    <cellStyle name="Normal_meresha_07" xfId="9"/>
    <cellStyle name="Normal_Доходи" xfId="8"/>
    <cellStyle name="Гиперссылка" xfId="1" builtinId="8"/>
    <cellStyle name="Звичайний 10" xfId="10"/>
    <cellStyle name="Звичайний 11" xfId="11"/>
    <cellStyle name="Звичайний 12" xfId="12"/>
    <cellStyle name="Звичайний 13" xfId="13"/>
    <cellStyle name="Звичайний 14" xfId="14"/>
    <cellStyle name="Звичайний 15" xfId="15"/>
    <cellStyle name="Звичайний 16" xfId="16"/>
    <cellStyle name="Звичайний 17" xfId="17"/>
    <cellStyle name="Звичайний 18" xfId="18"/>
    <cellStyle name="Звичайний 19" xfId="19"/>
    <cellStyle name="Звичайний 2" xfId="20"/>
    <cellStyle name="Звичайний 20" xfId="21"/>
    <cellStyle name="Звичайний 3" xfId="22"/>
    <cellStyle name="Звичайний 4" xfId="23"/>
    <cellStyle name="Звичайний 5" xfId="24"/>
    <cellStyle name="Звичайний 6" xfId="25"/>
    <cellStyle name="Звичайний 7" xfId="26"/>
    <cellStyle name="Звичайний 8" xfId="27"/>
    <cellStyle name="Звичайний 9" xfId="28"/>
    <cellStyle name="Обычный" xfId="0" builtinId="0"/>
    <cellStyle name="Обычный 2" xfId="7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9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874212</xdr:colOff>
      <xdr:row>3</xdr:row>
      <xdr:rowOff>185806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172</xdr:row>
      <xdr:rowOff>257175</xdr:rowOff>
    </xdr:from>
    <xdr:to>
      <xdr:col>13</xdr:col>
      <xdr:colOff>333375</xdr:colOff>
      <xdr:row>172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25</xdr:row>
      <xdr:rowOff>0</xdr:rowOff>
    </xdr:from>
    <xdr:to>
      <xdr:col>14</xdr:col>
      <xdr:colOff>444500</xdr:colOff>
      <xdr:row>26</xdr:row>
      <xdr:rowOff>123824</xdr:rowOff>
    </xdr:to>
    <xdr:sp macro="" textlink="">
      <xdr:nvSpPr>
        <xdr:cNvPr id="8" name="Rectangle 4"/>
        <xdr:cNvSpPr>
          <a:spLocks noChangeArrowheads="1"/>
        </xdr:cNvSpPr>
      </xdr:nvSpPr>
      <xdr:spPr bwMode="auto">
        <a:xfrm>
          <a:off x="4838700" y="9896475"/>
          <a:ext cx="9950450" cy="628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2333625</xdr:colOff>
      <xdr:row>4</xdr:row>
      <xdr:rowOff>2</xdr:rowOff>
    </xdr:from>
    <xdr:to>
      <xdr:col>16</xdr:col>
      <xdr:colOff>1733551</xdr:colOff>
      <xdr:row>8</xdr:row>
      <xdr:rowOff>66676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8934450" y="371477"/>
          <a:ext cx="3514726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3</xdr:col>
      <xdr:colOff>1714499</xdr:colOff>
      <xdr:row>23</xdr:row>
      <xdr:rowOff>371474</xdr:rowOff>
    </xdr:from>
    <xdr:to>
      <xdr:col>15</xdr:col>
      <xdr:colOff>3981450</xdr:colOff>
      <xdr:row>24</xdr:row>
      <xdr:rowOff>228600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1714499" y="6981824"/>
          <a:ext cx="8867776" cy="704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Олександр 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327521" y="38100"/>
          <a:ext cx="3809601" cy="208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68</xdr:row>
      <xdr:rowOff>228600</xdr:rowOff>
    </xdr:from>
    <xdr:to>
      <xdr:col>6</xdr:col>
      <xdr:colOff>1104902</xdr:colOff>
      <xdr:row>70</xdr:row>
      <xdr:rowOff>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54302" y="30896885"/>
          <a:ext cx="9987519" cy="8789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2636500" y="275168"/>
          <a:ext cx="3249083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82</xdr:row>
      <xdr:rowOff>232834</xdr:rowOff>
    </xdr:from>
    <xdr:to>
      <xdr:col>10</xdr:col>
      <xdr:colOff>0</xdr:colOff>
      <xdr:row>82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8904334"/>
          <a:ext cx="16164983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9"/>
  <sheetViews>
    <sheetView tabSelected="1" view="pageBreakPreview" zoomScale="73" zoomScaleSheetLayoutView="73" workbookViewId="0">
      <selection activeCell="A4" sqref="A4:B4"/>
    </sheetView>
  </sheetViews>
  <sheetFormatPr defaultRowHeight="12.75"/>
  <cols>
    <col min="1" max="1" width="14.7109375" style="19" customWidth="1"/>
    <col min="2" max="2" width="76.42578125" style="19" customWidth="1"/>
    <col min="3" max="3" width="21.42578125" style="19" customWidth="1"/>
    <col min="4" max="4" width="23.5703125" style="19" customWidth="1"/>
    <col min="5" max="6" width="17.28515625" style="19" customWidth="1"/>
    <col min="7" max="7" width="16.28515625" style="19" customWidth="1"/>
    <col min="8" max="16384" width="9.140625" style="19"/>
  </cols>
  <sheetData>
    <row r="1" spans="1:6" ht="27.75">
      <c r="A1" s="33"/>
      <c r="B1" s="87"/>
      <c r="C1" s="756"/>
      <c r="D1" s="756"/>
      <c r="E1" s="756"/>
      <c r="F1" s="756"/>
    </row>
    <row r="2" spans="1:6" ht="27.75">
      <c r="A2" s="33"/>
      <c r="B2" s="87"/>
      <c r="C2" s="756" t="s">
        <v>138</v>
      </c>
      <c r="D2" s="756"/>
      <c r="E2" s="756"/>
      <c r="F2" s="756"/>
    </row>
    <row r="3" spans="1:6" ht="27.75">
      <c r="A3" s="33"/>
      <c r="B3" s="338"/>
      <c r="C3" s="341"/>
      <c r="D3" s="756"/>
      <c r="E3" s="756"/>
      <c r="F3" s="756"/>
    </row>
    <row r="4" spans="1:6" ht="30.75" customHeight="1">
      <c r="A4" s="765" t="s">
        <v>604</v>
      </c>
      <c r="B4" s="766"/>
      <c r="C4" s="695"/>
      <c r="D4" s="695"/>
      <c r="E4" s="695"/>
      <c r="F4" s="695"/>
    </row>
    <row r="5" spans="1:6" ht="35.25" customHeight="1">
      <c r="A5" s="767" t="s">
        <v>567</v>
      </c>
      <c r="B5" s="767"/>
      <c r="C5" s="33"/>
      <c r="D5" s="33"/>
      <c r="E5" s="33"/>
      <c r="F5" s="33"/>
    </row>
    <row r="6" spans="1:6" ht="90" customHeight="1">
      <c r="A6" s="757" t="s">
        <v>594</v>
      </c>
      <c r="B6" s="757"/>
      <c r="C6" s="757"/>
      <c r="D6" s="757"/>
      <c r="E6" s="757"/>
      <c r="F6" s="757"/>
    </row>
    <row r="7" spans="1:6" ht="49.5" customHeight="1">
      <c r="A7" s="764" t="s">
        <v>585</v>
      </c>
      <c r="B7" s="764"/>
      <c r="C7" s="764"/>
      <c r="D7" s="764"/>
      <c r="E7" s="764"/>
      <c r="F7" s="764"/>
    </row>
    <row r="8" spans="1:6" ht="65.25" customHeight="1">
      <c r="A8" s="711"/>
      <c r="B8" s="711"/>
      <c r="C8" s="711"/>
      <c r="D8" s="711"/>
      <c r="E8" s="711"/>
      <c r="F8" s="712" t="s">
        <v>0</v>
      </c>
    </row>
    <row r="9" spans="1:6" ht="56.25" customHeight="1">
      <c r="A9" s="758" t="s">
        <v>68</v>
      </c>
      <c r="B9" s="760" t="s">
        <v>468</v>
      </c>
      <c r="C9" s="760" t="s">
        <v>421</v>
      </c>
      <c r="D9" s="760" t="s">
        <v>75</v>
      </c>
      <c r="E9" s="762" t="s">
        <v>76</v>
      </c>
      <c r="F9" s="763"/>
    </row>
    <row r="10" spans="1:6" ht="61.5" customHeight="1">
      <c r="A10" s="759"/>
      <c r="B10" s="761"/>
      <c r="C10" s="761"/>
      <c r="D10" s="761"/>
      <c r="E10" s="34" t="s">
        <v>421</v>
      </c>
      <c r="F10" s="88" t="s">
        <v>87</v>
      </c>
    </row>
    <row r="11" spans="1:6" ht="17.25" customHeight="1">
      <c r="A11" s="89">
        <v>1</v>
      </c>
      <c r="B11" s="90">
        <v>2</v>
      </c>
      <c r="C11" s="90" t="s">
        <v>67</v>
      </c>
      <c r="D11" s="91">
        <v>4</v>
      </c>
      <c r="E11" s="92">
        <v>5</v>
      </c>
      <c r="F11" s="89">
        <v>6</v>
      </c>
    </row>
    <row r="12" spans="1:6" ht="30" hidden="1" customHeight="1">
      <c r="A12" s="93">
        <v>10000000</v>
      </c>
      <c r="B12" s="94" t="s">
        <v>88</v>
      </c>
      <c r="C12" s="342">
        <f>SUM(D12:E12)</f>
        <v>0</v>
      </c>
      <c r="D12" s="343">
        <f>SUM(D49,D31,D25,D13,D21)</f>
        <v>0</v>
      </c>
      <c r="E12" s="344">
        <f>SUM(E49)</f>
        <v>0</v>
      </c>
      <c r="F12" s="345"/>
    </row>
    <row r="13" spans="1:6" ht="48" hidden="1" customHeight="1">
      <c r="A13" s="95">
        <v>11000000</v>
      </c>
      <c r="B13" s="96" t="s">
        <v>89</v>
      </c>
      <c r="C13" s="342">
        <f>SUM(D13)</f>
        <v>0</v>
      </c>
      <c r="D13" s="346">
        <f>SUM(D14,D19)</f>
        <v>0</v>
      </c>
      <c r="E13" s="347"/>
      <c r="F13" s="348"/>
    </row>
    <row r="14" spans="1:6" ht="30" hidden="1" customHeight="1">
      <c r="A14" s="95">
        <v>11010000</v>
      </c>
      <c r="B14" s="96" t="s">
        <v>90</v>
      </c>
      <c r="C14" s="342">
        <f>SUM(D14)</f>
        <v>0</v>
      </c>
      <c r="D14" s="346">
        <f>SUM(D15:D18)</f>
        <v>0</v>
      </c>
      <c r="E14" s="347"/>
      <c r="F14" s="348"/>
    </row>
    <row r="15" spans="1:6" ht="78" hidden="1" customHeight="1">
      <c r="A15" s="169">
        <v>11010100</v>
      </c>
      <c r="B15" s="170" t="s">
        <v>91</v>
      </c>
      <c r="C15" s="349">
        <f>SUM(D15)</f>
        <v>0</v>
      </c>
      <c r="D15" s="349"/>
      <c r="E15" s="347"/>
      <c r="F15" s="348"/>
    </row>
    <row r="16" spans="1:6" ht="101.25" hidden="1" customHeight="1">
      <c r="A16" s="169">
        <v>11010200</v>
      </c>
      <c r="B16" s="170" t="s">
        <v>92</v>
      </c>
      <c r="C16" s="349">
        <f t="shared" ref="C16:C30" si="0">SUM(D16)</f>
        <v>0</v>
      </c>
      <c r="D16" s="349"/>
      <c r="E16" s="347"/>
      <c r="F16" s="348"/>
    </row>
    <row r="17" spans="1:7" ht="83.25" hidden="1" customHeight="1">
      <c r="A17" s="169">
        <v>11010400</v>
      </c>
      <c r="B17" s="170" t="s">
        <v>93</v>
      </c>
      <c r="C17" s="349">
        <f t="shared" si="0"/>
        <v>0</v>
      </c>
      <c r="D17" s="349"/>
      <c r="E17" s="347"/>
      <c r="F17" s="348"/>
    </row>
    <row r="18" spans="1:7" ht="53.25" hidden="1" customHeight="1">
      <c r="A18" s="169">
        <v>11010500</v>
      </c>
      <c r="B18" s="170" t="s">
        <v>94</v>
      </c>
      <c r="C18" s="349">
        <f t="shared" si="0"/>
        <v>0</v>
      </c>
      <c r="D18" s="349"/>
      <c r="E18" s="347"/>
      <c r="F18" s="348"/>
    </row>
    <row r="19" spans="1:7" ht="27.75" hidden="1" customHeight="1">
      <c r="A19" s="97">
        <v>11020000</v>
      </c>
      <c r="B19" s="98" t="s">
        <v>95</v>
      </c>
      <c r="C19" s="350">
        <f>SUM(D19)</f>
        <v>0</v>
      </c>
      <c r="D19" s="350">
        <f>SUM(D20)</f>
        <v>0</v>
      </c>
      <c r="E19" s="347"/>
      <c r="F19" s="348"/>
    </row>
    <row r="20" spans="1:7" ht="52.5" hidden="1" customHeight="1">
      <c r="A20" s="99">
        <v>11020200</v>
      </c>
      <c r="B20" s="351" t="s">
        <v>96</v>
      </c>
      <c r="C20" s="349">
        <f t="shared" si="0"/>
        <v>0</v>
      </c>
      <c r="D20" s="349"/>
      <c r="E20" s="347"/>
      <c r="F20" s="348"/>
    </row>
    <row r="21" spans="1:7" ht="52.5" hidden="1" customHeight="1">
      <c r="A21" s="97">
        <v>13000000</v>
      </c>
      <c r="B21" s="352" t="s">
        <v>479</v>
      </c>
      <c r="C21" s="350">
        <f>SUM(D21)</f>
        <v>0</v>
      </c>
      <c r="D21" s="350">
        <f>SUM(D22)</f>
        <v>0</v>
      </c>
      <c r="E21" s="347"/>
      <c r="F21" s="348"/>
    </row>
    <row r="22" spans="1:7" ht="52.5" hidden="1" customHeight="1">
      <c r="A22" s="97">
        <v>13010000</v>
      </c>
      <c r="B22" s="353" t="s">
        <v>480</v>
      </c>
      <c r="C22" s="350">
        <f>SUM(D22)</f>
        <v>0</v>
      </c>
      <c r="D22" s="350">
        <f>SUM(D23:D24)</f>
        <v>0</v>
      </c>
      <c r="E22" s="347"/>
      <c r="F22" s="348"/>
    </row>
    <row r="23" spans="1:7" ht="78.75" hidden="1" customHeight="1">
      <c r="A23" s="99">
        <v>13010100</v>
      </c>
      <c r="B23" s="351" t="s">
        <v>481</v>
      </c>
      <c r="C23" s="349">
        <f>SUM(D23)</f>
        <v>0</v>
      </c>
      <c r="D23" s="349"/>
      <c r="E23" s="347"/>
      <c r="F23" s="348"/>
    </row>
    <row r="24" spans="1:7" ht="99.75" hidden="1" customHeight="1">
      <c r="A24" s="99">
        <v>13010200</v>
      </c>
      <c r="B24" s="351" t="s">
        <v>482</v>
      </c>
      <c r="C24" s="349">
        <f>SUM(D24)</f>
        <v>0</v>
      </c>
      <c r="D24" s="349"/>
      <c r="E24" s="347"/>
      <c r="F24" s="348"/>
    </row>
    <row r="25" spans="1:7" ht="30" hidden="1" customHeight="1">
      <c r="A25" s="95">
        <v>14000000</v>
      </c>
      <c r="B25" s="100" t="s">
        <v>97</v>
      </c>
      <c r="C25" s="354">
        <f>SUM(D25)</f>
        <v>0</v>
      </c>
      <c r="D25" s="350">
        <f>SUM(D30,D26,D28)</f>
        <v>0</v>
      </c>
      <c r="E25" s="349"/>
      <c r="F25" s="355"/>
    </row>
    <row r="26" spans="1:7" ht="51.75" hidden="1" customHeight="1">
      <c r="A26" s="169">
        <v>14020000</v>
      </c>
      <c r="B26" s="171" t="s">
        <v>363</v>
      </c>
      <c r="C26" s="349">
        <f>SUM(C27)</f>
        <v>0</v>
      </c>
      <c r="D26" s="349"/>
      <c r="E26" s="349"/>
      <c r="F26" s="355"/>
      <c r="G26" s="35"/>
    </row>
    <row r="27" spans="1:7" ht="30" hidden="1" customHeight="1">
      <c r="A27" s="169">
        <v>14021900</v>
      </c>
      <c r="B27" s="170" t="s">
        <v>364</v>
      </c>
      <c r="C27" s="349">
        <f>SUM(D27)</f>
        <v>0</v>
      </c>
      <c r="D27" s="349"/>
      <c r="E27" s="349"/>
      <c r="F27" s="355"/>
    </row>
    <row r="28" spans="1:7" ht="49.5" hidden="1" customHeight="1">
      <c r="A28" s="169">
        <v>14030000</v>
      </c>
      <c r="B28" s="161" t="s">
        <v>365</v>
      </c>
      <c r="C28" s="349">
        <f>SUM(C29)</f>
        <v>0</v>
      </c>
      <c r="D28" s="349"/>
      <c r="E28" s="349"/>
      <c r="F28" s="355"/>
    </row>
    <row r="29" spans="1:7" ht="30" hidden="1" customHeight="1">
      <c r="A29" s="169">
        <v>14031900</v>
      </c>
      <c r="B29" s="170" t="s">
        <v>364</v>
      </c>
      <c r="C29" s="349">
        <f>SUM(D29)</f>
        <v>0</v>
      </c>
      <c r="D29" s="349"/>
      <c r="E29" s="349"/>
      <c r="F29" s="355"/>
    </row>
    <row r="30" spans="1:7" ht="47.25" hidden="1" customHeight="1">
      <c r="A30" s="169">
        <v>14040000</v>
      </c>
      <c r="B30" s="170" t="s">
        <v>98</v>
      </c>
      <c r="C30" s="349">
        <f t="shared" si="0"/>
        <v>0</v>
      </c>
      <c r="D30" s="349"/>
      <c r="E30" s="349"/>
      <c r="F30" s="355"/>
    </row>
    <row r="31" spans="1:7" ht="27" hidden="1" customHeight="1">
      <c r="A31" s="95">
        <v>18000000</v>
      </c>
      <c r="B31" s="96" t="s">
        <v>99</v>
      </c>
      <c r="C31" s="354">
        <f>SUM(D31)</f>
        <v>0</v>
      </c>
      <c r="D31" s="350">
        <f>SUM(D45,D42,D32)</f>
        <v>0</v>
      </c>
      <c r="E31" s="350"/>
      <c r="F31" s="356"/>
    </row>
    <row r="32" spans="1:7" ht="26.25" hidden="1" customHeight="1">
      <c r="A32" s="95">
        <v>18010000</v>
      </c>
      <c r="B32" s="101" t="s">
        <v>100</v>
      </c>
      <c r="C32" s="354">
        <f>SUM(D32)</f>
        <v>0</v>
      </c>
      <c r="D32" s="350">
        <f>SUM(D33:D41)</f>
        <v>0</v>
      </c>
      <c r="E32" s="350"/>
      <c r="F32" s="356"/>
    </row>
    <row r="33" spans="1:7" ht="75.75" hidden="1" customHeight="1">
      <c r="A33" s="169">
        <v>18010100</v>
      </c>
      <c r="B33" s="102" t="s">
        <v>101</v>
      </c>
      <c r="C33" s="349">
        <f t="shared" ref="C33:C48" si="1">SUM(D33)</f>
        <v>0</v>
      </c>
      <c r="D33" s="349"/>
      <c r="E33" s="349"/>
      <c r="F33" s="357"/>
      <c r="G33" s="318"/>
    </row>
    <row r="34" spans="1:7" ht="75" hidden="1" customHeight="1">
      <c r="A34" s="169">
        <v>18010200</v>
      </c>
      <c r="B34" s="103" t="s">
        <v>102</v>
      </c>
      <c r="C34" s="349">
        <f t="shared" si="1"/>
        <v>0</v>
      </c>
      <c r="D34" s="349"/>
      <c r="E34" s="349"/>
      <c r="F34" s="357"/>
      <c r="G34" s="319"/>
    </row>
    <row r="35" spans="1:7" ht="81" hidden="1" customHeight="1">
      <c r="A35" s="104">
        <v>18010300</v>
      </c>
      <c r="B35" s="102" t="s">
        <v>103</v>
      </c>
      <c r="C35" s="349">
        <f t="shared" si="1"/>
        <v>0</v>
      </c>
      <c r="D35" s="349"/>
      <c r="E35" s="349"/>
      <c r="F35" s="357"/>
      <c r="G35" s="319"/>
    </row>
    <row r="36" spans="1:7" ht="76.5" hidden="1" customHeight="1">
      <c r="A36" s="169">
        <v>18010400</v>
      </c>
      <c r="B36" s="102" t="s">
        <v>104</v>
      </c>
      <c r="C36" s="349">
        <f t="shared" si="1"/>
        <v>0</v>
      </c>
      <c r="D36" s="349"/>
      <c r="E36" s="349"/>
      <c r="F36" s="357"/>
      <c r="G36" s="319"/>
    </row>
    <row r="37" spans="1:7" ht="30" hidden="1" customHeight="1">
      <c r="A37" s="169">
        <v>18010500</v>
      </c>
      <c r="B37" s="105" t="s">
        <v>105</v>
      </c>
      <c r="C37" s="349">
        <f t="shared" si="1"/>
        <v>0</v>
      </c>
      <c r="D37" s="349"/>
      <c r="E37" s="358"/>
      <c r="F37" s="355"/>
      <c r="G37" s="318"/>
    </row>
    <row r="38" spans="1:7" ht="30" hidden="1" customHeight="1">
      <c r="A38" s="169">
        <v>18010600</v>
      </c>
      <c r="B38" s="105" t="s">
        <v>106</v>
      </c>
      <c r="C38" s="349">
        <f t="shared" si="1"/>
        <v>0</v>
      </c>
      <c r="D38" s="349"/>
      <c r="E38" s="358"/>
      <c r="F38" s="355"/>
    </row>
    <row r="39" spans="1:7" ht="30" hidden="1" customHeight="1">
      <c r="A39" s="169">
        <v>18010700</v>
      </c>
      <c r="B39" s="105" t="s">
        <v>107</v>
      </c>
      <c r="C39" s="349">
        <f t="shared" si="1"/>
        <v>0</v>
      </c>
      <c r="D39" s="349"/>
      <c r="E39" s="358"/>
      <c r="F39" s="355"/>
    </row>
    <row r="40" spans="1:7" ht="30" hidden="1" customHeight="1">
      <c r="A40" s="169">
        <v>18010900</v>
      </c>
      <c r="B40" s="105" t="s">
        <v>108</v>
      </c>
      <c r="C40" s="349">
        <f t="shared" si="1"/>
        <v>0</v>
      </c>
      <c r="D40" s="349"/>
      <c r="E40" s="358"/>
      <c r="F40" s="355"/>
    </row>
    <row r="41" spans="1:7" ht="30" hidden="1" customHeight="1">
      <c r="A41" s="169">
        <v>18011000</v>
      </c>
      <c r="B41" s="105" t="s">
        <v>109</v>
      </c>
      <c r="C41" s="349">
        <f t="shared" si="1"/>
        <v>0</v>
      </c>
      <c r="D41" s="349"/>
      <c r="E41" s="358"/>
      <c r="F41" s="355"/>
    </row>
    <row r="42" spans="1:7" ht="30" hidden="1" customHeight="1">
      <c r="A42" s="106">
        <v>18030000</v>
      </c>
      <c r="B42" s="107" t="s">
        <v>110</v>
      </c>
      <c r="C42" s="346">
        <f>SUM(D42)</f>
        <v>0</v>
      </c>
      <c r="D42" s="350">
        <f>SUM(D43:D44)</f>
        <v>0</v>
      </c>
      <c r="E42" s="358"/>
      <c r="F42" s="355"/>
    </row>
    <row r="43" spans="1:7" ht="27" hidden="1" customHeight="1">
      <c r="A43" s="108">
        <v>18030100</v>
      </c>
      <c r="B43" s="109" t="s">
        <v>111</v>
      </c>
      <c r="C43" s="349">
        <f t="shared" si="1"/>
        <v>0</v>
      </c>
      <c r="D43" s="349"/>
      <c r="E43" s="358"/>
      <c r="F43" s="355"/>
    </row>
    <row r="44" spans="1:7" ht="47.25" hidden="1" customHeight="1">
      <c r="A44" s="110" t="s">
        <v>112</v>
      </c>
      <c r="B44" s="111" t="s">
        <v>113</v>
      </c>
      <c r="C44" s="349">
        <f t="shared" si="1"/>
        <v>0</v>
      </c>
      <c r="D44" s="349"/>
      <c r="E44" s="358"/>
      <c r="F44" s="355"/>
    </row>
    <row r="45" spans="1:7" ht="24.75" hidden="1" customHeight="1">
      <c r="A45" s="95">
        <v>18050000</v>
      </c>
      <c r="B45" s="96" t="s">
        <v>114</v>
      </c>
      <c r="C45" s="346">
        <f>SUM(D45)</f>
        <v>0</v>
      </c>
      <c r="D45" s="350">
        <f>SUM(D46:D48)</f>
        <v>0</v>
      </c>
      <c r="E45" s="350"/>
      <c r="F45" s="356"/>
    </row>
    <row r="46" spans="1:7" ht="30" hidden="1" customHeight="1">
      <c r="A46" s="169">
        <v>18050300</v>
      </c>
      <c r="B46" s="112" t="s">
        <v>115</v>
      </c>
      <c r="C46" s="349">
        <f t="shared" si="1"/>
        <v>0</v>
      </c>
      <c r="D46" s="349"/>
      <c r="E46" s="349"/>
      <c r="F46" s="357"/>
    </row>
    <row r="47" spans="1:7" ht="30" hidden="1" customHeight="1">
      <c r="A47" s="169">
        <v>18050400</v>
      </c>
      <c r="B47" s="112" t="s">
        <v>116</v>
      </c>
      <c r="C47" s="349">
        <f t="shared" si="1"/>
        <v>0</v>
      </c>
      <c r="D47" s="349"/>
      <c r="E47" s="349"/>
      <c r="F47" s="357"/>
    </row>
    <row r="48" spans="1:7" ht="105.75" hidden="1" customHeight="1">
      <c r="A48" s="169">
        <v>18050500</v>
      </c>
      <c r="B48" s="170" t="s">
        <v>117</v>
      </c>
      <c r="C48" s="349">
        <f t="shared" si="1"/>
        <v>0</v>
      </c>
      <c r="D48" s="349"/>
      <c r="E48" s="349"/>
      <c r="F48" s="357"/>
    </row>
    <row r="49" spans="1:7" ht="30" hidden="1" customHeight="1">
      <c r="A49" s="95">
        <v>19000000</v>
      </c>
      <c r="B49" s="113" t="s">
        <v>118</v>
      </c>
      <c r="C49" s="346">
        <f>SUM(E49)</f>
        <v>0</v>
      </c>
      <c r="D49" s="350"/>
      <c r="E49" s="350">
        <f>SUM(E50)</f>
        <v>0</v>
      </c>
      <c r="F49" s="356"/>
    </row>
    <row r="50" spans="1:7" ht="27" hidden="1" customHeight="1">
      <c r="A50" s="95">
        <v>19010000</v>
      </c>
      <c r="B50" s="113" t="s">
        <v>119</v>
      </c>
      <c r="C50" s="346">
        <f>SUM(E50)</f>
        <v>0</v>
      </c>
      <c r="D50" s="350"/>
      <c r="E50" s="350">
        <f>SUM(E51:E53)</f>
        <v>0</v>
      </c>
      <c r="F50" s="356"/>
    </row>
    <row r="51" spans="1:7" ht="51.75" hidden="1" customHeight="1">
      <c r="A51" s="169">
        <v>19010100</v>
      </c>
      <c r="B51" s="114" t="s">
        <v>120</v>
      </c>
      <c r="C51" s="359">
        <f>SUM(E51)</f>
        <v>0</v>
      </c>
      <c r="D51" s="349"/>
      <c r="E51" s="349"/>
      <c r="F51" s="357"/>
    </row>
    <row r="52" spans="1:7" ht="50.25" hidden="1" customHeight="1">
      <c r="A52" s="169">
        <v>19010200</v>
      </c>
      <c r="B52" s="170" t="s">
        <v>121</v>
      </c>
      <c r="C52" s="359">
        <f>SUM(E52)</f>
        <v>0</v>
      </c>
      <c r="D52" s="349"/>
      <c r="E52" s="349"/>
      <c r="F52" s="357"/>
    </row>
    <row r="53" spans="1:7" ht="78" hidden="1" customHeight="1">
      <c r="A53" s="169">
        <v>19010300</v>
      </c>
      <c r="B53" s="115" t="s">
        <v>122</v>
      </c>
      <c r="C53" s="359">
        <f>SUM(E53)</f>
        <v>0</v>
      </c>
      <c r="D53" s="349"/>
      <c r="E53" s="349"/>
      <c r="F53" s="357"/>
    </row>
    <row r="54" spans="1:7" ht="30" hidden="1" customHeight="1">
      <c r="A54" s="95">
        <v>20000000</v>
      </c>
      <c r="B54" s="96" t="s">
        <v>123</v>
      </c>
      <c r="C54" s="354">
        <f>SUM(D54,E54)</f>
        <v>0</v>
      </c>
      <c r="D54" s="350">
        <f>SUM(D71,D61,D55)</f>
        <v>0</v>
      </c>
      <c r="E54" s="350">
        <f>SUM(E71,E75)</f>
        <v>0</v>
      </c>
      <c r="F54" s="355"/>
      <c r="G54" s="318"/>
    </row>
    <row r="55" spans="1:7" ht="26.25" hidden="1" customHeight="1">
      <c r="A55" s="95">
        <v>21000000</v>
      </c>
      <c r="B55" s="96" t="s">
        <v>124</v>
      </c>
      <c r="C55" s="354">
        <f t="shared" ref="C55:C62" si="2">SUM(D55)</f>
        <v>0</v>
      </c>
      <c r="D55" s="350">
        <f>SUM(D56,D58)</f>
        <v>0</v>
      </c>
      <c r="E55" s="358"/>
      <c r="F55" s="355"/>
    </row>
    <row r="56" spans="1:7" ht="143.25" hidden="1" customHeight="1">
      <c r="A56" s="339">
        <v>21010000</v>
      </c>
      <c r="B56" s="165" t="s">
        <v>483</v>
      </c>
      <c r="C56" s="360">
        <f t="shared" si="2"/>
        <v>0</v>
      </c>
      <c r="D56" s="361">
        <f>SUM(D57)</f>
        <v>0</v>
      </c>
      <c r="E56" s="362"/>
      <c r="F56" s="363"/>
      <c r="G56" s="162"/>
    </row>
    <row r="57" spans="1:7" s="116" customFormat="1" ht="69" hidden="1" customHeight="1">
      <c r="A57" s="169">
        <v>21010300</v>
      </c>
      <c r="B57" s="105" t="s">
        <v>125</v>
      </c>
      <c r="C57" s="349">
        <f>SUM(D57)</f>
        <v>0</v>
      </c>
      <c r="D57" s="349"/>
      <c r="E57" s="358"/>
      <c r="F57" s="355"/>
    </row>
    <row r="58" spans="1:7" ht="27.75" hidden="1" customHeight="1">
      <c r="A58" s="95">
        <v>21080000</v>
      </c>
      <c r="B58" s="96" t="s">
        <v>126</v>
      </c>
      <c r="C58" s="354">
        <f t="shared" si="2"/>
        <v>0</v>
      </c>
      <c r="D58" s="350">
        <f>SUM(D59:D60)</f>
        <v>0</v>
      </c>
      <c r="E58" s="364"/>
      <c r="F58" s="365"/>
    </row>
    <row r="59" spans="1:7" ht="28.5" hidden="1" customHeight="1">
      <c r="A59" s="169">
        <v>21081100</v>
      </c>
      <c r="B59" s="105" t="s">
        <v>127</v>
      </c>
      <c r="C59" s="349">
        <f>SUM(D59)</f>
        <v>0</v>
      </c>
      <c r="D59" s="349"/>
      <c r="E59" s="358"/>
      <c r="F59" s="355"/>
    </row>
    <row r="60" spans="1:7" ht="75.75" hidden="1" customHeight="1">
      <c r="A60" s="169">
        <v>21081500</v>
      </c>
      <c r="B60" s="105" t="s">
        <v>484</v>
      </c>
      <c r="C60" s="349">
        <f>SUM(D60)</f>
        <v>0</v>
      </c>
      <c r="D60" s="349"/>
      <c r="E60" s="358"/>
      <c r="F60" s="355"/>
    </row>
    <row r="61" spans="1:7" ht="52.5" hidden="1" customHeight="1">
      <c r="A61" s="95">
        <v>22000000</v>
      </c>
      <c r="B61" s="96" t="s">
        <v>128</v>
      </c>
      <c r="C61" s="354">
        <f t="shared" si="2"/>
        <v>0</v>
      </c>
      <c r="D61" s="350">
        <f>SUM(D68,D66,D62)</f>
        <v>0</v>
      </c>
      <c r="E61" s="358"/>
      <c r="F61" s="355"/>
    </row>
    <row r="62" spans="1:7" ht="30" hidden="1" customHeight="1">
      <c r="A62" s="95">
        <v>22010000</v>
      </c>
      <c r="B62" s="96" t="s">
        <v>129</v>
      </c>
      <c r="C62" s="354">
        <f t="shared" si="2"/>
        <v>0</v>
      </c>
      <c r="D62" s="350">
        <f>SUM(D63:D65)</f>
        <v>0</v>
      </c>
      <c r="E62" s="358"/>
      <c r="F62" s="355"/>
    </row>
    <row r="63" spans="1:7" ht="76.5" hidden="1" customHeight="1">
      <c r="A63" s="169">
        <v>22010300</v>
      </c>
      <c r="B63" s="140" t="s">
        <v>147</v>
      </c>
      <c r="C63" s="349">
        <f>SUM(D63)</f>
        <v>0</v>
      </c>
      <c r="D63" s="349"/>
      <c r="E63" s="358"/>
      <c r="F63" s="355"/>
    </row>
    <row r="64" spans="1:7" ht="28.5" hidden="1" customHeight="1">
      <c r="A64" s="169">
        <v>22012500</v>
      </c>
      <c r="B64" s="105" t="s">
        <v>130</v>
      </c>
      <c r="C64" s="349">
        <f>SUM(D64)</f>
        <v>0</v>
      </c>
      <c r="D64" s="349"/>
      <c r="E64" s="358"/>
      <c r="F64" s="355"/>
    </row>
    <row r="65" spans="1:6" ht="54" hidden="1" customHeight="1">
      <c r="A65" s="169">
        <v>22012600</v>
      </c>
      <c r="B65" s="141" t="s">
        <v>148</v>
      </c>
      <c r="C65" s="349">
        <f>SUM(D65)</f>
        <v>0</v>
      </c>
      <c r="D65" s="349"/>
      <c r="E65" s="358"/>
      <c r="F65" s="355"/>
    </row>
    <row r="66" spans="1:6" ht="72" hidden="1" customHeight="1">
      <c r="A66" s="95">
        <v>22080000</v>
      </c>
      <c r="B66" s="117" t="s">
        <v>131</v>
      </c>
      <c r="C66" s="354">
        <f>SUM(D66)</f>
        <v>0</v>
      </c>
      <c r="D66" s="350">
        <f>SUM(D67)</f>
        <v>0</v>
      </c>
      <c r="E66" s="364"/>
      <c r="F66" s="365"/>
    </row>
    <row r="67" spans="1:6" ht="84" hidden="1" customHeight="1">
      <c r="A67" s="169">
        <v>22080400</v>
      </c>
      <c r="B67" s="105" t="s">
        <v>132</v>
      </c>
      <c r="C67" s="349">
        <f>SUM(D67)</f>
        <v>0</v>
      </c>
      <c r="D67" s="349"/>
      <c r="E67" s="358"/>
      <c r="F67" s="355"/>
    </row>
    <row r="68" spans="1:6" ht="27" hidden="1" customHeight="1">
      <c r="A68" s="95">
        <v>22090000</v>
      </c>
      <c r="B68" s="96" t="s">
        <v>133</v>
      </c>
      <c r="C68" s="354">
        <f t="shared" ref="C68:C73" si="3">SUM(D68)</f>
        <v>0</v>
      </c>
      <c r="D68" s="350">
        <f>SUM(D69:D70)</f>
        <v>0</v>
      </c>
      <c r="E68" s="364"/>
      <c r="F68" s="365"/>
    </row>
    <row r="69" spans="1:6" ht="73.5" hidden="1" customHeight="1">
      <c r="A69" s="169">
        <v>22090100</v>
      </c>
      <c r="B69" s="105" t="s">
        <v>134</v>
      </c>
      <c r="C69" s="349">
        <f t="shared" si="3"/>
        <v>0</v>
      </c>
      <c r="D69" s="349"/>
      <c r="E69" s="358"/>
      <c r="F69" s="355"/>
    </row>
    <row r="70" spans="1:6" ht="75.75" hidden="1" customHeight="1">
      <c r="A70" s="169">
        <v>22090400</v>
      </c>
      <c r="B70" s="105" t="s">
        <v>135</v>
      </c>
      <c r="C70" s="349">
        <f t="shared" si="3"/>
        <v>0</v>
      </c>
      <c r="D70" s="349"/>
      <c r="E70" s="358"/>
      <c r="F70" s="355"/>
    </row>
    <row r="71" spans="1:6" ht="25.5" hidden="1" customHeight="1">
      <c r="A71" s="95">
        <v>24000000</v>
      </c>
      <c r="B71" s="96" t="s">
        <v>136</v>
      </c>
      <c r="C71" s="354">
        <f>SUM(D71:E71)</f>
        <v>0</v>
      </c>
      <c r="D71" s="350">
        <f>SUM(D72)</f>
        <v>0</v>
      </c>
      <c r="E71" s="350"/>
      <c r="F71" s="365"/>
    </row>
    <row r="72" spans="1:6" ht="27.75" hidden="1">
      <c r="A72" s="95">
        <v>24060000</v>
      </c>
      <c r="B72" s="96" t="s">
        <v>137</v>
      </c>
      <c r="C72" s="354">
        <f t="shared" si="3"/>
        <v>0</v>
      </c>
      <c r="D72" s="350">
        <f>SUM(D73)</f>
        <v>0</v>
      </c>
      <c r="E72" s="350"/>
      <c r="F72" s="355"/>
    </row>
    <row r="73" spans="1:6" ht="27.75" hidden="1">
      <c r="A73" s="169">
        <v>24060300</v>
      </c>
      <c r="B73" s="105" t="s">
        <v>137</v>
      </c>
      <c r="C73" s="349">
        <f t="shared" si="3"/>
        <v>0</v>
      </c>
      <c r="D73" s="349"/>
      <c r="E73" s="358"/>
      <c r="F73" s="355" t="s">
        <v>138</v>
      </c>
    </row>
    <row r="74" spans="1:6" ht="52.5" hidden="1" customHeight="1">
      <c r="A74" s="169">
        <v>24170000</v>
      </c>
      <c r="B74" s="320" t="s">
        <v>469</v>
      </c>
      <c r="C74" s="349">
        <f>SUM(E74)</f>
        <v>0</v>
      </c>
      <c r="D74" s="349"/>
      <c r="E74" s="349">
        <f>SUM(F74)</f>
        <v>0</v>
      </c>
      <c r="F74" s="355"/>
    </row>
    <row r="75" spans="1:6" ht="28.5" hidden="1" customHeight="1">
      <c r="A75" s="95">
        <v>25000000</v>
      </c>
      <c r="B75" s="96" t="s">
        <v>139</v>
      </c>
      <c r="C75" s="350">
        <f>SUM(E75)</f>
        <v>0</v>
      </c>
      <c r="D75" s="358"/>
      <c r="E75" s="350">
        <f>SUM(E76)</f>
        <v>0</v>
      </c>
      <c r="F75" s="355"/>
    </row>
    <row r="76" spans="1:6" ht="51" hidden="1" customHeight="1">
      <c r="A76" s="95">
        <v>25010000</v>
      </c>
      <c r="B76" s="96" t="s">
        <v>140</v>
      </c>
      <c r="C76" s="350">
        <f>SUM(E76)</f>
        <v>0</v>
      </c>
      <c r="D76" s="366"/>
      <c r="E76" s="350">
        <f>SUM(E77:E80)</f>
        <v>0</v>
      </c>
      <c r="F76" s="355"/>
    </row>
    <row r="77" spans="1:6" ht="51" hidden="1" customHeight="1">
      <c r="A77" s="169">
        <v>25010100</v>
      </c>
      <c r="B77" s="105" t="s">
        <v>141</v>
      </c>
      <c r="C77" s="349">
        <f>SUM(E77)</f>
        <v>0</v>
      </c>
      <c r="D77" s="366"/>
      <c r="E77" s="367"/>
      <c r="F77" s="368"/>
    </row>
    <row r="78" spans="1:6" ht="51" hidden="1" customHeight="1">
      <c r="A78" s="169">
        <v>25010200</v>
      </c>
      <c r="B78" s="105" t="s">
        <v>149</v>
      </c>
      <c r="C78" s="349"/>
      <c r="D78" s="366"/>
      <c r="E78" s="367"/>
      <c r="F78" s="368"/>
    </row>
    <row r="79" spans="1:6" ht="30" hidden="1" customHeight="1">
      <c r="A79" s="169">
        <v>25010300</v>
      </c>
      <c r="B79" s="105" t="s">
        <v>142</v>
      </c>
      <c r="C79" s="349">
        <f>SUM(E79)</f>
        <v>0</v>
      </c>
      <c r="D79" s="366"/>
      <c r="E79" s="367"/>
      <c r="F79" s="368"/>
    </row>
    <row r="80" spans="1:6" ht="75" hidden="1" customHeight="1">
      <c r="A80" s="169">
        <v>25010400</v>
      </c>
      <c r="B80" s="141" t="s">
        <v>143</v>
      </c>
      <c r="C80" s="349"/>
      <c r="D80" s="369"/>
      <c r="E80" s="349"/>
      <c r="F80" s="357"/>
    </row>
    <row r="81" spans="1:7" ht="26.25" hidden="1" customHeight="1">
      <c r="A81" s="97">
        <v>30000000</v>
      </c>
      <c r="B81" s="142" t="s">
        <v>150</v>
      </c>
      <c r="C81" s="350">
        <f>SUM(E81)</f>
        <v>0</v>
      </c>
      <c r="D81" s="369"/>
      <c r="E81" s="350">
        <f>SUM(F81)</f>
        <v>0</v>
      </c>
      <c r="F81" s="356">
        <f>SUM(F82)</f>
        <v>0</v>
      </c>
    </row>
    <row r="82" spans="1:7" ht="27" hidden="1" customHeight="1">
      <c r="A82" s="97">
        <v>33000000</v>
      </c>
      <c r="B82" s="163" t="s">
        <v>151</v>
      </c>
      <c r="C82" s="350">
        <f>SUM(E82)</f>
        <v>0</v>
      </c>
      <c r="D82" s="370"/>
      <c r="E82" s="350">
        <f>SUM(F82)</f>
        <v>0</v>
      </c>
      <c r="F82" s="356">
        <f>SUM(F83)</f>
        <v>0</v>
      </c>
    </row>
    <row r="83" spans="1:7" ht="26.25" hidden="1" customHeight="1">
      <c r="A83" s="99">
        <v>33010000</v>
      </c>
      <c r="B83" s="164" t="s">
        <v>152</v>
      </c>
      <c r="C83" s="349">
        <f>SUM(E83)</f>
        <v>0</v>
      </c>
      <c r="D83" s="369"/>
      <c r="E83" s="349"/>
      <c r="F83" s="357"/>
    </row>
    <row r="84" spans="1:7" ht="99" hidden="1" customHeight="1">
      <c r="A84" s="169">
        <v>33010100</v>
      </c>
      <c r="B84" s="140" t="s">
        <v>153</v>
      </c>
      <c r="C84" s="349">
        <f>SUM(E84)</f>
        <v>0</v>
      </c>
      <c r="D84" s="369"/>
      <c r="E84" s="349"/>
      <c r="F84" s="357"/>
    </row>
    <row r="85" spans="1:7" ht="48.75" hidden="1" customHeight="1">
      <c r="A85" s="169"/>
      <c r="B85" s="96" t="s">
        <v>470</v>
      </c>
      <c r="C85" s="350">
        <f>SUM(C12,C54,C81)</f>
        <v>0</v>
      </c>
      <c r="D85" s="350">
        <f>SUM(D12,D54)</f>
        <v>0</v>
      </c>
      <c r="E85" s="350">
        <f>SUM(E12,E54,E81)</f>
        <v>0</v>
      </c>
      <c r="F85" s="356">
        <f>SUM(F81,F71)</f>
        <v>0</v>
      </c>
      <c r="G85" s="118"/>
    </row>
    <row r="86" spans="1:7" ht="36" customHeight="1">
      <c r="A86" s="725">
        <v>40000000</v>
      </c>
      <c r="B86" s="726" t="s">
        <v>69</v>
      </c>
      <c r="C86" s="727">
        <f>SUM(D86)</f>
        <v>2562800</v>
      </c>
      <c r="D86" s="728">
        <f>SUM(D87)</f>
        <v>2562800</v>
      </c>
      <c r="E86" s="728"/>
      <c r="F86" s="729"/>
    </row>
    <row r="87" spans="1:7" ht="45.75" customHeight="1">
      <c r="A87" s="725">
        <v>41000000</v>
      </c>
      <c r="B87" s="726" t="s">
        <v>70</v>
      </c>
      <c r="C87" s="727">
        <f>SUM(D87)</f>
        <v>2562800</v>
      </c>
      <c r="D87" s="728">
        <f>SUM(D94,D92,D88)</f>
        <v>2562800</v>
      </c>
      <c r="E87" s="728"/>
      <c r="F87" s="729"/>
    </row>
    <row r="88" spans="1:7" ht="60" customHeight="1">
      <c r="A88" s="725">
        <v>41030000</v>
      </c>
      <c r="B88" s="726" t="s">
        <v>485</v>
      </c>
      <c r="C88" s="727">
        <f>SUM(D88)</f>
        <v>2562800</v>
      </c>
      <c r="D88" s="730">
        <f>SUM(D89:D91)</f>
        <v>2562800</v>
      </c>
      <c r="E88" s="728"/>
      <c r="F88" s="729"/>
    </row>
    <row r="89" spans="1:7" ht="63" customHeight="1">
      <c r="A89" s="731">
        <v>41033900</v>
      </c>
      <c r="B89" s="732" t="s">
        <v>144</v>
      </c>
      <c r="C89" s="733">
        <f>SUM(D89)</f>
        <v>2562800</v>
      </c>
      <c r="D89" s="733">
        <v>2562800</v>
      </c>
      <c r="E89" s="734"/>
      <c r="F89" s="734"/>
    </row>
    <row r="90" spans="1:7" ht="51" hidden="1" customHeight="1">
      <c r="A90" s="731">
        <v>41034200</v>
      </c>
      <c r="B90" s="732" t="s">
        <v>145</v>
      </c>
      <c r="C90" s="733">
        <f>SUM(D90)</f>
        <v>0</v>
      </c>
      <c r="D90" s="733"/>
      <c r="E90" s="734"/>
      <c r="F90" s="734"/>
    </row>
    <row r="91" spans="1:7" ht="106.5" hidden="1" customHeight="1">
      <c r="A91" s="731">
        <v>41035100</v>
      </c>
      <c r="B91" s="735" t="s">
        <v>366</v>
      </c>
      <c r="C91" s="733">
        <f t="shared" ref="C91" si="4">SUM(D91)</f>
        <v>0</v>
      </c>
      <c r="D91" s="733"/>
      <c r="E91" s="736"/>
      <c r="F91" s="736"/>
    </row>
    <row r="92" spans="1:7" ht="45.75" hidden="1" customHeight="1">
      <c r="A92" s="737">
        <v>41040000</v>
      </c>
      <c r="B92" s="738" t="s">
        <v>486</v>
      </c>
      <c r="C92" s="730">
        <f>SUM(D92)</f>
        <v>0</v>
      </c>
      <c r="D92" s="730">
        <f>SUM(D93)</f>
        <v>0</v>
      </c>
      <c r="E92" s="736"/>
      <c r="F92" s="736"/>
    </row>
    <row r="93" spans="1:7" ht="102.75" hidden="1" customHeight="1">
      <c r="A93" s="731">
        <v>41040200</v>
      </c>
      <c r="B93" s="735" t="s">
        <v>487</v>
      </c>
      <c r="C93" s="733">
        <f>SUM(D93)</f>
        <v>0</v>
      </c>
      <c r="D93" s="733"/>
      <c r="E93" s="736"/>
      <c r="F93" s="736"/>
    </row>
    <row r="94" spans="1:7" ht="49.5" hidden="1" customHeight="1">
      <c r="A94" s="737">
        <v>41050000</v>
      </c>
      <c r="B94" s="739" t="s">
        <v>375</v>
      </c>
      <c r="C94" s="730">
        <f t="shared" ref="C94:C95" si="5">SUM(D94)</f>
        <v>0</v>
      </c>
      <c r="D94" s="730">
        <f>SUM(D95:D102)</f>
        <v>0</v>
      </c>
      <c r="E94" s="740"/>
      <c r="F94" s="740"/>
    </row>
    <row r="95" spans="1:7" ht="211.5" hidden="1" customHeight="1">
      <c r="A95" s="741">
        <v>41050100</v>
      </c>
      <c r="B95" s="732" t="s">
        <v>376</v>
      </c>
      <c r="C95" s="733">
        <f t="shared" si="5"/>
        <v>0</v>
      </c>
      <c r="D95" s="733"/>
      <c r="E95" s="740"/>
      <c r="F95" s="740"/>
    </row>
    <row r="96" spans="1:7" ht="105.75" hidden="1" customHeight="1">
      <c r="A96" s="731">
        <v>41050200</v>
      </c>
      <c r="B96" s="732" t="s">
        <v>377</v>
      </c>
      <c r="C96" s="733">
        <f>SUM(D96)</f>
        <v>0</v>
      </c>
      <c r="D96" s="733"/>
      <c r="E96" s="740"/>
      <c r="F96" s="740"/>
    </row>
    <row r="97" spans="1:7" ht="332.25" hidden="1" customHeight="1">
      <c r="A97" s="731">
        <v>41050300</v>
      </c>
      <c r="B97" s="732" t="s">
        <v>378</v>
      </c>
      <c r="C97" s="733">
        <f>SUM(D97)</f>
        <v>0</v>
      </c>
      <c r="D97" s="733"/>
      <c r="E97" s="740"/>
      <c r="F97" s="740"/>
    </row>
    <row r="98" spans="1:7" ht="79.5" hidden="1" customHeight="1">
      <c r="A98" s="731">
        <v>41051000</v>
      </c>
      <c r="B98" s="732" t="s">
        <v>525</v>
      </c>
      <c r="C98" s="733">
        <f>SUM(D98)</f>
        <v>0</v>
      </c>
      <c r="D98" s="733"/>
      <c r="E98" s="742"/>
      <c r="F98" s="742"/>
    </row>
    <row r="99" spans="1:7" ht="72.75" hidden="1" customHeight="1">
      <c r="A99" s="731">
        <v>41051200</v>
      </c>
      <c r="B99" s="743" t="s">
        <v>471</v>
      </c>
      <c r="C99" s="733">
        <f>SUM(D99)</f>
        <v>0</v>
      </c>
      <c r="D99" s="733"/>
      <c r="E99" s="742"/>
      <c r="F99" s="742"/>
    </row>
    <row r="100" spans="1:7" ht="80.25" hidden="1" customHeight="1">
      <c r="A100" s="731">
        <v>41051500</v>
      </c>
      <c r="B100" s="732" t="s">
        <v>380</v>
      </c>
      <c r="C100" s="733">
        <f>SUM(D100)</f>
        <v>0</v>
      </c>
      <c r="D100" s="733"/>
      <c r="E100" s="740"/>
      <c r="F100" s="740"/>
    </row>
    <row r="101" spans="1:7" ht="106.5" hidden="1" customHeight="1">
      <c r="A101" s="731">
        <v>41052000</v>
      </c>
      <c r="B101" s="735" t="s">
        <v>379</v>
      </c>
      <c r="C101" s="733">
        <f t="shared" ref="C101:C102" si="6">SUM(D101)</f>
        <v>0</v>
      </c>
      <c r="D101" s="733"/>
      <c r="E101" s="733"/>
      <c r="F101" s="740"/>
    </row>
    <row r="102" spans="1:7" ht="34.5" hidden="1" customHeight="1">
      <c r="A102" s="744">
        <v>41053900</v>
      </c>
      <c r="B102" s="745" t="s">
        <v>381</v>
      </c>
      <c r="C102" s="746">
        <f t="shared" si="6"/>
        <v>0</v>
      </c>
      <c r="D102" s="746"/>
      <c r="E102" s="746"/>
      <c r="F102" s="742"/>
    </row>
    <row r="103" spans="1:7" ht="51.75" customHeight="1">
      <c r="A103" s="747"/>
      <c r="B103" s="748" t="s">
        <v>472</v>
      </c>
      <c r="C103" s="749">
        <f>SUM(D103:E103)</f>
        <v>2562800</v>
      </c>
      <c r="D103" s="749">
        <f>SUM(D85:D86)</f>
        <v>2562800</v>
      </c>
      <c r="E103" s="749">
        <f>SUM(E85:E86)</f>
        <v>0</v>
      </c>
      <c r="F103" s="749">
        <f>SUM(F85:F86)</f>
        <v>0</v>
      </c>
      <c r="G103" s="35"/>
    </row>
    <row r="104" spans="1:7" ht="61.5" customHeight="1">
      <c r="A104" s="119"/>
      <c r="B104" s="120"/>
      <c r="C104" s="121"/>
      <c r="D104" s="122"/>
      <c r="E104" s="122"/>
      <c r="F104" s="36"/>
      <c r="G104" s="35"/>
    </row>
    <row r="105" spans="1:7" ht="111.75" customHeight="1">
      <c r="A105" s="755" t="s">
        <v>586</v>
      </c>
      <c r="B105" s="755"/>
      <c r="C105" s="755"/>
      <c r="D105" s="755"/>
      <c r="E105" s="755"/>
      <c r="F105" s="755"/>
      <c r="G105" s="35"/>
    </row>
    <row r="106" spans="1:7" ht="33.75" customHeight="1">
      <c r="A106" s="37"/>
      <c r="B106" s="38"/>
      <c r="C106" s="38"/>
      <c r="D106" s="39"/>
      <c r="E106" s="39"/>
      <c r="F106" s="39"/>
    </row>
    <row r="107" spans="1:7" ht="24.75" customHeight="1">
      <c r="A107" s="40"/>
      <c r="B107" s="41"/>
      <c r="C107" s="41"/>
      <c r="D107" s="42"/>
      <c r="E107" s="42"/>
      <c r="F107" s="42"/>
    </row>
    <row r="108" spans="1:7" ht="23.25">
      <c r="A108" s="43"/>
      <c r="B108" s="43"/>
      <c r="C108" s="43"/>
      <c r="D108" s="43"/>
      <c r="E108" s="43"/>
      <c r="F108" s="43"/>
    </row>
    <row r="109" spans="1:7" ht="23.25">
      <c r="A109" s="44"/>
      <c r="B109" s="45"/>
      <c r="C109" s="45"/>
      <c r="D109" s="39"/>
      <c r="E109" s="39"/>
      <c r="F109" s="39"/>
    </row>
    <row r="110" spans="1:7" ht="21.75" customHeight="1">
      <c r="A110" s="43"/>
      <c r="B110" s="43"/>
      <c r="C110" s="43"/>
      <c r="D110" s="43"/>
      <c r="E110" s="43"/>
      <c r="F110" s="43"/>
    </row>
    <row r="111" spans="1:7" ht="23.25">
      <c r="A111" s="33"/>
      <c r="B111" s="33"/>
      <c r="C111" s="33"/>
      <c r="D111" s="33"/>
      <c r="E111" s="33"/>
      <c r="F111" s="33"/>
    </row>
    <row r="112" spans="1:7" ht="23.25">
      <c r="A112" s="43"/>
      <c r="B112" s="43"/>
      <c r="C112" s="43"/>
      <c r="D112" s="43"/>
      <c r="E112" s="43"/>
      <c r="F112" s="43"/>
    </row>
    <row r="113" spans="1:6" ht="23.25">
      <c r="A113" s="33"/>
      <c r="B113" s="33"/>
      <c r="C113" s="33"/>
      <c r="D113" s="33"/>
      <c r="E113" s="33"/>
      <c r="F113" s="33"/>
    </row>
    <row r="114" spans="1:6" ht="23.25">
      <c r="A114" s="33"/>
      <c r="B114" s="33"/>
      <c r="C114" s="33"/>
      <c r="D114" s="33"/>
      <c r="E114" s="33"/>
      <c r="F114" s="33"/>
    </row>
    <row r="115" spans="1:6" ht="23.25">
      <c r="A115" s="33"/>
      <c r="B115" s="33"/>
      <c r="C115" s="33"/>
      <c r="D115" s="33"/>
      <c r="E115" s="33"/>
      <c r="F115" s="33"/>
    </row>
    <row r="116" spans="1:6" ht="23.25">
      <c r="A116" s="33"/>
      <c r="B116" s="33"/>
      <c r="C116" s="33"/>
      <c r="D116" s="33"/>
      <c r="E116" s="33"/>
      <c r="F116" s="33"/>
    </row>
    <row r="117" spans="1:6" ht="23.25">
      <c r="A117" s="33"/>
      <c r="B117" s="33"/>
      <c r="C117" s="33"/>
      <c r="D117" s="33"/>
      <c r="E117" s="33"/>
      <c r="F117" s="33"/>
    </row>
    <row r="118" spans="1:6" ht="23.25">
      <c r="A118" s="33"/>
      <c r="B118" s="33"/>
      <c r="C118" s="33"/>
      <c r="D118" s="33"/>
      <c r="E118" s="33"/>
      <c r="F118" s="33"/>
    </row>
    <row r="119" spans="1:6" ht="23.25">
      <c r="A119" s="33"/>
      <c r="B119" s="33"/>
      <c r="C119" s="33"/>
      <c r="D119" s="33"/>
      <c r="E119" s="33"/>
      <c r="F119" s="33"/>
    </row>
    <row r="120" spans="1:6" ht="23.25">
      <c r="A120" s="33"/>
      <c r="B120" s="33"/>
      <c r="C120" s="33"/>
      <c r="D120" s="33"/>
      <c r="E120" s="33"/>
      <c r="F120" s="33"/>
    </row>
    <row r="121" spans="1:6" ht="23.25">
      <c r="A121" s="33"/>
      <c r="B121" s="33"/>
      <c r="C121" s="33"/>
      <c r="D121" s="33"/>
      <c r="E121" s="33"/>
      <c r="F121" s="33"/>
    </row>
    <row r="122" spans="1:6" ht="23.25">
      <c r="A122" s="33"/>
      <c r="B122" s="33"/>
      <c r="C122" s="33"/>
      <c r="D122" s="33"/>
      <c r="E122" s="33"/>
      <c r="F122" s="33"/>
    </row>
    <row r="123" spans="1:6" ht="23.25">
      <c r="A123" s="33"/>
      <c r="B123" s="33"/>
      <c r="C123" s="33"/>
      <c r="D123" s="33"/>
      <c r="E123" s="33"/>
      <c r="F123" s="33"/>
    </row>
    <row r="124" spans="1:6" ht="23.25">
      <c r="A124" s="43"/>
      <c r="B124" s="43"/>
      <c r="C124" s="43"/>
      <c r="D124" s="43"/>
      <c r="E124" s="43"/>
      <c r="F124" s="43"/>
    </row>
    <row r="125" spans="1:6" ht="23.25">
      <c r="A125" s="43"/>
      <c r="B125" s="43"/>
      <c r="C125" s="43"/>
      <c r="D125" s="43"/>
      <c r="E125" s="43"/>
      <c r="F125" s="43"/>
    </row>
    <row r="126" spans="1:6" ht="23.25">
      <c r="A126" s="43"/>
      <c r="B126" s="43"/>
      <c r="C126" s="43"/>
      <c r="D126" s="43"/>
      <c r="E126" s="43"/>
      <c r="F126" s="43"/>
    </row>
    <row r="127" spans="1:6" ht="23.25">
      <c r="A127" s="43"/>
      <c r="B127" s="43"/>
      <c r="C127" s="43"/>
      <c r="D127" s="43"/>
      <c r="E127" s="43"/>
      <c r="F127" s="43"/>
    </row>
    <row r="128" spans="1:6" ht="23.25">
      <c r="A128" s="43"/>
      <c r="B128" s="43"/>
      <c r="C128" s="43"/>
      <c r="D128" s="43"/>
      <c r="E128" s="43"/>
      <c r="F128" s="43"/>
    </row>
    <row r="129" spans="1:6" ht="23.25">
      <c r="A129" s="43"/>
      <c r="B129" s="43"/>
      <c r="C129" s="43"/>
      <c r="D129" s="43"/>
      <c r="E129" s="43"/>
      <c r="F129" s="43"/>
    </row>
    <row r="130" spans="1:6" ht="23.25">
      <c r="A130" s="43"/>
      <c r="B130" s="43"/>
      <c r="C130" s="43"/>
      <c r="D130" s="43"/>
      <c r="E130" s="43"/>
      <c r="F130" s="43"/>
    </row>
    <row r="131" spans="1:6" ht="23.25">
      <c r="A131" s="43"/>
      <c r="B131" s="43"/>
      <c r="C131" s="43"/>
      <c r="D131" s="43"/>
      <c r="E131" s="43"/>
      <c r="F131" s="43"/>
    </row>
    <row r="132" spans="1:6" ht="23.25">
      <c r="A132" s="43"/>
      <c r="B132" s="43"/>
      <c r="C132" s="43"/>
      <c r="D132" s="43"/>
      <c r="E132" s="43"/>
      <c r="F132" s="43"/>
    </row>
    <row r="133" spans="1:6" ht="23.25">
      <c r="A133" s="43"/>
      <c r="B133" s="43"/>
      <c r="C133" s="43"/>
      <c r="D133" s="43"/>
      <c r="E133" s="43"/>
      <c r="F133" s="43"/>
    </row>
    <row r="134" spans="1:6" ht="23.25">
      <c r="A134" s="43"/>
      <c r="B134" s="43"/>
      <c r="C134" s="43"/>
      <c r="D134" s="43"/>
      <c r="E134" s="43"/>
      <c r="F134" s="43"/>
    </row>
    <row r="135" spans="1:6" ht="23.25">
      <c r="A135" s="43"/>
      <c r="B135" s="43"/>
      <c r="C135" s="43"/>
      <c r="D135" s="43"/>
      <c r="E135" s="43"/>
      <c r="F135" s="43"/>
    </row>
    <row r="136" spans="1:6" ht="23.25">
      <c r="A136" s="43"/>
      <c r="B136" s="43"/>
      <c r="C136" s="43"/>
      <c r="D136" s="43"/>
      <c r="E136" s="43"/>
      <c r="F136" s="43"/>
    </row>
    <row r="137" spans="1:6" ht="23.25">
      <c r="A137" s="43"/>
      <c r="B137" s="43"/>
      <c r="C137" s="43"/>
      <c r="D137" s="43"/>
      <c r="E137" s="43"/>
      <c r="F137" s="43"/>
    </row>
    <row r="138" spans="1:6" ht="23.25">
      <c r="A138" s="43"/>
      <c r="B138" s="43"/>
      <c r="C138" s="43"/>
      <c r="D138" s="43"/>
      <c r="E138" s="43"/>
      <c r="F138" s="43"/>
    </row>
    <row r="139" spans="1:6" ht="23.25">
      <c r="A139" s="43"/>
      <c r="B139" s="43"/>
      <c r="C139" s="43"/>
      <c r="D139" s="43"/>
      <c r="E139" s="43"/>
      <c r="F139" s="43"/>
    </row>
    <row r="140" spans="1:6" ht="23.25">
      <c r="A140" s="43"/>
      <c r="B140" s="43"/>
      <c r="C140" s="43"/>
      <c r="D140" s="43"/>
      <c r="E140" s="43"/>
      <c r="F140" s="43"/>
    </row>
    <row r="141" spans="1:6" ht="23.25">
      <c r="A141" s="43"/>
      <c r="B141" s="43"/>
      <c r="C141" s="43"/>
      <c r="D141" s="43"/>
      <c r="E141" s="43"/>
      <c r="F141" s="43"/>
    </row>
    <row r="142" spans="1:6" ht="23.25">
      <c r="A142" s="43"/>
      <c r="B142" s="43"/>
      <c r="C142" s="43"/>
      <c r="D142" s="43"/>
      <c r="E142" s="43"/>
      <c r="F142" s="43"/>
    </row>
    <row r="143" spans="1:6" ht="23.25">
      <c r="A143" s="43"/>
      <c r="B143" s="43"/>
      <c r="C143" s="43"/>
      <c r="D143" s="43"/>
      <c r="E143" s="43"/>
      <c r="F143" s="43"/>
    </row>
    <row r="144" spans="1:6" ht="23.25">
      <c r="A144" s="43"/>
      <c r="B144" s="43"/>
      <c r="C144" s="43"/>
      <c r="D144" s="43"/>
      <c r="E144" s="43"/>
      <c r="F144" s="43"/>
    </row>
    <row r="145" spans="1:6" ht="23.25">
      <c r="A145" s="43"/>
      <c r="B145" s="43"/>
      <c r="C145" s="43"/>
      <c r="D145" s="43"/>
      <c r="E145" s="43"/>
      <c r="F145" s="43"/>
    </row>
    <row r="146" spans="1:6" ht="23.25">
      <c r="A146" s="43"/>
      <c r="B146" s="43"/>
      <c r="C146" s="43"/>
      <c r="D146" s="43"/>
      <c r="E146" s="43"/>
      <c r="F146" s="43"/>
    </row>
    <row r="147" spans="1:6" ht="23.25">
      <c r="A147" s="43"/>
      <c r="B147" s="43"/>
      <c r="C147" s="43"/>
      <c r="D147" s="43"/>
      <c r="E147" s="43"/>
      <c r="F147" s="43"/>
    </row>
    <row r="148" spans="1:6" ht="23.25">
      <c r="A148" s="43"/>
      <c r="B148" s="43"/>
      <c r="C148" s="43"/>
      <c r="D148" s="43"/>
      <c r="E148" s="43"/>
      <c r="F148" s="43"/>
    </row>
    <row r="149" spans="1:6" ht="23.25">
      <c r="A149" s="43"/>
      <c r="B149" s="43"/>
      <c r="C149" s="43"/>
      <c r="D149" s="43"/>
      <c r="E149" s="43"/>
      <c r="F149" s="43"/>
    </row>
  </sheetData>
  <mergeCells count="13">
    <mergeCell ref="A105:F105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3:F103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50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topLeftCell="A16" zoomScale="82" zoomScaleSheetLayoutView="82" workbookViewId="0">
      <selection activeCell="F7" sqref="F7"/>
    </sheetView>
  </sheetViews>
  <sheetFormatPr defaultColWidth="8" defaultRowHeight="12.75"/>
  <cols>
    <col min="1" max="1" width="16" style="79" customWidth="1"/>
    <col min="2" max="2" width="32.28515625" style="73" customWidth="1"/>
    <col min="3" max="3" width="19.140625" style="73" customWidth="1"/>
    <col min="4" max="4" width="17.85546875" style="74" customWidth="1"/>
    <col min="5" max="5" width="17.28515625" style="74" customWidth="1"/>
    <col min="6" max="6" width="16" style="57" customWidth="1"/>
    <col min="7" max="8" width="8" style="57"/>
    <col min="9" max="9" width="12.140625" style="57" bestFit="1" customWidth="1"/>
    <col min="10" max="16384" width="8" style="57"/>
  </cols>
  <sheetData>
    <row r="1" spans="1:9" ht="16.5" customHeight="1">
      <c r="A1" s="54"/>
      <c r="B1" s="55"/>
      <c r="C1" s="55"/>
      <c r="D1" s="56"/>
      <c r="E1" s="778"/>
      <c r="F1" s="778"/>
    </row>
    <row r="2" spans="1:9" ht="17.25" customHeight="1">
      <c r="A2" s="54"/>
      <c r="B2" s="55"/>
      <c r="C2" s="55"/>
      <c r="D2" s="56"/>
      <c r="E2" s="779"/>
      <c r="F2" s="779"/>
    </row>
    <row r="3" spans="1:9" ht="18" customHeight="1">
      <c r="A3" s="54"/>
      <c r="B3" s="55"/>
      <c r="C3" s="55"/>
      <c r="D3" s="56"/>
      <c r="E3" s="779"/>
      <c r="F3" s="779"/>
    </row>
    <row r="4" spans="1:9" ht="18" customHeight="1">
      <c r="A4" s="54"/>
      <c r="B4" s="55"/>
      <c r="C4" s="55"/>
      <c r="D4" s="56"/>
      <c r="E4" s="426"/>
      <c r="F4" s="426"/>
    </row>
    <row r="5" spans="1:9" ht="27.75" customHeight="1">
      <c r="A5" s="506" t="s">
        <v>604</v>
      </c>
      <c r="B5" s="55"/>
      <c r="C5" s="55"/>
      <c r="D5" s="56"/>
      <c r="E5" s="56"/>
      <c r="F5" s="56"/>
    </row>
    <row r="6" spans="1:9" ht="27.75" customHeight="1">
      <c r="A6" s="504" t="s">
        <v>567</v>
      </c>
      <c r="B6" s="55"/>
      <c r="C6" s="55"/>
      <c r="D6" s="56"/>
      <c r="E6" s="56"/>
      <c r="F6" s="56"/>
    </row>
    <row r="7" spans="1:9" ht="21.75" customHeight="1">
      <c r="A7" s="54"/>
      <c r="B7" s="55"/>
      <c r="C7" s="55"/>
      <c r="D7" s="56"/>
      <c r="E7" s="56"/>
      <c r="F7" s="56"/>
    </row>
    <row r="8" spans="1:9" ht="78.75" customHeight="1">
      <c r="A8" s="780" t="s">
        <v>607</v>
      </c>
      <c r="B8" s="780"/>
      <c r="C8" s="780"/>
      <c r="D8" s="780"/>
      <c r="E8" s="780"/>
      <c r="F8" s="780"/>
    </row>
    <row r="9" spans="1:9" ht="30" customHeight="1">
      <c r="A9" s="54"/>
      <c r="B9" s="55"/>
      <c r="C9" s="55"/>
      <c r="D9" s="58"/>
      <c r="E9" s="58"/>
      <c r="F9" s="59" t="s">
        <v>0</v>
      </c>
    </row>
    <row r="10" spans="1:9" ht="39" customHeight="1">
      <c r="A10" s="769" t="s">
        <v>31</v>
      </c>
      <c r="B10" s="770" t="s">
        <v>414</v>
      </c>
      <c r="C10" s="771" t="s">
        <v>415</v>
      </c>
      <c r="D10" s="772" t="s">
        <v>75</v>
      </c>
      <c r="E10" s="771" t="s">
        <v>76</v>
      </c>
      <c r="F10" s="771"/>
    </row>
    <row r="11" spans="1:9" ht="51.75" customHeight="1">
      <c r="A11" s="769"/>
      <c r="B11" s="770"/>
      <c r="C11" s="771"/>
      <c r="D11" s="772"/>
      <c r="E11" s="61" t="s">
        <v>416</v>
      </c>
      <c r="F11" s="60" t="s">
        <v>422</v>
      </c>
    </row>
    <row r="12" spans="1:9" s="64" customFormat="1" ht="16.5" customHeight="1">
      <c r="A12" s="62">
        <v>1</v>
      </c>
      <c r="B12" s="62">
        <v>2</v>
      </c>
      <c r="C12" s="63">
        <v>3</v>
      </c>
      <c r="D12" s="63">
        <v>4</v>
      </c>
      <c r="E12" s="63">
        <v>5</v>
      </c>
      <c r="F12" s="63">
        <v>6</v>
      </c>
    </row>
    <row r="13" spans="1:9" ht="28.5" customHeight="1">
      <c r="A13" s="773" t="s">
        <v>417</v>
      </c>
      <c r="B13" s="774"/>
      <c r="C13" s="774"/>
      <c r="D13" s="774"/>
      <c r="E13" s="774"/>
      <c r="F13" s="775"/>
      <c r="G13" s="71"/>
    </row>
    <row r="14" spans="1:9" s="67" customFormat="1" ht="33.75" customHeight="1">
      <c r="A14" s="137" t="s">
        <v>32</v>
      </c>
      <c r="B14" s="65" t="s">
        <v>33</v>
      </c>
      <c r="C14" s="721">
        <f t="shared" ref="C14:C33" si="0">SUM(D14:E14)</f>
        <v>24447285.630000003</v>
      </c>
      <c r="D14" s="721">
        <f>D15</f>
        <v>4719208.9999999981</v>
      </c>
      <c r="E14" s="721">
        <f>E15</f>
        <v>19728076.630000003</v>
      </c>
      <c r="F14" s="721">
        <f>F15</f>
        <v>19728076.630000003</v>
      </c>
      <c r="G14" s="66"/>
    </row>
    <row r="15" spans="1:9" s="67" customFormat="1" ht="38.25" customHeight="1">
      <c r="A15" s="137">
        <v>208000</v>
      </c>
      <c r="B15" s="65" t="s">
        <v>34</v>
      </c>
      <c r="C15" s="721">
        <f t="shared" si="0"/>
        <v>24447285.630000003</v>
      </c>
      <c r="D15" s="721">
        <f>D16+D17</f>
        <v>4719208.9999999981</v>
      </c>
      <c r="E15" s="721">
        <f>E16+E17</f>
        <v>19728076.630000003</v>
      </c>
      <c r="F15" s="721">
        <f>F16+F17</f>
        <v>19728076.630000003</v>
      </c>
      <c r="G15" s="66"/>
    </row>
    <row r="16" spans="1:9" s="67" customFormat="1" ht="26.25" customHeight="1">
      <c r="A16" s="138">
        <v>208100</v>
      </c>
      <c r="B16" s="68" t="s">
        <v>35</v>
      </c>
      <c r="C16" s="722">
        <f t="shared" si="0"/>
        <v>24447285.629999999</v>
      </c>
      <c r="D16" s="723">
        <v>17847285.629999999</v>
      </c>
      <c r="E16" s="722">
        <v>6600000</v>
      </c>
      <c r="F16" s="722">
        <v>6600000</v>
      </c>
      <c r="G16" s="66"/>
      <c r="I16" s="69"/>
    </row>
    <row r="17" spans="1:7" ht="66" customHeight="1">
      <c r="A17" s="138" t="s">
        <v>36</v>
      </c>
      <c r="B17" s="70" t="s">
        <v>37</v>
      </c>
      <c r="C17" s="125">
        <f t="shared" si="0"/>
        <v>0</v>
      </c>
      <c r="D17" s="724">
        <v>-13128076.630000001</v>
      </c>
      <c r="E17" s="724">
        <v>13128076.630000001</v>
      </c>
      <c r="F17" s="724">
        <v>13128076.630000001</v>
      </c>
      <c r="G17" s="71"/>
    </row>
    <row r="18" spans="1:7" ht="24.75" hidden="1" customHeight="1">
      <c r="A18" s="137" t="s">
        <v>1</v>
      </c>
      <c r="B18" s="65" t="s">
        <v>2</v>
      </c>
      <c r="C18" s="721">
        <f t="shared" ref="C18:C27" si="1">SUM(D18:E18)</f>
        <v>0</v>
      </c>
      <c r="D18" s="721">
        <f t="shared" ref="D18:F19" si="2">D19</f>
        <v>0</v>
      </c>
      <c r="E18" s="721">
        <f t="shared" si="2"/>
        <v>0</v>
      </c>
      <c r="F18" s="721">
        <f t="shared" si="2"/>
        <v>0</v>
      </c>
      <c r="G18" s="71"/>
    </row>
    <row r="19" spans="1:7" ht="34.5" hidden="1" customHeight="1">
      <c r="A19" s="137">
        <v>301000</v>
      </c>
      <c r="B19" s="65" t="s">
        <v>3</v>
      </c>
      <c r="C19" s="721">
        <f t="shared" si="1"/>
        <v>0</v>
      </c>
      <c r="D19" s="721">
        <f t="shared" si="2"/>
        <v>0</v>
      </c>
      <c r="E19" s="721">
        <f>SUM(E20:E21)</f>
        <v>0</v>
      </c>
      <c r="F19" s="721">
        <f>SUM(F20:F21)</f>
        <v>0</v>
      </c>
      <c r="G19" s="71"/>
    </row>
    <row r="20" spans="1:7" ht="30" hidden="1" customHeight="1">
      <c r="A20" s="138">
        <v>301100</v>
      </c>
      <c r="B20" s="68" t="s">
        <v>4</v>
      </c>
      <c r="C20" s="722">
        <f t="shared" si="1"/>
        <v>0</v>
      </c>
      <c r="D20" s="723">
        <v>0</v>
      </c>
      <c r="E20" s="722"/>
      <c r="F20" s="722"/>
      <c r="G20" s="71"/>
    </row>
    <row r="21" spans="1:7" ht="27.75" hidden="1" customHeight="1">
      <c r="A21" s="138" t="s">
        <v>402</v>
      </c>
      <c r="B21" s="68" t="s">
        <v>403</v>
      </c>
      <c r="C21" s="722">
        <f t="shared" si="1"/>
        <v>0</v>
      </c>
      <c r="D21" s="723">
        <v>0</v>
      </c>
      <c r="E21" s="724"/>
      <c r="F21" s="724"/>
      <c r="G21" s="71"/>
    </row>
    <row r="22" spans="1:7" s="74" customFormat="1" ht="26.25" customHeight="1">
      <c r="A22" s="137"/>
      <c r="B22" s="65" t="s">
        <v>418</v>
      </c>
      <c r="C22" s="721">
        <f>SUM(C14,C18)</f>
        <v>24447285.630000003</v>
      </c>
      <c r="D22" s="721">
        <f t="shared" ref="D22:F22" si="3">SUM(D14,D18)</f>
        <v>4719208.9999999981</v>
      </c>
      <c r="E22" s="721">
        <f t="shared" si="3"/>
        <v>19728076.630000003</v>
      </c>
      <c r="F22" s="721">
        <f t="shared" si="3"/>
        <v>19728076.630000003</v>
      </c>
      <c r="G22" s="321"/>
    </row>
    <row r="23" spans="1:7" ht="28.5" customHeight="1">
      <c r="A23" s="773" t="s">
        <v>419</v>
      </c>
      <c r="B23" s="774"/>
      <c r="C23" s="774"/>
      <c r="D23" s="774"/>
      <c r="E23" s="774"/>
      <c r="F23" s="775"/>
      <c r="G23" s="71"/>
    </row>
    <row r="24" spans="1:7" ht="35.25" hidden="1" customHeight="1">
      <c r="A24" s="137" t="s">
        <v>5</v>
      </c>
      <c r="B24" s="65" t="s">
        <v>6</v>
      </c>
      <c r="C24" s="123">
        <f t="shared" si="1"/>
        <v>0</v>
      </c>
      <c r="D24" s="123">
        <f>D25</f>
        <v>0</v>
      </c>
      <c r="E24" s="123">
        <f>SUM(E25,E28)</f>
        <v>0</v>
      </c>
      <c r="F24" s="123">
        <f>SUM(F25,F28)</f>
        <v>0</v>
      </c>
      <c r="G24" s="71"/>
    </row>
    <row r="25" spans="1:7" ht="28.5" hidden="1" customHeight="1">
      <c r="A25" s="137" t="s">
        <v>7</v>
      </c>
      <c r="B25" s="65" t="s">
        <v>8</v>
      </c>
      <c r="C25" s="123">
        <f t="shared" si="1"/>
        <v>0</v>
      </c>
      <c r="D25" s="123">
        <f>D26+D27</f>
        <v>0</v>
      </c>
      <c r="E25" s="123">
        <f>E26</f>
        <v>0</v>
      </c>
      <c r="F25" s="123">
        <f>F26</f>
        <v>0</v>
      </c>
      <c r="G25" s="71"/>
    </row>
    <row r="26" spans="1:7" ht="28.5" hidden="1" customHeight="1">
      <c r="A26" s="138" t="s">
        <v>9</v>
      </c>
      <c r="B26" s="68" t="s">
        <v>10</v>
      </c>
      <c r="C26" s="125">
        <f t="shared" si="1"/>
        <v>0</v>
      </c>
      <c r="D26" s="124">
        <f>D20</f>
        <v>0</v>
      </c>
      <c r="E26" s="125"/>
      <c r="F26" s="125"/>
      <c r="G26" s="71"/>
    </row>
    <row r="27" spans="1:7" ht="34.5" hidden="1" customHeight="1">
      <c r="A27" s="138" t="s">
        <v>11</v>
      </c>
      <c r="B27" s="72" t="s">
        <v>12</v>
      </c>
      <c r="C27" s="125">
        <f t="shared" si="1"/>
        <v>0</v>
      </c>
      <c r="D27" s="126">
        <v>0</v>
      </c>
      <c r="E27" s="126"/>
      <c r="F27" s="126"/>
      <c r="G27" s="71"/>
    </row>
    <row r="28" spans="1:7" ht="24.75" hidden="1" customHeight="1">
      <c r="A28" s="137" t="s">
        <v>404</v>
      </c>
      <c r="B28" s="65" t="s">
        <v>405</v>
      </c>
      <c r="C28" s="123">
        <f t="shared" ref="C28:C30" si="4">SUM(D28:E28)</f>
        <v>0</v>
      </c>
      <c r="D28" s="172">
        <f t="shared" ref="D28:F29" si="5">SUM(D29)</f>
        <v>0</v>
      </c>
      <c r="E28" s="172">
        <f t="shared" si="5"/>
        <v>0</v>
      </c>
      <c r="F28" s="172">
        <f t="shared" si="5"/>
        <v>0</v>
      </c>
      <c r="G28" s="71"/>
    </row>
    <row r="29" spans="1:7" ht="26.25" hidden="1" customHeight="1">
      <c r="A29" s="138" t="s">
        <v>406</v>
      </c>
      <c r="B29" s="72" t="s">
        <v>407</v>
      </c>
      <c r="C29" s="125">
        <f t="shared" si="4"/>
        <v>0</v>
      </c>
      <c r="D29" s="126">
        <f t="shared" si="5"/>
        <v>0</v>
      </c>
      <c r="E29" s="126"/>
      <c r="F29" s="126"/>
      <c r="G29" s="71"/>
    </row>
    <row r="30" spans="1:7" ht="29.25" hidden="1" customHeight="1">
      <c r="A30" s="138" t="s">
        <v>408</v>
      </c>
      <c r="B30" s="72" t="s">
        <v>12</v>
      </c>
      <c r="C30" s="125">
        <f t="shared" si="4"/>
        <v>0</v>
      </c>
      <c r="D30" s="126">
        <v>0</v>
      </c>
      <c r="E30" s="126"/>
      <c r="F30" s="126"/>
      <c r="G30" s="71"/>
    </row>
    <row r="31" spans="1:7" ht="33.75" customHeight="1">
      <c r="A31" s="137" t="s">
        <v>38</v>
      </c>
      <c r="B31" s="65" t="s">
        <v>39</v>
      </c>
      <c r="C31" s="721">
        <f t="shared" si="0"/>
        <v>24447285.630000003</v>
      </c>
      <c r="D31" s="721">
        <f>D32</f>
        <v>4719208.9999999981</v>
      </c>
      <c r="E31" s="721">
        <f>E32</f>
        <v>19728076.630000003</v>
      </c>
      <c r="F31" s="721">
        <f>F32</f>
        <v>19728076.630000003</v>
      </c>
      <c r="G31" s="71"/>
    </row>
    <row r="32" spans="1:7" ht="33.75" customHeight="1">
      <c r="A32" s="137" t="s">
        <v>40</v>
      </c>
      <c r="B32" s="65" t="s">
        <v>41</v>
      </c>
      <c r="C32" s="721">
        <f t="shared" si="0"/>
        <v>24447285.630000003</v>
      </c>
      <c r="D32" s="721">
        <f>D33+D34</f>
        <v>4719208.9999999981</v>
      </c>
      <c r="E32" s="721">
        <f>E33+E34</f>
        <v>19728076.630000003</v>
      </c>
      <c r="F32" s="721">
        <f>F33+F34</f>
        <v>19728076.630000003</v>
      </c>
      <c r="G32" s="71"/>
    </row>
    <row r="33" spans="1:8" ht="27.75" customHeight="1">
      <c r="A33" s="138" t="s">
        <v>42</v>
      </c>
      <c r="B33" s="72" t="s">
        <v>43</v>
      </c>
      <c r="C33" s="722">
        <f t="shared" si="0"/>
        <v>24447285.629999999</v>
      </c>
      <c r="D33" s="722">
        <f t="shared" ref="D33:F33" si="6">D16</f>
        <v>17847285.629999999</v>
      </c>
      <c r="E33" s="722">
        <f t="shared" si="6"/>
        <v>6600000</v>
      </c>
      <c r="F33" s="722">
        <f t="shared" si="6"/>
        <v>6600000</v>
      </c>
    </row>
    <row r="34" spans="1:8" ht="71.25" customHeight="1">
      <c r="A34" s="138" t="s">
        <v>44</v>
      </c>
      <c r="B34" s="322" t="s">
        <v>473</v>
      </c>
      <c r="C34" s="125">
        <f t="shared" ref="C34" si="7">SUM(D34:E34)</f>
        <v>0</v>
      </c>
      <c r="D34" s="724">
        <v>-13128076.630000001</v>
      </c>
      <c r="E34" s="724">
        <v>13128076.630000001</v>
      </c>
      <c r="F34" s="724">
        <v>13128076.630000001</v>
      </c>
    </row>
    <row r="35" spans="1:8" ht="27.75" customHeight="1">
      <c r="A35" s="123"/>
      <c r="B35" s="139" t="s">
        <v>418</v>
      </c>
      <c r="C35" s="721">
        <f>SUM(C24,C31)</f>
        <v>24447285.630000003</v>
      </c>
      <c r="D35" s="721">
        <f>SUM(D24,D31)</f>
        <v>4719208.9999999981</v>
      </c>
      <c r="E35" s="721">
        <f>SUM(E24,E31)</f>
        <v>19728076.630000003</v>
      </c>
      <c r="F35" s="721">
        <f>SUM(F24,F31)</f>
        <v>19728076.630000003</v>
      </c>
      <c r="G35" s="768"/>
      <c r="H35" s="768"/>
    </row>
    <row r="36" spans="1:8">
      <c r="A36" s="73"/>
    </row>
    <row r="37" spans="1:8" ht="15.75">
      <c r="A37" s="73"/>
      <c r="D37" s="75"/>
      <c r="E37" s="75"/>
      <c r="F37" s="67"/>
    </row>
    <row r="38" spans="1:8" ht="53.25" customHeight="1">
      <c r="A38" s="776" t="s">
        <v>556</v>
      </c>
      <c r="B38" s="776"/>
      <c r="C38" s="776"/>
      <c r="D38" s="776"/>
      <c r="E38" s="776"/>
      <c r="F38" s="777"/>
    </row>
    <row r="39" spans="1:8" ht="15">
      <c r="A39" s="73"/>
      <c r="B39" s="76"/>
      <c r="C39" s="76"/>
      <c r="D39" s="77"/>
    </row>
    <row r="40" spans="1:8" ht="15">
      <c r="A40" s="73"/>
      <c r="B40" s="76"/>
      <c r="C40" s="76"/>
      <c r="D40" s="77"/>
    </row>
    <row r="41" spans="1:8" ht="15">
      <c r="A41" s="73"/>
      <c r="B41" s="76"/>
      <c r="C41" s="76"/>
      <c r="D41" s="77"/>
    </row>
    <row r="42" spans="1:8" ht="15">
      <c r="A42" s="73"/>
      <c r="B42" s="76"/>
      <c r="C42" s="76"/>
      <c r="D42" s="77"/>
    </row>
    <row r="43" spans="1:8">
      <c r="A43" s="73"/>
    </row>
    <row r="44" spans="1:8">
      <c r="A44" s="73"/>
      <c r="D44" s="77"/>
      <c r="E44" s="77"/>
    </row>
    <row r="45" spans="1:8">
      <c r="A45" s="73"/>
      <c r="D45" s="78"/>
    </row>
    <row r="46" spans="1:8">
      <c r="A46" s="73"/>
    </row>
    <row r="47" spans="1:8">
      <c r="A47" s="73"/>
      <c r="E47" s="77"/>
    </row>
    <row r="51" spans="4:4">
      <c r="D51" s="77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N342"/>
  <sheetViews>
    <sheetView view="pageBreakPreview" topLeftCell="G76" zoomScaleSheetLayoutView="100" workbookViewId="0">
      <selection activeCell="Z164" sqref="Z164"/>
    </sheetView>
  </sheetViews>
  <sheetFormatPr defaultRowHeight="12.75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307" customWidth="1"/>
    <col min="6" max="6" width="13.28515625" style="2" customWidth="1"/>
    <col min="7" max="7" width="12.42578125" customWidth="1"/>
    <col min="8" max="8" width="10.855468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3.7109375" hidden="1" customWidth="1"/>
    <col min="21" max="21" width="16.5703125" hidden="1" customWidth="1"/>
  </cols>
  <sheetData>
    <row r="1" spans="1:20">
      <c r="C1" s="13"/>
      <c r="D1" s="1"/>
    </row>
    <row r="2" spans="1:20">
      <c r="C2" s="13"/>
      <c r="D2" s="1"/>
    </row>
    <row r="3" spans="1:20" ht="21" customHeight="1">
      <c r="C3" s="13"/>
      <c r="D3" s="1"/>
    </row>
    <row r="4" spans="1:20" ht="21" customHeight="1">
      <c r="B4" s="781" t="s">
        <v>604</v>
      </c>
      <c r="C4" s="782"/>
    </row>
    <row r="5" spans="1:20" ht="21" customHeight="1">
      <c r="B5" s="783" t="s">
        <v>567</v>
      </c>
      <c r="C5" s="782"/>
    </row>
    <row r="6" spans="1:20" ht="12" customHeight="1">
      <c r="C6" s="13"/>
      <c r="D6" s="1"/>
    </row>
    <row r="7" spans="1:20" ht="75" customHeight="1">
      <c r="C7" s="13"/>
      <c r="D7" s="8"/>
      <c r="E7" s="308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>
      <c r="A8" s="807" t="s">
        <v>595</v>
      </c>
      <c r="B8" s="812" t="s">
        <v>596</v>
      </c>
      <c r="C8" s="812" t="s">
        <v>420</v>
      </c>
      <c r="D8" s="809" t="s">
        <v>597</v>
      </c>
      <c r="E8" s="797" t="s">
        <v>75</v>
      </c>
      <c r="F8" s="798"/>
      <c r="G8" s="798"/>
      <c r="H8" s="798"/>
      <c r="I8" s="815"/>
      <c r="J8" s="797" t="s">
        <v>76</v>
      </c>
      <c r="K8" s="798"/>
      <c r="L8" s="798"/>
      <c r="M8" s="798"/>
      <c r="N8" s="798"/>
      <c r="O8" s="798"/>
      <c r="P8" s="798"/>
      <c r="Q8" s="799"/>
      <c r="R8" s="784" t="s">
        <v>79</v>
      </c>
    </row>
    <row r="9" spans="1:20" ht="19.5" customHeight="1">
      <c r="A9" s="808"/>
      <c r="B9" s="813"/>
      <c r="C9" s="813"/>
      <c r="D9" s="810"/>
      <c r="E9" s="787" t="s">
        <v>421</v>
      </c>
      <c r="F9" s="795" t="s">
        <v>84</v>
      </c>
      <c r="G9" s="790" t="s">
        <v>81</v>
      </c>
      <c r="H9" s="791"/>
      <c r="I9" s="795" t="s">
        <v>85</v>
      </c>
      <c r="J9" s="792" t="s">
        <v>421</v>
      </c>
      <c r="K9" s="801" t="s">
        <v>422</v>
      </c>
      <c r="L9" s="795" t="s">
        <v>84</v>
      </c>
      <c r="M9" s="790" t="s">
        <v>81</v>
      </c>
      <c r="N9" s="791"/>
      <c r="O9" s="795" t="s">
        <v>85</v>
      </c>
      <c r="P9" s="803" t="s">
        <v>81</v>
      </c>
      <c r="Q9" s="804"/>
      <c r="R9" s="785"/>
    </row>
    <row r="10" spans="1:20" ht="12.75" customHeight="1">
      <c r="A10" s="808"/>
      <c r="B10" s="813"/>
      <c r="C10" s="813"/>
      <c r="D10" s="810"/>
      <c r="E10" s="788"/>
      <c r="F10" s="796"/>
      <c r="G10" s="801" t="s">
        <v>27</v>
      </c>
      <c r="H10" s="801" t="s">
        <v>28</v>
      </c>
      <c r="I10" s="800"/>
      <c r="J10" s="793"/>
      <c r="K10" s="805"/>
      <c r="L10" s="796"/>
      <c r="M10" s="801" t="s">
        <v>29</v>
      </c>
      <c r="N10" s="801" t="s">
        <v>30</v>
      </c>
      <c r="O10" s="800"/>
      <c r="P10" s="801" t="s">
        <v>82</v>
      </c>
      <c r="Q10" s="194" t="s">
        <v>81</v>
      </c>
      <c r="R10" s="785"/>
    </row>
    <row r="11" spans="1:20" ht="77.25" customHeight="1">
      <c r="A11" s="808"/>
      <c r="B11" s="814"/>
      <c r="C11" s="814"/>
      <c r="D11" s="811"/>
      <c r="E11" s="789"/>
      <c r="F11" s="796"/>
      <c r="G11" s="802"/>
      <c r="H11" s="802"/>
      <c r="I11" s="800"/>
      <c r="J11" s="794"/>
      <c r="K11" s="806"/>
      <c r="L11" s="796"/>
      <c r="M11" s="802"/>
      <c r="N11" s="802"/>
      <c r="O11" s="800"/>
      <c r="P11" s="802"/>
      <c r="Q11" s="195" t="s">
        <v>83</v>
      </c>
      <c r="R11" s="786"/>
    </row>
    <row r="12" spans="1:20" s="128" customFormat="1" ht="15.75" customHeight="1">
      <c r="A12" s="207">
        <v>1</v>
      </c>
      <c r="B12" s="207" t="s">
        <v>74</v>
      </c>
      <c r="C12" s="208">
        <v>3</v>
      </c>
      <c r="D12" s="208">
        <v>4</v>
      </c>
      <c r="E12" s="208">
        <v>5</v>
      </c>
      <c r="F12" s="209">
        <v>6</v>
      </c>
      <c r="G12" s="209">
        <v>7</v>
      </c>
      <c r="H12" s="209">
        <v>8</v>
      </c>
      <c r="I12" s="208">
        <v>9</v>
      </c>
      <c r="J12" s="209">
        <v>10</v>
      </c>
      <c r="K12" s="209">
        <v>11</v>
      </c>
      <c r="L12" s="209">
        <v>12</v>
      </c>
      <c r="M12" s="209">
        <v>13</v>
      </c>
      <c r="N12" s="209">
        <v>14</v>
      </c>
      <c r="O12" s="209">
        <v>15</v>
      </c>
      <c r="P12" s="209">
        <v>15</v>
      </c>
      <c r="Q12" s="209">
        <v>15</v>
      </c>
      <c r="R12" s="208">
        <v>16</v>
      </c>
      <c r="T12" s="210"/>
    </row>
    <row r="13" spans="1:20" ht="29.25" customHeight="1">
      <c r="A13" s="304" t="s">
        <v>176</v>
      </c>
      <c r="B13" s="304"/>
      <c r="C13" s="304"/>
      <c r="D13" s="305" t="s">
        <v>167</v>
      </c>
      <c r="E13" s="713">
        <f>SUM(E14)</f>
        <v>5388180</v>
      </c>
      <c r="F13" s="714">
        <f t="shared" ref="F13:R13" si="0">SUM(F14)</f>
        <v>5388180</v>
      </c>
      <c r="G13" s="306">
        <f t="shared" si="0"/>
        <v>0</v>
      </c>
      <c r="H13" s="306">
        <f t="shared" si="0"/>
        <v>0</v>
      </c>
      <c r="I13" s="306">
        <f t="shared" si="0"/>
        <v>0</v>
      </c>
      <c r="J13" s="714">
        <f t="shared" si="0"/>
        <v>2800000</v>
      </c>
      <c r="K13" s="714">
        <f t="shared" si="0"/>
        <v>2800000</v>
      </c>
      <c r="L13" s="306">
        <f t="shared" si="0"/>
        <v>0</v>
      </c>
      <c r="M13" s="306">
        <f t="shared" si="0"/>
        <v>0</v>
      </c>
      <c r="N13" s="306">
        <f t="shared" si="0"/>
        <v>0</v>
      </c>
      <c r="O13" s="714">
        <f t="shared" si="0"/>
        <v>2800000</v>
      </c>
      <c r="P13" s="714">
        <f t="shared" si="0"/>
        <v>0</v>
      </c>
      <c r="Q13" s="714">
        <f t="shared" si="0"/>
        <v>0</v>
      </c>
      <c r="R13" s="714">
        <f t="shared" si="0"/>
        <v>8188180</v>
      </c>
      <c r="T13" s="150">
        <f t="shared" ref="T13:T14" si="1">SUM(E13,J13)</f>
        <v>8188180</v>
      </c>
    </row>
    <row r="14" spans="1:20" s="3" customFormat="1" ht="28.5" customHeight="1">
      <c r="A14" s="304" t="s">
        <v>177</v>
      </c>
      <c r="B14" s="304"/>
      <c r="C14" s="304"/>
      <c r="D14" s="305" t="s">
        <v>167</v>
      </c>
      <c r="E14" s="713">
        <f>SUM(E15:E19,E21,E22,E24,E25,E27,E28,E29,E30,E31:E52)</f>
        <v>5388180</v>
      </c>
      <c r="F14" s="713">
        <f>SUM(F15:F19,F21,F22,F24,F25,F27,F28,F29,F30,F31:F52)</f>
        <v>5388180</v>
      </c>
      <c r="G14" s="312">
        <f t="shared" ref="G14:R14" si="2">SUM(G15:G19,G21,G22,G24,G25,G27,G28,G29,G30,G31:G52)</f>
        <v>0</v>
      </c>
      <c r="H14" s="312">
        <f t="shared" si="2"/>
        <v>0</v>
      </c>
      <c r="I14" s="312">
        <f t="shared" si="2"/>
        <v>0</v>
      </c>
      <c r="J14" s="713">
        <f t="shared" si="2"/>
        <v>2800000</v>
      </c>
      <c r="K14" s="713">
        <f t="shared" si="2"/>
        <v>2800000</v>
      </c>
      <c r="L14" s="312">
        <f t="shared" si="2"/>
        <v>0</v>
      </c>
      <c r="M14" s="312">
        <f t="shared" si="2"/>
        <v>0</v>
      </c>
      <c r="N14" s="312">
        <f t="shared" si="2"/>
        <v>0</v>
      </c>
      <c r="O14" s="713">
        <f t="shared" si="2"/>
        <v>2800000</v>
      </c>
      <c r="P14" s="713">
        <f t="shared" si="2"/>
        <v>0</v>
      </c>
      <c r="Q14" s="713">
        <f t="shared" si="2"/>
        <v>0</v>
      </c>
      <c r="R14" s="713">
        <f t="shared" si="2"/>
        <v>8188180</v>
      </c>
      <c r="T14" s="150">
        <f t="shared" si="1"/>
        <v>8188180</v>
      </c>
    </row>
    <row r="15" spans="1:20" s="213" customFormat="1" ht="63.75" hidden="1" customHeight="1">
      <c r="A15" s="417" t="s">
        <v>288</v>
      </c>
      <c r="B15" s="417" t="s">
        <v>175</v>
      </c>
      <c r="C15" s="417" t="s">
        <v>47</v>
      </c>
      <c r="D15" s="507" t="s">
        <v>174</v>
      </c>
      <c r="E15" s="508">
        <f t="shared" ref="E15:E52" si="3">SUM(F15,I15)</f>
        <v>0</v>
      </c>
      <c r="F15" s="509"/>
      <c r="G15" s="509"/>
      <c r="H15" s="509"/>
      <c r="I15" s="211"/>
      <c r="J15" s="236">
        <f t="shared" ref="J15:J30" si="4">SUM(L15,O15)</f>
        <v>0</v>
      </c>
      <c r="K15" s="236"/>
      <c r="L15" s="218"/>
      <c r="M15" s="218"/>
      <c r="N15" s="218"/>
      <c r="O15" s="236"/>
      <c r="P15" s="509"/>
      <c r="Q15" s="509"/>
      <c r="R15" s="236">
        <f t="shared" ref="R15:R49" si="5">SUM(E15,J15)</f>
        <v>0</v>
      </c>
      <c r="T15" s="214"/>
    </row>
    <row r="16" spans="1:20" s="213" customFormat="1" ht="46.5" hidden="1" customHeight="1">
      <c r="A16" s="417" t="s">
        <v>178</v>
      </c>
      <c r="B16" s="417" t="s">
        <v>173</v>
      </c>
      <c r="C16" s="417" t="s">
        <v>47</v>
      </c>
      <c r="D16" s="239" t="s">
        <v>172</v>
      </c>
      <c r="E16" s="216">
        <f t="shared" si="3"/>
        <v>0</v>
      </c>
      <c r="F16" s="216"/>
      <c r="G16" s="509"/>
      <c r="H16" s="509"/>
      <c r="I16" s="509"/>
      <c r="J16" s="235">
        <f t="shared" si="4"/>
        <v>0</v>
      </c>
      <c r="K16" s="235"/>
      <c r="L16" s="218"/>
      <c r="M16" s="218"/>
      <c r="N16" s="218"/>
      <c r="O16" s="235"/>
      <c r="P16" s="509"/>
      <c r="Q16" s="509"/>
      <c r="R16" s="236">
        <f t="shared" si="5"/>
        <v>0</v>
      </c>
      <c r="T16" s="214"/>
    </row>
    <row r="17" spans="1:20" s="3" customFormat="1" ht="23.25" customHeight="1">
      <c r="A17" s="663" t="s">
        <v>492</v>
      </c>
      <c r="B17" s="663" t="s">
        <v>58</v>
      </c>
      <c r="C17" s="663" t="s">
        <v>59</v>
      </c>
      <c r="D17" s="575" t="s">
        <v>493</v>
      </c>
      <c r="E17" s="570">
        <f t="shared" si="3"/>
        <v>2800000</v>
      </c>
      <c r="F17" s="570">
        <v>2800000</v>
      </c>
      <c r="G17" s="576"/>
      <c r="H17" s="576"/>
      <c r="I17" s="576"/>
      <c r="J17" s="572">
        <f t="shared" si="4"/>
        <v>0</v>
      </c>
      <c r="K17" s="572"/>
      <c r="L17" s="571"/>
      <c r="M17" s="571"/>
      <c r="N17" s="571"/>
      <c r="O17" s="572"/>
      <c r="P17" s="576"/>
      <c r="Q17" s="576"/>
      <c r="R17" s="715">
        <f t="shared" si="5"/>
        <v>2800000</v>
      </c>
      <c r="T17" s="574"/>
    </row>
    <row r="18" spans="1:20" s="213" customFormat="1" ht="45.75" hidden="1" customHeight="1">
      <c r="A18" s="666" t="s">
        <v>509</v>
      </c>
      <c r="B18" s="666" t="s">
        <v>512</v>
      </c>
      <c r="C18" s="666" t="s">
        <v>511</v>
      </c>
      <c r="D18" s="215" t="s">
        <v>510</v>
      </c>
      <c r="E18" s="216">
        <f t="shared" si="3"/>
        <v>0</v>
      </c>
      <c r="F18" s="216"/>
      <c r="G18" s="509"/>
      <c r="H18" s="509"/>
      <c r="I18" s="509"/>
      <c r="J18" s="235">
        <f t="shared" si="4"/>
        <v>0</v>
      </c>
      <c r="K18" s="235"/>
      <c r="L18" s="218"/>
      <c r="M18" s="218"/>
      <c r="N18" s="218"/>
      <c r="O18" s="235"/>
      <c r="P18" s="509"/>
      <c r="Q18" s="509"/>
      <c r="R18" s="716">
        <f t="shared" si="5"/>
        <v>0</v>
      </c>
      <c r="T18" s="214"/>
    </row>
    <row r="19" spans="1:20" s="213" customFormat="1" ht="26.25" hidden="1" customHeight="1">
      <c r="A19" s="666" t="s">
        <v>180</v>
      </c>
      <c r="B19" s="666" t="s">
        <v>181</v>
      </c>
      <c r="C19" s="666" t="s">
        <v>46</v>
      </c>
      <c r="D19" s="219" t="s">
        <v>179</v>
      </c>
      <c r="E19" s="216">
        <f t="shared" si="3"/>
        <v>0</v>
      </c>
      <c r="F19" s="216"/>
      <c r="G19" s="216"/>
      <c r="H19" s="216"/>
      <c r="I19" s="509"/>
      <c r="J19" s="235">
        <f t="shared" si="4"/>
        <v>0</v>
      </c>
      <c r="K19" s="235"/>
      <c r="L19" s="218"/>
      <c r="M19" s="218"/>
      <c r="N19" s="218"/>
      <c r="O19" s="235"/>
      <c r="P19" s="509"/>
      <c r="Q19" s="509"/>
      <c r="R19" s="716">
        <f t="shared" si="5"/>
        <v>0</v>
      </c>
      <c r="T19" s="214"/>
    </row>
    <row r="20" spans="1:20" s="511" customFormat="1" ht="30.75" hidden="1" customHeight="1">
      <c r="A20" s="668"/>
      <c r="B20" s="668"/>
      <c r="C20" s="668"/>
      <c r="D20" s="220" t="s">
        <v>270</v>
      </c>
      <c r="E20" s="221">
        <f t="shared" si="3"/>
        <v>0</v>
      </c>
      <c r="F20" s="221"/>
      <c r="G20" s="221"/>
      <c r="H20" s="221"/>
      <c r="I20" s="510"/>
      <c r="J20" s="222">
        <f t="shared" si="4"/>
        <v>0</v>
      </c>
      <c r="K20" s="222"/>
      <c r="L20" s="223"/>
      <c r="M20" s="223"/>
      <c r="N20" s="223"/>
      <c r="O20" s="222"/>
      <c r="P20" s="510"/>
      <c r="Q20" s="510"/>
      <c r="R20" s="717">
        <f t="shared" si="5"/>
        <v>0</v>
      </c>
      <c r="T20" s="512"/>
    </row>
    <row r="21" spans="1:20" s="513" customFormat="1" ht="30.75" hidden="1" customHeight="1">
      <c r="A21" s="666" t="s">
        <v>183</v>
      </c>
      <c r="B21" s="666" t="s">
        <v>184</v>
      </c>
      <c r="C21" s="666" t="s">
        <v>86</v>
      </c>
      <c r="D21" s="215" t="s">
        <v>185</v>
      </c>
      <c r="E21" s="216">
        <f t="shared" si="3"/>
        <v>0</v>
      </c>
      <c r="F21" s="218"/>
      <c r="G21" s="218"/>
      <c r="H21" s="218"/>
      <c r="I21" s="218"/>
      <c r="J21" s="235">
        <f t="shared" si="4"/>
        <v>0</v>
      </c>
      <c r="K21" s="235"/>
      <c r="L21" s="218"/>
      <c r="M21" s="218"/>
      <c r="N21" s="218"/>
      <c r="O21" s="235"/>
      <c r="P21" s="218"/>
      <c r="Q21" s="218"/>
      <c r="R21" s="716">
        <f t="shared" si="5"/>
        <v>0</v>
      </c>
      <c r="T21" s="514"/>
    </row>
    <row r="22" spans="1:20" s="513" customFormat="1" ht="32.25" hidden="1" customHeight="1">
      <c r="A22" s="666" t="s">
        <v>186</v>
      </c>
      <c r="B22" s="666" t="s">
        <v>187</v>
      </c>
      <c r="C22" s="666" t="s">
        <v>86</v>
      </c>
      <c r="D22" s="239" t="s">
        <v>188</v>
      </c>
      <c r="E22" s="216">
        <f t="shared" si="3"/>
        <v>0</v>
      </c>
      <c r="F22" s="216"/>
      <c r="G22" s="218"/>
      <c r="H22" s="218"/>
      <c r="I22" s="218"/>
      <c r="J22" s="216">
        <f t="shared" si="4"/>
        <v>0</v>
      </c>
      <c r="K22" s="216"/>
      <c r="L22" s="218"/>
      <c r="M22" s="218"/>
      <c r="N22" s="218"/>
      <c r="O22" s="216"/>
      <c r="P22" s="218"/>
      <c r="Q22" s="218"/>
      <c r="R22" s="716">
        <f t="shared" si="5"/>
        <v>0</v>
      </c>
      <c r="T22" s="514"/>
    </row>
    <row r="23" spans="1:20" s="228" customFormat="1" ht="42.75" hidden="1" customHeight="1">
      <c r="A23" s="668"/>
      <c r="B23" s="668"/>
      <c r="C23" s="668"/>
      <c r="D23" s="515" t="s">
        <v>474</v>
      </c>
      <c r="E23" s="221">
        <f t="shared" si="3"/>
        <v>0</v>
      </c>
      <c r="F23" s="221"/>
      <c r="G23" s="223"/>
      <c r="H23" s="223"/>
      <c r="I23" s="223"/>
      <c r="J23" s="221">
        <f t="shared" si="4"/>
        <v>0</v>
      </c>
      <c r="K23" s="221"/>
      <c r="L23" s="223"/>
      <c r="M23" s="223"/>
      <c r="N23" s="223"/>
      <c r="O23" s="221"/>
      <c r="P23" s="223"/>
      <c r="Q23" s="223"/>
      <c r="R23" s="718">
        <f t="shared" si="5"/>
        <v>0</v>
      </c>
    </row>
    <row r="24" spans="1:20" s="513" customFormat="1" ht="24" hidden="1" customHeight="1">
      <c r="A24" s="666" t="s">
        <v>189</v>
      </c>
      <c r="B24" s="666" t="s">
        <v>190</v>
      </c>
      <c r="C24" s="666" t="s">
        <v>86</v>
      </c>
      <c r="D24" s="219" t="s">
        <v>13</v>
      </c>
      <c r="E24" s="216">
        <f t="shared" si="3"/>
        <v>0</v>
      </c>
      <c r="F24" s="216"/>
      <c r="G24" s="216"/>
      <c r="H24" s="216"/>
      <c r="I24" s="509"/>
      <c r="J24" s="235">
        <f t="shared" si="4"/>
        <v>0</v>
      </c>
      <c r="K24" s="235"/>
      <c r="L24" s="218"/>
      <c r="M24" s="218"/>
      <c r="N24" s="218"/>
      <c r="O24" s="235"/>
      <c r="P24" s="509"/>
      <c r="Q24" s="509"/>
      <c r="R24" s="716">
        <f t="shared" si="5"/>
        <v>0</v>
      </c>
      <c r="T24" s="514"/>
    </row>
    <row r="25" spans="1:20" s="225" customFormat="1" ht="21.75" hidden="1" customHeight="1">
      <c r="A25" s="666" t="s">
        <v>182</v>
      </c>
      <c r="B25" s="666" t="s">
        <v>192</v>
      </c>
      <c r="C25" s="666" t="s">
        <v>86</v>
      </c>
      <c r="D25" s="219" t="s">
        <v>191</v>
      </c>
      <c r="E25" s="216">
        <f t="shared" si="3"/>
        <v>0</v>
      </c>
      <c r="F25" s="216"/>
      <c r="G25" s="216"/>
      <c r="H25" s="216"/>
      <c r="I25" s="509"/>
      <c r="J25" s="235">
        <f t="shared" si="4"/>
        <v>0</v>
      </c>
      <c r="K25" s="235"/>
      <c r="L25" s="218"/>
      <c r="M25" s="218"/>
      <c r="N25" s="218"/>
      <c r="O25" s="235"/>
      <c r="P25" s="509"/>
      <c r="Q25" s="509"/>
      <c r="R25" s="716">
        <f t="shared" si="5"/>
        <v>0</v>
      </c>
      <c r="T25" s="516"/>
    </row>
    <row r="26" spans="1:20" s="227" customFormat="1" ht="22.5" hidden="1" customHeight="1">
      <c r="A26" s="668"/>
      <c r="B26" s="668"/>
      <c r="C26" s="668"/>
      <c r="D26" s="220" t="s">
        <v>393</v>
      </c>
      <c r="E26" s="221">
        <f t="shared" ref="E26" si="6">SUM(F26,I26)</f>
        <v>0</v>
      </c>
      <c r="F26" s="221"/>
      <c r="G26" s="223"/>
      <c r="H26" s="223"/>
      <c r="I26" s="223"/>
      <c r="J26" s="221">
        <f t="shared" ref="J26" si="7">SUM(L26,O26)</f>
        <v>0</v>
      </c>
      <c r="K26" s="221"/>
      <c r="L26" s="223"/>
      <c r="M26" s="223"/>
      <c r="N26" s="223"/>
      <c r="O26" s="221"/>
      <c r="P26" s="223"/>
      <c r="Q26" s="223"/>
      <c r="R26" s="717">
        <f t="shared" ref="R26" si="8">SUM(E26,J26)</f>
        <v>0</v>
      </c>
      <c r="T26" s="228"/>
    </row>
    <row r="27" spans="1:20" s="232" customFormat="1" ht="32.25" hidden="1" customHeight="1">
      <c r="A27" s="666" t="s">
        <v>194</v>
      </c>
      <c r="B27" s="666" t="s">
        <v>156</v>
      </c>
      <c r="C27" s="666" t="s">
        <v>55</v>
      </c>
      <c r="D27" s="517" t="s">
        <v>14</v>
      </c>
      <c r="E27" s="216">
        <f t="shared" si="3"/>
        <v>0</v>
      </c>
      <c r="F27" s="231"/>
      <c r="G27" s="218"/>
      <c r="H27" s="218"/>
      <c r="I27" s="218"/>
      <c r="J27" s="235">
        <f t="shared" si="4"/>
        <v>0</v>
      </c>
      <c r="K27" s="235"/>
      <c r="L27" s="218"/>
      <c r="M27" s="218"/>
      <c r="N27" s="218"/>
      <c r="O27" s="235"/>
      <c r="P27" s="218"/>
      <c r="Q27" s="218"/>
      <c r="R27" s="716">
        <f t="shared" si="5"/>
        <v>0</v>
      </c>
    </row>
    <row r="28" spans="1:20" s="225" customFormat="1" ht="32.25" hidden="1" customHeight="1">
      <c r="A28" s="666" t="s">
        <v>193</v>
      </c>
      <c r="B28" s="666" t="s">
        <v>196</v>
      </c>
      <c r="C28" s="666" t="s">
        <v>55</v>
      </c>
      <c r="D28" s="230" t="s">
        <v>195</v>
      </c>
      <c r="E28" s="216">
        <f t="shared" si="3"/>
        <v>0</v>
      </c>
      <c r="F28" s="231"/>
      <c r="G28" s="231"/>
      <c r="H28" s="231"/>
      <c r="I28" s="231"/>
      <c r="J28" s="235">
        <f t="shared" si="4"/>
        <v>0</v>
      </c>
      <c r="K28" s="235"/>
      <c r="L28" s="231"/>
      <c r="M28" s="231"/>
      <c r="N28" s="231"/>
      <c r="O28" s="235"/>
      <c r="P28" s="231"/>
      <c r="Q28" s="231"/>
      <c r="R28" s="716">
        <f t="shared" si="5"/>
        <v>0</v>
      </c>
      <c r="T28" s="516"/>
    </row>
    <row r="29" spans="1:20" s="518" customFormat="1" ht="26.25" hidden="1" customHeight="1">
      <c r="A29" s="666" t="s">
        <v>203</v>
      </c>
      <c r="B29" s="666" t="s">
        <v>157</v>
      </c>
      <c r="C29" s="666" t="s">
        <v>55</v>
      </c>
      <c r="D29" s="230" t="s">
        <v>204</v>
      </c>
      <c r="E29" s="216">
        <f t="shared" si="3"/>
        <v>0</v>
      </c>
      <c r="F29" s="231"/>
      <c r="G29" s="231"/>
      <c r="H29" s="231"/>
      <c r="I29" s="231"/>
      <c r="J29" s="216">
        <f t="shared" si="4"/>
        <v>0</v>
      </c>
      <c r="K29" s="216"/>
      <c r="L29" s="231"/>
      <c r="M29" s="231"/>
      <c r="N29" s="231"/>
      <c r="O29" s="216"/>
      <c r="P29" s="231"/>
      <c r="Q29" s="231"/>
      <c r="R29" s="719">
        <f t="shared" si="5"/>
        <v>0</v>
      </c>
      <c r="T29" s="519"/>
    </row>
    <row r="30" spans="1:20" s="225" customFormat="1" ht="24.75" hidden="1" customHeight="1">
      <c r="A30" s="666" t="s">
        <v>200</v>
      </c>
      <c r="B30" s="666" t="s">
        <v>201</v>
      </c>
      <c r="C30" s="666" t="s">
        <v>55</v>
      </c>
      <c r="D30" s="230" t="s">
        <v>202</v>
      </c>
      <c r="E30" s="216">
        <f t="shared" si="3"/>
        <v>0</v>
      </c>
      <c r="F30" s="231"/>
      <c r="G30" s="218"/>
      <c r="H30" s="236"/>
      <c r="I30" s="236"/>
      <c r="J30" s="235">
        <f t="shared" si="4"/>
        <v>0</v>
      </c>
      <c r="K30" s="235"/>
      <c r="L30" s="218"/>
      <c r="M30" s="218"/>
      <c r="N30" s="218"/>
      <c r="O30" s="235"/>
      <c r="P30" s="218"/>
      <c r="Q30" s="218"/>
      <c r="R30" s="719">
        <f t="shared" si="5"/>
        <v>0</v>
      </c>
      <c r="T30" s="516"/>
    </row>
    <row r="31" spans="1:20" s="213" customFormat="1" ht="63.75" hidden="1" customHeight="1">
      <c r="A31" s="658" t="s">
        <v>205</v>
      </c>
      <c r="B31" s="666" t="s">
        <v>158</v>
      </c>
      <c r="C31" s="658" t="s">
        <v>55</v>
      </c>
      <c r="D31" s="520" t="s">
        <v>15</v>
      </c>
      <c r="E31" s="216">
        <f t="shared" si="3"/>
        <v>0</v>
      </c>
      <c r="F31" s="231"/>
      <c r="G31" s="236"/>
      <c r="H31" s="236"/>
      <c r="I31" s="236"/>
      <c r="J31" s="235">
        <f t="shared" ref="J31:J52" si="9">SUM(L31,O31)</f>
        <v>0</v>
      </c>
      <c r="K31" s="235"/>
      <c r="L31" s="218"/>
      <c r="M31" s="218"/>
      <c r="N31" s="218"/>
      <c r="O31" s="235"/>
      <c r="P31" s="218"/>
      <c r="Q31" s="218"/>
      <c r="R31" s="716">
        <f t="shared" si="5"/>
        <v>0</v>
      </c>
      <c r="T31" s="214"/>
    </row>
    <row r="32" spans="1:20" s="225" customFormat="1" ht="32.25" hidden="1" customHeight="1">
      <c r="A32" s="669" t="s">
        <v>206</v>
      </c>
      <c r="B32" s="669" t="s">
        <v>207</v>
      </c>
      <c r="C32" s="670" t="s">
        <v>54</v>
      </c>
      <c r="D32" s="522" t="s">
        <v>210</v>
      </c>
      <c r="E32" s="216">
        <f t="shared" si="3"/>
        <v>0</v>
      </c>
      <c r="F32" s="216"/>
      <c r="G32" s="523"/>
      <c r="H32" s="523"/>
      <c r="I32" s="523"/>
      <c r="J32" s="235">
        <f t="shared" si="9"/>
        <v>0</v>
      </c>
      <c r="K32" s="235"/>
      <c r="L32" s="523"/>
      <c r="M32" s="523"/>
      <c r="N32" s="523"/>
      <c r="O32" s="235"/>
      <c r="P32" s="523"/>
      <c r="Q32" s="523"/>
      <c r="R32" s="719">
        <f t="shared" si="5"/>
        <v>0</v>
      </c>
      <c r="T32" s="516"/>
    </row>
    <row r="33" spans="1:20" s="581" customFormat="1" ht="36" hidden="1" customHeight="1">
      <c r="A33" s="667" t="s">
        <v>211</v>
      </c>
      <c r="B33" s="663" t="s">
        <v>160</v>
      </c>
      <c r="C33" s="671" t="s">
        <v>53</v>
      </c>
      <c r="D33" s="578" t="s">
        <v>17</v>
      </c>
      <c r="E33" s="579">
        <f t="shared" si="3"/>
        <v>0</v>
      </c>
      <c r="F33" s="570"/>
      <c r="G33" s="580"/>
      <c r="H33" s="580"/>
      <c r="I33" s="580"/>
      <c r="J33" s="572">
        <f t="shared" si="9"/>
        <v>0</v>
      </c>
      <c r="K33" s="572"/>
      <c r="L33" s="580"/>
      <c r="M33" s="580"/>
      <c r="N33" s="580"/>
      <c r="O33" s="572"/>
      <c r="P33" s="580"/>
      <c r="Q33" s="580"/>
      <c r="R33" s="715">
        <f t="shared" si="5"/>
        <v>0</v>
      </c>
      <c r="T33" s="582"/>
    </row>
    <row r="34" spans="1:20" s="581" customFormat="1" ht="33.75" hidden="1" customHeight="1">
      <c r="A34" s="663" t="s">
        <v>212</v>
      </c>
      <c r="B34" s="663" t="s">
        <v>161</v>
      </c>
      <c r="C34" s="672" t="s">
        <v>53</v>
      </c>
      <c r="D34" s="578" t="s">
        <v>16</v>
      </c>
      <c r="E34" s="579">
        <f t="shared" si="3"/>
        <v>0</v>
      </c>
      <c r="F34" s="583"/>
      <c r="G34" s="571"/>
      <c r="H34" s="571"/>
      <c r="I34" s="571"/>
      <c r="J34" s="572">
        <f t="shared" si="9"/>
        <v>0</v>
      </c>
      <c r="K34" s="572"/>
      <c r="L34" s="584"/>
      <c r="M34" s="584"/>
      <c r="N34" s="584"/>
      <c r="O34" s="572"/>
      <c r="P34" s="584"/>
      <c r="Q34" s="584"/>
      <c r="R34" s="715">
        <f t="shared" si="5"/>
        <v>0</v>
      </c>
      <c r="T34" s="582"/>
    </row>
    <row r="35" spans="1:20" s="581" customFormat="1" ht="33" hidden="1" customHeight="1">
      <c r="A35" s="663" t="s">
        <v>494</v>
      </c>
      <c r="B35" s="663" t="s">
        <v>495</v>
      </c>
      <c r="C35" s="672" t="s">
        <v>53</v>
      </c>
      <c r="D35" s="578" t="s">
        <v>496</v>
      </c>
      <c r="E35" s="579">
        <f t="shared" si="3"/>
        <v>0</v>
      </c>
      <c r="F35" s="583"/>
      <c r="G35" s="571"/>
      <c r="H35" s="571"/>
      <c r="I35" s="571"/>
      <c r="J35" s="572">
        <f t="shared" si="9"/>
        <v>0</v>
      </c>
      <c r="K35" s="572"/>
      <c r="L35" s="584"/>
      <c r="M35" s="584"/>
      <c r="N35" s="584"/>
      <c r="O35" s="572"/>
      <c r="P35" s="584"/>
      <c r="Q35" s="584"/>
      <c r="R35" s="715">
        <f t="shared" si="5"/>
        <v>0</v>
      </c>
      <c r="T35" s="582"/>
    </row>
    <row r="36" spans="1:20" s="581" customFormat="1" ht="35.25" customHeight="1">
      <c r="A36" s="664" t="s">
        <v>447</v>
      </c>
      <c r="B36" s="664" t="s">
        <v>290</v>
      </c>
      <c r="C36" s="664" t="s">
        <v>439</v>
      </c>
      <c r="D36" s="585" t="s">
        <v>291</v>
      </c>
      <c r="E36" s="579">
        <f t="shared" ref="E36:E40" si="10">SUM(F36,I36)</f>
        <v>0</v>
      </c>
      <c r="F36" s="583"/>
      <c r="G36" s="571"/>
      <c r="H36" s="571"/>
      <c r="I36" s="571"/>
      <c r="J36" s="572">
        <f t="shared" ref="J36:J40" si="11">SUM(L36,O36)</f>
        <v>-3200000</v>
      </c>
      <c r="K36" s="572">
        <v>-3200000</v>
      </c>
      <c r="L36" s="584"/>
      <c r="M36" s="584"/>
      <c r="N36" s="584"/>
      <c r="O36" s="572">
        <v>-3200000</v>
      </c>
      <c r="P36" s="584"/>
      <c r="Q36" s="584"/>
      <c r="R36" s="715">
        <f t="shared" ref="R36:R40" si="12">SUM(E36,J36)</f>
        <v>-3200000</v>
      </c>
      <c r="T36" s="582"/>
    </row>
    <row r="37" spans="1:20" s="581" customFormat="1" ht="31.5" hidden="1" customHeight="1">
      <c r="A37" s="664" t="s">
        <v>497</v>
      </c>
      <c r="B37" s="664" t="s">
        <v>499</v>
      </c>
      <c r="C37" s="664" t="s">
        <v>56</v>
      </c>
      <c r="D37" s="585" t="s">
        <v>501</v>
      </c>
      <c r="E37" s="579">
        <f t="shared" si="10"/>
        <v>0</v>
      </c>
      <c r="F37" s="583"/>
      <c r="G37" s="571"/>
      <c r="H37" s="571"/>
      <c r="I37" s="571"/>
      <c r="J37" s="572">
        <f t="shared" si="11"/>
        <v>0</v>
      </c>
      <c r="K37" s="572"/>
      <c r="L37" s="584"/>
      <c r="M37" s="584"/>
      <c r="N37" s="584"/>
      <c r="O37" s="572"/>
      <c r="P37" s="584"/>
      <c r="Q37" s="584"/>
      <c r="R37" s="715">
        <f t="shared" si="12"/>
        <v>0</v>
      </c>
      <c r="T37" s="582"/>
    </row>
    <row r="38" spans="1:20" s="581" customFormat="1" ht="30.75" hidden="1" customHeight="1">
      <c r="A38" s="664" t="s">
        <v>498</v>
      </c>
      <c r="B38" s="664" t="s">
        <v>500</v>
      </c>
      <c r="C38" s="664" t="s">
        <v>56</v>
      </c>
      <c r="D38" s="585" t="s">
        <v>502</v>
      </c>
      <c r="E38" s="579">
        <f t="shared" si="10"/>
        <v>0</v>
      </c>
      <c r="F38" s="583"/>
      <c r="G38" s="571"/>
      <c r="H38" s="571"/>
      <c r="I38" s="571"/>
      <c r="J38" s="572">
        <f t="shared" si="11"/>
        <v>0</v>
      </c>
      <c r="K38" s="572"/>
      <c r="L38" s="584"/>
      <c r="M38" s="584"/>
      <c r="N38" s="584"/>
      <c r="O38" s="572"/>
      <c r="P38" s="584"/>
      <c r="Q38" s="584"/>
      <c r="R38" s="715">
        <f t="shared" si="12"/>
        <v>0</v>
      </c>
      <c r="T38" s="582"/>
    </row>
    <row r="39" spans="1:20" s="581" customFormat="1" ht="23.25" hidden="1" customHeight="1">
      <c r="A39" s="664" t="s">
        <v>448</v>
      </c>
      <c r="B39" s="664" t="s">
        <v>449</v>
      </c>
      <c r="C39" s="664" t="s">
        <v>56</v>
      </c>
      <c r="D39" s="585" t="s">
        <v>450</v>
      </c>
      <c r="E39" s="579">
        <f t="shared" si="10"/>
        <v>0</v>
      </c>
      <c r="F39" s="583"/>
      <c r="G39" s="571"/>
      <c r="H39" s="571"/>
      <c r="I39" s="571"/>
      <c r="J39" s="572">
        <f t="shared" si="11"/>
        <v>0</v>
      </c>
      <c r="K39" s="572"/>
      <c r="L39" s="584"/>
      <c r="M39" s="584"/>
      <c r="N39" s="584"/>
      <c r="O39" s="572"/>
      <c r="P39" s="584"/>
      <c r="Q39" s="584"/>
      <c r="R39" s="715">
        <f t="shared" si="12"/>
        <v>0</v>
      </c>
      <c r="T39" s="582"/>
    </row>
    <row r="40" spans="1:20" s="581" customFormat="1" ht="47.25" hidden="1" customHeight="1">
      <c r="A40" s="663" t="s">
        <v>444</v>
      </c>
      <c r="B40" s="663" t="s">
        <v>445</v>
      </c>
      <c r="C40" s="672" t="s">
        <v>56</v>
      </c>
      <c r="D40" s="586" t="s">
        <v>443</v>
      </c>
      <c r="E40" s="579">
        <f t="shared" si="10"/>
        <v>0</v>
      </c>
      <c r="F40" s="583"/>
      <c r="G40" s="571"/>
      <c r="H40" s="571"/>
      <c r="I40" s="571"/>
      <c r="J40" s="572">
        <f t="shared" si="11"/>
        <v>0</v>
      </c>
      <c r="K40" s="572"/>
      <c r="L40" s="584"/>
      <c r="M40" s="584"/>
      <c r="N40" s="584"/>
      <c r="O40" s="572"/>
      <c r="P40" s="584"/>
      <c r="Q40" s="584"/>
      <c r="R40" s="715">
        <f t="shared" si="12"/>
        <v>0</v>
      </c>
      <c r="T40" s="582"/>
    </row>
    <row r="41" spans="1:20" s="3" customFormat="1" ht="25.5" customHeight="1">
      <c r="A41" s="663" t="s">
        <v>213</v>
      </c>
      <c r="B41" s="663" t="s">
        <v>214</v>
      </c>
      <c r="C41" s="663" t="s">
        <v>56</v>
      </c>
      <c r="D41" s="569" t="s">
        <v>215</v>
      </c>
      <c r="E41" s="570">
        <f t="shared" si="3"/>
        <v>2247262</v>
      </c>
      <c r="F41" s="570">
        <v>2247262</v>
      </c>
      <c r="G41" s="571"/>
      <c r="H41" s="571"/>
      <c r="I41" s="571"/>
      <c r="J41" s="572">
        <f t="shared" si="9"/>
        <v>0</v>
      </c>
      <c r="K41" s="572"/>
      <c r="L41" s="571"/>
      <c r="M41" s="571"/>
      <c r="N41" s="571"/>
      <c r="O41" s="572"/>
      <c r="P41" s="571"/>
      <c r="Q41" s="571"/>
      <c r="R41" s="715">
        <f t="shared" si="5"/>
        <v>2247262</v>
      </c>
      <c r="T41" s="574"/>
    </row>
    <row r="42" spans="1:20" s="213" customFormat="1" ht="33.75" hidden="1" customHeight="1">
      <c r="A42" s="666" t="s">
        <v>503</v>
      </c>
      <c r="B42" s="666" t="s">
        <v>504</v>
      </c>
      <c r="C42" s="666" t="s">
        <v>439</v>
      </c>
      <c r="D42" s="526" t="s">
        <v>505</v>
      </c>
      <c r="E42" s="216">
        <f t="shared" si="3"/>
        <v>0</v>
      </c>
      <c r="F42" s="216"/>
      <c r="G42" s="218"/>
      <c r="H42" s="218"/>
      <c r="I42" s="218"/>
      <c r="J42" s="235">
        <f t="shared" si="9"/>
        <v>0</v>
      </c>
      <c r="K42" s="235"/>
      <c r="L42" s="218"/>
      <c r="M42" s="218"/>
      <c r="N42" s="218"/>
      <c r="O42" s="235"/>
      <c r="P42" s="218"/>
      <c r="Q42" s="218"/>
      <c r="R42" s="716">
        <f t="shared" si="5"/>
        <v>0</v>
      </c>
      <c r="T42" s="214"/>
    </row>
    <row r="43" spans="1:20" s="3" customFormat="1" ht="30.75" customHeight="1">
      <c r="A43" s="667" t="s">
        <v>587</v>
      </c>
      <c r="B43" s="667" t="s">
        <v>162</v>
      </c>
      <c r="C43" s="667" t="s">
        <v>294</v>
      </c>
      <c r="D43" s="598" t="s">
        <v>293</v>
      </c>
      <c r="E43" s="570">
        <f t="shared" si="3"/>
        <v>0</v>
      </c>
      <c r="F43" s="570"/>
      <c r="G43" s="571"/>
      <c r="H43" s="571"/>
      <c r="I43" s="571"/>
      <c r="J43" s="572">
        <f t="shared" si="9"/>
        <v>6000000</v>
      </c>
      <c r="K43" s="572">
        <v>6000000</v>
      </c>
      <c r="L43" s="571"/>
      <c r="M43" s="571"/>
      <c r="N43" s="571"/>
      <c r="O43" s="572">
        <v>6000000</v>
      </c>
      <c r="P43" s="571"/>
      <c r="Q43" s="571"/>
      <c r="R43" s="715">
        <f t="shared" si="5"/>
        <v>6000000</v>
      </c>
      <c r="T43" s="574"/>
    </row>
    <row r="44" spans="1:20" s="3" customFormat="1" ht="34.5" hidden="1" customHeight="1">
      <c r="A44" s="663" t="s">
        <v>568</v>
      </c>
      <c r="B44" s="663" t="s">
        <v>569</v>
      </c>
      <c r="C44" s="663" t="s">
        <v>60</v>
      </c>
      <c r="D44" s="569" t="s">
        <v>570</v>
      </c>
      <c r="E44" s="570">
        <f t="shared" ref="E44" si="13">SUM(F44,I44)</f>
        <v>0</v>
      </c>
      <c r="F44" s="570"/>
      <c r="G44" s="571"/>
      <c r="H44" s="571"/>
      <c r="I44" s="571"/>
      <c r="J44" s="572">
        <f t="shared" ref="J44" si="14">SUM(L44,O44)</f>
        <v>0</v>
      </c>
      <c r="K44" s="572"/>
      <c r="L44" s="571"/>
      <c r="M44" s="571"/>
      <c r="N44" s="571"/>
      <c r="O44" s="572"/>
      <c r="P44" s="571"/>
      <c r="Q44" s="571"/>
      <c r="R44" s="715">
        <f t="shared" ref="R44" si="15">SUM(E44,J44)</f>
        <v>0</v>
      </c>
      <c r="T44" s="574"/>
    </row>
    <row r="45" spans="1:20" s="3" customFormat="1" ht="46.5" customHeight="1">
      <c r="A45" s="663" t="s">
        <v>446</v>
      </c>
      <c r="B45" s="663" t="s">
        <v>296</v>
      </c>
      <c r="C45" s="663" t="s">
        <v>57</v>
      </c>
      <c r="D45" s="575" t="s">
        <v>295</v>
      </c>
      <c r="E45" s="570">
        <f t="shared" si="3"/>
        <v>340918</v>
      </c>
      <c r="F45" s="583">
        <v>340918</v>
      </c>
      <c r="G45" s="571"/>
      <c r="H45" s="571"/>
      <c r="I45" s="571"/>
      <c r="J45" s="572">
        <f t="shared" si="9"/>
        <v>0</v>
      </c>
      <c r="K45" s="572"/>
      <c r="L45" s="571"/>
      <c r="M45" s="571"/>
      <c r="N45" s="571"/>
      <c r="O45" s="572"/>
      <c r="P45" s="571"/>
      <c r="Q45" s="571"/>
      <c r="R45" s="715">
        <f t="shared" si="5"/>
        <v>340918</v>
      </c>
      <c r="T45" s="574"/>
    </row>
    <row r="46" spans="1:20" s="3" customFormat="1" ht="35.25" hidden="1" customHeight="1">
      <c r="A46" s="568" t="s">
        <v>216</v>
      </c>
      <c r="B46" s="568" t="s">
        <v>217</v>
      </c>
      <c r="C46" s="568" t="s">
        <v>73</v>
      </c>
      <c r="D46" s="575" t="s">
        <v>19</v>
      </c>
      <c r="E46" s="570">
        <f t="shared" si="3"/>
        <v>0</v>
      </c>
      <c r="F46" s="570"/>
      <c r="G46" s="570"/>
      <c r="H46" s="570"/>
      <c r="I46" s="570"/>
      <c r="J46" s="570">
        <f t="shared" si="9"/>
        <v>0</v>
      </c>
      <c r="K46" s="572"/>
      <c r="L46" s="570"/>
      <c r="M46" s="570"/>
      <c r="N46" s="570"/>
      <c r="O46" s="572"/>
      <c r="P46" s="570"/>
      <c r="Q46" s="570"/>
      <c r="R46" s="573">
        <f t="shared" si="5"/>
        <v>0</v>
      </c>
      <c r="T46" s="574"/>
    </row>
    <row r="47" spans="1:20" s="3" customFormat="1" ht="24.75" hidden="1" customHeight="1">
      <c r="A47" s="568" t="s">
        <v>571</v>
      </c>
      <c r="B47" s="568" t="s">
        <v>218</v>
      </c>
      <c r="C47" s="568" t="s">
        <v>71</v>
      </c>
      <c r="D47" s="575" t="s">
        <v>18</v>
      </c>
      <c r="E47" s="570">
        <f t="shared" ref="E47" si="16">SUM(F47,I47)</f>
        <v>0</v>
      </c>
      <c r="F47" s="570"/>
      <c r="G47" s="570"/>
      <c r="H47" s="570"/>
      <c r="I47" s="570"/>
      <c r="J47" s="570">
        <f t="shared" ref="J47" si="17">SUM(L47,O47)</f>
        <v>0</v>
      </c>
      <c r="K47" s="572"/>
      <c r="L47" s="570"/>
      <c r="M47" s="570"/>
      <c r="N47" s="570"/>
      <c r="O47" s="572"/>
      <c r="P47" s="570"/>
      <c r="Q47" s="570"/>
      <c r="R47" s="573">
        <f t="shared" ref="R47" si="18">SUM(E47,J47)</f>
        <v>0</v>
      </c>
      <c r="T47" s="574"/>
    </row>
    <row r="48" spans="1:20" s="3" customFormat="1" ht="28.5" hidden="1" customHeight="1">
      <c r="A48" s="568" t="s">
        <v>219</v>
      </c>
      <c r="B48" s="568" t="s">
        <v>220</v>
      </c>
      <c r="C48" s="568" t="s">
        <v>60</v>
      </c>
      <c r="D48" s="587" t="s">
        <v>155</v>
      </c>
      <c r="E48" s="570">
        <f t="shared" si="3"/>
        <v>0</v>
      </c>
      <c r="F48" s="583"/>
      <c r="G48" s="571"/>
      <c r="H48" s="571"/>
      <c r="I48" s="571"/>
      <c r="J48" s="572">
        <f t="shared" si="9"/>
        <v>0</v>
      </c>
      <c r="K48" s="572"/>
      <c r="L48" s="571"/>
      <c r="M48" s="571"/>
      <c r="N48" s="571"/>
      <c r="O48" s="572"/>
      <c r="P48" s="571"/>
      <c r="Q48" s="571"/>
      <c r="R48" s="573">
        <f t="shared" si="5"/>
        <v>0</v>
      </c>
      <c r="T48" s="574"/>
    </row>
    <row r="49" spans="1:20" s="590" customFormat="1" ht="30" hidden="1" customHeight="1">
      <c r="A49" s="588" t="s">
        <v>222</v>
      </c>
      <c r="B49" s="588" t="s">
        <v>223</v>
      </c>
      <c r="C49" s="588" t="s">
        <v>60</v>
      </c>
      <c r="D49" s="587" t="s">
        <v>221</v>
      </c>
      <c r="E49" s="570">
        <f t="shared" si="3"/>
        <v>0</v>
      </c>
      <c r="F49" s="583"/>
      <c r="G49" s="589"/>
      <c r="H49" s="589"/>
      <c r="I49" s="589"/>
      <c r="J49" s="572">
        <f t="shared" si="9"/>
        <v>0</v>
      </c>
      <c r="K49" s="572"/>
      <c r="L49" s="589"/>
      <c r="M49" s="589"/>
      <c r="N49" s="589"/>
      <c r="O49" s="572"/>
      <c r="P49" s="589"/>
      <c r="Q49" s="589"/>
      <c r="R49" s="573">
        <f t="shared" si="5"/>
        <v>0</v>
      </c>
      <c r="T49" s="591"/>
    </row>
    <row r="50" spans="1:20" s="128" customFormat="1" ht="32.25" hidden="1" customHeight="1">
      <c r="A50" s="577" t="s">
        <v>224</v>
      </c>
      <c r="B50" s="568" t="s">
        <v>225</v>
      </c>
      <c r="C50" s="592" t="s">
        <v>226</v>
      </c>
      <c r="D50" s="593" t="s">
        <v>227</v>
      </c>
      <c r="E50" s="570">
        <f t="shared" si="3"/>
        <v>0</v>
      </c>
      <c r="F50" s="570"/>
      <c r="G50" s="594"/>
      <c r="H50" s="594"/>
      <c r="I50" s="594"/>
      <c r="J50" s="572">
        <f t="shared" si="9"/>
        <v>0</v>
      </c>
      <c r="K50" s="572"/>
      <c r="L50" s="594"/>
      <c r="M50" s="594"/>
      <c r="N50" s="594"/>
      <c r="O50" s="572"/>
      <c r="P50" s="594"/>
      <c r="Q50" s="594"/>
      <c r="R50" s="573">
        <f t="shared" ref="R50:R52" si="19">SUM(E50,J50)</f>
        <v>0</v>
      </c>
    </row>
    <row r="51" spans="1:20" s="145" customFormat="1" ht="22.5" hidden="1" customHeight="1">
      <c r="A51" s="527" t="s">
        <v>451</v>
      </c>
      <c r="B51" s="417" t="s">
        <v>452</v>
      </c>
      <c r="C51" s="527" t="s">
        <v>72</v>
      </c>
      <c r="D51" s="528" t="s">
        <v>453</v>
      </c>
      <c r="E51" s="216">
        <f t="shared" si="3"/>
        <v>0</v>
      </c>
      <c r="F51" s="216"/>
      <c r="G51" s="529"/>
      <c r="H51" s="529"/>
      <c r="I51" s="529"/>
      <c r="J51" s="235">
        <f t="shared" si="9"/>
        <v>0</v>
      </c>
      <c r="K51" s="235"/>
      <c r="L51" s="529"/>
      <c r="M51" s="529"/>
      <c r="N51" s="529"/>
      <c r="O51" s="235"/>
      <c r="P51" s="529"/>
      <c r="Q51" s="529"/>
      <c r="R51" s="236">
        <f t="shared" si="19"/>
        <v>0</v>
      </c>
    </row>
    <row r="52" spans="1:20" s="145" customFormat="1" ht="23.25" hidden="1" customHeight="1">
      <c r="A52" s="417" t="s">
        <v>228</v>
      </c>
      <c r="B52" s="417" t="s">
        <v>229</v>
      </c>
      <c r="C52" s="417" t="s">
        <v>58</v>
      </c>
      <c r="D52" s="230" t="s">
        <v>230</v>
      </c>
      <c r="E52" s="216">
        <f t="shared" si="3"/>
        <v>0</v>
      </c>
      <c r="F52" s="216"/>
      <c r="G52" s="529"/>
      <c r="H52" s="529"/>
      <c r="I52" s="529"/>
      <c r="J52" s="235">
        <f t="shared" si="9"/>
        <v>0</v>
      </c>
      <c r="K52" s="235"/>
      <c r="L52" s="529"/>
      <c r="M52" s="529"/>
      <c r="N52" s="529"/>
      <c r="O52" s="235"/>
      <c r="P52" s="529"/>
      <c r="Q52" s="529"/>
      <c r="R52" s="236">
        <f t="shared" si="19"/>
        <v>0</v>
      </c>
    </row>
    <row r="53" spans="1:20" s="128" customFormat="1" ht="47.25" customHeight="1">
      <c r="A53" s="304" t="s">
        <v>25</v>
      </c>
      <c r="B53" s="304"/>
      <c r="C53" s="304"/>
      <c r="D53" s="305" t="s">
        <v>171</v>
      </c>
      <c r="E53" s="312">
        <f>SUM(E54)</f>
        <v>0</v>
      </c>
      <c r="F53" s="306">
        <f t="shared" ref="F53:R53" si="20">SUM(F54)</f>
        <v>0</v>
      </c>
      <c r="G53" s="306">
        <f t="shared" si="20"/>
        <v>0</v>
      </c>
      <c r="H53" s="306">
        <f t="shared" si="20"/>
        <v>0</v>
      </c>
      <c r="I53" s="306">
        <f t="shared" si="20"/>
        <v>0</v>
      </c>
      <c r="J53" s="714">
        <f t="shared" si="20"/>
        <v>12691684</v>
      </c>
      <c r="K53" s="714">
        <f t="shared" si="20"/>
        <v>12691684</v>
      </c>
      <c r="L53" s="306">
        <f t="shared" si="20"/>
        <v>0</v>
      </c>
      <c r="M53" s="306">
        <f t="shared" si="20"/>
        <v>0</v>
      </c>
      <c r="N53" s="306">
        <f t="shared" si="20"/>
        <v>0</v>
      </c>
      <c r="O53" s="714">
        <f t="shared" si="20"/>
        <v>12691684</v>
      </c>
      <c r="P53" s="714">
        <f t="shared" si="20"/>
        <v>0</v>
      </c>
      <c r="Q53" s="714">
        <f t="shared" si="20"/>
        <v>0</v>
      </c>
      <c r="R53" s="714">
        <f t="shared" si="20"/>
        <v>12691684</v>
      </c>
      <c r="T53" s="150">
        <f>SUM(E53,J53)</f>
        <v>12691684</v>
      </c>
    </row>
    <row r="54" spans="1:20" s="128" customFormat="1" ht="48.75" customHeight="1">
      <c r="A54" s="304" t="s">
        <v>26</v>
      </c>
      <c r="B54" s="304"/>
      <c r="C54" s="304"/>
      <c r="D54" s="305" t="s">
        <v>171</v>
      </c>
      <c r="E54" s="312">
        <f>SUM(E55:E66)</f>
        <v>0</v>
      </c>
      <c r="F54" s="312">
        <f t="shared" ref="F54:R54" si="21">SUM(F55:F66)</f>
        <v>0</v>
      </c>
      <c r="G54" s="312">
        <f t="shared" si="21"/>
        <v>0</v>
      </c>
      <c r="H54" s="312">
        <f t="shared" si="21"/>
        <v>0</v>
      </c>
      <c r="I54" s="312">
        <f t="shared" si="21"/>
        <v>0</v>
      </c>
      <c r="J54" s="713">
        <f t="shared" si="21"/>
        <v>12691684</v>
      </c>
      <c r="K54" s="713">
        <f t="shared" si="21"/>
        <v>12691684</v>
      </c>
      <c r="L54" s="312">
        <f t="shared" si="21"/>
        <v>0</v>
      </c>
      <c r="M54" s="312">
        <f t="shared" si="21"/>
        <v>0</v>
      </c>
      <c r="N54" s="312">
        <f t="shared" si="21"/>
        <v>0</v>
      </c>
      <c r="O54" s="713">
        <f t="shared" si="21"/>
        <v>12691684</v>
      </c>
      <c r="P54" s="713">
        <f t="shared" si="21"/>
        <v>0</v>
      </c>
      <c r="Q54" s="713">
        <f t="shared" si="21"/>
        <v>0</v>
      </c>
      <c r="R54" s="713">
        <f t="shared" si="21"/>
        <v>12691684</v>
      </c>
      <c r="T54" s="150">
        <f>SUM(E54,J54)</f>
        <v>12691684</v>
      </c>
    </row>
    <row r="55" spans="1:20" s="145" customFormat="1" ht="45.75" hidden="1" customHeight="1">
      <c r="A55" s="417" t="s">
        <v>243</v>
      </c>
      <c r="B55" s="417" t="s">
        <v>173</v>
      </c>
      <c r="C55" s="417" t="s">
        <v>47</v>
      </c>
      <c r="D55" s="239" t="s">
        <v>172</v>
      </c>
      <c r="E55" s="216">
        <f t="shared" ref="E55:E57" si="22">SUM(F55,I55)</f>
        <v>0</v>
      </c>
      <c r="F55" s="216"/>
      <c r="G55" s="235"/>
      <c r="H55" s="235"/>
      <c r="I55" s="235"/>
      <c r="J55" s="216">
        <f t="shared" ref="J55:J58" si="23">SUM(L55,O55)</f>
        <v>0</v>
      </c>
      <c r="K55" s="216"/>
      <c r="L55" s="240"/>
      <c r="M55" s="240"/>
      <c r="N55" s="240"/>
      <c r="O55" s="216"/>
      <c r="P55" s="240"/>
      <c r="Q55" s="240"/>
      <c r="R55" s="236">
        <f>SUM(E55,J55)</f>
        <v>0</v>
      </c>
    </row>
    <row r="56" spans="1:20" s="145" customFormat="1" ht="23.25" hidden="1" customHeight="1">
      <c r="A56" s="417" t="s">
        <v>513</v>
      </c>
      <c r="B56" s="399" t="s">
        <v>62</v>
      </c>
      <c r="C56" s="531" t="s">
        <v>48</v>
      </c>
      <c r="D56" s="507" t="s">
        <v>298</v>
      </c>
      <c r="E56" s="216">
        <f t="shared" si="22"/>
        <v>0</v>
      </c>
      <c r="F56" s="216"/>
      <c r="G56" s="235"/>
      <c r="H56" s="235"/>
      <c r="I56" s="235"/>
      <c r="J56" s="216">
        <f t="shared" si="23"/>
        <v>0</v>
      </c>
      <c r="K56" s="216"/>
      <c r="L56" s="240"/>
      <c r="M56" s="240"/>
      <c r="N56" s="240"/>
      <c r="O56" s="216"/>
      <c r="P56" s="240"/>
      <c r="Q56" s="240"/>
      <c r="R56" s="236">
        <f t="shared" ref="R56:R66" si="24">SUM(E56,J56)</f>
        <v>0</v>
      </c>
    </row>
    <row r="57" spans="1:20" s="597" customFormat="1" ht="35.25" customHeight="1">
      <c r="A57" s="664" t="s">
        <v>572</v>
      </c>
      <c r="B57" s="663" t="s">
        <v>573</v>
      </c>
      <c r="C57" s="663" t="s">
        <v>53</v>
      </c>
      <c r="D57" s="595" t="s">
        <v>574</v>
      </c>
      <c r="E57" s="570">
        <f t="shared" si="22"/>
        <v>0</v>
      </c>
      <c r="F57" s="570"/>
      <c r="G57" s="594"/>
      <c r="H57" s="594"/>
      <c r="I57" s="594"/>
      <c r="J57" s="572">
        <f t="shared" si="23"/>
        <v>1391684</v>
      </c>
      <c r="K57" s="572">
        <v>1391684</v>
      </c>
      <c r="L57" s="596"/>
      <c r="M57" s="596"/>
      <c r="N57" s="596"/>
      <c r="O57" s="572">
        <v>1391684</v>
      </c>
      <c r="P57" s="596"/>
      <c r="Q57" s="596"/>
      <c r="R57" s="715">
        <f t="shared" si="24"/>
        <v>1391684</v>
      </c>
    </row>
    <row r="58" spans="1:20" s="232" customFormat="1" ht="36.75" hidden="1" customHeight="1">
      <c r="A58" s="665" t="s">
        <v>289</v>
      </c>
      <c r="B58" s="665" t="s">
        <v>290</v>
      </c>
      <c r="C58" s="665" t="s">
        <v>439</v>
      </c>
      <c r="D58" s="525" t="s">
        <v>291</v>
      </c>
      <c r="E58" s="216">
        <f t="shared" ref="E58:E70" si="25">SUM(F58,I58)</f>
        <v>0</v>
      </c>
      <c r="F58" s="216"/>
      <c r="G58" s="529"/>
      <c r="H58" s="529"/>
      <c r="I58" s="529"/>
      <c r="J58" s="216">
        <f t="shared" si="23"/>
        <v>0</v>
      </c>
      <c r="K58" s="216"/>
      <c r="L58" s="529"/>
      <c r="M58" s="529"/>
      <c r="N58" s="529"/>
      <c r="O58" s="216"/>
      <c r="P58" s="529"/>
      <c r="Q58" s="529"/>
      <c r="R58" s="716">
        <f t="shared" si="24"/>
        <v>0</v>
      </c>
    </row>
    <row r="59" spans="1:20" s="232" customFormat="1" ht="35.25" hidden="1" customHeight="1">
      <c r="A59" s="665" t="s">
        <v>409</v>
      </c>
      <c r="B59" s="665" t="s">
        <v>410</v>
      </c>
      <c r="C59" s="665" t="s">
        <v>56</v>
      </c>
      <c r="D59" s="525" t="s">
        <v>411</v>
      </c>
      <c r="E59" s="216">
        <f t="shared" ref="E59:E61" si="26">SUM(F59,I59)</f>
        <v>0</v>
      </c>
      <c r="F59" s="216"/>
      <c r="G59" s="529"/>
      <c r="H59" s="529"/>
      <c r="I59" s="529"/>
      <c r="J59" s="235">
        <f t="shared" ref="J59:J61" si="27">SUM(L59,O59)</f>
        <v>0</v>
      </c>
      <c r="K59" s="235"/>
      <c r="L59" s="529"/>
      <c r="M59" s="529"/>
      <c r="N59" s="529"/>
      <c r="O59" s="235"/>
      <c r="P59" s="529"/>
      <c r="Q59" s="529"/>
      <c r="R59" s="716">
        <f t="shared" si="24"/>
        <v>0</v>
      </c>
    </row>
    <row r="60" spans="1:20" s="232" customFormat="1" ht="35.25" hidden="1" customHeight="1">
      <c r="A60" s="665" t="s">
        <v>515</v>
      </c>
      <c r="B60" s="665" t="s">
        <v>516</v>
      </c>
      <c r="C60" s="665" t="s">
        <v>56</v>
      </c>
      <c r="D60" s="525" t="s">
        <v>517</v>
      </c>
      <c r="E60" s="216">
        <f t="shared" si="26"/>
        <v>0</v>
      </c>
      <c r="F60" s="216"/>
      <c r="G60" s="529"/>
      <c r="H60" s="529"/>
      <c r="I60" s="529"/>
      <c r="J60" s="235">
        <f t="shared" si="27"/>
        <v>0</v>
      </c>
      <c r="K60" s="235"/>
      <c r="L60" s="529"/>
      <c r="M60" s="529"/>
      <c r="N60" s="529"/>
      <c r="O60" s="235"/>
      <c r="P60" s="529"/>
      <c r="Q60" s="529"/>
      <c r="R60" s="716">
        <f t="shared" si="24"/>
        <v>0</v>
      </c>
    </row>
    <row r="61" spans="1:20" s="232" customFormat="1" ht="22.5" hidden="1" customHeight="1">
      <c r="A61" s="665" t="s">
        <v>518</v>
      </c>
      <c r="B61" s="665" t="s">
        <v>214</v>
      </c>
      <c r="C61" s="666" t="s">
        <v>56</v>
      </c>
      <c r="D61" s="526" t="s">
        <v>215</v>
      </c>
      <c r="E61" s="216">
        <f t="shared" si="26"/>
        <v>0</v>
      </c>
      <c r="F61" s="216"/>
      <c r="G61" s="529"/>
      <c r="H61" s="529"/>
      <c r="I61" s="529"/>
      <c r="J61" s="235">
        <f t="shared" si="27"/>
        <v>0</v>
      </c>
      <c r="K61" s="235"/>
      <c r="L61" s="529"/>
      <c r="M61" s="529"/>
      <c r="N61" s="529"/>
      <c r="O61" s="235"/>
      <c r="P61" s="529"/>
      <c r="Q61" s="529"/>
      <c r="R61" s="716">
        <f t="shared" si="24"/>
        <v>0</v>
      </c>
    </row>
    <row r="62" spans="1:20" s="128" customFormat="1" ht="32.25" customHeight="1">
      <c r="A62" s="667" t="s">
        <v>292</v>
      </c>
      <c r="B62" s="667" t="s">
        <v>162</v>
      </c>
      <c r="C62" s="667" t="s">
        <v>294</v>
      </c>
      <c r="D62" s="598" t="s">
        <v>293</v>
      </c>
      <c r="E62" s="570">
        <f t="shared" si="25"/>
        <v>0</v>
      </c>
      <c r="F62" s="570"/>
      <c r="G62" s="594"/>
      <c r="H62" s="594"/>
      <c r="I62" s="594"/>
      <c r="J62" s="572">
        <f t="shared" ref="J62:J65" si="28">SUM(L62,O62)</f>
        <v>11300000</v>
      </c>
      <c r="K62" s="572">
        <v>11300000</v>
      </c>
      <c r="L62" s="599"/>
      <c r="M62" s="599"/>
      <c r="N62" s="599"/>
      <c r="O62" s="572">
        <v>11300000</v>
      </c>
      <c r="P62" s="599"/>
      <c r="Q62" s="594"/>
      <c r="R62" s="715">
        <f t="shared" si="24"/>
        <v>11300000</v>
      </c>
    </row>
    <row r="63" spans="1:20" s="145" customFormat="1" ht="25.5" hidden="1" customHeight="1">
      <c r="A63" s="521" t="s">
        <v>519</v>
      </c>
      <c r="B63" s="417" t="s">
        <v>465</v>
      </c>
      <c r="C63" s="417" t="s">
        <v>294</v>
      </c>
      <c r="D63" s="239" t="s">
        <v>466</v>
      </c>
      <c r="E63" s="216">
        <f>SUM(F63,I63)</f>
        <v>0</v>
      </c>
      <c r="F63" s="216"/>
      <c r="G63" s="529"/>
      <c r="H63" s="529"/>
      <c r="I63" s="529"/>
      <c r="J63" s="216">
        <f t="shared" si="28"/>
        <v>0</v>
      </c>
      <c r="K63" s="216"/>
      <c r="L63" s="532"/>
      <c r="M63" s="532"/>
      <c r="N63" s="532"/>
      <c r="O63" s="216"/>
      <c r="P63" s="532"/>
      <c r="Q63" s="529"/>
      <c r="R63" s="236">
        <f t="shared" si="24"/>
        <v>0</v>
      </c>
    </row>
    <row r="64" spans="1:20" s="145" customFormat="1" ht="35.25" hidden="1" customHeight="1">
      <c r="A64" s="417" t="s">
        <v>374</v>
      </c>
      <c r="B64" s="417" t="s">
        <v>373</v>
      </c>
      <c r="C64" s="417" t="s">
        <v>294</v>
      </c>
      <c r="D64" s="239" t="s">
        <v>372</v>
      </c>
      <c r="E64" s="216">
        <f>SUM(F64,I64)</f>
        <v>0</v>
      </c>
      <c r="F64" s="216"/>
      <c r="G64" s="235"/>
      <c r="H64" s="235"/>
      <c r="I64" s="235"/>
      <c r="J64" s="216">
        <f>SUM(L64,O64)</f>
        <v>0</v>
      </c>
      <c r="K64" s="216"/>
      <c r="L64" s="240"/>
      <c r="M64" s="240"/>
      <c r="N64" s="240"/>
      <c r="O64" s="216"/>
      <c r="P64" s="529"/>
      <c r="Q64" s="240"/>
      <c r="R64" s="236">
        <f t="shared" si="24"/>
        <v>0</v>
      </c>
    </row>
    <row r="65" spans="1:20" s="160" customFormat="1" ht="51" hidden="1" customHeight="1">
      <c r="A65" s="397" t="s">
        <v>297</v>
      </c>
      <c r="B65" s="397" t="s">
        <v>296</v>
      </c>
      <c r="C65" s="396" t="s">
        <v>57</v>
      </c>
      <c r="D65" s="243" t="s">
        <v>295</v>
      </c>
      <c r="E65" s="221">
        <f t="shared" si="25"/>
        <v>0</v>
      </c>
      <c r="F65" s="221"/>
      <c r="G65" s="242"/>
      <c r="H65" s="242"/>
      <c r="I65" s="242"/>
      <c r="J65" s="222">
        <f t="shared" si="28"/>
        <v>0</v>
      </c>
      <c r="K65" s="222"/>
      <c r="L65" s="244"/>
      <c r="M65" s="244"/>
      <c r="N65" s="244"/>
      <c r="O65" s="222"/>
      <c r="P65" s="244"/>
      <c r="Q65" s="242"/>
      <c r="R65" s="236">
        <f t="shared" si="24"/>
        <v>0</v>
      </c>
    </row>
    <row r="66" spans="1:20" s="145" customFormat="1" ht="24.75" hidden="1" customHeight="1">
      <c r="A66" s="398" t="s">
        <v>520</v>
      </c>
      <c r="B66" s="417" t="s">
        <v>229</v>
      </c>
      <c r="C66" s="417" t="s">
        <v>58</v>
      </c>
      <c r="D66" s="230" t="s">
        <v>230</v>
      </c>
      <c r="E66" s="216">
        <f t="shared" si="25"/>
        <v>0</v>
      </c>
      <c r="F66" s="216"/>
      <c r="G66" s="235"/>
      <c r="H66" s="235"/>
      <c r="I66" s="235"/>
      <c r="J66" s="216">
        <f>SUM(O66,L66)</f>
        <v>0</v>
      </c>
      <c r="K66" s="216"/>
      <c r="L66" s="235"/>
      <c r="M66" s="235"/>
      <c r="N66" s="235"/>
      <c r="O66" s="216"/>
      <c r="P66" s="235"/>
      <c r="Q66" s="235"/>
      <c r="R66" s="236">
        <f t="shared" si="24"/>
        <v>0</v>
      </c>
    </row>
    <row r="67" spans="1:20" s="145" customFormat="1" ht="14.1" hidden="1" customHeight="1">
      <c r="A67" s="398"/>
      <c r="B67" s="398"/>
      <c r="C67" s="398"/>
      <c r="D67" s="245"/>
      <c r="E67" s="216">
        <f t="shared" si="25"/>
        <v>0</v>
      </c>
      <c r="F67" s="216"/>
      <c r="G67" s="235"/>
      <c r="H67" s="235"/>
      <c r="I67" s="216"/>
      <c r="J67" s="217">
        <f>SUM(O67,L67)</f>
        <v>0</v>
      </c>
      <c r="K67" s="217"/>
      <c r="L67" s="235"/>
      <c r="M67" s="235"/>
      <c r="N67" s="235"/>
      <c r="O67" s="235"/>
      <c r="P67" s="235"/>
      <c r="Q67" s="235"/>
      <c r="R67" s="212">
        <f t="shared" ref="R67:R70" si="29">SUM(E67,J67)</f>
        <v>0</v>
      </c>
    </row>
    <row r="68" spans="1:20" s="145" customFormat="1" ht="14.1" hidden="1" customHeight="1">
      <c r="A68" s="398"/>
      <c r="B68" s="398"/>
      <c r="C68" s="398"/>
      <c r="D68" s="245"/>
      <c r="E68" s="216">
        <f>SUM(F68,I68)</f>
        <v>0</v>
      </c>
      <c r="F68" s="216"/>
      <c r="G68" s="235"/>
      <c r="H68" s="235"/>
      <c r="I68" s="235"/>
      <c r="J68" s="217">
        <f>SUM(O68,L68)</f>
        <v>0</v>
      </c>
      <c r="K68" s="217"/>
      <c r="L68" s="235"/>
      <c r="M68" s="235"/>
      <c r="N68" s="235"/>
      <c r="O68" s="235"/>
      <c r="P68" s="235"/>
      <c r="Q68" s="235"/>
      <c r="R68" s="212">
        <f t="shared" si="29"/>
        <v>0</v>
      </c>
    </row>
    <row r="69" spans="1:20" s="145" customFormat="1" ht="14.1" hidden="1" customHeight="1">
      <c r="A69" s="398"/>
      <c r="B69" s="398"/>
      <c r="C69" s="398"/>
      <c r="D69" s="245"/>
      <c r="E69" s="216">
        <f t="shared" si="25"/>
        <v>0</v>
      </c>
      <c r="F69" s="216"/>
      <c r="G69" s="235"/>
      <c r="H69" s="235"/>
      <c r="I69" s="235"/>
      <c r="J69" s="217">
        <f>SUM(O69,L69)</f>
        <v>0</v>
      </c>
      <c r="K69" s="217"/>
      <c r="L69" s="235"/>
      <c r="M69" s="235"/>
      <c r="N69" s="235"/>
      <c r="O69" s="235"/>
      <c r="P69" s="235"/>
      <c r="Q69" s="235"/>
      <c r="R69" s="212">
        <f t="shared" si="29"/>
        <v>0</v>
      </c>
    </row>
    <row r="70" spans="1:20" s="145" customFormat="1" ht="14.1" hidden="1" customHeight="1">
      <c r="A70" s="398"/>
      <c r="B70" s="398"/>
      <c r="C70" s="398"/>
      <c r="D70" s="245"/>
      <c r="E70" s="216">
        <f t="shared" si="25"/>
        <v>0</v>
      </c>
      <c r="F70" s="216"/>
      <c r="G70" s="240"/>
      <c r="H70" s="240"/>
      <c r="I70" s="240"/>
      <c r="J70" s="217">
        <f>SUM(L70,O70)</f>
        <v>0</v>
      </c>
      <c r="K70" s="217"/>
      <c r="L70" s="240"/>
      <c r="M70" s="240"/>
      <c r="N70" s="240"/>
      <c r="O70" s="240"/>
      <c r="P70" s="240"/>
      <c r="Q70" s="240"/>
      <c r="R70" s="212">
        <f t="shared" si="29"/>
        <v>0</v>
      </c>
    </row>
    <row r="71" spans="1:20" s="128" customFormat="1" ht="37.5" customHeight="1">
      <c r="A71" s="613" t="s">
        <v>246</v>
      </c>
      <c r="B71" s="613"/>
      <c r="C71" s="613"/>
      <c r="D71" s="614" t="s">
        <v>168</v>
      </c>
      <c r="E71" s="615">
        <f>SUM(E72)</f>
        <v>0</v>
      </c>
      <c r="F71" s="615">
        <f t="shared" ref="F71:R71" si="30">SUM(F72)</f>
        <v>0</v>
      </c>
      <c r="G71" s="615">
        <f t="shared" si="30"/>
        <v>0</v>
      </c>
      <c r="H71" s="615">
        <f t="shared" si="30"/>
        <v>0</v>
      </c>
      <c r="I71" s="615">
        <f t="shared" si="30"/>
        <v>0</v>
      </c>
      <c r="J71" s="616">
        <f t="shared" si="30"/>
        <v>4236392.63</v>
      </c>
      <c r="K71" s="616">
        <f t="shared" si="30"/>
        <v>4236392.63</v>
      </c>
      <c r="L71" s="615">
        <f t="shared" si="30"/>
        <v>0</v>
      </c>
      <c r="M71" s="615">
        <f t="shared" si="30"/>
        <v>0</v>
      </c>
      <c r="N71" s="615">
        <f t="shared" si="30"/>
        <v>0</v>
      </c>
      <c r="O71" s="616">
        <f t="shared" si="30"/>
        <v>4236392.63</v>
      </c>
      <c r="P71" s="616">
        <f t="shared" si="30"/>
        <v>0</v>
      </c>
      <c r="Q71" s="616">
        <f t="shared" si="30"/>
        <v>0</v>
      </c>
      <c r="R71" s="616">
        <f t="shared" si="30"/>
        <v>4236392.63</v>
      </c>
      <c r="T71" s="150">
        <f t="shared" ref="T71:T72" si="31">SUM(E71,J71)</f>
        <v>4236392.63</v>
      </c>
    </row>
    <row r="72" spans="1:20" s="3" customFormat="1" ht="37.5" customHeight="1">
      <c r="A72" s="613" t="s">
        <v>245</v>
      </c>
      <c r="B72" s="613"/>
      <c r="C72" s="613"/>
      <c r="D72" s="614" t="s">
        <v>168</v>
      </c>
      <c r="E72" s="615">
        <f t="shared" ref="E72:I72" si="32">SUM(E73:E74,E76,E84,E87:E91,E93:E95)</f>
        <v>0</v>
      </c>
      <c r="F72" s="615">
        <f t="shared" si="32"/>
        <v>0</v>
      </c>
      <c r="G72" s="615">
        <f t="shared" si="32"/>
        <v>0</v>
      </c>
      <c r="H72" s="615">
        <f t="shared" si="32"/>
        <v>0</v>
      </c>
      <c r="I72" s="615">
        <f t="shared" si="32"/>
        <v>0</v>
      </c>
      <c r="J72" s="616">
        <f>SUM(J73:J74,J76,J84,J87:J91,J93:J95)</f>
        <v>4236392.63</v>
      </c>
      <c r="K72" s="616">
        <f t="shared" ref="K72:R72" si="33">SUM(K73:K74,K76,K84,K87:K91,K93:K95)</f>
        <v>4236392.63</v>
      </c>
      <c r="L72" s="615">
        <f t="shared" si="33"/>
        <v>0</v>
      </c>
      <c r="M72" s="615">
        <f t="shared" si="33"/>
        <v>0</v>
      </c>
      <c r="N72" s="615">
        <f t="shared" si="33"/>
        <v>0</v>
      </c>
      <c r="O72" s="616">
        <f t="shared" si="33"/>
        <v>4236392.63</v>
      </c>
      <c r="P72" s="616">
        <f t="shared" si="33"/>
        <v>0</v>
      </c>
      <c r="Q72" s="616">
        <f t="shared" si="33"/>
        <v>0</v>
      </c>
      <c r="R72" s="616">
        <f t="shared" si="33"/>
        <v>4236392.63</v>
      </c>
      <c r="T72" s="150">
        <f t="shared" si="31"/>
        <v>4236392.63</v>
      </c>
    </row>
    <row r="73" spans="1:20" s="213" customFormat="1" ht="45.75" hidden="1" customHeight="1">
      <c r="A73" s="417" t="s">
        <v>244</v>
      </c>
      <c r="B73" s="417" t="s">
        <v>173</v>
      </c>
      <c r="C73" s="417" t="s">
        <v>47</v>
      </c>
      <c r="D73" s="239" t="s">
        <v>172</v>
      </c>
      <c r="E73" s="231">
        <f>SUM(F73,I73)</f>
        <v>0</v>
      </c>
      <c r="F73" s="231"/>
      <c r="G73" s="231"/>
      <c r="H73" s="218"/>
      <c r="I73" s="218"/>
      <c r="J73" s="236">
        <f t="shared" ref="J73:J95" si="34">SUM(L73,O73)</f>
        <v>0</v>
      </c>
      <c r="K73" s="236"/>
      <c r="L73" s="218"/>
      <c r="M73" s="218"/>
      <c r="N73" s="218"/>
      <c r="O73" s="236"/>
      <c r="P73" s="236"/>
      <c r="Q73" s="236"/>
      <c r="R73" s="236">
        <f>SUM(E73,J73)</f>
        <v>0</v>
      </c>
    </row>
    <row r="74" spans="1:20" s="145" customFormat="1" ht="24.75" hidden="1" customHeight="1">
      <c r="A74" s="399" t="s">
        <v>300</v>
      </c>
      <c r="B74" s="399" t="s">
        <v>62</v>
      </c>
      <c r="C74" s="531" t="s">
        <v>48</v>
      </c>
      <c r="D74" s="507" t="s">
        <v>298</v>
      </c>
      <c r="E74" s="536">
        <f t="shared" ref="E74:E97" si="35">SUM(F74,I74)</f>
        <v>0</v>
      </c>
      <c r="F74" s="231"/>
      <c r="G74" s="231"/>
      <c r="H74" s="218"/>
      <c r="I74" s="218"/>
      <c r="J74" s="236">
        <f t="shared" ref="J74" si="36">SUM(L74,O74)</f>
        <v>0</v>
      </c>
      <c r="K74" s="236"/>
      <c r="L74" s="218"/>
      <c r="M74" s="218"/>
      <c r="N74" s="218"/>
      <c r="O74" s="236"/>
      <c r="P74" s="236"/>
      <c r="Q74" s="236"/>
      <c r="R74" s="236">
        <f t="shared" ref="R74:R96" si="37">SUM(E74,J74)</f>
        <v>0</v>
      </c>
    </row>
    <row r="75" spans="1:20" s="160" customFormat="1" ht="39" hidden="1" customHeight="1">
      <c r="A75" s="408"/>
      <c r="B75" s="408"/>
      <c r="C75" s="537"/>
      <c r="D75" s="538" t="s">
        <v>467</v>
      </c>
      <c r="E75" s="246">
        <f t="shared" si="35"/>
        <v>0</v>
      </c>
      <c r="F75" s="233"/>
      <c r="G75" s="233"/>
      <c r="H75" s="223"/>
      <c r="I75" s="223"/>
      <c r="J75" s="539">
        <f t="shared" si="34"/>
        <v>0</v>
      </c>
      <c r="K75" s="224"/>
      <c r="L75" s="223"/>
      <c r="M75" s="223"/>
      <c r="N75" s="223"/>
      <c r="O75" s="224"/>
      <c r="P75" s="224"/>
      <c r="Q75" s="224"/>
      <c r="R75" s="540">
        <f t="shared" si="37"/>
        <v>0</v>
      </c>
    </row>
    <row r="76" spans="1:20" s="128" customFormat="1" ht="62.25" customHeight="1">
      <c r="A76" s="650" t="s">
        <v>301</v>
      </c>
      <c r="B76" s="650" t="s">
        <v>63</v>
      </c>
      <c r="C76" s="651" t="s">
        <v>49</v>
      </c>
      <c r="D76" s="578" t="s">
        <v>299</v>
      </c>
      <c r="E76" s="601">
        <f t="shared" si="35"/>
        <v>0</v>
      </c>
      <c r="F76" s="583">
        <v>0</v>
      </c>
      <c r="G76" s="583">
        <v>0</v>
      </c>
      <c r="H76" s="573"/>
      <c r="I76" s="573"/>
      <c r="J76" s="602">
        <f t="shared" ref="J76" si="38">SUM(L76,O76)</f>
        <v>1171706.6299999999</v>
      </c>
      <c r="K76" s="602">
        <v>1171706.6299999999</v>
      </c>
      <c r="L76" s="603"/>
      <c r="M76" s="603"/>
      <c r="N76" s="603"/>
      <c r="O76" s="602">
        <v>1171706.6299999999</v>
      </c>
      <c r="P76" s="603"/>
      <c r="Q76" s="603"/>
      <c r="R76" s="602">
        <f t="shared" ref="R76" si="39">SUM(E76,J76)</f>
        <v>1171706.6299999999</v>
      </c>
    </row>
    <row r="77" spans="1:20" s="610" customFormat="1" ht="32.25" customHeight="1">
      <c r="A77" s="652"/>
      <c r="B77" s="652"/>
      <c r="C77" s="653"/>
      <c r="D77" s="604" t="s">
        <v>575</v>
      </c>
      <c r="E77" s="605">
        <f>SUM(F77,I77)</f>
        <v>0</v>
      </c>
      <c r="F77" s="606"/>
      <c r="G77" s="606"/>
      <c r="H77" s="607"/>
      <c r="I77" s="607"/>
      <c r="J77" s="608">
        <f>SUM(L77,O77)</f>
        <v>1171706.6299999999</v>
      </c>
      <c r="K77" s="608">
        <v>1171706.6299999999</v>
      </c>
      <c r="L77" s="607"/>
      <c r="M77" s="607"/>
      <c r="N77" s="607"/>
      <c r="O77" s="608">
        <v>1171706.6299999999</v>
      </c>
      <c r="P77" s="607"/>
      <c r="Q77" s="607"/>
      <c r="R77" s="609">
        <f>SUM(E77,J77)</f>
        <v>1171706.6299999999</v>
      </c>
    </row>
    <row r="78" spans="1:20" s="128" customFormat="1" ht="33" customHeight="1">
      <c r="A78" s="650"/>
      <c r="B78" s="650"/>
      <c r="C78" s="651"/>
      <c r="D78" s="604" t="s">
        <v>576</v>
      </c>
      <c r="E78" s="605">
        <f>SUM(F78,I78)</f>
        <v>2562800</v>
      </c>
      <c r="F78" s="611">
        <v>2562800</v>
      </c>
      <c r="G78" s="611">
        <v>2100655</v>
      </c>
      <c r="H78" s="573"/>
      <c r="I78" s="573"/>
      <c r="J78" s="606">
        <f>SUM(L78,O78)</f>
        <v>0</v>
      </c>
      <c r="K78" s="602"/>
      <c r="L78" s="603"/>
      <c r="M78" s="603"/>
      <c r="N78" s="603"/>
      <c r="O78" s="602"/>
      <c r="P78" s="603"/>
      <c r="Q78" s="603"/>
      <c r="R78" s="607">
        <f>SUM(E78,J78)</f>
        <v>2562800</v>
      </c>
    </row>
    <row r="79" spans="1:20" s="128" customFormat="1" ht="66" hidden="1" customHeight="1">
      <c r="A79" s="650"/>
      <c r="B79" s="650"/>
      <c r="C79" s="651"/>
      <c r="D79" s="578"/>
      <c r="E79" s="601"/>
      <c r="F79" s="583"/>
      <c r="G79" s="583"/>
      <c r="H79" s="573"/>
      <c r="I79" s="573"/>
      <c r="J79" s="602"/>
      <c r="K79" s="602"/>
      <c r="L79" s="603"/>
      <c r="M79" s="603"/>
      <c r="N79" s="603"/>
      <c r="O79" s="602"/>
      <c r="P79" s="603"/>
      <c r="Q79" s="603"/>
      <c r="R79" s="602"/>
    </row>
    <row r="80" spans="1:20" s="128" customFormat="1" ht="66" hidden="1" customHeight="1">
      <c r="A80" s="650"/>
      <c r="B80" s="650"/>
      <c r="C80" s="651"/>
      <c r="D80" s="578"/>
      <c r="E80" s="601"/>
      <c r="F80" s="583"/>
      <c r="G80" s="583"/>
      <c r="H80" s="573"/>
      <c r="I80" s="573"/>
      <c r="J80" s="602"/>
      <c r="K80" s="602"/>
      <c r="L80" s="603"/>
      <c r="M80" s="603"/>
      <c r="N80" s="603"/>
      <c r="O80" s="602"/>
      <c r="P80" s="603"/>
      <c r="Q80" s="603"/>
      <c r="R80" s="602"/>
    </row>
    <row r="81" spans="1:36" s="128" customFormat="1" ht="66" hidden="1" customHeight="1">
      <c r="A81" s="650"/>
      <c r="B81" s="650"/>
      <c r="C81" s="651"/>
      <c r="D81" s="578"/>
      <c r="E81" s="601"/>
      <c r="F81" s="583"/>
      <c r="G81" s="583"/>
      <c r="H81" s="573"/>
      <c r="I81" s="573"/>
      <c r="J81" s="602"/>
      <c r="K81" s="602"/>
      <c r="L81" s="603"/>
      <c r="M81" s="603"/>
      <c r="N81" s="603"/>
      <c r="O81" s="602"/>
      <c r="P81" s="603"/>
      <c r="Q81" s="603"/>
      <c r="R81" s="602"/>
    </row>
    <row r="82" spans="1:36" s="545" customFormat="1" ht="57.75" hidden="1" customHeight="1">
      <c r="A82" s="654"/>
      <c r="B82" s="654"/>
      <c r="C82" s="655"/>
      <c r="D82" s="544" t="s">
        <v>526</v>
      </c>
      <c r="E82" s="541">
        <f t="shared" si="35"/>
        <v>0</v>
      </c>
      <c r="F82" s="542"/>
      <c r="G82" s="542"/>
      <c r="H82" s="540"/>
      <c r="I82" s="540"/>
      <c r="J82" s="542">
        <f t="shared" si="34"/>
        <v>0</v>
      </c>
      <c r="K82" s="542"/>
      <c r="L82" s="540"/>
      <c r="M82" s="540"/>
      <c r="N82" s="540"/>
      <c r="O82" s="542"/>
      <c r="P82" s="540"/>
      <c r="Q82" s="540"/>
      <c r="R82" s="540">
        <f t="shared" si="37"/>
        <v>0</v>
      </c>
      <c r="S82" s="543"/>
      <c r="T82" s="543"/>
      <c r="U82" s="543"/>
      <c r="V82" s="543"/>
      <c r="W82" s="543"/>
      <c r="X82" s="543"/>
      <c r="Y82" s="543"/>
      <c r="Z82" s="543"/>
      <c r="AA82" s="543"/>
      <c r="AB82" s="543"/>
      <c r="AC82" s="543"/>
      <c r="AD82" s="543"/>
      <c r="AE82" s="543"/>
      <c r="AF82" s="543"/>
      <c r="AG82" s="543"/>
      <c r="AH82" s="543"/>
      <c r="AI82" s="543"/>
      <c r="AJ82" s="543"/>
    </row>
    <row r="83" spans="1:36" s="548" customFormat="1" ht="45" hidden="1" customHeight="1">
      <c r="A83" s="656"/>
      <c r="B83" s="656"/>
      <c r="C83" s="657"/>
      <c r="D83" s="544" t="s">
        <v>527</v>
      </c>
      <c r="E83" s="546">
        <f t="shared" si="35"/>
        <v>0</v>
      </c>
      <c r="F83" s="539"/>
      <c r="G83" s="539"/>
      <c r="H83" s="547"/>
      <c r="I83" s="547"/>
      <c r="J83" s="539">
        <f t="shared" si="34"/>
        <v>0</v>
      </c>
      <c r="K83" s="539"/>
      <c r="L83" s="547"/>
      <c r="M83" s="547"/>
      <c r="N83" s="547"/>
      <c r="O83" s="539"/>
      <c r="P83" s="547"/>
      <c r="Q83" s="547"/>
      <c r="R83" s="547">
        <f t="shared" si="37"/>
        <v>0</v>
      </c>
    </row>
    <row r="84" spans="1:36" s="145" customFormat="1" ht="84" hidden="1" customHeight="1">
      <c r="A84" s="658" t="s">
        <v>303</v>
      </c>
      <c r="B84" s="658" t="s">
        <v>61</v>
      </c>
      <c r="C84" s="658" t="s">
        <v>50</v>
      </c>
      <c r="D84" s="549" t="s">
        <v>302</v>
      </c>
      <c r="E84" s="231">
        <f t="shared" si="35"/>
        <v>0</v>
      </c>
      <c r="F84" s="231"/>
      <c r="G84" s="231"/>
      <c r="H84" s="236"/>
      <c r="I84" s="236"/>
      <c r="J84" s="231">
        <f t="shared" si="34"/>
        <v>0</v>
      </c>
      <c r="K84" s="231"/>
      <c r="L84" s="231"/>
      <c r="M84" s="231"/>
      <c r="N84" s="231"/>
      <c r="O84" s="231"/>
      <c r="P84" s="236"/>
      <c r="Q84" s="236"/>
      <c r="R84" s="231">
        <f t="shared" si="37"/>
        <v>0</v>
      </c>
    </row>
    <row r="85" spans="1:36" s="548" customFormat="1" ht="26.25" hidden="1" customHeight="1">
      <c r="A85" s="656"/>
      <c r="B85" s="656"/>
      <c r="C85" s="656"/>
      <c r="D85" s="515" t="s">
        <v>350</v>
      </c>
      <c r="E85" s="546">
        <f>SUM(F85,I85)</f>
        <v>0</v>
      </c>
      <c r="F85" s="539"/>
      <c r="G85" s="539"/>
      <c r="H85" s="547"/>
      <c r="I85" s="547"/>
      <c r="J85" s="539">
        <f t="shared" si="34"/>
        <v>0</v>
      </c>
      <c r="K85" s="539"/>
      <c r="L85" s="539"/>
      <c r="M85" s="539"/>
      <c r="N85" s="539"/>
      <c r="O85" s="539"/>
      <c r="P85" s="547"/>
      <c r="Q85" s="547"/>
      <c r="R85" s="547">
        <f t="shared" si="37"/>
        <v>0</v>
      </c>
    </row>
    <row r="86" spans="1:36" s="326" customFormat="1" ht="64.5" hidden="1" customHeight="1">
      <c r="A86" s="659"/>
      <c r="B86" s="659"/>
      <c r="C86" s="659"/>
      <c r="D86" s="327" t="s">
        <v>467</v>
      </c>
      <c r="E86" s="323">
        <f>SUM(F86,I86)</f>
        <v>0</v>
      </c>
      <c r="F86" s="324"/>
      <c r="G86" s="324"/>
      <c r="H86" s="325"/>
      <c r="I86" s="325"/>
      <c r="J86" s="324">
        <f t="shared" si="34"/>
        <v>0</v>
      </c>
      <c r="K86" s="324"/>
      <c r="L86" s="324"/>
      <c r="M86" s="324"/>
      <c r="N86" s="324"/>
      <c r="O86" s="324"/>
      <c r="P86" s="325"/>
      <c r="Q86" s="325"/>
      <c r="R86" s="325">
        <f t="shared" si="37"/>
        <v>0</v>
      </c>
    </row>
    <row r="87" spans="1:36" s="145" customFormat="1" ht="33" hidden="1" customHeight="1">
      <c r="A87" s="658" t="s">
        <v>305</v>
      </c>
      <c r="B87" s="658" t="s">
        <v>54</v>
      </c>
      <c r="C87" s="658" t="s">
        <v>51</v>
      </c>
      <c r="D87" s="550" t="s">
        <v>304</v>
      </c>
      <c r="E87" s="231">
        <f t="shared" si="35"/>
        <v>0</v>
      </c>
      <c r="F87" s="231"/>
      <c r="G87" s="231"/>
      <c r="H87" s="236"/>
      <c r="I87" s="236"/>
      <c r="J87" s="231">
        <f t="shared" si="34"/>
        <v>0</v>
      </c>
      <c r="K87" s="231"/>
      <c r="L87" s="236"/>
      <c r="M87" s="236"/>
      <c r="N87" s="236"/>
      <c r="O87" s="231"/>
      <c r="P87" s="236"/>
      <c r="Q87" s="236"/>
      <c r="R87" s="231">
        <f t="shared" si="37"/>
        <v>0</v>
      </c>
    </row>
    <row r="88" spans="1:36" s="145" customFormat="1" ht="26.25" hidden="1" customHeight="1">
      <c r="A88" s="658" t="s">
        <v>310</v>
      </c>
      <c r="B88" s="658" t="s">
        <v>311</v>
      </c>
      <c r="C88" s="660" t="s">
        <v>52</v>
      </c>
      <c r="D88" s="507" t="s">
        <v>306</v>
      </c>
      <c r="E88" s="536">
        <f t="shared" si="35"/>
        <v>0</v>
      </c>
      <c r="F88" s="231"/>
      <c r="G88" s="231"/>
      <c r="H88" s="236"/>
      <c r="I88" s="236"/>
      <c r="J88" s="231">
        <f t="shared" si="34"/>
        <v>0</v>
      </c>
      <c r="K88" s="231"/>
      <c r="L88" s="236"/>
      <c r="M88" s="236"/>
      <c r="N88" s="236"/>
      <c r="O88" s="231"/>
      <c r="P88" s="236"/>
      <c r="Q88" s="236"/>
      <c r="R88" s="231">
        <f t="shared" si="37"/>
        <v>0</v>
      </c>
    </row>
    <row r="89" spans="1:36" s="145" customFormat="1" ht="27" hidden="1" customHeight="1">
      <c r="A89" s="658" t="s">
        <v>315</v>
      </c>
      <c r="B89" s="658" t="s">
        <v>316</v>
      </c>
      <c r="C89" s="658" t="s">
        <v>52</v>
      </c>
      <c r="D89" s="507" t="s">
        <v>308</v>
      </c>
      <c r="E89" s="231">
        <f t="shared" si="35"/>
        <v>0</v>
      </c>
      <c r="F89" s="231"/>
      <c r="G89" s="231"/>
      <c r="H89" s="236"/>
      <c r="I89" s="236"/>
      <c r="J89" s="231">
        <f t="shared" si="34"/>
        <v>0</v>
      </c>
      <c r="K89" s="231"/>
      <c r="L89" s="236"/>
      <c r="M89" s="236"/>
      <c r="N89" s="236"/>
      <c r="O89" s="231"/>
      <c r="P89" s="236"/>
      <c r="Q89" s="236"/>
      <c r="R89" s="236">
        <f t="shared" si="37"/>
        <v>0</v>
      </c>
    </row>
    <row r="90" spans="1:36" s="145" customFormat="1" ht="25.5" hidden="1" customHeight="1">
      <c r="A90" s="658" t="s">
        <v>347</v>
      </c>
      <c r="B90" s="658" t="s">
        <v>313</v>
      </c>
      <c r="C90" s="658" t="s">
        <v>52</v>
      </c>
      <c r="D90" s="507" t="s">
        <v>309</v>
      </c>
      <c r="E90" s="231">
        <f t="shared" si="35"/>
        <v>0</v>
      </c>
      <c r="F90" s="231"/>
      <c r="G90" s="231"/>
      <c r="H90" s="236"/>
      <c r="I90" s="236"/>
      <c r="J90" s="231">
        <f t="shared" si="34"/>
        <v>0</v>
      </c>
      <c r="K90" s="236"/>
      <c r="L90" s="236"/>
      <c r="M90" s="236"/>
      <c r="N90" s="236"/>
      <c r="O90" s="236"/>
      <c r="P90" s="236"/>
      <c r="Q90" s="236"/>
      <c r="R90" s="236">
        <f t="shared" si="37"/>
        <v>0</v>
      </c>
    </row>
    <row r="91" spans="1:36" s="145" customFormat="1" ht="28.5" hidden="1" customHeight="1">
      <c r="A91" s="658" t="s">
        <v>522</v>
      </c>
      <c r="B91" s="658" t="s">
        <v>523</v>
      </c>
      <c r="C91" s="658" t="s">
        <v>52</v>
      </c>
      <c r="D91" s="247" t="s">
        <v>521</v>
      </c>
      <c r="E91" s="231">
        <f t="shared" si="35"/>
        <v>0</v>
      </c>
      <c r="F91" s="231"/>
      <c r="G91" s="231"/>
      <c r="H91" s="236"/>
      <c r="I91" s="236"/>
      <c r="J91" s="231">
        <f t="shared" si="34"/>
        <v>0</v>
      </c>
      <c r="K91" s="212"/>
      <c r="L91" s="236"/>
      <c r="M91" s="236"/>
      <c r="N91" s="236"/>
      <c r="O91" s="212"/>
      <c r="P91" s="236"/>
      <c r="Q91" s="236"/>
      <c r="R91" s="231">
        <f t="shared" si="37"/>
        <v>0</v>
      </c>
    </row>
    <row r="92" spans="1:36" s="160" customFormat="1" ht="46.5" hidden="1" customHeight="1">
      <c r="A92" s="661"/>
      <c r="B92" s="661"/>
      <c r="C92" s="662"/>
      <c r="D92" s="551" t="s">
        <v>528</v>
      </c>
      <c r="E92" s="233">
        <f t="shared" si="35"/>
        <v>0</v>
      </c>
      <c r="F92" s="233"/>
      <c r="G92" s="221"/>
      <c r="H92" s="224"/>
      <c r="I92" s="224"/>
      <c r="J92" s="233">
        <f t="shared" si="34"/>
        <v>0</v>
      </c>
      <c r="K92" s="250"/>
      <c r="L92" s="224"/>
      <c r="M92" s="224"/>
      <c r="N92" s="224"/>
      <c r="O92" s="250"/>
      <c r="P92" s="224"/>
      <c r="Q92" s="224"/>
      <c r="R92" s="233">
        <f t="shared" si="37"/>
        <v>0</v>
      </c>
    </row>
    <row r="93" spans="1:36" s="145" customFormat="1" ht="34.5" hidden="1" customHeight="1">
      <c r="A93" s="658" t="s">
        <v>318</v>
      </c>
      <c r="B93" s="658" t="s">
        <v>319</v>
      </c>
      <c r="C93" s="660" t="s">
        <v>53</v>
      </c>
      <c r="D93" s="507" t="s">
        <v>317</v>
      </c>
      <c r="E93" s="536">
        <f t="shared" si="35"/>
        <v>0</v>
      </c>
      <c r="F93" s="231"/>
      <c r="G93" s="231"/>
      <c r="H93" s="236"/>
      <c r="I93" s="236"/>
      <c r="J93" s="236">
        <f t="shared" si="34"/>
        <v>0</v>
      </c>
      <c r="K93" s="236"/>
      <c r="L93" s="236"/>
      <c r="M93" s="236"/>
      <c r="N93" s="236"/>
      <c r="O93" s="236"/>
      <c r="P93" s="236"/>
      <c r="Q93" s="236"/>
      <c r="R93" s="236">
        <f t="shared" si="37"/>
        <v>0</v>
      </c>
    </row>
    <row r="94" spans="1:36" s="128" customFormat="1" ht="26.25" customHeight="1">
      <c r="A94" s="650" t="s">
        <v>464</v>
      </c>
      <c r="B94" s="663" t="s">
        <v>465</v>
      </c>
      <c r="C94" s="663" t="s">
        <v>294</v>
      </c>
      <c r="D94" s="575" t="s">
        <v>466</v>
      </c>
      <c r="E94" s="601">
        <f t="shared" si="35"/>
        <v>0</v>
      </c>
      <c r="F94" s="583"/>
      <c r="G94" s="583"/>
      <c r="H94" s="573"/>
      <c r="I94" s="573"/>
      <c r="J94" s="573">
        <f t="shared" si="34"/>
        <v>2344686</v>
      </c>
      <c r="K94" s="573">
        <v>2344686</v>
      </c>
      <c r="L94" s="573"/>
      <c r="M94" s="573"/>
      <c r="N94" s="573"/>
      <c r="O94" s="573">
        <v>2344686</v>
      </c>
      <c r="P94" s="573"/>
      <c r="Q94" s="573"/>
      <c r="R94" s="573">
        <f t="shared" si="37"/>
        <v>2344686</v>
      </c>
    </row>
    <row r="95" spans="1:36" s="128" customFormat="1" ht="25.5" customHeight="1">
      <c r="A95" s="650" t="s">
        <v>577</v>
      </c>
      <c r="B95" s="650" t="s">
        <v>229</v>
      </c>
      <c r="C95" s="650" t="s">
        <v>58</v>
      </c>
      <c r="D95" s="612" t="s">
        <v>381</v>
      </c>
      <c r="E95" s="583">
        <f>SUM(E96)</f>
        <v>0</v>
      </c>
      <c r="F95" s="583"/>
      <c r="G95" s="583"/>
      <c r="H95" s="583"/>
      <c r="I95" s="583">
        <f t="shared" ref="I95:Q95" si="40">SUM(I96)</f>
        <v>0</v>
      </c>
      <c r="J95" s="573">
        <f t="shared" si="34"/>
        <v>720000</v>
      </c>
      <c r="K95" s="583">
        <v>720000</v>
      </c>
      <c r="L95" s="583"/>
      <c r="M95" s="583"/>
      <c r="N95" s="583"/>
      <c r="O95" s="583">
        <v>720000</v>
      </c>
      <c r="P95" s="583"/>
      <c r="Q95" s="583">
        <f t="shared" si="40"/>
        <v>0</v>
      </c>
      <c r="R95" s="583">
        <f t="shared" si="37"/>
        <v>720000</v>
      </c>
    </row>
    <row r="96" spans="1:36" s="160" customFormat="1" ht="29.25" hidden="1" customHeight="1">
      <c r="A96" s="400"/>
      <c r="B96" s="400"/>
      <c r="C96" s="400"/>
      <c r="D96" s="248"/>
      <c r="E96" s="233">
        <f>SUM(F96,I96)</f>
        <v>0</v>
      </c>
      <c r="F96" s="233"/>
      <c r="G96" s="233"/>
      <c r="H96" s="224"/>
      <c r="I96" s="224"/>
      <c r="J96" s="250">
        <f>SUM(L96,O96)</f>
        <v>0</v>
      </c>
      <c r="K96" s="250"/>
      <c r="L96" s="224"/>
      <c r="M96" s="224"/>
      <c r="N96" s="224"/>
      <c r="O96" s="224"/>
      <c r="P96" s="224"/>
      <c r="Q96" s="224"/>
      <c r="R96" s="212">
        <f t="shared" si="37"/>
        <v>0</v>
      </c>
    </row>
    <row r="97" spans="1:35" s="145" customFormat="1" ht="1.5" hidden="1" customHeight="1">
      <c r="A97" s="398"/>
      <c r="B97" s="398"/>
      <c r="C97" s="398"/>
      <c r="D97" s="237"/>
      <c r="E97" s="231">
        <f t="shared" si="35"/>
        <v>0</v>
      </c>
      <c r="F97" s="231"/>
      <c r="G97" s="231"/>
      <c r="H97" s="236"/>
      <c r="I97" s="236"/>
      <c r="J97" s="212">
        <f>SUM(L97,O97)</f>
        <v>0</v>
      </c>
      <c r="K97" s="212"/>
      <c r="L97" s="236"/>
      <c r="M97" s="236"/>
      <c r="N97" s="236"/>
      <c r="O97" s="236"/>
      <c r="P97" s="236"/>
      <c r="Q97" s="236"/>
      <c r="R97" s="212">
        <f>SUM(E97,J97)</f>
        <v>0</v>
      </c>
    </row>
    <row r="98" spans="1:35" s="145" customFormat="1" ht="35.25" hidden="1" customHeight="1">
      <c r="A98" s="533" t="s">
        <v>242</v>
      </c>
      <c r="B98" s="533"/>
      <c r="C98" s="533"/>
      <c r="D98" s="534" t="s">
        <v>169</v>
      </c>
      <c r="E98" s="535">
        <f>SUM(E99)</f>
        <v>0</v>
      </c>
      <c r="F98" s="552">
        <f t="shared" ref="F98:R98" si="41">SUM(F99)</f>
        <v>0</v>
      </c>
      <c r="G98" s="552">
        <f t="shared" si="41"/>
        <v>0</v>
      </c>
      <c r="H98" s="552">
        <f t="shared" si="41"/>
        <v>0</v>
      </c>
      <c r="I98" s="552">
        <f t="shared" si="41"/>
        <v>0</v>
      </c>
      <c r="J98" s="552">
        <f t="shared" si="41"/>
        <v>0</v>
      </c>
      <c r="K98" s="552">
        <f t="shared" si="41"/>
        <v>0</v>
      </c>
      <c r="L98" s="552">
        <f t="shared" si="41"/>
        <v>0</v>
      </c>
      <c r="M98" s="552">
        <f t="shared" si="41"/>
        <v>0</v>
      </c>
      <c r="N98" s="552">
        <f t="shared" si="41"/>
        <v>0</v>
      </c>
      <c r="O98" s="552">
        <f t="shared" si="41"/>
        <v>0</v>
      </c>
      <c r="P98" s="552" t="e">
        <f t="shared" si="41"/>
        <v>#REF!</v>
      </c>
      <c r="Q98" s="552" t="e">
        <f t="shared" si="41"/>
        <v>#REF!</v>
      </c>
      <c r="R98" s="552">
        <f t="shared" si="41"/>
        <v>0</v>
      </c>
      <c r="T98" s="530">
        <f t="shared" ref="T98:T99" si="42">SUM(E98,J98)</f>
        <v>0</v>
      </c>
    </row>
    <row r="99" spans="1:35" s="213" customFormat="1" ht="33" hidden="1" customHeight="1">
      <c r="A99" s="533" t="s">
        <v>241</v>
      </c>
      <c r="B99" s="533"/>
      <c r="C99" s="533"/>
      <c r="D99" s="534" t="s">
        <v>169</v>
      </c>
      <c r="E99" s="535">
        <f t="shared" ref="E99:O99" si="43">SUM(E100:E124)</f>
        <v>0</v>
      </c>
      <c r="F99" s="552">
        <f t="shared" si="43"/>
        <v>0</v>
      </c>
      <c r="G99" s="552">
        <f t="shared" si="43"/>
        <v>0</v>
      </c>
      <c r="H99" s="552">
        <f t="shared" si="43"/>
        <v>0</v>
      </c>
      <c r="I99" s="552">
        <f t="shared" si="43"/>
        <v>0</v>
      </c>
      <c r="J99" s="552">
        <f t="shared" si="43"/>
        <v>0</v>
      </c>
      <c r="K99" s="552">
        <f t="shared" si="43"/>
        <v>0</v>
      </c>
      <c r="L99" s="552">
        <f t="shared" si="43"/>
        <v>0</v>
      </c>
      <c r="M99" s="552">
        <f t="shared" si="43"/>
        <v>0</v>
      </c>
      <c r="N99" s="552">
        <f t="shared" si="43"/>
        <v>0</v>
      </c>
      <c r="O99" s="552">
        <f t="shared" si="43"/>
        <v>0</v>
      </c>
      <c r="P99" s="552" t="e">
        <f>SUM(P100,#REF!,#REF!,#REF!,#REF!,P114,#REF!,#REF!,P122,#REF!,#REF!)</f>
        <v>#REF!</v>
      </c>
      <c r="Q99" s="552" t="e">
        <f>SUM(Q100,#REF!,#REF!,#REF!,#REF!,#REF!,#REF!,Q122,#REF!,#REF!)</f>
        <v>#REF!</v>
      </c>
      <c r="R99" s="552">
        <f>SUM(R100:R124)</f>
        <v>0</v>
      </c>
      <c r="T99" s="530">
        <f t="shared" si="42"/>
        <v>0</v>
      </c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</row>
    <row r="100" spans="1:35" s="225" customFormat="1" ht="50.25" hidden="1" customHeight="1">
      <c r="A100" s="417" t="s">
        <v>247</v>
      </c>
      <c r="B100" s="417" t="s">
        <v>173</v>
      </c>
      <c r="C100" s="417" t="s">
        <v>47</v>
      </c>
      <c r="D100" s="239" t="s">
        <v>172</v>
      </c>
      <c r="E100" s="231">
        <f t="shared" ref="E100:E154" si="44">SUM(F100,I100)</f>
        <v>0</v>
      </c>
      <c r="F100" s="231"/>
      <c r="G100" s="218"/>
      <c r="H100" s="218"/>
      <c r="I100" s="218"/>
      <c r="J100" s="236">
        <f>SUM(L100,O100)</f>
        <v>0</v>
      </c>
      <c r="K100" s="236"/>
      <c r="L100" s="218"/>
      <c r="M100" s="218"/>
      <c r="N100" s="218"/>
      <c r="O100" s="218"/>
      <c r="P100" s="218"/>
      <c r="Q100" s="218"/>
      <c r="R100" s="236">
        <f>SUM(E100,J100)</f>
        <v>0</v>
      </c>
      <c r="T100" s="553"/>
      <c r="U100" s="553"/>
      <c r="V100" s="553"/>
      <c r="W100" s="553"/>
      <c r="X100" s="553"/>
      <c r="Y100" s="553"/>
      <c r="Z100" s="553"/>
      <c r="AA100" s="553"/>
      <c r="AB100" s="553"/>
      <c r="AC100" s="553"/>
      <c r="AD100" s="553"/>
      <c r="AE100" s="553"/>
      <c r="AF100" s="553"/>
      <c r="AG100" s="553"/>
      <c r="AH100" s="553"/>
      <c r="AI100" s="553"/>
    </row>
    <row r="101" spans="1:35" s="225" customFormat="1" ht="48" hidden="1" customHeight="1">
      <c r="A101" s="417" t="s">
        <v>328</v>
      </c>
      <c r="B101" s="554">
        <v>3011</v>
      </c>
      <c r="C101" s="554">
        <v>1030</v>
      </c>
      <c r="D101" s="507" t="s">
        <v>326</v>
      </c>
      <c r="E101" s="231">
        <f t="shared" si="44"/>
        <v>0</v>
      </c>
      <c r="F101" s="231"/>
      <c r="G101" s="218"/>
      <c r="H101" s="218"/>
      <c r="I101" s="218"/>
      <c r="J101" s="236">
        <f t="shared" ref="J101:J119" si="45">SUM(L101,O101)</f>
        <v>0</v>
      </c>
      <c r="K101" s="236"/>
      <c r="L101" s="218"/>
      <c r="M101" s="218"/>
      <c r="N101" s="218"/>
      <c r="O101" s="218"/>
      <c r="P101" s="218"/>
      <c r="Q101" s="218"/>
      <c r="R101" s="236">
        <f t="shared" ref="R101:R119" si="46">SUM(E101,J101)</f>
        <v>0</v>
      </c>
      <c r="T101" s="553"/>
      <c r="U101" s="553"/>
      <c r="V101" s="553"/>
      <c r="W101" s="553"/>
      <c r="X101" s="553"/>
      <c r="Y101" s="553"/>
      <c r="Z101" s="553"/>
      <c r="AA101" s="553"/>
      <c r="AB101" s="553"/>
      <c r="AC101" s="553"/>
      <c r="AD101" s="553"/>
      <c r="AE101" s="553"/>
      <c r="AF101" s="553"/>
      <c r="AG101" s="553"/>
      <c r="AH101" s="553"/>
      <c r="AI101" s="553"/>
    </row>
    <row r="102" spans="1:35" s="225" customFormat="1" ht="35.25" hidden="1" customHeight="1">
      <c r="A102" s="417" t="s">
        <v>346</v>
      </c>
      <c r="B102" s="554">
        <v>3012</v>
      </c>
      <c r="C102" s="554">
        <v>1060</v>
      </c>
      <c r="D102" s="507" t="s">
        <v>327</v>
      </c>
      <c r="E102" s="231">
        <f t="shared" si="44"/>
        <v>0</v>
      </c>
      <c r="F102" s="231"/>
      <c r="G102" s="218"/>
      <c r="H102" s="218"/>
      <c r="I102" s="218"/>
      <c r="J102" s="236">
        <f t="shared" si="45"/>
        <v>0</v>
      </c>
      <c r="K102" s="236"/>
      <c r="L102" s="218"/>
      <c r="M102" s="218"/>
      <c r="N102" s="218"/>
      <c r="O102" s="218"/>
      <c r="P102" s="218"/>
      <c r="Q102" s="218"/>
      <c r="R102" s="236">
        <f t="shared" si="46"/>
        <v>0</v>
      </c>
      <c r="T102" s="553"/>
      <c r="U102" s="553"/>
      <c r="V102" s="553"/>
      <c r="W102" s="553"/>
      <c r="X102" s="553"/>
      <c r="Y102" s="553"/>
      <c r="Z102" s="553"/>
      <c r="AA102" s="553"/>
      <c r="AB102" s="553"/>
      <c r="AC102" s="553"/>
      <c r="AD102" s="553"/>
      <c r="AE102" s="553"/>
      <c r="AF102" s="553"/>
      <c r="AG102" s="553"/>
      <c r="AH102" s="553"/>
      <c r="AI102" s="553"/>
    </row>
    <row r="103" spans="1:35" s="225" customFormat="1" ht="50.25" hidden="1" customHeight="1">
      <c r="A103" s="417" t="s">
        <v>336</v>
      </c>
      <c r="B103" s="554">
        <v>3022</v>
      </c>
      <c r="C103" s="554">
        <v>1060</v>
      </c>
      <c r="D103" s="507" t="s">
        <v>337</v>
      </c>
      <c r="E103" s="231">
        <f t="shared" ref="E103" si="47">SUM(F103,I103)</f>
        <v>0</v>
      </c>
      <c r="F103" s="231"/>
      <c r="G103" s="218"/>
      <c r="H103" s="218"/>
      <c r="I103" s="218"/>
      <c r="J103" s="236">
        <f t="shared" ref="J103:J114" si="48">SUM(L103,O103)</f>
        <v>0</v>
      </c>
      <c r="K103" s="236"/>
      <c r="L103" s="218"/>
      <c r="M103" s="218"/>
      <c r="N103" s="218"/>
      <c r="O103" s="218"/>
      <c r="P103" s="218"/>
      <c r="Q103" s="218"/>
      <c r="R103" s="236">
        <f t="shared" ref="R103:R106" si="49">SUM(E103,J103)</f>
        <v>0</v>
      </c>
      <c r="T103" s="553"/>
      <c r="U103" s="553"/>
      <c r="V103" s="553"/>
      <c r="W103" s="553"/>
      <c r="X103" s="553"/>
      <c r="Y103" s="553"/>
      <c r="Z103" s="553"/>
      <c r="AA103" s="553"/>
      <c r="AB103" s="553"/>
      <c r="AC103" s="553"/>
      <c r="AD103" s="553"/>
      <c r="AE103" s="553"/>
      <c r="AF103" s="553"/>
      <c r="AG103" s="553"/>
      <c r="AH103" s="553"/>
      <c r="AI103" s="553"/>
    </row>
    <row r="104" spans="1:35" s="225" customFormat="1" ht="34.5" hidden="1" customHeight="1">
      <c r="A104" s="403" t="s">
        <v>251</v>
      </c>
      <c r="B104" s="403" t="s">
        <v>249</v>
      </c>
      <c r="C104" s="399" t="s">
        <v>21</v>
      </c>
      <c r="D104" s="507" t="s">
        <v>257</v>
      </c>
      <c r="E104" s="231">
        <f>SUM(F104,I104)</f>
        <v>0</v>
      </c>
      <c r="F104" s="218"/>
      <c r="G104" s="218"/>
      <c r="H104" s="218"/>
      <c r="I104" s="218"/>
      <c r="J104" s="236">
        <f t="shared" si="48"/>
        <v>0</v>
      </c>
      <c r="K104" s="236"/>
      <c r="L104" s="218"/>
      <c r="M104" s="218"/>
      <c r="N104" s="218"/>
      <c r="O104" s="218"/>
      <c r="P104" s="218"/>
      <c r="Q104" s="218"/>
      <c r="R104" s="236">
        <f t="shared" si="49"/>
        <v>0</v>
      </c>
      <c r="T104" s="553"/>
      <c r="U104" s="553"/>
      <c r="V104" s="553"/>
      <c r="W104" s="553"/>
      <c r="X104" s="553"/>
      <c r="Y104" s="553"/>
      <c r="Z104" s="553"/>
      <c r="AA104" s="553"/>
      <c r="AB104" s="553"/>
      <c r="AC104" s="553"/>
      <c r="AD104" s="553"/>
      <c r="AE104" s="553"/>
      <c r="AF104" s="553"/>
      <c r="AG104" s="553"/>
      <c r="AH104" s="553"/>
      <c r="AI104" s="553"/>
    </row>
    <row r="105" spans="1:35" s="225" customFormat="1" ht="34.5" hidden="1" customHeight="1">
      <c r="A105" s="403" t="s">
        <v>254</v>
      </c>
      <c r="B105" s="555" t="s">
        <v>253</v>
      </c>
      <c r="C105" s="556" t="s">
        <v>61</v>
      </c>
      <c r="D105" s="507" t="s">
        <v>258</v>
      </c>
      <c r="E105" s="231">
        <f>SUM(F105,I105)</f>
        <v>0</v>
      </c>
      <c r="F105" s="557"/>
      <c r="G105" s="557"/>
      <c r="H105" s="557"/>
      <c r="I105" s="557"/>
      <c r="J105" s="558">
        <f t="shared" si="48"/>
        <v>0</v>
      </c>
      <c r="K105" s="558"/>
      <c r="L105" s="253"/>
      <c r="M105" s="253"/>
      <c r="N105" s="253"/>
      <c r="O105" s="253"/>
      <c r="P105" s="253"/>
      <c r="Q105" s="253"/>
      <c r="R105" s="558">
        <f t="shared" si="49"/>
        <v>0</v>
      </c>
      <c r="T105" s="553"/>
      <c r="U105" s="553"/>
      <c r="V105" s="553"/>
      <c r="W105" s="553"/>
      <c r="X105" s="553"/>
      <c r="Y105" s="553"/>
      <c r="Z105" s="553"/>
      <c r="AA105" s="553"/>
      <c r="AB105" s="553"/>
      <c r="AC105" s="553"/>
      <c r="AD105" s="553"/>
      <c r="AE105" s="553"/>
      <c r="AF105" s="553"/>
      <c r="AG105" s="553"/>
      <c r="AH105" s="553"/>
      <c r="AI105" s="553"/>
    </row>
    <row r="106" spans="1:35" s="225" customFormat="1" ht="44.25" hidden="1" customHeight="1">
      <c r="A106" s="403" t="s">
        <v>255</v>
      </c>
      <c r="B106" s="403" t="s">
        <v>252</v>
      </c>
      <c r="C106" s="531" t="s">
        <v>61</v>
      </c>
      <c r="D106" s="559" t="s">
        <v>22</v>
      </c>
      <c r="E106" s="231">
        <f>SUM(F106,I106)</f>
        <v>0</v>
      </c>
      <c r="F106" s="557"/>
      <c r="G106" s="557"/>
      <c r="H106" s="557"/>
      <c r="I106" s="557"/>
      <c r="J106" s="558">
        <f t="shared" si="48"/>
        <v>0</v>
      </c>
      <c r="K106" s="558"/>
      <c r="L106" s="253"/>
      <c r="M106" s="253"/>
      <c r="N106" s="253"/>
      <c r="O106" s="253"/>
      <c r="P106" s="253"/>
      <c r="Q106" s="253"/>
      <c r="R106" s="558">
        <f t="shared" si="49"/>
        <v>0</v>
      </c>
      <c r="T106" s="553"/>
      <c r="U106" s="553"/>
      <c r="V106" s="553"/>
      <c r="W106" s="553"/>
      <c r="X106" s="553"/>
      <c r="Y106" s="553"/>
      <c r="Z106" s="553"/>
      <c r="AA106" s="553"/>
      <c r="AB106" s="553"/>
      <c r="AC106" s="553"/>
      <c r="AD106" s="553"/>
      <c r="AE106" s="553"/>
      <c r="AF106" s="553"/>
      <c r="AG106" s="553"/>
      <c r="AH106" s="553"/>
      <c r="AI106" s="553"/>
    </row>
    <row r="107" spans="1:35" s="225" customFormat="1" ht="21.75" hidden="1" customHeight="1">
      <c r="A107" s="524" t="s">
        <v>345</v>
      </c>
      <c r="B107" s="554">
        <v>3041</v>
      </c>
      <c r="C107" s="560">
        <v>1040</v>
      </c>
      <c r="D107" s="561" t="s">
        <v>329</v>
      </c>
      <c r="E107" s="562">
        <f t="shared" si="44"/>
        <v>0</v>
      </c>
      <c r="F107" s="252"/>
      <c r="G107" s="253"/>
      <c r="H107" s="253"/>
      <c r="I107" s="253"/>
      <c r="J107" s="558">
        <f t="shared" si="48"/>
        <v>0</v>
      </c>
      <c r="K107" s="558"/>
      <c r="L107" s="253"/>
      <c r="M107" s="253"/>
      <c r="N107" s="253"/>
      <c r="O107" s="253"/>
      <c r="P107" s="253"/>
      <c r="Q107" s="253"/>
      <c r="R107" s="558">
        <f t="shared" si="46"/>
        <v>0</v>
      </c>
      <c r="T107" s="553"/>
      <c r="U107" s="553"/>
      <c r="V107" s="553"/>
      <c r="W107" s="553"/>
      <c r="X107" s="553"/>
      <c r="Y107" s="553"/>
      <c r="Z107" s="553"/>
      <c r="AA107" s="553"/>
      <c r="AB107" s="553"/>
      <c r="AC107" s="553"/>
      <c r="AD107" s="553"/>
      <c r="AE107" s="553"/>
      <c r="AF107" s="553"/>
      <c r="AG107" s="553"/>
      <c r="AH107" s="553"/>
      <c r="AI107" s="553"/>
    </row>
    <row r="108" spans="1:35" s="225" customFormat="1" ht="24" hidden="1" customHeight="1">
      <c r="A108" s="524" t="s">
        <v>395</v>
      </c>
      <c r="B108" s="554">
        <v>3042</v>
      </c>
      <c r="C108" s="560">
        <v>1040</v>
      </c>
      <c r="D108" s="561" t="s">
        <v>334</v>
      </c>
      <c r="E108" s="562">
        <f t="shared" si="44"/>
        <v>0</v>
      </c>
      <c r="F108" s="252"/>
      <c r="G108" s="253"/>
      <c r="H108" s="253"/>
      <c r="I108" s="253"/>
      <c r="J108" s="558">
        <f t="shared" si="48"/>
        <v>0</v>
      </c>
      <c r="K108" s="558"/>
      <c r="L108" s="253"/>
      <c r="M108" s="253"/>
      <c r="N108" s="253"/>
      <c r="O108" s="253"/>
      <c r="P108" s="253"/>
      <c r="Q108" s="253"/>
      <c r="R108" s="558">
        <f t="shared" si="46"/>
        <v>0</v>
      </c>
      <c r="T108" s="553"/>
      <c r="U108" s="553"/>
      <c r="V108" s="553"/>
      <c r="W108" s="553"/>
      <c r="X108" s="553"/>
      <c r="Y108" s="553"/>
      <c r="Z108" s="553"/>
      <c r="AA108" s="553"/>
      <c r="AB108" s="553"/>
      <c r="AC108" s="553"/>
      <c r="AD108" s="553"/>
      <c r="AE108" s="553"/>
      <c r="AF108" s="553"/>
      <c r="AG108" s="553"/>
      <c r="AH108" s="553"/>
      <c r="AI108" s="553"/>
    </row>
    <row r="109" spans="1:35" s="225" customFormat="1" ht="20.25" hidden="1" customHeight="1">
      <c r="A109" s="524" t="s">
        <v>344</v>
      </c>
      <c r="B109" s="554">
        <v>3043</v>
      </c>
      <c r="C109" s="560">
        <v>1040</v>
      </c>
      <c r="D109" s="561" t="s">
        <v>330</v>
      </c>
      <c r="E109" s="562">
        <f t="shared" si="44"/>
        <v>0</v>
      </c>
      <c r="F109" s="252"/>
      <c r="G109" s="253"/>
      <c r="H109" s="253"/>
      <c r="I109" s="253"/>
      <c r="J109" s="558">
        <f t="shared" si="48"/>
        <v>0</v>
      </c>
      <c r="K109" s="558"/>
      <c r="L109" s="253"/>
      <c r="M109" s="253"/>
      <c r="N109" s="253"/>
      <c r="O109" s="253"/>
      <c r="P109" s="253"/>
      <c r="Q109" s="253"/>
      <c r="R109" s="558">
        <f t="shared" si="46"/>
        <v>0</v>
      </c>
      <c r="T109" s="553"/>
      <c r="U109" s="553"/>
      <c r="V109" s="553"/>
      <c r="W109" s="553"/>
      <c r="X109" s="553"/>
      <c r="Y109" s="553"/>
      <c r="Z109" s="553"/>
      <c r="AA109" s="553"/>
      <c r="AB109" s="553"/>
      <c r="AC109" s="553"/>
      <c r="AD109" s="553"/>
      <c r="AE109" s="553"/>
      <c r="AF109" s="553"/>
      <c r="AG109" s="553"/>
      <c r="AH109" s="553"/>
      <c r="AI109" s="553"/>
    </row>
    <row r="110" spans="1:35" s="225" customFormat="1" ht="35.25" hidden="1" customHeight="1">
      <c r="A110" s="524" t="s">
        <v>343</v>
      </c>
      <c r="B110" s="554">
        <v>3044</v>
      </c>
      <c r="C110" s="560">
        <v>1040</v>
      </c>
      <c r="D110" s="561" t="s">
        <v>331</v>
      </c>
      <c r="E110" s="562">
        <f t="shared" si="44"/>
        <v>0</v>
      </c>
      <c r="F110" s="252"/>
      <c r="G110" s="253"/>
      <c r="H110" s="253"/>
      <c r="I110" s="253"/>
      <c r="J110" s="558">
        <f t="shared" si="48"/>
        <v>0</v>
      </c>
      <c r="K110" s="558"/>
      <c r="L110" s="253"/>
      <c r="M110" s="253"/>
      <c r="N110" s="253"/>
      <c r="O110" s="253"/>
      <c r="P110" s="253"/>
      <c r="Q110" s="253"/>
      <c r="R110" s="558">
        <f t="shared" si="46"/>
        <v>0</v>
      </c>
      <c r="T110" s="553"/>
      <c r="U110" s="553"/>
      <c r="V110" s="553"/>
      <c r="W110" s="553"/>
      <c r="X110" s="553"/>
      <c r="Y110" s="553"/>
      <c r="Z110" s="553"/>
      <c r="AA110" s="553"/>
      <c r="AB110" s="553"/>
      <c r="AC110" s="553"/>
      <c r="AD110" s="553"/>
      <c r="AE110" s="553"/>
      <c r="AF110" s="553"/>
      <c r="AG110" s="553"/>
      <c r="AH110" s="553"/>
      <c r="AI110" s="553"/>
    </row>
    <row r="111" spans="1:35" s="225" customFormat="1" ht="22.5" hidden="1" customHeight="1">
      <c r="A111" s="524" t="s">
        <v>342</v>
      </c>
      <c r="B111" s="554">
        <v>3045</v>
      </c>
      <c r="C111" s="560">
        <v>1040</v>
      </c>
      <c r="D111" s="561" t="s">
        <v>332</v>
      </c>
      <c r="E111" s="562">
        <f t="shared" si="44"/>
        <v>0</v>
      </c>
      <c r="F111" s="252"/>
      <c r="G111" s="253"/>
      <c r="H111" s="253"/>
      <c r="I111" s="253"/>
      <c r="J111" s="558">
        <f t="shared" si="48"/>
        <v>0</v>
      </c>
      <c r="K111" s="558"/>
      <c r="L111" s="253"/>
      <c r="M111" s="253"/>
      <c r="N111" s="253"/>
      <c r="O111" s="253"/>
      <c r="P111" s="253"/>
      <c r="Q111" s="253"/>
      <c r="R111" s="558">
        <f t="shared" si="46"/>
        <v>0</v>
      </c>
      <c r="T111" s="553"/>
      <c r="U111" s="553"/>
      <c r="V111" s="553"/>
      <c r="W111" s="553"/>
      <c r="X111" s="553"/>
      <c r="Y111" s="553"/>
      <c r="Z111" s="553"/>
      <c r="AA111" s="553"/>
      <c r="AB111" s="553"/>
      <c r="AC111" s="553"/>
      <c r="AD111" s="553"/>
      <c r="AE111" s="553"/>
      <c r="AF111" s="553"/>
      <c r="AG111" s="553"/>
      <c r="AH111" s="553"/>
      <c r="AI111" s="553"/>
    </row>
    <row r="112" spans="1:35" s="225" customFormat="1" ht="20.25" hidden="1" customHeight="1">
      <c r="A112" s="524" t="s">
        <v>341</v>
      </c>
      <c r="B112" s="554">
        <v>3046</v>
      </c>
      <c r="C112" s="560">
        <v>1040</v>
      </c>
      <c r="D112" s="561" t="s">
        <v>333</v>
      </c>
      <c r="E112" s="562">
        <f t="shared" si="44"/>
        <v>0</v>
      </c>
      <c r="F112" s="252"/>
      <c r="G112" s="253"/>
      <c r="H112" s="253"/>
      <c r="I112" s="253"/>
      <c r="J112" s="558">
        <f t="shared" si="48"/>
        <v>0</v>
      </c>
      <c r="K112" s="558"/>
      <c r="L112" s="253"/>
      <c r="M112" s="253"/>
      <c r="N112" s="253"/>
      <c r="O112" s="253"/>
      <c r="P112" s="253"/>
      <c r="Q112" s="253"/>
      <c r="R112" s="558">
        <f t="shared" si="46"/>
        <v>0</v>
      </c>
      <c r="T112" s="553"/>
      <c r="U112" s="553"/>
      <c r="V112" s="553"/>
      <c r="W112" s="553"/>
      <c r="X112" s="553"/>
      <c r="Y112" s="553"/>
      <c r="Z112" s="553"/>
      <c r="AA112" s="553"/>
      <c r="AB112" s="553"/>
      <c r="AC112" s="553"/>
      <c r="AD112" s="553"/>
      <c r="AE112" s="553"/>
      <c r="AF112" s="553"/>
      <c r="AG112" s="553"/>
      <c r="AH112" s="553"/>
      <c r="AI112" s="553"/>
    </row>
    <row r="113" spans="1:124" s="225" customFormat="1" ht="30.75" hidden="1" customHeight="1">
      <c r="A113" s="524" t="s">
        <v>340</v>
      </c>
      <c r="B113" s="554">
        <v>3047</v>
      </c>
      <c r="C113" s="560">
        <v>1040</v>
      </c>
      <c r="D113" s="561" t="s">
        <v>394</v>
      </c>
      <c r="E113" s="562">
        <f t="shared" si="44"/>
        <v>0</v>
      </c>
      <c r="F113" s="252"/>
      <c r="G113" s="253"/>
      <c r="H113" s="253"/>
      <c r="I113" s="253"/>
      <c r="J113" s="558">
        <f t="shared" si="48"/>
        <v>0</v>
      </c>
      <c r="K113" s="558"/>
      <c r="L113" s="253"/>
      <c r="M113" s="253"/>
      <c r="N113" s="253"/>
      <c r="O113" s="253"/>
      <c r="P113" s="253"/>
      <c r="Q113" s="253"/>
      <c r="R113" s="558">
        <f t="shared" si="46"/>
        <v>0</v>
      </c>
      <c r="T113" s="553"/>
      <c r="U113" s="553"/>
      <c r="V113" s="553"/>
      <c r="W113" s="553"/>
      <c r="X113" s="553"/>
      <c r="Y113" s="553"/>
      <c r="Z113" s="553"/>
      <c r="AA113" s="553"/>
      <c r="AB113" s="553"/>
      <c r="AC113" s="553"/>
      <c r="AD113" s="553"/>
      <c r="AE113" s="553"/>
      <c r="AF113" s="553"/>
      <c r="AG113" s="553"/>
      <c r="AH113" s="553"/>
      <c r="AI113" s="553"/>
    </row>
    <row r="114" spans="1:124" s="213" customFormat="1" ht="33" hidden="1" customHeight="1">
      <c r="A114" s="524" t="s">
        <v>339</v>
      </c>
      <c r="B114" s="554">
        <v>3050</v>
      </c>
      <c r="C114" s="554">
        <v>1070</v>
      </c>
      <c r="D114" s="507" t="s">
        <v>335</v>
      </c>
      <c r="E114" s="252">
        <f t="shared" si="44"/>
        <v>0</v>
      </c>
      <c r="F114" s="252"/>
      <c r="G114" s="253"/>
      <c r="H114" s="253"/>
      <c r="I114" s="253"/>
      <c r="J114" s="558">
        <f t="shared" si="48"/>
        <v>0</v>
      </c>
      <c r="K114" s="558"/>
      <c r="L114" s="253"/>
      <c r="M114" s="253"/>
      <c r="N114" s="253"/>
      <c r="O114" s="253"/>
      <c r="P114" s="253"/>
      <c r="Q114" s="253"/>
      <c r="R114" s="558">
        <f t="shared" si="46"/>
        <v>0</v>
      </c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</row>
    <row r="115" spans="1:124" s="213" customFormat="1" ht="33.75" hidden="1" customHeight="1">
      <c r="A115" s="417" t="s">
        <v>383</v>
      </c>
      <c r="B115" s="417" t="s">
        <v>384</v>
      </c>
      <c r="C115" s="524" t="s">
        <v>62</v>
      </c>
      <c r="D115" s="563" t="s">
        <v>382</v>
      </c>
      <c r="E115" s="231">
        <f t="shared" si="44"/>
        <v>0</v>
      </c>
      <c r="F115" s="252"/>
      <c r="G115" s="253"/>
      <c r="H115" s="253"/>
      <c r="I115" s="253"/>
      <c r="J115" s="252">
        <f t="shared" si="45"/>
        <v>0</v>
      </c>
      <c r="K115" s="252"/>
      <c r="L115" s="253"/>
      <c r="M115" s="253"/>
      <c r="N115" s="253"/>
      <c r="O115" s="253"/>
      <c r="P115" s="253"/>
      <c r="Q115" s="253"/>
      <c r="R115" s="252">
        <f t="shared" si="46"/>
        <v>0</v>
      </c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</row>
    <row r="116" spans="1:124" s="213" customFormat="1" ht="50.25" hidden="1" customHeight="1">
      <c r="A116" s="417" t="s">
        <v>397</v>
      </c>
      <c r="B116" s="417" t="s">
        <v>398</v>
      </c>
      <c r="C116" s="417" t="s">
        <v>62</v>
      </c>
      <c r="D116" s="239" t="s">
        <v>396</v>
      </c>
      <c r="E116" s="231">
        <f t="shared" si="44"/>
        <v>0</v>
      </c>
      <c r="F116" s="231"/>
      <c r="G116" s="218"/>
      <c r="H116" s="218"/>
      <c r="I116" s="218"/>
      <c r="J116" s="231">
        <f t="shared" ref="J116" si="50">SUM(L116,O116)</f>
        <v>0</v>
      </c>
      <c r="K116" s="231"/>
      <c r="L116" s="218"/>
      <c r="M116" s="218"/>
      <c r="N116" s="218"/>
      <c r="O116" s="218"/>
      <c r="P116" s="218"/>
      <c r="Q116" s="218"/>
      <c r="R116" s="231">
        <f t="shared" ref="R116" si="51">SUM(E116,J116)</f>
        <v>0</v>
      </c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</row>
    <row r="117" spans="1:124" s="213" customFormat="1" ht="38.25" hidden="1" customHeight="1">
      <c r="A117" s="417" t="s">
        <v>392</v>
      </c>
      <c r="B117" s="417" t="s">
        <v>387</v>
      </c>
      <c r="C117" s="417" t="s">
        <v>62</v>
      </c>
      <c r="D117" s="561" t="s">
        <v>338</v>
      </c>
      <c r="E117" s="231">
        <f t="shared" si="44"/>
        <v>0</v>
      </c>
      <c r="F117" s="231"/>
      <c r="G117" s="218"/>
      <c r="H117" s="218"/>
      <c r="I117" s="218"/>
      <c r="J117" s="231">
        <f t="shared" si="45"/>
        <v>0</v>
      </c>
      <c r="K117" s="231"/>
      <c r="L117" s="218"/>
      <c r="M117" s="218"/>
      <c r="N117" s="218"/>
      <c r="O117" s="218"/>
      <c r="P117" s="218"/>
      <c r="Q117" s="218"/>
      <c r="R117" s="231">
        <f t="shared" si="46"/>
        <v>0</v>
      </c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</row>
    <row r="118" spans="1:124" s="213" customFormat="1" ht="51" hidden="1" customHeight="1">
      <c r="A118" s="417" t="s">
        <v>391</v>
      </c>
      <c r="B118" s="417" t="s">
        <v>388</v>
      </c>
      <c r="C118" s="524" t="s">
        <v>55</v>
      </c>
      <c r="D118" s="561" t="s">
        <v>385</v>
      </c>
      <c r="E118" s="231">
        <f t="shared" si="44"/>
        <v>0</v>
      </c>
      <c r="F118" s="231"/>
      <c r="G118" s="218"/>
      <c r="H118" s="218"/>
      <c r="I118" s="218"/>
      <c r="J118" s="231">
        <f t="shared" si="45"/>
        <v>0</v>
      </c>
      <c r="K118" s="231"/>
      <c r="L118" s="218"/>
      <c r="M118" s="218"/>
      <c r="N118" s="218"/>
      <c r="O118" s="218"/>
      <c r="P118" s="218"/>
      <c r="Q118" s="218"/>
      <c r="R118" s="231">
        <f t="shared" si="46"/>
        <v>0</v>
      </c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</row>
    <row r="119" spans="1:124" s="213" customFormat="1" ht="65.25" hidden="1" customHeight="1">
      <c r="A119" s="417" t="s">
        <v>390</v>
      </c>
      <c r="B119" s="417" t="s">
        <v>389</v>
      </c>
      <c r="C119" s="524" t="s">
        <v>62</v>
      </c>
      <c r="D119" s="561" t="s">
        <v>386</v>
      </c>
      <c r="E119" s="536">
        <f t="shared" si="44"/>
        <v>0</v>
      </c>
      <c r="F119" s="252"/>
      <c r="G119" s="218"/>
      <c r="H119" s="218"/>
      <c r="I119" s="218"/>
      <c r="J119" s="231">
        <f t="shared" si="45"/>
        <v>0</v>
      </c>
      <c r="K119" s="231"/>
      <c r="L119" s="218"/>
      <c r="M119" s="218"/>
      <c r="N119" s="218"/>
      <c r="O119" s="218"/>
      <c r="P119" s="253"/>
      <c r="Q119" s="253"/>
      <c r="R119" s="252">
        <f t="shared" si="46"/>
        <v>0</v>
      </c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</row>
    <row r="120" spans="1:124" s="225" customFormat="1" ht="62.25" hidden="1" customHeight="1">
      <c r="A120" s="403" t="s">
        <v>259</v>
      </c>
      <c r="B120" s="403" t="s">
        <v>164</v>
      </c>
      <c r="C120" s="531" t="s">
        <v>63</v>
      </c>
      <c r="D120" s="507" t="s">
        <v>20</v>
      </c>
      <c r="E120" s="536">
        <f>SUM(F120,I128)</f>
        <v>0</v>
      </c>
      <c r="F120" s="231"/>
      <c r="G120" s="218"/>
      <c r="H120" s="218"/>
      <c r="I120" s="218"/>
      <c r="J120" s="236">
        <f t="shared" ref="J120:J123" si="52">SUM(L120,O120)</f>
        <v>0</v>
      </c>
      <c r="K120" s="236"/>
      <c r="L120" s="509"/>
      <c r="M120" s="218"/>
      <c r="N120" s="218"/>
      <c r="O120" s="509"/>
      <c r="P120" s="564"/>
      <c r="Q120" s="557"/>
      <c r="R120" s="558">
        <f t="shared" ref="R120:R121" si="53">SUM(E120,J120)</f>
        <v>0</v>
      </c>
      <c r="T120" s="553"/>
      <c r="U120" s="553"/>
      <c r="V120" s="553"/>
      <c r="W120" s="553"/>
      <c r="X120" s="553"/>
      <c r="Y120" s="553"/>
      <c r="Z120" s="553"/>
      <c r="AA120" s="553"/>
      <c r="AB120" s="553"/>
      <c r="AC120" s="553"/>
      <c r="AD120" s="553"/>
      <c r="AE120" s="553"/>
      <c r="AF120" s="553"/>
      <c r="AG120" s="553"/>
      <c r="AH120" s="553"/>
      <c r="AI120" s="553"/>
    </row>
    <row r="121" spans="1:124" s="225" customFormat="1" ht="31.5" hidden="1" customHeight="1">
      <c r="A121" s="403" t="s">
        <v>261</v>
      </c>
      <c r="B121" s="403" t="s">
        <v>165</v>
      </c>
      <c r="C121" s="399" t="s">
        <v>62</v>
      </c>
      <c r="D121" s="507" t="s">
        <v>260</v>
      </c>
      <c r="E121" s="231">
        <f>SUM(F121,I129)</f>
        <v>0</v>
      </c>
      <c r="F121" s="231"/>
      <c r="G121" s="231"/>
      <c r="H121" s="231"/>
      <c r="I121" s="231"/>
      <c r="J121" s="236">
        <f t="shared" si="52"/>
        <v>0</v>
      </c>
      <c r="K121" s="236"/>
      <c r="L121" s="231"/>
      <c r="M121" s="231"/>
      <c r="N121" s="231"/>
      <c r="O121" s="231"/>
      <c r="P121" s="231"/>
      <c r="Q121" s="231">
        <f>SUM(Q122:Q123)</f>
        <v>0</v>
      </c>
      <c r="R121" s="236">
        <f t="shared" si="53"/>
        <v>0</v>
      </c>
      <c r="T121" s="553"/>
      <c r="U121" s="553"/>
      <c r="V121" s="553"/>
      <c r="W121" s="553"/>
      <c r="X121" s="553"/>
      <c r="Y121" s="553"/>
      <c r="Z121" s="553"/>
      <c r="AA121" s="553"/>
      <c r="AB121" s="553"/>
      <c r="AC121" s="553"/>
      <c r="AD121" s="553"/>
      <c r="AE121" s="553"/>
      <c r="AF121" s="553"/>
      <c r="AG121" s="553"/>
      <c r="AH121" s="553"/>
      <c r="AI121" s="553"/>
    </row>
    <row r="122" spans="1:124" s="225" customFormat="1" ht="78" hidden="1" customHeight="1">
      <c r="A122" s="404" t="s">
        <v>263</v>
      </c>
      <c r="B122" s="404" t="s">
        <v>159</v>
      </c>
      <c r="C122" s="399" t="s">
        <v>62</v>
      </c>
      <c r="D122" s="256" t="s">
        <v>262</v>
      </c>
      <c r="E122" s="231">
        <f>SUM(F122,I130)</f>
        <v>0</v>
      </c>
      <c r="F122" s="216"/>
      <c r="G122" s="238"/>
      <c r="H122" s="238"/>
      <c r="I122" s="238"/>
      <c r="J122" s="236">
        <f t="shared" si="52"/>
        <v>0</v>
      </c>
      <c r="K122" s="236"/>
      <c r="L122" s="238"/>
      <c r="M122" s="238"/>
      <c r="N122" s="238"/>
      <c r="O122" s="238"/>
      <c r="P122" s="238"/>
      <c r="Q122" s="238"/>
      <c r="R122" s="235">
        <f>SUM(J122,E122)</f>
        <v>0</v>
      </c>
      <c r="T122" s="553"/>
      <c r="U122" s="553"/>
      <c r="V122" s="553"/>
      <c r="W122" s="553"/>
      <c r="X122" s="553"/>
      <c r="Y122" s="553"/>
      <c r="Z122" s="553"/>
      <c r="AA122" s="553"/>
      <c r="AB122" s="553"/>
      <c r="AC122" s="553"/>
      <c r="AD122" s="553"/>
      <c r="AE122" s="553"/>
      <c r="AF122" s="553"/>
      <c r="AG122" s="553"/>
      <c r="AH122" s="553"/>
      <c r="AI122" s="553"/>
    </row>
    <row r="123" spans="1:124" s="225" customFormat="1" ht="48" hidden="1" customHeight="1">
      <c r="A123" s="404" t="s">
        <v>264</v>
      </c>
      <c r="B123" s="404" t="s">
        <v>265</v>
      </c>
      <c r="C123" s="399" t="s">
        <v>21</v>
      </c>
      <c r="D123" s="256" t="s">
        <v>413</v>
      </c>
      <c r="E123" s="536">
        <f>SUM(F123,I132)</f>
        <v>0</v>
      </c>
      <c r="F123" s="216"/>
      <c r="G123" s="238"/>
      <c r="H123" s="238"/>
      <c r="I123" s="238"/>
      <c r="J123" s="236">
        <f t="shared" si="52"/>
        <v>0</v>
      </c>
      <c r="K123" s="236"/>
      <c r="L123" s="238"/>
      <c r="M123" s="238"/>
      <c r="N123" s="238"/>
      <c r="O123" s="238"/>
      <c r="P123" s="238"/>
      <c r="Q123" s="238"/>
      <c r="R123" s="235">
        <f>SUM(J123,E123)</f>
        <v>0</v>
      </c>
      <c r="T123" s="553"/>
      <c r="U123" s="553"/>
      <c r="V123" s="553"/>
      <c r="W123" s="553"/>
      <c r="X123" s="553"/>
      <c r="Y123" s="553"/>
      <c r="Z123" s="553"/>
      <c r="AA123" s="553"/>
      <c r="AB123" s="553"/>
      <c r="AC123" s="553"/>
      <c r="AD123" s="553"/>
      <c r="AE123" s="553"/>
      <c r="AF123" s="553"/>
      <c r="AG123" s="553"/>
      <c r="AH123" s="553"/>
      <c r="AI123" s="553"/>
    </row>
    <row r="124" spans="1:124" s="225" customFormat="1" ht="30" hidden="1" customHeight="1">
      <c r="A124" s="403" t="s">
        <v>269</v>
      </c>
      <c r="B124" s="403" t="s">
        <v>207</v>
      </c>
      <c r="C124" s="399" t="s">
        <v>54</v>
      </c>
      <c r="D124" s="256" t="s">
        <v>210</v>
      </c>
      <c r="E124" s="536">
        <f t="shared" ref="E124:E131" si="54">SUM(F124,I134)</f>
        <v>0</v>
      </c>
      <c r="F124" s="231"/>
      <c r="G124" s="218"/>
      <c r="H124" s="218"/>
      <c r="I124" s="218"/>
      <c r="J124" s="236">
        <f t="shared" ref="J124:J151" si="55">SUM(L124,O124)</f>
        <v>0</v>
      </c>
      <c r="K124" s="236"/>
      <c r="L124" s="218"/>
      <c r="M124" s="218"/>
      <c r="N124" s="218"/>
      <c r="O124" s="218"/>
      <c r="P124" s="218"/>
      <c r="Q124" s="218"/>
      <c r="R124" s="236">
        <f>SUM(E124,J124)</f>
        <v>0</v>
      </c>
      <c r="T124" s="553"/>
      <c r="U124" s="553"/>
      <c r="V124" s="553"/>
      <c r="W124" s="553"/>
      <c r="X124" s="553"/>
      <c r="Y124" s="553"/>
      <c r="Z124" s="553"/>
      <c r="AA124" s="553"/>
      <c r="AB124" s="553"/>
      <c r="AC124" s="553"/>
      <c r="AD124" s="553"/>
      <c r="AE124" s="553"/>
      <c r="AF124" s="553"/>
      <c r="AG124" s="553"/>
      <c r="AH124" s="553"/>
      <c r="AI124" s="553"/>
    </row>
    <row r="125" spans="1:124" s="262" customFormat="1" ht="22.5" hidden="1" customHeight="1">
      <c r="A125" s="401"/>
      <c r="B125" s="401"/>
      <c r="C125" s="402"/>
      <c r="D125" s="256"/>
      <c r="E125" s="246">
        <f t="shared" si="54"/>
        <v>0</v>
      </c>
      <c r="F125" s="252"/>
      <c r="G125" s="253"/>
      <c r="H125" s="253"/>
      <c r="I125" s="253"/>
      <c r="J125" s="254">
        <f t="shared" si="55"/>
        <v>0</v>
      </c>
      <c r="K125" s="254"/>
      <c r="L125" s="259"/>
      <c r="M125" s="259"/>
      <c r="N125" s="259"/>
      <c r="O125" s="259"/>
      <c r="P125" s="259"/>
      <c r="Q125" s="259"/>
      <c r="R125" s="254">
        <f>SUM(E125,J125)</f>
        <v>0</v>
      </c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  <c r="AM125" s="260"/>
      <c r="AN125" s="260"/>
      <c r="AO125" s="260"/>
      <c r="AP125" s="260"/>
      <c r="AQ125" s="261"/>
      <c r="AR125" s="261"/>
      <c r="AS125" s="261"/>
      <c r="AT125" s="261"/>
      <c r="AU125" s="261"/>
      <c r="AV125" s="261"/>
      <c r="AW125" s="261"/>
      <c r="AX125" s="261"/>
      <c r="AY125" s="261"/>
      <c r="AZ125" s="261"/>
      <c r="BA125" s="261"/>
      <c r="BB125" s="261"/>
      <c r="BC125" s="261"/>
      <c r="BD125" s="261"/>
      <c r="BE125" s="261"/>
      <c r="BF125" s="261"/>
      <c r="BG125" s="261"/>
      <c r="BH125" s="261"/>
      <c r="BI125" s="261"/>
      <c r="BJ125" s="261"/>
      <c r="BK125" s="261"/>
      <c r="BL125" s="261"/>
      <c r="BM125" s="261"/>
      <c r="BN125" s="261"/>
      <c r="BO125" s="261"/>
      <c r="BP125" s="261"/>
      <c r="BQ125" s="261"/>
      <c r="BR125" s="261"/>
      <c r="BS125" s="261"/>
      <c r="BT125" s="261"/>
      <c r="BU125" s="261"/>
      <c r="BV125" s="261"/>
      <c r="BW125" s="261"/>
      <c r="BX125" s="261"/>
      <c r="BY125" s="261"/>
      <c r="BZ125" s="261"/>
      <c r="CA125" s="261"/>
      <c r="CB125" s="261"/>
      <c r="CC125" s="261"/>
      <c r="CD125" s="261"/>
      <c r="CE125" s="261"/>
      <c r="CF125" s="261"/>
      <c r="CG125" s="261"/>
      <c r="CH125" s="261"/>
      <c r="CI125" s="261"/>
      <c r="CJ125" s="261"/>
      <c r="CK125" s="261"/>
      <c r="CL125" s="261"/>
      <c r="CM125" s="261"/>
      <c r="CN125" s="261"/>
      <c r="CO125" s="261"/>
      <c r="CP125" s="261"/>
      <c r="CQ125" s="261"/>
      <c r="CR125" s="261"/>
      <c r="CS125" s="261"/>
      <c r="CT125" s="261"/>
      <c r="CU125" s="261"/>
      <c r="CV125" s="261"/>
      <c r="CW125" s="261"/>
      <c r="CX125" s="261"/>
      <c r="CY125" s="261"/>
      <c r="CZ125" s="261"/>
      <c r="DA125" s="261"/>
      <c r="DB125" s="261"/>
      <c r="DC125" s="261"/>
      <c r="DD125" s="261"/>
      <c r="DE125" s="261"/>
      <c r="DF125" s="261"/>
      <c r="DG125" s="261"/>
      <c r="DH125" s="261"/>
      <c r="DI125" s="261"/>
      <c r="DJ125" s="261"/>
      <c r="DK125" s="261"/>
      <c r="DL125" s="261"/>
      <c r="DM125" s="261"/>
      <c r="DN125" s="261"/>
      <c r="DO125" s="261"/>
      <c r="DP125" s="261"/>
      <c r="DQ125" s="261"/>
      <c r="DR125" s="261"/>
      <c r="DS125" s="261"/>
      <c r="DT125" s="261"/>
    </row>
    <row r="126" spans="1:124" s="213" customFormat="1" ht="22.5" hidden="1" customHeight="1">
      <c r="A126" s="403"/>
      <c r="B126" s="403"/>
      <c r="C126" s="399"/>
      <c r="D126" s="256"/>
      <c r="E126" s="246">
        <f t="shared" si="54"/>
        <v>0</v>
      </c>
      <c r="F126" s="241"/>
      <c r="G126" s="218"/>
      <c r="H126" s="218"/>
      <c r="I126" s="218"/>
      <c r="J126" s="212">
        <f t="shared" si="55"/>
        <v>0</v>
      </c>
      <c r="K126" s="212"/>
      <c r="L126" s="211"/>
      <c r="M126" s="211"/>
      <c r="N126" s="211"/>
      <c r="O126" s="211"/>
      <c r="P126" s="211"/>
      <c r="Q126" s="211"/>
      <c r="R126" s="263">
        <f>SUM(E126,J126)</f>
        <v>0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1"/>
      <c r="AS126" s="251"/>
      <c r="AT126" s="251"/>
      <c r="AU126" s="251"/>
      <c r="AV126" s="251"/>
      <c r="AW126" s="251"/>
      <c r="AX126" s="251"/>
      <c r="AY126" s="251"/>
      <c r="AZ126" s="251"/>
      <c r="BA126" s="251"/>
      <c r="BB126" s="251"/>
      <c r="BC126" s="251"/>
      <c r="BD126" s="251"/>
      <c r="BE126" s="251"/>
      <c r="BF126" s="251"/>
      <c r="BG126" s="251"/>
      <c r="BH126" s="251"/>
      <c r="BI126" s="251"/>
      <c r="BJ126" s="251"/>
      <c r="BK126" s="251"/>
      <c r="BL126" s="251"/>
      <c r="BM126" s="251"/>
      <c r="BN126" s="251"/>
      <c r="BO126" s="251"/>
      <c r="BP126" s="251"/>
      <c r="BQ126" s="251"/>
      <c r="BR126" s="251"/>
      <c r="BS126" s="251"/>
      <c r="BT126" s="251"/>
      <c r="BU126" s="251"/>
      <c r="BV126" s="251"/>
      <c r="BW126" s="251"/>
      <c r="BX126" s="251"/>
      <c r="BY126" s="251"/>
      <c r="BZ126" s="251"/>
      <c r="CA126" s="251"/>
      <c r="CB126" s="251"/>
      <c r="CC126" s="251"/>
      <c r="CD126" s="251"/>
      <c r="CE126" s="251"/>
      <c r="CF126" s="251"/>
      <c r="CG126" s="251"/>
      <c r="CH126" s="251"/>
      <c r="CI126" s="251"/>
      <c r="CJ126" s="251"/>
      <c r="CK126" s="251"/>
      <c r="CL126" s="251"/>
      <c r="CM126" s="251"/>
      <c r="CN126" s="251"/>
      <c r="CO126" s="251"/>
      <c r="CP126" s="251"/>
      <c r="CQ126" s="251"/>
      <c r="CR126" s="251"/>
      <c r="CS126" s="251"/>
      <c r="CT126" s="251"/>
      <c r="CU126" s="251"/>
      <c r="CV126" s="251"/>
      <c r="CW126" s="251"/>
      <c r="CX126" s="251"/>
      <c r="CY126" s="251"/>
      <c r="CZ126" s="251"/>
      <c r="DA126" s="251"/>
      <c r="DB126" s="251"/>
      <c r="DC126" s="251"/>
      <c r="DD126" s="251"/>
      <c r="DE126" s="251"/>
      <c r="DF126" s="251"/>
      <c r="DG126" s="251"/>
      <c r="DH126" s="251"/>
      <c r="DI126" s="251"/>
      <c r="DJ126" s="251"/>
      <c r="DK126" s="251"/>
      <c r="DL126" s="251"/>
      <c r="DM126" s="251"/>
      <c r="DN126" s="251"/>
      <c r="DO126" s="251"/>
      <c r="DP126" s="251"/>
      <c r="DQ126" s="251"/>
      <c r="DR126" s="251"/>
      <c r="DS126" s="251"/>
      <c r="DT126" s="251"/>
    </row>
    <row r="127" spans="1:124" s="213" customFormat="1" ht="22.5" hidden="1" customHeight="1">
      <c r="A127" s="404"/>
      <c r="B127" s="404"/>
      <c r="C127" s="399"/>
      <c r="D127" s="256"/>
      <c r="E127" s="246">
        <f t="shared" si="54"/>
        <v>0</v>
      </c>
      <c r="F127" s="216"/>
      <c r="G127" s="257"/>
      <c r="H127" s="257"/>
      <c r="I127" s="257"/>
      <c r="J127" s="217">
        <f>SUM(L127,O127)</f>
        <v>0</v>
      </c>
      <c r="K127" s="217"/>
      <c r="L127" s="257"/>
      <c r="M127" s="257"/>
      <c r="N127" s="257"/>
      <c r="O127" s="257"/>
      <c r="P127" s="257"/>
      <c r="Q127" s="257"/>
      <c r="R127" s="264">
        <f>SUM(J127,E127)</f>
        <v>0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  <c r="AM127" s="251"/>
      <c r="AN127" s="251"/>
      <c r="AO127" s="251"/>
      <c r="AP127" s="251"/>
      <c r="AQ127" s="251"/>
      <c r="AR127" s="251"/>
      <c r="AS127" s="251"/>
      <c r="AT127" s="251"/>
      <c r="AU127" s="251"/>
      <c r="AV127" s="251"/>
      <c r="AW127" s="251"/>
      <c r="AX127" s="251"/>
      <c r="AY127" s="251"/>
      <c r="AZ127" s="251"/>
      <c r="BA127" s="251"/>
      <c r="BB127" s="251"/>
      <c r="BC127" s="251"/>
      <c r="BD127" s="251"/>
      <c r="BE127" s="251"/>
      <c r="BF127" s="251"/>
      <c r="BG127" s="251"/>
      <c r="BH127" s="251"/>
      <c r="BI127" s="251"/>
      <c r="BJ127" s="251"/>
      <c r="BK127" s="251"/>
      <c r="BL127" s="251"/>
      <c r="BM127" s="251"/>
      <c r="BN127" s="251"/>
      <c r="BO127" s="251"/>
      <c r="BP127" s="251"/>
      <c r="BQ127" s="251"/>
      <c r="BR127" s="251"/>
      <c r="BS127" s="251"/>
      <c r="BT127" s="251"/>
      <c r="BU127" s="251"/>
      <c r="BV127" s="251"/>
      <c r="BW127" s="251"/>
      <c r="BX127" s="251"/>
      <c r="BY127" s="251"/>
      <c r="BZ127" s="251"/>
      <c r="CA127" s="251"/>
      <c r="CB127" s="251"/>
      <c r="CC127" s="251"/>
      <c r="CD127" s="251"/>
      <c r="CE127" s="251"/>
      <c r="CF127" s="251"/>
      <c r="CG127" s="251"/>
      <c r="CH127" s="251"/>
      <c r="CI127" s="251"/>
      <c r="CJ127" s="251"/>
      <c r="CK127" s="251"/>
      <c r="CL127" s="251"/>
      <c r="CM127" s="251"/>
      <c r="CN127" s="251"/>
      <c r="CO127" s="251"/>
      <c r="CP127" s="251"/>
      <c r="CQ127" s="251"/>
      <c r="CR127" s="251"/>
      <c r="CS127" s="251"/>
      <c r="CT127" s="251"/>
      <c r="CU127" s="251"/>
      <c r="CV127" s="251"/>
      <c r="CW127" s="251"/>
      <c r="CX127" s="251"/>
      <c r="CY127" s="251"/>
      <c r="CZ127" s="251"/>
      <c r="DA127" s="251"/>
      <c r="DB127" s="251"/>
      <c r="DC127" s="251"/>
      <c r="DD127" s="251"/>
      <c r="DE127" s="251"/>
      <c r="DF127" s="251"/>
      <c r="DG127" s="251"/>
      <c r="DH127" s="251"/>
      <c r="DI127" s="251"/>
      <c r="DJ127" s="251"/>
      <c r="DK127" s="251"/>
      <c r="DL127" s="251"/>
      <c r="DM127" s="251"/>
      <c r="DN127" s="251"/>
      <c r="DO127" s="251"/>
      <c r="DP127" s="251"/>
      <c r="DQ127" s="251"/>
      <c r="DR127" s="251"/>
      <c r="DS127" s="251"/>
      <c r="DT127" s="251"/>
    </row>
    <row r="128" spans="1:124" s="213" customFormat="1" ht="22.5" hidden="1" customHeight="1">
      <c r="A128" s="403"/>
      <c r="B128" s="403"/>
      <c r="C128" s="399"/>
      <c r="D128" s="256"/>
      <c r="E128" s="246">
        <f t="shared" si="54"/>
        <v>0</v>
      </c>
      <c r="F128" s="231"/>
      <c r="G128" s="218"/>
      <c r="H128" s="218"/>
      <c r="I128" s="218"/>
      <c r="J128" s="212">
        <f t="shared" si="55"/>
        <v>0</v>
      </c>
      <c r="K128" s="212"/>
      <c r="L128" s="211"/>
      <c r="M128" s="211"/>
      <c r="N128" s="211"/>
      <c r="O128" s="211"/>
      <c r="P128" s="211"/>
      <c r="Q128" s="211"/>
      <c r="R128" s="263">
        <f t="shared" ref="R128:R136" si="56">SUM(E128,J128)</f>
        <v>0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  <c r="AM128" s="251"/>
      <c r="AN128" s="251"/>
      <c r="AO128" s="251"/>
      <c r="AP128" s="251"/>
      <c r="AQ128" s="251"/>
      <c r="AR128" s="251"/>
      <c r="AS128" s="251"/>
      <c r="AT128" s="251"/>
      <c r="AU128" s="251"/>
      <c r="AV128" s="251"/>
      <c r="AW128" s="251"/>
      <c r="AX128" s="251"/>
      <c r="AY128" s="251"/>
      <c r="AZ128" s="251"/>
      <c r="BA128" s="251"/>
      <c r="BB128" s="251"/>
      <c r="BC128" s="251"/>
      <c r="BD128" s="251"/>
      <c r="BE128" s="251"/>
      <c r="BF128" s="251"/>
      <c r="BG128" s="251"/>
      <c r="BH128" s="251"/>
      <c r="BI128" s="251"/>
      <c r="BJ128" s="251"/>
      <c r="BK128" s="251"/>
      <c r="BL128" s="251"/>
      <c r="BM128" s="251"/>
      <c r="BN128" s="251"/>
      <c r="BO128" s="251"/>
      <c r="BP128" s="251"/>
      <c r="BQ128" s="251"/>
      <c r="BR128" s="251"/>
      <c r="BS128" s="251"/>
      <c r="BT128" s="251"/>
      <c r="BU128" s="251"/>
      <c r="BV128" s="251"/>
      <c r="BW128" s="251"/>
      <c r="BX128" s="251"/>
      <c r="BY128" s="251"/>
      <c r="BZ128" s="251"/>
      <c r="CA128" s="251"/>
      <c r="CB128" s="251"/>
      <c r="CC128" s="251"/>
      <c r="CD128" s="251"/>
      <c r="CE128" s="251"/>
      <c r="CF128" s="251"/>
      <c r="CG128" s="251"/>
      <c r="CH128" s="251"/>
      <c r="CI128" s="251"/>
      <c r="CJ128" s="251"/>
      <c r="CK128" s="251"/>
      <c r="CL128" s="251"/>
      <c r="CM128" s="251"/>
      <c r="CN128" s="251"/>
      <c r="CO128" s="251"/>
      <c r="CP128" s="251"/>
      <c r="CQ128" s="251"/>
      <c r="CR128" s="251"/>
      <c r="CS128" s="251"/>
      <c r="CT128" s="251"/>
      <c r="CU128" s="251"/>
      <c r="CV128" s="251"/>
      <c r="CW128" s="251"/>
      <c r="CX128" s="251"/>
      <c r="CY128" s="251"/>
      <c r="CZ128" s="251"/>
      <c r="DA128" s="251"/>
      <c r="DB128" s="251"/>
      <c r="DC128" s="251"/>
      <c r="DD128" s="251"/>
      <c r="DE128" s="251"/>
      <c r="DF128" s="251"/>
      <c r="DG128" s="251"/>
      <c r="DH128" s="251"/>
      <c r="DI128" s="251"/>
      <c r="DJ128" s="251"/>
      <c r="DK128" s="251"/>
      <c r="DL128" s="251"/>
      <c r="DM128" s="251"/>
      <c r="DN128" s="251"/>
      <c r="DO128" s="251"/>
      <c r="DP128" s="251"/>
      <c r="DQ128" s="251"/>
      <c r="DR128" s="251"/>
      <c r="DS128" s="251"/>
      <c r="DT128" s="251"/>
    </row>
    <row r="129" spans="1:124" s="213" customFormat="1" ht="22.5" hidden="1" customHeight="1">
      <c r="A129" s="405"/>
      <c r="B129" s="403"/>
      <c r="C129" s="399"/>
      <c r="D129" s="265"/>
      <c r="E129" s="246">
        <f t="shared" si="54"/>
        <v>0</v>
      </c>
      <c r="F129" s="231"/>
      <c r="G129" s="218"/>
      <c r="H129" s="218"/>
      <c r="I129" s="218"/>
      <c r="J129" s="212"/>
      <c r="K129" s="212"/>
      <c r="L129" s="211"/>
      <c r="M129" s="211"/>
      <c r="N129" s="211"/>
      <c r="O129" s="211"/>
      <c r="P129" s="211"/>
      <c r="Q129" s="211"/>
      <c r="R129" s="263">
        <f t="shared" si="56"/>
        <v>0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  <c r="AM129" s="251"/>
      <c r="AN129" s="251"/>
      <c r="AO129" s="251"/>
      <c r="AP129" s="251"/>
      <c r="AQ129" s="251"/>
      <c r="AR129" s="251"/>
      <c r="AS129" s="251"/>
      <c r="AT129" s="251"/>
      <c r="AU129" s="251"/>
      <c r="AV129" s="251"/>
      <c r="AW129" s="251"/>
      <c r="AX129" s="251"/>
      <c r="AY129" s="251"/>
      <c r="AZ129" s="251"/>
      <c r="BA129" s="251"/>
      <c r="BB129" s="251"/>
      <c r="BC129" s="251"/>
      <c r="BD129" s="251"/>
      <c r="BE129" s="251"/>
      <c r="BF129" s="251"/>
      <c r="BG129" s="251"/>
      <c r="BH129" s="251"/>
      <c r="BI129" s="251"/>
      <c r="BJ129" s="251"/>
      <c r="BK129" s="251"/>
      <c r="BL129" s="251"/>
      <c r="BM129" s="251"/>
      <c r="BN129" s="251"/>
      <c r="BO129" s="251"/>
      <c r="BP129" s="251"/>
      <c r="BQ129" s="251"/>
      <c r="BR129" s="251"/>
      <c r="BS129" s="251"/>
      <c r="BT129" s="251"/>
      <c r="BU129" s="251"/>
      <c r="BV129" s="251"/>
      <c r="BW129" s="251"/>
      <c r="BX129" s="251"/>
      <c r="BY129" s="251"/>
      <c r="BZ129" s="251"/>
      <c r="CA129" s="251"/>
      <c r="CB129" s="251"/>
      <c r="CC129" s="251"/>
      <c r="CD129" s="251"/>
      <c r="CE129" s="251"/>
      <c r="CF129" s="251"/>
      <c r="CG129" s="251"/>
      <c r="CH129" s="251"/>
      <c r="CI129" s="251"/>
      <c r="CJ129" s="251"/>
      <c r="CK129" s="251"/>
      <c r="CL129" s="251"/>
      <c r="CM129" s="251"/>
      <c r="CN129" s="251"/>
      <c r="CO129" s="251"/>
      <c r="CP129" s="251"/>
      <c r="CQ129" s="251"/>
      <c r="CR129" s="251"/>
      <c r="CS129" s="251"/>
      <c r="CT129" s="251"/>
      <c r="CU129" s="251"/>
      <c r="CV129" s="251"/>
      <c r="CW129" s="251"/>
      <c r="CX129" s="251"/>
      <c r="CY129" s="251"/>
      <c r="CZ129" s="251"/>
      <c r="DA129" s="251"/>
      <c r="DB129" s="251"/>
      <c r="DC129" s="251"/>
      <c r="DD129" s="251"/>
      <c r="DE129" s="251"/>
      <c r="DF129" s="251"/>
      <c r="DG129" s="251"/>
      <c r="DH129" s="251"/>
      <c r="DI129" s="251"/>
      <c r="DJ129" s="251"/>
      <c r="DK129" s="251"/>
      <c r="DL129" s="251"/>
      <c r="DM129" s="251"/>
      <c r="DN129" s="251"/>
      <c r="DO129" s="251"/>
      <c r="DP129" s="251"/>
      <c r="DQ129" s="251"/>
      <c r="DR129" s="251"/>
      <c r="DS129" s="251"/>
      <c r="DT129" s="251"/>
    </row>
    <row r="130" spans="1:124" s="232" customFormat="1" ht="22.5" hidden="1" customHeight="1">
      <c r="A130" s="405"/>
      <c r="B130" s="403"/>
      <c r="C130" s="399"/>
      <c r="D130" s="239"/>
      <c r="E130" s="246">
        <f t="shared" si="54"/>
        <v>0</v>
      </c>
      <c r="F130" s="231"/>
      <c r="G130" s="218"/>
      <c r="H130" s="218"/>
      <c r="I130" s="218"/>
      <c r="J130" s="212">
        <f t="shared" si="55"/>
        <v>0</v>
      </c>
      <c r="K130" s="212"/>
      <c r="L130" s="211"/>
      <c r="M130" s="211"/>
      <c r="N130" s="211"/>
      <c r="O130" s="211"/>
      <c r="P130" s="211"/>
      <c r="Q130" s="211"/>
      <c r="R130" s="263">
        <f t="shared" si="56"/>
        <v>0</v>
      </c>
    </row>
    <row r="131" spans="1:124" s="213" customFormat="1" ht="22.5" hidden="1" customHeight="1">
      <c r="A131" s="405"/>
      <c r="B131" s="403"/>
      <c r="C131" s="399"/>
      <c r="D131" s="256"/>
      <c r="E131" s="246">
        <f t="shared" si="54"/>
        <v>0</v>
      </c>
      <c r="F131" s="241"/>
      <c r="G131" s="241"/>
      <c r="H131" s="241"/>
      <c r="I131" s="241">
        <f t="shared" ref="I131:R131" si="57">SUM(I132:I140)</f>
        <v>0</v>
      </c>
      <c r="J131" s="241">
        <f t="shared" si="57"/>
        <v>0</v>
      </c>
      <c r="K131" s="241"/>
      <c r="L131" s="241">
        <f t="shared" si="57"/>
        <v>0</v>
      </c>
      <c r="M131" s="241">
        <f t="shared" si="57"/>
        <v>0</v>
      </c>
      <c r="N131" s="241">
        <f t="shared" si="57"/>
        <v>0</v>
      </c>
      <c r="O131" s="241">
        <f t="shared" si="57"/>
        <v>0</v>
      </c>
      <c r="P131" s="241">
        <f t="shared" si="57"/>
        <v>0</v>
      </c>
      <c r="Q131" s="241">
        <f t="shared" si="57"/>
        <v>0</v>
      </c>
      <c r="R131" s="241">
        <f t="shared" si="57"/>
        <v>0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  <c r="AM131" s="251"/>
      <c r="AN131" s="251"/>
      <c r="AO131" s="251"/>
      <c r="AP131" s="251"/>
      <c r="AQ131" s="251"/>
      <c r="AR131" s="251"/>
      <c r="AS131" s="251"/>
      <c r="AT131" s="251"/>
      <c r="AU131" s="251"/>
      <c r="AV131" s="251"/>
      <c r="AW131" s="251"/>
      <c r="AX131" s="251"/>
      <c r="AY131" s="251"/>
      <c r="AZ131" s="251"/>
      <c r="BA131" s="251"/>
      <c r="BB131" s="251"/>
      <c r="BC131" s="251"/>
      <c r="BD131" s="251"/>
      <c r="BE131" s="251"/>
      <c r="BF131" s="251"/>
      <c r="BG131" s="251"/>
      <c r="BH131" s="251"/>
      <c r="BI131" s="251"/>
      <c r="BJ131" s="251"/>
      <c r="BK131" s="251"/>
      <c r="BL131" s="251"/>
      <c r="BM131" s="251"/>
      <c r="BN131" s="251"/>
      <c r="BO131" s="251"/>
      <c r="BP131" s="251"/>
      <c r="BQ131" s="251"/>
      <c r="BR131" s="251"/>
      <c r="BS131" s="251"/>
      <c r="BT131" s="251"/>
      <c r="BU131" s="251"/>
      <c r="BV131" s="251"/>
      <c r="BW131" s="251"/>
      <c r="BX131" s="251"/>
      <c r="BY131" s="251"/>
      <c r="BZ131" s="251"/>
      <c r="CA131" s="251"/>
      <c r="CB131" s="251"/>
      <c r="CC131" s="251"/>
      <c r="CD131" s="251"/>
      <c r="CE131" s="251"/>
      <c r="CF131" s="251"/>
      <c r="CG131" s="251"/>
      <c r="CH131" s="251"/>
      <c r="CI131" s="251"/>
      <c r="CJ131" s="251"/>
      <c r="CK131" s="251"/>
      <c r="CL131" s="251"/>
      <c r="CM131" s="251"/>
      <c r="CN131" s="251"/>
      <c r="CO131" s="251"/>
      <c r="CP131" s="251"/>
      <c r="CQ131" s="251"/>
      <c r="CR131" s="251"/>
      <c r="CS131" s="251"/>
      <c r="CT131" s="251"/>
      <c r="CU131" s="251"/>
      <c r="CV131" s="251"/>
      <c r="CW131" s="251"/>
      <c r="CX131" s="251"/>
      <c r="CY131" s="251"/>
      <c r="CZ131" s="251"/>
      <c r="DA131" s="251"/>
      <c r="DB131" s="251"/>
      <c r="DC131" s="251"/>
      <c r="DD131" s="251"/>
      <c r="DE131" s="251"/>
      <c r="DF131" s="251"/>
      <c r="DG131" s="251"/>
      <c r="DH131" s="251"/>
      <c r="DI131" s="251"/>
      <c r="DJ131" s="251"/>
      <c r="DK131" s="251"/>
      <c r="DL131" s="251"/>
      <c r="DM131" s="251"/>
      <c r="DN131" s="251"/>
      <c r="DO131" s="251"/>
      <c r="DP131" s="251"/>
      <c r="DQ131" s="251"/>
      <c r="DR131" s="251"/>
      <c r="DS131" s="251"/>
      <c r="DT131" s="251"/>
    </row>
    <row r="132" spans="1:124" s="234" customFormat="1" ht="22.5" hidden="1" customHeight="1">
      <c r="A132" s="406"/>
      <c r="B132" s="407"/>
      <c r="C132" s="408"/>
      <c r="D132" s="226"/>
      <c r="E132" s="233">
        <f>SUM(F132,I132)</f>
        <v>0</v>
      </c>
      <c r="F132" s="233"/>
      <c r="G132" s="223"/>
      <c r="H132" s="223"/>
      <c r="I132" s="223"/>
      <c r="J132" s="250">
        <f t="shared" si="55"/>
        <v>0</v>
      </c>
      <c r="K132" s="250"/>
      <c r="L132" s="266"/>
      <c r="M132" s="266"/>
      <c r="N132" s="266"/>
      <c r="O132" s="266"/>
      <c r="P132" s="266"/>
      <c r="Q132" s="266"/>
      <c r="R132" s="250">
        <f t="shared" si="56"/>
        <v>0</v>
      </c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O132" s="255"/>
      <c r="AP132" s="255"/>
      <c r="AQ132" s="255"/>
      <c r="AR132" s="255"/>
      <c r="AS132" s="255"/>
      <c r="AT132" s="255"/>
      <c r="AU132" s="255"/>
      <c r="AV132" s="255"/>
      <c r="AW132" s="255"/>
      <c r="AX132" s="255"/>
      <c r="AY132" s="255"/>
      <c r="AZ132" s="255"/>
      <c r="BA132" s="255"/>
      <c r="BB132" s="255"/>
      <c r="BC132" s="255"/>
      <c r="BD132" s="255"/>
      <c r="BE132" s="255"/>
      <c r="BF132" s="255"/>
      <c r="BG132" s="255"/>
      <c r="BH132" s="255"/>
      <c r="BI132" s="255"/>
      <c r="BJ132" s="255"/>
      <c r="BK132" s="255"/>
      <c r="BL132" s="255"/>
      <c r="BM132" s="255"/>
      <c r="BN132" s="255"/>
      <c r="BO132" s="255"/>
      <c r="BP132" s="255"/>
      <c r="BQ132" s="255"/>
      <c r="BR132" s="255"/>
      <c r="BS132" s="255"/>
      <c r="BT132" s="255"/>
      <c r="BU132" s="255"/>
      <c r="BV132" s="255"/>
      <c r="BW132" s="255"/>
      <c r="BX132" s="255"/>
      <c r="BY132" s="255"/>
      <c r="BZ132" s="255"/>
      <c r="CA132" s="255"/>
      <c r="CB132" s="255"/>
      <c r="CC132" s="255"/>
      <c r="CD132" s="255"/>
      <c r="CE132" s="255"/>
      <c r="CF132" s="255"/>
      <c r="CG132" s="255"/>
      <c r="CH132" s="255"/>
      <c r="CI132" s="255"/>
      <c r="CJ132" s="255"/>
      <c r="CK132" s="255"/>
      <c r="CL132" s="255"/>
      <c r="CM132" s="255"/>
      <c r="CN132" s="255"/>
      <c r="CO132" s="255"/>
      <c r="CP132" s="255"/>
      <c r="CQ132" s="255"/>
      <c r="CR132" s="255"/>
      <c r="CS132" s="255"/>
      <c r="CT132" s="255"/>
      <c r="CU132" s="255"/>
      <c r="CV132" s="255"/>
      <c r="CW132" s="255"/>
      <c r="CX132" s="255"/>
      <c r="CY132" s="255"/>
      <c r="CZ132" s="255"/>
      <c r="DA132" s="255"/>
      <c r="DB132" s="255"/>
      <c r="DC132" s="255"/>
      <c r="DD132" s="255"/>
      <c r="DE132" s="255"/>
      <c r="DF132" s="255"/>
      <c r="DG132" s="255"/>
      <c r="DH132" s="255"/>
      <c r="DI132" s="255"/>
      <c r="DJ132" s="255"/>
      <c r="DK132" s="255"/>
      <c r="DL132" s="255"/>
      <c r="DM132" s="255"/>
      <c r="DN132" s="255"/>
      <c r="DO132" s="255"/>
      <c r="DP132" s="255"/>
      <c r="DQ132" s="255"/>
      <c r="DR132" s="255"/>
      <c r="DS132" s="255"/>
      <c r="DT132" s="255"/>
    </row>
    <row r="133" spans="1:124" s="234" customFormat="1" ht="22.5" hidden="1" customHeight="1">
      <c r="A133" s="406"/>
      <c r="B133" s="407"/>
      <c r="C133" s="408"/>
      <c r="D133" s="229"/>
      <c r="E133" s="233">
        <f t="shared" si="44"/>
        <v>0</v>
      </c>
      <c r="F133" s="233"/>
      <c r="G133" s="223"/>
      <c r="H133" s="223"/>
      <c r="I133" s="223"/>
      <c r="J133" s="250">
        <f t="shared" si="55"/>
        <v>0</v>
      </c>
      <c r="K133" s="250"/>
      <c r="L133" s="266"/>
      <c r="M133" s="266"/>
      <c r="N133" s="266"/>
      <c r="O133" s="266"/>
      <c r="P133" s="266"/>
      <c r="Q133" s="266"/>
      <c r="R133" s="250">
        <f t="shared" si="56"/>
        <v>0</v>
      </c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  <c r="AP133" s="255"/>
      <c r="AQ133" s="255"/>
      <c r="AR133" s="255"/>
      <c r="AS133" s="255"/>
      <c r="AT133" s="255"/>
      <c r="AU133" s="255"/>
      <c r="AV133" s="255"/>
      <c r="AW133" s="255"/>
      <c r="AX133" s="255"/>
      <c r="AY133" s="255"/>
      <c r="AZ133" s="255"/>
      <c r="BA133" s="255"/>
      <c r="BB133" s="255"/>
      <c r="BC133" s="255"/>
      <c r="BD133" s="255"/>
      <c r="BE133" s="255"/>
      <c r="BF133" s="255"/>
      <c r="BG133" s="255"/>
      <c r="BH133" s="255"/>
      <c r="BI133" s="255"/>
      <c r="BJ133" s="255"/>
      <c r="BK133" s="255"/>
      <c r="BL133" s="255"/>
      <c r="BM133" s="255"/>
      <c r="BN133" s="255"/>
      <c r="BO133" s="255"/>
      <c r="BP133" s="255"/>
      <c r="BQ133" s="255"/>
      <c r="BR133" s="255"/>
      <c r="BS133" s="255"/>
      <c r="BT133" s="255"/>
      <c r="BU133" s="255"/>
      <c r="BV133" s="255"/>
      <c r="BW133" s="255"/>
      <c r="BX133" s="255"/>
      <c r="BY133" s="255"/>
      <c r="BZ133" s="255"/>
      <c r="CA133" s="255"/>
      <c r="CB133" s="255"/>
      <c r="CC133" s="255"/>
      <c r="CD133" s="255"/>
      <c r="CE133" s="255"/>
      <c r="CF133" s="255"/>
      <c r="CG133" s="255"/>
      <c r="CH133" s="255"/>
      <c r="CI133" s="255"/>
      <c r="CJ133" s="255"/>
      <c r="CK133" s="255"/>
      <c r="CL133" s="255"/>
      <c r="CM133" s="255"/>
      <c r="CN133" s="255"/>
      <c r="CO133" s="255"/>
      <c r="CP133" s="255"/>
      <c r="CQ133" s="255"/>
      <c r="CR133" s="255"/>
      <c r="CS133" s="255"/>
      <c r="CT133" s="255"/>
      <c r="CU133" s="255"/>
      <c r="CV133" s="255"/>
      <c r="CW133" s="255"/>
      <c r="CX133" s="255"/>
      <c r="CY133" s="255"/>
      <c r="CZ133" s="255"/>
      <c r="DA133" s="255"/>
      <c r="DB133" s="255"/>
      <c r="DC133" s="255"/>
      <c r="DD133" s="255"/>
      <c r="DE133" s="255"/>
      <c r="DF133" s="255"/>
      <c r="DG133" s="255"/>
      <c r="DH133" s="255"/>
      <c r="DI133" s="255"/>
      <c r="DJ133" s="255"/>
      <c r="DK133" s="255"/>
      <c r="DL133" s="255"/>
      <c r="DM133" s="255"/>
      <c r="DN133" s="255"/>
      <c r="DO133" s="255"/>
      <c r="DP133" s="255"/>
      <c r="DQ133" s="255"/>
      <c r="DR133" s="255"/>
      <c r="DS133" s="255"/>
      <c r="DT133" s="255"/>
    </row>
    <row r="134" spans="1:124" s="234" customFormat="1" ht="22.5" hidden="1" customHeight="1">
      <c r="A134" s="406"/>
      <c r="B134" s="407"/>
      <c r="C134" s="408"/>
      <c r="D134" s="229"/>
      <c r="E134" s="233">
        <f t="shared" si="44"/>
        <v>0</v>
      </c>
      <c r="F134" s="233"/>
      <c r="G134" s="223"/>
      <c r="H134" s="223"/>
      <c r="I134" s="223"/>
      <c r="J134" s="250">
        <f t="shared" si="55"/>
        <v>0</v>
      </c>
      <c r="K134" s="250"/>
      <c r="L134" s="266"/>
      <c r="M134" s="266"/>
      <c r="N134" s="266"/>
      <c r="O134" s="266"/>
      <c r="P134" s="266"/>
      <c r="Q134" s="266"/>
      <c r="R134" s="250">
        <f t="shared" si="56"/>
        <v>0</v>
      </c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  <c r="AN134" s="255"/>
      <c r="AO134" s="255"/>
      <c r="AP134" s="255"/>
      <c r="AQ134" s="255"/>
      <c r="AR134" s="255"/>
      <c r="AS134" s="255"/>
      <c r="AT134" s="255"/>
      <c r="AU134" s="255"/>
      <c r="AV134" s="255"/>
      <c r="AW134" s="255"/>
      <c r="AX134" s="255"/>
      <c r="AY134" s="255"/>
      <c r="AZ134" s="255"/>
      <c r="BA134" s="255"/>
      <c r="BB134" s="255"/>
      <c r="BC134" s="255"/>
      <c r="BD134" s="255"/>
      <c r="BE134" s="255"/>
      <c r="BF134" s="255"/>
      <c r="BG134" s="255"/>
      <c r="BH134" s="255"/>
      <c r="BI134" s="255"/>
      <c r="BJ134" s="255"/>
      <c r="BK134" s="255"/>
      <c r="BL134" s="255"/>
      <c r="BM134" s="255"/>
      <c r="BN134" s="255"/>
      <c r="BO134" s="255"/>
      <c r="BP134" s="255"/>
      <c r="BQ134" s="255"/>
      <c r="BR134" s="255"/>
      <c r="BS134" s="255"/>
      <c r="BT134" s="255"/>
      <c r="BU134" s="255"/>
      <c r="BV134" s="255"/>
      <c r="BW134" s="255"/>
      <c r="BX134" s="255"/>
      <c r="BY134" s="255"/>
      <c r="BZ134" s="255"/>
      <c r="CA134" s="255"/>
      <c r="CB134" s="255"/>
      <c r="CC134" s="255"/>
      <c r="CD134" s="255"/>
      <c r="CE134" s="255"/>
      <c r="CF134" s="255"/>
      <c r="CG134" s="255"/>
      <c r="CH134" s="255"/>
      <c r="CI134" s="255"/>
      <c r="CJ134" s="255"/>
      <c r="CK134" s="255"/>
      <c r="CL134" s="255"/>
      <c r="CM134" s="255"/>
      <c r="CN134" s="255"/>
      <c r="CO134" s="255"/>
      <c r="CP134" s="255"/>
      <c r="CQ134" s="255"/>
      <c r="CR134" s="255"/>
      <c r="CS134" s="255"/>
      <c r="CT134" s="255"/>
      <c r="CU134" s="255"/>
      <c r="CV134" s="255"/>
      <c r="CW134" s="255"/>
      <c r="CX134" s="255"/>
      <c r="CY134" s="255"/>
      <c r="CZ134" s="255"/>
      <c r="DA134" s="255"/>
      <c r="DB134" s="255"/>
      <c r="DC134" s="255"/>
      <c r="DD134" s="255"/>
      <c r="DE134" s="255"/>
      <c r="DF134" s="255"/>
      <c r="DG134" s="255"/>
      <c r="DH134" s="255"/>
      <c r="DI134" s="255"/>
      <c r="DJ134" s="255"/>
      <c r="DK134" s="255"/>
      <c r="DL134" s="255"/>
      <c r="DM134" s="255"/>
      <c r="DN134" s="255"/>
      <c r="DO134" s="255"/>
      <c r="DP134" s="255"/>
      <c r="DQ134" s="255"/>
      <c r="DR134" s="255"/>
      <c r="DS134" s="255"/>
      <c r="DT134" s="255"/>
    </row>
    <row r="135" spans="1:124" s="234" customFormat="1" ht="26.25" hidden="1" customHeight="1">
      <c r="A135" s="406"/>
      <c r="B135" s="407"/>
      <c r="C135" s="408"/>
      <c r="D135" s="229"/>
      <c r="E135" s="233">
        <f t="shared" si="44"/>
        <v>0</v>
      </c>
      <c r="F135" s="233"/>
      <c r="G135" s="223"/>
      <c r="H135" s="223"/>
      <c r="I135" s="223"/>
      <c r="J135" s="250">
        <f t="shared" si="55"/>
        <v>0</v>
      </c>
      <c r="K135" s="250"/>
      <c r="L135" s="266"/>
      <c r="M135" s="266"/>
      <c r="N135" s="266"/>
      <c r="O135" s="266"/>
      <c r="P135" s="266"/>
      <c r="Q135" s="266"/>
      <c r="R135" s="250">
        <f t="shared" si="56"/>
        <v>0</v>
      </c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  <c r="AP135" s="255"/>
      <c r="AQ135" s="255"/>
      <c r="AR135" s="255"/>
      <c r="AS135" s="255"/>
      <c r="AT135" s="255"/>
      <c r="AU135" s="255"/>
      <c r="AV135" s="255"/>
      <c r="AW135" s="255"/>
      <c r="AX135" s="255"/>
      <c r="AY135" s="255"/>
      <c r="AZ135" s="255"/>
      <c r="BA135" s="255"/>
      <c r="BB135" s="255"/>
      <c r="BC135" s="255"/>
      <c r="BD135" s="255"/>
      <c r="BE135" s="255"/>
      <c r="BF135" s="255"/>
      <c r="BG135" s="255"/>
      <c r="BH135" s="255"/>
      <c r="BI135" s="255"/>
      <c r="BJ135" s="255"/>
      <c r="BK135" s="255"/>
      <c r="BL135" s="255"/>
      <c r="BM135" s="255"/>
      <c r="BN135" s="255"/>
      <c r="BO135" s="255"/>
      <c r="BP135" s="255"/>
      <c r="BQ135" s="255"/>
      <c r="BR135" s="255"/>
      <c r="BS135" s="255"/>
      <c r="BT135" s="255"/>
      <c r="BU135" s="255"/>
      <c r="BV135" s="255"/>
      <c r="BW135" s="255"/>
      <c r="BX135" s="255"/>
      <c r="BY135" s="255"/>
      <c r="BZ135" s="255"/>
      <c r="CA135" s="255"/>
      <c r="CB135" s="255"/>
      <c r="CC135" s="255"/>
      <c r="CD135" s="255"/>
      <c r="CE135" s="255"/>
      <c r="CF135" s="255"/>
      <c r="CG135" s="255"/>
      <c r="CH135" s="255"/>
      <c r="CI135" s="255"/>
      <c r="CJ135" s="255"/>
      <c r="CK135" s="255"/>
      <c r="CL135" s="255"/>
      <c r="CM135" s="255"/>
      <c r="CN135" s="255"/>
      <c r="CO135" s="255"/>
      <c r="CP135" s="255"/>
      <c r="CQ135" s="255"/>
      <c r="CR135" s="255"/>
      <c r="CS135" s="255"/>
      <c r="CT135" s="255"/>
      <c r="CU135" s="255"/>
      <c r="CV135" s="255"/>
      <c r="CW135" s="255"/>
      <c r="CX135" s="255"/>
      <c r="CY135" s="255"/>
      <c r="CZ135" s="255"/>
      <c r="DA135" s="255"/>
      <c r="DB135" s="255"/>
      <c r="DC135" s="255"/>
      <c r="DD135" s="255"/>
      <c r="DE135" s="255"/>
      <c r="DF135" s="255"/>
      <c r="DG135" s="255"/>
      <c r="DH135" s="255"/>
      <c r="DI135" s="255"/>
      <c r="DJ135" s="255"/>
      <c r="DK135" s="255"/>
      <c r="DL135" s="255"/>
      <c r="DM135" s="255"/>
      <c r="DN135" s="255"/>
      <c r="DO135" s="255"/>
      <c r="DP135" s="255"/>
      <c r="DQ135" s="255"/>
      <c r="DR135" s="255"/>
      <c r="DS135" s="255"/>
      <c r="DT135" s="255"/>
    </row>
    <row r="136" spans="1:124" s="234" customFormat="1" ht="20.25" hidden="1" customHeight="1">
      <c r="A136" s="406"/>
      <c r="B136" s="407"/>
      <c r="C136" s="408"/>
      <c r="D136" s="229"/>
      <c r="E136" s="233">
        <f t="shared" si="44"/>
        <v>0</v>
      </c>
      <c r="F136" s="233"/>
      <c r="G136" s="223"/>
      <c r="H136" s="223"/>
      <c r="I136" s="223"/>
      <c r="J136" s="250">
        <f t="shared" si="55"/>
        <v>0</v>
      </c>
      <c r="K136" s="250"/>
      <c r="L136" s="266"/>
      <c r="M136" s="266"/>
      <c r="N136" s="266"/>
      <c r="O136" s="266"/>
      <c r="P136" s="266"/>
      <c r="Q136" s="266"/>
      <c r="R136" s="250">
        <f t="shared" si="56"/>
        <v>0</v>
      </c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  <c r="AQ136" s="255"/>
      <c r="AR136" s="255"/>
      <c r="AS136" s="255"/>
      <c r="AT136" s="255"/>
      <c r="AU136" s="255"/>
      <c r="AV136" s="255"/>
      <c r="AW136" s="255"/>
      <c r="AX136" s="255"/>
      <c r="AY136" s="255"/>
      <c r="AZ136" s="255"/>
      <c r="BA136" s="255"/>
      <c r="BB136" s="255"/>
      <c r="BC136" s="255"/>
      <c r="BD136" s="255"/>
      <c r="BE136" s="255"/>
      <c r="BF136" s="255"/>
      <c r="BG136" s="255"/>
      <c r="BH136" s="255"/>
      <c r="BI136" s="255"/>
      <c r="BJ136" s="255"/>
      <c r="BK136" s="255"/>
      <c r="BL136" s="255"/>
      <c r="BM136" s="255"/>
      <c r="BN136" s="255"/>
      <c r="BO136" s="255"/>
      <c r="BP136" s="255"/>
      <c r="BQ136" s="255"/>
      <c r="BR136" s="255"/>
      <c r="BS136" s="255"/>
      <c r="BT136" s="255"/>
      <c r="BU136" s="255"/>
      <c r="BV136" s="255"/>
      <c r="BW136" s="255"/>
      <c r="BX136" s="255"/>
      <c r="BY136" s="255"/>
      <c r="BZ136" s="255"/>
      <c r="CA136" s="255"/>
      <c r="CB136" s="255"/>
      <c r="CC136" s="255"/>
      <c r="CD136" s="255"/>
      <c r="CE136" s="255"/>
      <c r="CF136" s="255"/>
      <c r="CG136" s="255"/>
      <c r="CH136" s="255"/>
      <c r="CI136" s="255"/>
      <c r="CJ136" s="255"/>
      <c r="CK136" s="255"/>
      <c r="CL136" s="255"/>
      <c r="CM136" s="255"/>
      <c r="CN136" s="255"/>
      <c r="CO136" s="255"/>
      <c r="CP136" s="255"/>
      <c r="CQ136" s="255"/>
      <c r="CR136" s="255"/>
      <c r="CS136" s="255"/>
      <c r="CT136" s="255"/>
      <c r="CU136" s="255"/>
      <c r="CV136" s="255"/>
      <c r="CW136" s="255"/>
      <c r="CX136" s="255"/>
      <c r="CY136" s="255"/>
      <c r="CZ136" s="255"/>
      <c r="DA136" s="255"/>
      <c r="DB136" s="255"/>
      <c r="DC136" s="255"/>
      <c r="DD136" s="255"/>
      <c r="DE136" s="255"/>
      <c r="DF136" s="255"/>
      <c r="DG136" s="255"/>
      <c r="DH136" s="255"/>
      <c r="DI136" s="255"/>
      <c r="DJ136" s="255"/>
      <c r="DK136" s="255"/>
      <c r="DL136" s="255"/>
      <c r="DM136" s="255"/>
      <c r="DN136" s="255"/>
      <c r="DO136" s="255"/>
      <c r="DP136" s="255"/>
      <c r="DQ136" s="255"/>
      <c r="DR136" s="255"/>
      <c r="DS136" s="255"/>
      <c r="DT136" s="255"/>
    </row>
    <row r="137" spans="1:124" s="234" customFormat="1" ht="21" hidden="1" customHeight="1">
      <c r="A137" s="409"/>
      <c r="B137" s="410"/>
      <c r="C137" s="408"/>
      <c r="D137" s="229"/>
      <c r="E137" s="233">
        <f t="shared" si="44"/>
        <v>0</v>
      </c>
      <c r="F137" s="221"/>
      <c r="G137" s="267"/>
      <c r="H137" s="267"/>
      <c r="I137" s="267"/>
      <c r="J137" s="268">
        <f t="shared" si="55"/>
        <v>0</v>
      </c>
      <c r="K137" s="268"/>
      <c r="L137" s="267"/>
      <c r="M137" s="267"/>
      <c r="N137" s="267"/>
      <c r="O137" s="267"/>
      <c r="P137" s="267"/>
      <c r="Q137" s="267"/>
      <c r="R137" s="268">
        <f>SUM(J137,E137)</f>
        <v>0</v>
      </c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  <c r="AN137" s="255"/>
      <c r="AO137" s="255"/>
      <c r="AP137" s="255"/>
      <c r="AQ137" s="255"/>
      <c r="AR137" s="255"/>
      <c r="AS137" s="255"/>
      <c r="AT137" s="255"/>
      <c r="AU137" s="255"/>
      <c r="AV137" s="255"/>
      <c r="AW137" s="255"/>
      <c r="AX137" s="255"/>
      <c r="AY137" s="255"/>
      <c r="AZ137" s="255"/>
      <c r="BA137" s="255"/>
      <c r="BB137" s="255"/>
      <c r="BC137" s="255"/>
      <c r="BD137" s="255"/>
      <c r="BE137" s="255"/>
      <c r="BF137" s="255"/>
      <c r="BG137" s="255"/>
      <c r="BH137" s="255"/>
      <c r="BI137" s="255"/>
      <c r="BJ137" s="255"/>
      <c r="BK137" s="255"/>
      <c r="BL137" s="255"/>
      <c r="BM137" s="255"/>
      <c r="BN137" s="255"/>
      <c r="BO137" s="255"/>
      <c r="BP137" s="255"/>
      <c r="BQ137" s="255"/>
      <c r="BR137" s="255"/>
      <c r="BS137" s="255"/>
      <c r="BT137" s="255"/>
      <c r="BU137" s="255"/>
      <c r="BV137" s="255"/>
      <c r="BW137" s="255"/>
      <c r="BX137" s="255"/>
      <c r="BY137" s="255"/>
      <c r="BZ137" s="255"/>
      <c r="CA137" s="255"/>
      <c r="CB137" s="255"/>
      <c r="CC137" s="255"/>
      <c r="CD137" s="255"/>
      <c r="CE137" s="255"/>
      <c r="CF137" s="255"/>
      <c r="CG137" s="255"/>
      <c r="CH137" s="255"/>
      <c r="CI137" s="255"/>
      <c r="CJ137" s="255"/>
      <c r="CK137" s="255"/>
      <c r="CL137" s="255"/>
      <c r="CM137" s="255"/>
      <c r="CN137" s="255"/>
      <c r="CO137" s="255"/>
      <c r="CP137" s="255"/>
      <c r="CQ137" s="255"/>
      <c r="CR137" s="255"/>
      <c r="CS137" s="255"/>
      <c r="CT137" s="255"/>
      <c r="CU137" s="255"/>
      <c r="CV137" s="255"/>
      <c r="CW137" s="255"/>
      <c r="CX137" s="255"/>
      <c r="CY137" s="255"/>
      <c r="CZ137" s="255"/>
      <c r="DA137" s="255"/>
      <c r="DB137" s="255"/>
      <c r="DC137" s="255"/>
      <c r="DD137" s="255"/>
      <c r="DE137" s="255"/>
      <c r="DF137" s="255"/>
      <c r="DG137" s="255"/>
      <c r="DH137" s="255"/>
      <c r="DI137" s="255"/>
      <c r="DJ137" s="255"/>
      <c r="DK137" s="255"/>
      <c r="DL137" s="255"/>
      <c r="DM137" s="255"/>
      <c r="DN137" s="255"/>
      <c r="DO137" s="255"/>
      <c r="DP137" s="255"/>
      <c r="DQ137" s="255"/>
      <c r="DR137" s="255"/>
      <c r="DS137" s="255"/>
      <c r="DT137" s="255"/>
    </row>
    <row r="138" spans="1:124" s="234" customFormat="1" ht="19.5" hidden="1" customHeight="1">
      <c r="A138" s="409"/>
      <c r="B138" s="410"/>
      <c r="C138" s="408"/>
      <c r="D138" s="229"/>
      <c r="E138" s="233">
        <f t="shared" si="44"/>
        <v>0</v>
      </c>
      <c r="F138" s="221"/>
      <c r="G138" s="267"/>
      <c r="H138" s="267"/>
      <c r="I138" s="267"/>
      <c r="J138" s="250">
        <f t="shared" si="55"/>
        <v>0</v>
      </c>
      <c r="K138" s="250"/>
      <c r="L138" s="267"/>
      <c r="M138" s="267"/>
      <c r="N138" s="267"/>
      <c r="O138" s="267"/>
      <c r="P138" s="267"/>
      <c r="Q138" s="267"/>
      <c r="R138" s="268">
        <f>SUM(J138,E138)</f>
        <v>0</v>
      </c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  <c r="AN138" s="255"/>
      <c r="AO138" s="255"/>
      <c r="AP138" s="255"/>
      <c r="AQ138" s="255"/>
      <c r="AR138" s="255"/>
      <c r="AS138" s="255"/>
      <c r="AT138" s="255"/>
      <c r="AU138" s="255"/>
      <c r="AV138" s="255"/>
      <c r="AW138" s="255"/>
      <c r="AX138" s="255"/>
      <c r="AY138" s="255"/>
      <c r="AZ138" s="255"/>
      <c r="BA138" s="255"/>
      <c r="BB138" s="255"/>
      <c r="BC138" s="255"/>
      <c r="BD138" s="255"/>
      <c r="BE138" s="255"/>
      <c r="BF138" s="255"/>
      <c r="BG138" s="255"/>
      <c r="BH138" s="255"/>
      <c r="BI138" s="255"/>
      <c r="BJ138" s="255"/>
      <c r="BK138" s="255"/>
      <c r="BL138" s="255"/>
      <c r="BM138" s="255"/>
      <c r="BN138" s="255"/>
      <c r="BO138" s="255"/>
      <c r="BP138" s="255"/>
      <c r="BQ138" s="255"/>
      <c r="BR138" s="255"/>
      <c r="BS138" s="255"/>
      <c r="BT138" s="255"/>
      <c r="BU138" s="255"/>
      <c r="BV138" s="255"/>
      <c r="BW138" s="255"/>
      <c r="BX138" s="255"/>
      <c r="BY138" s="255"/>
      <c r="BZ138" s="255"/>
      <c r="CA138" s="255"/>
      <c r="CB138" s="255"/>
      <c r="CC138" s="255"/>
      <c r="CD138" s="255"/>
      <c r="CE138" s="255"/>
      <c r="CF138" s="255"/>
      <c r="CG138" s="255"/>
      <c r="CH138" s="255"/>
      <c r="CI138" s="255"/>
      <c r="CJ138" s="255"/>
      <c r="CK138" s="255"/>
      <c r="CL138" s="255"/>
      <c r="CM138" s="255"/>
      <c r="CN138" s="255"/>
      <c r="CO138" s="255"/>
      <c r="CP138" s="255"/>
      <c r="CQ138" s="255"/>
      <c r="CR138" s="255"/>
      <c r="CS138" s="255"/>
      <c r="CT138" s="255"/>
      <c r="CU138" s="255"/>
      <c r="CV138" s="255"/>
      <c r="CW138" s="255"/>
      <c r="CX138" s="255"/>
      <c r="CY138" s="255"/>
      <c r="CZ138" s="255"/>
      <c r="DA138" s="255"/>
      <c r="DB138" s="255"/>
      <c r="DC138" s="255"/>
      <c r="DD138" s="255"/>
      <c r="DE138" s="255"/>
      <c r="DF138" s="255"/>
      <c r="DG138" s="255"/>
      <c r="DH138" s="255"/>
      <c r="DI138" s="255"/>
      <c r="DJ138" s="255"/>
      <c r="DK138" s="255"/>
      <c r="DL138" s="255"/>
      <c r="DM138" s="255"/>
      <c r="DN138" s="255"/>
      <c r="DO138" s="255"/>
      <c r="DP138" s="255"/>
      <c r="DQ138" s="255"/>
      <c r="DR138" s="255"/>
      <c r="DS138" s="255"/>
      <c r="DT138" s="255"/>
    </row>
    <row r="139" spans="1:124" s="234" customFormat="1" ht="21" hidden="1" customHeight="1">
      <c r="A139" s="406"/>
      <c r="B139" s="407"/>
      <c r="C139" s="408"/>
      <c r="D139" s="229"/>
      <c r="E139" s="233">
        <f t="shared" si="44"/>
        <v>0</v>
      </c>
      <c r="F139" s="233"/>
      <c r="G139" s="223"/>
      <c r="H139" s="223"/>
      <c r="I139" s="223"/>
      <c r="J139" s="250">
        <f t="shared" si="55"/>
        <v>0</v>
      </c>
      <c r="K139" s="250"/>
      <c r="L139" s="266"/>
      <c r="M139" s="266"/>
      <c r="N139" s="266"/>
      <c r="O139" s="266"/>
      <c r="P139" s="266"/>
      <c r="Q139" s="266"/>
      <c r="R139" s="250">
        <f>SUM(E139,J139)</f>
        <v>0</v>
      </c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  <c r="AN139" s="255"/>
      <c r="AO139" s="255"/>
      <c r="AP139" s="255"/>
      <c r="AQ139" s="255"/>
      <c r="AR139" s="255"/>
      <c r="AS139" s="255"/>
      <c r="AT139" s="255"/>
      <c r="AU139" s="255"/>
      <c r="AV139" s="255"/>
      <c r="AW139" s="255"/>
      <c r="AX139" s="255"/>
      <c r="AY139" s="255"/>
      <c r="AZ139" s="255"/>
      <c r="BA139" s="255"/>
      <c r="BB139" s="255"/>
      <c r="BC139" s="255"/>
      <c r="BD139" s="255"/>
      <c r="BE139" s="255"/>
      <c r="BF139" s="255"/>
      <c r="BG139" s="255"/>
      <c r="BH139" s="255"/>
      <c r="BI139" s="255"/>
      <c r="BJ139" s="255"/>
      <c r="BK139" s="255"/>
      <c r="BL139" s="255"/>
      <c r="BM139" s="255"/>
      <c r="BN139" s="255"/>
      <c r="BO139" s="255"/>
      <c r="BP139" s="255"/>
      <c r="BQ139" s="255"/>
      <c r="BR139" s="255"/>
      <c r="BS139" s="255"/>
      <c r="BT139" s="255"/>
      <c r="BU139" s="255"/>
      <c r="BV139" s="255"/>
      <c r="BW139" s="255"/>
      <c r="BX139" s="255"/>
      <c r="BY139" s="255"/>
      <c r="BZ139" s="255"/>
      <c r="CA139" s="255"/>
      <c r="CB139" s="255"/>
      <c r="CC139" s="255"/>
      <c r="CD139" s="255"/>
      <c r="CE139" s="255"/>
      <c r="CF139" s="255"/>
      <c r="CG139" s="255"/>
      <c r="CH139" s="255"/>
      <c r="CI139" s="255"/>
      <c r="CJ139" s="255"/>
      <c r="CK139" s="255"/>
      <c r="CL139" s="255"/>
      <c r="CM139" s="255"/>
      <c r="CN139" s="255"/>
      <c r="CO139" s="255"/>
      <c r="CP139" s="255"/>
      <c r="CQ139" s="255"/>
      <c r="CR139" s="255"/>
      <c r="CS139" s="255"/>
      <c r="CT139" s="255"/>
      <c r="CU139" s="255"/>
      <c r="CV139" s="255"/>
      <c r="CW139" s="255"/>
      <c r="CX139" s="255"/>
      <c r="CY139" s="255"/>
      <c r="CZ139" s="255"/>
      <c r="DA139" s="255"/>
      <c r="DB139" s="255"/>
      <c r="DC139" s="255"/>
      <c r="DD139" s="255"/>
      <c r="DE139" s="255"/>
      <c r="DF139" s="255"/>
      <c r="DG139" s="255"/>
      <c r="DH139" s="255"/>
      <c r="DI139" s="255"/>
      <c r="DJ139" s="255"/>
      <c r="DK139" s="255"/>
      <c r="DL139" s="255"/>
      <c r="DM139" s="255"/>
      <c r="DN139" s="255"/>
      <c r="DO139" s="255"/>
      <c r="DP139" s="255"/>
      <c r="DQ139" s="255"/>
      <c r="DR139" s="255"/>
      <c r="DS139" s="255"/>
      <c r="DT139" s="255"/>
    </row>
    <row r="140" spans="1:124" s="234" customFormat="1" ht="30" hidden="1" customHeight="1">
      <c r="A140" s="411"/>
      <c r="B140" s="412"/>
      <c r="C140" s="411"/>
      <c r="D140" s="269"/>
      <c r="E140" s="233">
        <f t="shared" si="44"/>
        <v>0</v>
      </c>
      <c r="F140" s="233"/>
      <c r="G140" s="223"/>
      <c r="H140" s="223"/>
      <c r="I140" s="223"/>
      <c r="J140" s="250">
        <f t="shared" si="55"/>
        <v>0</v>
      </c>
      <c r="K140" s="250"/>
      <c r="L140" s="266"/>
      <c r="M140" s="266"/>
      <c r="N140" s="266"/>
      <c r="O140" s="266"/>
      <c r="P140" s="266"/>
      <c r="Q140" s="266"/>
      <c r="R140" s="250">
        <f>SUM(E140,J140)</f>
        <v>0</v>
      </c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  <c r="AN140" s="255"/>
      <c r="AO140" s="255"/>
      <c r="AP140" s="255"/>
      <c r="AQ140" s="255"/>
      <c r="AR140" s="255"/>
      <c r="AS140" s="255"/>
      <c r="AT140" s="255"/>
      <c r="AU140" s="255"/>
      <c r="AV140" s="255"/>
      <c r="AW140" s="255"/>
      <c r="AX140" s="255"/>
      <c r="AY140" s="255"/>
      <c r="AZ140" s="255"/>
      <c r="BA140" s="255"/>
      <c r="BB140" s="255"/>
      <c r="BC140" s="255"/>
      <c r="BD140" s="255"/>
      <c r="BE140" s="255"/>
      <c r="BF140" s="255"/>
      <c r="BG140" s="255"/>
      <c r="BH140" s="255"/>
      <c r="BI140" s="255"/>
      <c r="BJ140" s="255"/>
      <c r="BK140" s="255"/>
      <c r="BL140" s="255"/>
      <c r="BM140" s="255"/>
      <c r="BN140" s="255"/>
      <c r="BO140" s="255"/>
      <c r="BP140" s="255"/>
      <c r="BQ140" s="255"/>
      <c r="BR140" s="255"/>
      <c r="BS140" s="255"/>
      <c r="BT140" s="255"/>
      <c r="BU140" s="255"/>
      <c r="BV140" s="255"/>
      <c r="BW140" s="255"/>
      <c r="BX140" s="255"/>
      <c r="BY140" s="255"/>
      <c r="BZ140" s="255"/>
      <c r="CA140" s="255"/>
      <c r="CB140" s="255"/>
      <c r="CC140" s="255"/>
      <c r="CD140" s="255"/>
      <c r="CE140" s="255"/>
      <c r="CF140" s="255"/>
      <c r="CG140" s="255"/>
      <c r="CH140" s="255"/>
      <c r="CI140" s="255"/>
      <c r="CJ140" s="255"/>
      <c r="CK140" s="255"/>
      <c r="CL140" s="255"/>
      <c r="CM140" s="255"/>
      <c r="CN140" s="255"/>
      <c r="CO140" s="255"/>
      <c r="CP140" s="255"/>
      <c r="CQ140" s="255"/>
      <c r="CR140" s="255"/>
      <c r="CS140" s="255"/>
      <c r="CT140" s="255"/>
      <c r="CU140" s="255"/>
      <c r="CV140" s="255"/>
      <c r="CW140" s="255"/>
      <c r="CX140" s="255"/>
      <c r="CY140" s="255"/>
      <c r="CZ140" s="255"/>
      <c r="DA140" s="255"/>
      <c r="DB140" s="255"/>
      <c r="DC140" s="255"/>
      <c r="DD140" s="255"/>
      <c r="DE140" s="255"/>
      <c r="DF140" s="255"/>
      <c r="DG140" s="255"/>
      <c r="DH140" s="255"/>
      <c r="DI140" s="255"/>
      <c r="DJ140" s="255"/>
      <c r="DK140" s="255"/>
      <c r="DL140" s="255"/>
      <c r="DM140" s="255"/>
      <c r="DN140" s="255"/>
      <c r="DO140" s="255"/>
      <c r="DP140" s="255"/>
      <c r="DQ140" s="255"/>
      <c r="DR140" s="255"/>
      <c r="DS140" s="255"/>
      <c r="DT140" s="255"/>
    </row>
    <row r="141" spans="1:124" s="213" customFormat="1" ht="34.5" hidden="1" customHeight="1">
      <c r="A141" s="413"/>
      <c r="B141" s="414"/>
      <c r="C141" s="399"/>
      <c r="D141" s="215"/>
      <c r="E141" s="231">
        <f>SUM(F141,I141)</f>
        <v>0</v>
      </c>
      <c r="F141" s="231"/>
      <c r="G141" s="218"/>
      <c r="H141" s="218"/>
      <c r="I141" s="218"/>
      <c r="J141" s="212">
        <f>SUM(L141,O141)</f>
        <v>0</v>
      </c>
      <c r="K141" s="212"/>
      <c r="L141" s="211"/>
      <c r="M141" s="211"/>
      <c r="N141" s="211"/>
      <c r="O141" s="211"/>
      <c r="P141" s="211"/>
      <c r="Q141" s="211"/>
      <c r="R141" s="212">
        <f>SUM(E141,J141)</f>
        <v>0</v>
      </c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  <c r="AM141" s="251"/>
      <c r="AN141" s="251"/>
      <c r="AO141" s="251"/>
      <c r="AP141" s="251"/>
      <c r="AQ141" s="251"/>
      <c r="AR141" s="251"/>
      <c r="AS141" s="251"/>
      <c r="AT141" s="251"/>
      <c r="AU141" s="251"/>
      <c r="AV141" s="251"/>
      <c r="AW141" s="251"/>
      <c r="AX141" s="251"/>
      <c r="AY141" s="251"/>
      <c r="AZ141" s="251"/>
      <c r="BA141" s="251"/>
      <c r="BB141" s="251"/>
      <c r="BC141" s="251"/>
      <c r="BD141" s="251"/>
      <c r="BE141" s="251"/>
      <c r="BF141" s="251"/>
      <c r="BG141" s="251"/>
      <c r="BH141" s="251"/>
      <c r="BI141" s="251"/>
      <c r="BJ141" s="251"/>
      <c r="BK141" s="251"/>
      <c r="BL141" s="251"/>
      <c r="BM141" s="251"/>
      <c r="BN141" s="251"/>
      <c r="BO141" s="251"/>
      <c r="BP141" s="251"/>
      <c r="BQ141" s="251"/>
      <c r="BR141" s="251"/>
      <c r="BS141" s="251"/>
      <c r="BT141" s="251"/>
      <c r="BU141" s="251"/>
      <c r="BV141" s="251"/>
      <c r="BW141" s="251"/>
      <c r="BX141" s="251"/>
      <c r="BY141" s="251"/>
      <c r="BZ141" s="251"/>
      <c r="CA141" s="251"/>
      <c r="CB141" s="251"/>
      <c r="CC141" s="251"/>
      <c r="CD141" s="251"/>
      <c r="CE141" s="251"/>
      <c r="CF141" s="251"/>
      <c r="CG141" s="251"/>
      <c r="CH141" s="251"/>
      <c r="CI141" s="251"/>
      <c r="CJ141" s="251"/>
      <c r="CK141" s="251"/>
      <c r="CL141" s="251"/>
      <c r="CM141" s="251"/>
      <c r="CN141" s="251"/>
      <c r="CO141" s="251"/>
      <c r="CP141" s="251"/>
      <c r="CQ141" s="251"/>
      <c r="CR141" s="251"/>
      <c r="CS141" s="251"/>
      <c r="CT141" s="251"/>
      <c r="CU141" s="251"/>
      <c r="CV141" s="251"/>
      <c r="CW141" s="251"/>
      <c r="CX141" s="251"/>
      <c r="CY141" s="251"/>
      <c r="CZ141" s="251"/>
      <c r="DA141" s="251"/>
      <c r="DB141" s="251"/>
      <c r="DC141" s="251"/>
      <c r="DD141" s="251"/>
      <c r="DE141" s="251"/>
      <c r="DF141" s="251"/>
      <c r="DG141" s="251"/>
      <c r="DH141" s="251"/>
      <c r="DI141" s="251"/>
      <c r="DJ141" s="251"/>
      <c r="DK141" s="251"/>
      <c r="DL141" s="251"/>
      <c r="DM141" s="251"/>
      <c r="DN141" s="251"/>
      <c r="DO141" s="251"/>
      <c r="DP141" s="251"/>
      <c r="DQ141" s="251"/>
      <c r="DR141" s="251"/>
      <c r="DS141" s="251"/>
      <c r="DT141" s="251"/>
    </row>
    <row r="142" spans="1:124" s="213" customFormat="1" ht="23.25" hidden="1" customHeight="1">
      <c r="A142" s="415"/>
      <c r="B142" s="416"/>
      <c r="C142" s="415"/>
      <c r="D142" s="265"/>
      <c r="E142" s="225"/>
      <c r="G142" s="218"/>
      <c r="H142" s="218"/>
      <c r="I142" s="218"/>
      <c r="J142" s="212">
        <f>SUM(L142,O142)</f>
        <v>0</v>
      </c>
      <c r="K142" s="212"/>
      <c r="L142" s="211"/>
      <c r="M142" s="211"/>
      <c r="N142" s="211"/>
      <c r="O142" s="211"/>
      <c r="P142" s="211"/>
      <c r="Q142" s="211"/>
      <c r="R142" s="212">
        <f>SUM(E151,J142)</f>
        <v>0</v>
      </c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  <c r="AM142" s="251"/>
      <c r="AN142" s="251"/>
      <c r="AO142" s="251"/>
      <c r="AP142" s="251"/>
      <c r="AQ142" s="251"/>
      <c r="AR142" s="251"/>
      <c r="AS142" s="251"/>
      <c r="AT142" s="251"/>
      <c r="AU142" s="251"/>
      <c r="AV142" s="251"/>
      <c r="AW142" s="251"/>
      <c r="AX142" s="251"/>
      <c r="AY142" s="251"/>
      <c r="AZ142" s="251"/>
      <c r="BA142" s="251"/>
      <c r="BB142" s="251"/>
      <c r="BC142" s="251"/>
      <c r="BD142" s="251"/>
      <c r="BE142" s="251"/>
      <c r="BF142" s="251"/>
      <c r="BG142" s="251"/>
      <c r="BH142" s="251"/>
      <c r="BI142" s="251"/>
      <c r="BJ142" s="251"/>
      <c r="BK142" s="251"/>
      <c r="BL142" s="251"/>
      <c r="BM142" s="251"/>
      <c r="BN142" s="251"/>
      <c r="BO142" s="251"/>
      <c r="BP142" s="251"/>
      <c r="BQ142" s="251"/>
      <c r="BR142" s="251"/>
      <c r="BS142" s="251"/>
      <c r="BT142" s="251"/>
      <c r="BU142" s="251"/>
      <c r="BV142" s="251"/>
      <c r="BW142" s="251"/>
      <c r="BX142" s="251"/>
      <c r="BY142" s="251"/>
      <c r="BZ142" s="251"/>
      <c r="CA142" s="251"/>
      <c r="CB142" s="251"/>
      <c r="CC142" s="251"/>
      <c r="CD142" s="251"/>
      <c r="CE142" s="251"/>
      <c r="CF142" s="251"/>
      <c r="CG142" s="251"/>
      <c r="CH142" s="251"/>
      <c r="CI142" s="251"/>
      <c r="CJ142" s="251"/>
      <c r="CK142" s="251"/>
      <c r="CL142" s="251"/>
      <c r="CM142" s="251"/>
      <c r="CN142" s="251"/>
      <c r="CO142" s="251"/>
      <c r="CP142" s="251"/>
      <c r="CQ142" s="251"/>
      <c r="CR142" s="251"/>
      <c r="CS142" s="251"/>
      <c r="CT142" s="251"/>
      <c r="CU142" s="251"/>
      <c r="CV142" s="251"/>
      <c r="CW142" s="251"/>
      <c r="CX142" s="251"/>
      <c r="CY142" s="251"/>
      <c r="CZ142" s="251"/>
      <c r="DA142" s="251"/>
      <c r="DB142" s="251"/>
      <c r="DC142" s="251"/>
      <c r="DD142" s="251"/>
      <c r="DE142" s="251"/>
      <c r="DF142" s="251"/>
      <c r="DG142" s="251"/>
      <c r="DH142" s="251"/>
      <c r="DI142" s="251"/>
      <c r="DJ142" s="251"/>
      <c r="DK142" s="251"/>
      <c r="DL142" s="251"/>
      <c r="DM142" s="251"/>
      <c r="DN142" s="251"/>
      <c r="DO142" s="251"/>
      <c r="DP142" s="251"/>
      <c r="DQ142" s="251"/>
      <c r="DR142" s="251"/>
      <c r="DS142" s="251"/>
      <c r="DT142" s="251"/>
    </row>
    <row r="143" spans="1:124" s="213" customFormat="1" ht="33.75" hidden="1" customHeight="1">
      <c r="A143" s="417"/>
      <c r="B143" s="417"/>
      <c r="C143" s="399"/>
      <c r="D143" s="230"/>
      <c r="E143" s="231">
        <f t="shared" si="44"/>
        <v>0</v>
      </c>
      <c r="F143" s="231"/>
      <c r="G143" s="218"/>
      <c r="H143" s="218"/>
      <c r="I143" s="218"/>
      <c r="J143" s="212"/>
      <c r="K143" s="212"/>
      <c r="L143" s="211"/>
      <c r="M143" s="211"/>
      <c r="N143" s="211"/>
      <c r="O143" s="211"/>
      <c r="P143" s="211"/>
      <c r="Q143" s="211"/>
      <c r="R143" s="212">
        <f>SUM(E143,J143)</f>
        <v>0</v>
      </c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  <c r="AM143" s="251"/>
      <c r="AN143" s="251"/>
      <c r="AO143" s="251"/>
      <c r="AP143" s="251"/>
      <c r="AQ143" s="251"/>
      <c r="AR143" s="251"/>
      <c r="AS143" s="251"/>
      <c r="AT143" s="251"/>
      <c r="AU143" s="251"/>
      <c r="AV143" s="251"/>
      <c r="AW143" s="251"/>
      <c r="AX143" s="251"/>
      <c r="AY143" s="251"/>
      <c r="AZ143" s="251"/>
      <c r="BA143" s="251"/>
      <c r="BB143" s="251"/>
      <c r="BC143" s="251"/>
      <c r="BD143" s="251"/>
      <c r="BE143" s="251"/>
      <c r="BF143" s="251"/>
      <c r="BG143" s="251"/>
      <c r="BH143" s="251"/>
      <c r="BI143" s="251"/>
      <c r="BJ143" s="251"/>
      <c r="BK143" s="251"/>
      <c r="BL143" s="251"/>
      <c r="BM143" s="251"/>
      <c r="BN143" s="251"/>
      <c r="BO143" s="251"/>
      <c r="BP143" s="251"/>
      <c r="BQ143" s="251"/>
      <c r="BR143" s="251"/>
      <c r="BS143" s="251"/>
      <c r="BT143" s="251"/>
      <c r="BU143" s="251"/>
      <c r="BV143" s="251"/>
      <c r="BW143" s="251"/>
      <c r="BX143" s="251"/>
      <c r="BY143" s="251"/>
      <c r="BZ143" s="251"/>
      <c r="CA143" s="251"/>
      <c r="CB143" s="251"/>
      <c r="CC143" s="251"/>
      <c r="CD143" s="251"/>
      <c r="CE143" s="251"/>
      <c r="CF143" s="251"/>
      <c r="CG143" s="251"/>
      <c r="CH143" s="251"/>
      <c r="CI143" s="251"/>
      <c r="CJ143" s="251"/>
      <c r="CK143" s="251"/>
      <c r="CL143" s="251"/>
      <c r="CM143" s="251"/>
      <c r="CN143" s="251"/>
      <c r="CO143" s="251"/>
      <c r="CP143" s="251"/>
      <c r="CQ143" s="251"/>
      <c r="CR143" s="251"/>
      <c r="CS143" s="251"/>
      <c r="CT143" s="251"/>
      <c r="CU143" s="251"/>
      <c r="CV143" s="251"/>
      <c r="CW143" s="251"/>
      <c r="CX143" s="251"/>
      <c r="CY143" s="251"/>
      <c r="CZ143" s="251"/>
      <c r="DA143" s="251"/>
      <c r="DB143" s="251"/>
      <c r="DC143" s="251"/>
      <c r="DD143" s="251"/>
      <c r="DE143" s="251"/>
      <c r="DF143" s="251"/>
      <c r="DG143" s="251"/>
      <c r="DH143" s="251"/>
      <c r="DI143" s="251"/>
      <c r="DJ143" s="251"/>
      <c r="DK143" s="251"/>
      <c r="DL143" s="251"/>
      <c r="DM143" s="251"/>
      <c r="DN143" s="251"/>
      <c r="DO143" s="251"/>
      <c r="DP143" s="251"/>
      <c r="DQ143" s="251"/>
      <c r="DR143" s="251"/>
      <c r="DS143" s="251"/>
      <c r="DT143" s="251"/>
    </row>
    <row r="144" spans="1:124" s="213" customFormat="1" ht="25.5" hidden="1" customHeight="1">
      <c r="A144" s="399"/>
      <c r="B144" s="399"/>
      <c r="C144" s="399"/>
      <c r="D144" s="247"/>
      <c r="E144" s="231">
        <f t="shared" si="44"/>
        <v>0</v>
      </c>
      <c r="F144" s="231"/>
      <c r="G144" s="218"/>
      <c r="H144" s="218"/>
      <c r="I144" s="218"/>
      <c r="J144" s="212">
        <f t="shared" si="55"/>
        <v>0</v>
      </c>
      <c r="K144" s="212"/>
      <c r="L144" s="211"/>
      <c r="M144" s="211"/>
      <c r="N144" s="211"/>
      <c r="O144" s="211"/>
      <c r="P144" s="211"/>
      <c r="Q144" s="211"/>
      <c r="R144" s="263">
        <f>SUM(J144,E144)</f>
        <v>0</v>
      </c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  <c r="AM144" s="251"/>
      <c r="AN144" s="251"/>
      <c r="AO144" s="251"/>
      <c r="AP144" s="251"/>
      <c r="AQ144" s="251"/>
      <c r="AR144" s="251"/>
      <c r="AS144" s="251"/>
      <c r="AT144" s="251"/>
      <c r="AU144" s="251"/>
      <c r="AV144" s="251"/>
      <c r="AW144" s="251"/>
      <c r="AX144" s="251"/>
      <c r="AY144" s="251"/>
      <c r="AZ144" s="251"/>
      <c r="BA144" s="251"/>
      <c r="BB144" s="251"/>
      <c r="BC144" s="251"/>
      <c r="BD144" s="251"/>
      <c r="BE144" s="251"/>
      <c r="BF144" s="251"/>
      <c r="BG144" s="251"/>
      <c r="BH144" s="251"/>
      <c r="BI144" s="251"/>
      <c r="BJ144" s="251"/>
      <c r="BK144" s="251"/>
      <c r="BL144" s="251"/>
      <c r="BM144" s="251"/>
      <c r="BN144" s="251"/>
      <c r="BO144" s="251"/>
      <c r="BP144" s="251"/>
      <c r="BQ144" s="251"/>
      <c r="BR144" s="251"/>
      <c r="BS144" s="251"/>
      <c r="BT144" s="251"/>
      <c r="BU144" s="251"/>
      <c r="BV144" s="251"/>
      <c r="BW144" s="251"/>
      <c r="BX144" s="251"/>
      <c r="BY144" s="251"/>
      <c r="BZ144" s="251"/>
      <c r="CA144" s="251"/>
      <c r="CB144" s="251"/>
      <c r="CC144" s="251"/>
      <c r="CD144" s="251"/>
      <c r="CE144" s="251"/>
      <c r="CF144" s="251"/>
      <c r="CG144" s="251"/>
      <c r="CH144" s="251"/>
      <c r="CI144" s="251"/>
      <c r="CJ144" s="251"/>
      <c r="CK144" s="251"/>
      <c r="CL144" s="251"/>
      <c r="CM144" s="251"/>
      <c r="CN144" s="251"/>
      <c r="CO144" s="251"/>
      <c r="CP144" s="251"/>
      <c r="CQ144" s="251"/>
      <c r="CR144" s="251"/>
      <c r="CS144" s="251"/>
      <c r="CT144" s="251"/>
      <c r="CU144" s="251"/>
      <c r="CV144" s="251"/>
      <c r="CW144" s="251"/>
      <c r="CX144" s="251"/>
      <c r="CY144" s="251"/>
      <c r="CZ144" s="251"/>
      <c r="DA144" s="251"/>
      <c r="DB144" s="251"/>
      <c r="DC144" s="251"/>
      <c r="DD144" s="251"/>
      <c r="DE144" s="251"/>
      <c r="DF144" s="251"/>
      <c r="DG144" s="251"/>
      <c r="DH144" s="251"/>
      <c r="DI144" s="251"/>
      <c r="DJ144" s="251"/>
      <c r="DK144" s="251"/>
      <c r="DL144" s="251"/>
      <c r="DM144" s="251"/>
      <c r="DN144" s="251"/>
      <c r="DO144" s="251"/>
      <c r="DP144" s="251"/>
      <c r="DQ144" s="251"/>
      <c r="DR144" s="251"/>
      <c r="DS144" s="251"/>
      <c r="DT144" s="251"/>
    </row>
    <row r="145" spans="1:124" s="213" customFormat="1" ht="21" hidden="1" customHeight="1">
      <c r="A145" s="399"/>
      <c r="B145" s="399"/>
      <c r="C145" s="399"/>
      <c r="D145" s="219"/>
      <c r="E145" s="231">
        <f t="shared" si="44"/>
        <v>0</v>
      </c>
      <c r="F145" s="231"/>
      <c r="G145" s="236"/>
      <c r="H145" s="236"/>
      <c r="I145" s="236"/>
      <c r="J145" s="212">
        <f>SUM(L145,O145)</f>
        <v>0</v>
      </c>
      <c r="K145" s="212"/>
      <c r="L145" s="236"/>
      <c r="M145" s="236"/>
      <c r="N145" s="236"/>
      <c r="O145" s="236"/>
      <c r="P145" s="236"/>
      <c r="Q145" s="236"/>
      <c r="R145" s="263">
        <f t="shared" ref="R145:R151" si="58">SUM(E145,J145)</f>
        <v>0</v>
      </c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  <c r="AM145" s="251"/>
      <c r="AN145" s="251"/>
      <c r="AO145" s="251"/>
      <c r="AP145" s="251"/>
      <c r="AQ145" s="251"/>
      <c r="AR145" s="251"/>
      <c r="AS145" s="251"/>
      <c r="AT145" s="251"/>
      <c r="AU145" s="251"/>
      <c r="AV145" s="251"/>
      <c r="AW145" s="251"/>
      <c r="AX145" s="251"/>
      <c r="AY145" s="251"/>
      <c r="AZ145" s="251"/>
      <c r="BA145" s="251"/>
      <c r="BB145" s="251"/>
      <c r="BC145" s="251"/>
      <c r="BD145" s="251"/>
      <c r="BE145" s="251"/>
      <c r="BF145" s="251"/>
      <c r="BG145" s="251"/>
      <c r="BH145" s="251"/>
      <c r="BI145" s="251"/>
      <c r="BJ145" s="251"/>
      <c r="BK145" s="251"/>
      <c r="BL145" s="251"/>
      <c r="BM145" s="251"/>
      <c r="BN145" s="251"/>
      <c r="BO145" s="251"/>
      <c r="BP145" s="251"/>
      <c r="BQ145" s="251"/>
      <c r="BR145" s="251"/>
      <c r="BS145" s="251"/>
      <c r="BT145" s="251"/>
      <c r="BU145" s="251"/>
      <c r="BV145" s="251"/>
      <c r="BW145" s="251"/>
      <c r="BX145" s="251"/>
      <c r="BY145" s="251"/>
      <c r="BZ145" s="251"/>
      <c r="CA145" s="251"/>
      <c r="CB145" s="251"/>
      <c r="CC145" s="251"/>
      <c r="CD145" s="251"/>
      <c r="CE145" s="251"/>
      <c r="CF145" s="251"/>
      <c r="CG145" s="251"/>
      <c r="CH145" s="251"/>
      <c r="CI145" s="251"/>
      <c r="CJ145" s="251"/>
      <c r="CK145" s="251"/>
      <c r="CL145" s="251"/>
      <c r="CM145" s="251"/>
      <c r="CN145" s="251"/>
      <c r="CO145" s="251"/>
      <c r="CP145" s="251"/>
      <c r="CQ145" s="251"/>
      <c r="CR145" s="251"/>
      <c r="CS145" s="251"/>
      <c r="CT145" s="251"/>
      <c r="CU145" s="251"/>
      <c r="CV145" s="251"/>
      <c r="CW145" s="251"/>
      <c r="CX145" s="251"/>
      <c r="CY145" s="251"/>
      <c r="CZ145" s="251"/>
      <c r="DA145" s="251"/>
      <c r="DB145" s="251"/>
      <c r="DC145" s="251"/>
      <c r="DD145" s="251"/>
      <c r="DE145" s="251"/>
      <c r="DF145" s="251"/>
      <c r="DG145" s="251"/>
      <c r="DH145" s="251"/>
      <c r="DI145" s="251"/>
      <c r="DJ145" s="251"/>
      <c r="DK145" s="251"/>
      <c r="DL145" s="251"/>
      <c r="DM145" s="251"/>
      <c r="DN145" s="251"/>
      <c r="DO145" s="251"/>
      <c r="DP145" s="251"/>
      <c r="DQ145" s="251"/>
      <c r="DR145" s="251"/>
      <c r="DS145" s="251"/>
      <c r="DT145" s="251"/>
    </row>
    <row r="146" spans="1:124" s="213" customFormat="1" ht="56.25" hidden="1" customHeight="1">
      <c r="A146" s="398"/>
      <c r="B146" s="398"/>
      <c r="C146" s="399"/>
      <c r="D146" s="239"/>
      <c r="E146" s="231">
        <f>SUM(E147)</f>
        <v>0</v>
      </c>
      <c r="F146" s="241"/>
      <c r="G146" s="241"/>
      <c r="H146" s="241"/>
      <c r="I146" s="241">
        <f t="shared" ref="I146:R146" si="59">SUM(I147)</f>
        <v>0</v>
      </c>
      <c r="J146" s="241">
        <f t="shared" si="59"/>
        <v>0</v>
      </c>
      <c r="K146" s="241"/>
      <c r="L146" s="241">
        <f t="shared" si="59"/>
        <v>0</v>
      </c>
      <c r="M146" s="241">
        <f t="shared" si="59"/>
        <v>0</v>
      </c>
      <c r="N146" s="241">
        <f t="shared" si="59"/>
        <v>0</v>
      </c>
      <c r="O146" s="241">
        <f t="shared" si="59"/>
        <v>0</v>
      </c>
      <c r="P146" s="241">
        <f t="shared" si="59"/>
        <v>0</v>
      </c>
      <c r="Q146" s="241">
        <f t="shared" si="59"/>
        <v>0</v>
      </c>
      <c r="R146" s="241">
        <f t="shared" si="59"/>
        <v>0</v>
      </c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  <c r="AM146" s="251"/>
      <c r="AN146" s="251"/>
      <c r="AO146" s="251"/>
      <c r="AP146" s="251"/>
      <c r="AQ146" s="251"/>
      <c r="AR146" s="251"/>
      <c r="AS146" s="251"/>
      <c r="AT146" s="251"/>
      <c r="AU146" s="251"/>
      <c r="AV146" s="251"/>
      <c r="AW146" s="251"/>
      <c r="AX146" s="251"/>
      <c r="AY146" s="251"/>
      <c r="AZ146" s="251"/>
      <c r="BA146" s="251"/>
      <c r="BB146" s="251"/>
      <c r="BC146" s="251"/>
      <c r="BD146" s="251"/>
      <c r="BE146" s="251"/>
      <c r="BF146" s="251"/>
      <c r="BG146" s="251"/>
      <c r="BH146" s="251"/>
      <c r="BI146" s="251"/>
      <c r="BJ146" s="251"/>
      <c r="BK146" s="251"/>
      <c r="BL146" s="251"/>
      <c r="BM146" s="251"/>
      <c r="BN146" s="251"/>
      <c r="BO146" s="251"/>
      <c r="BP146" s="251"/>
      <c r="BQ146" s="251"/>
      <c r="BR146" s="251"/>
      <c r="BS146" s="251"/>
      <c r="BT146" s="251"/>
      <c r="BU146" s="251"/>
      <c r="BV146" s="251"/>
      <c r="BW146" s="251"/>
      <c r="BX146" s="251"/>
      <c r="BY146" s="251"/>
      <c r="BZ146" s="251"/>
      <c r="CA146" s="251"/>
      <c r="CB146" s="251"/>
      <c r="CC146" s="251"/>
      <c r="CD146" s="251"/>
      <c r="CE146" s="251"/>
      <c r="CF146" s="251"/>
      <c r="CG146" s="251"/>
      <c r="CH146" s="251"/>
      <c r="CI146" s="251"/>
      <c r="CJ146" s="251"/>
      <c r="CK146" s="251"/>
      <c r="CL146" s="251"/>
      <c r="CM146" s="251"/>
      <c r="CN146" s="251"/>
      <c r="CO146" s="251"/>
      <c r="CP146" s="251"/>
      <c r="CQ146" s="251"/>
      <c r="CR146" s="251"/>
      <c r="CS146" s="251"/>
      <c r="CT146" s="251"/>
      <c r="CU146" s="251"/>
      <c r="CV146" s="251"/>
      <c r="CW146" s="251"/>
      <c r="CX146" s="251"/>
      <c r="CY146" s="251"/>
      <c r="CZ146" s="251"/>
      <c r="DA146" s="251"/>
      <c r="DB146" s="251"/>
      <c r="DC146" s="251"/>
      <c r="DD146" s="251"/>
      <c r="DE146" s="251"/>
      <c r="DF146" s="251"/>
      <c r="DG146" s="251"/>
      <c r="DH146" s="251"/>
      <c r="DI146" s="251"/>
      <c r="DJ146" s="251"/>
      <c r="DK146" s="251"/>
      <c r="DL146" s="251"/>
      <c r="DM146" s="251"/>
      <c r="DN146" s="251"/>
      <c r="DO146" s="251"/>
      <c r="DP146" s="251"/>
      <c r="DQ146" s="251"/>
      <c r="DR146" s="251"/>
      <c r="DS146" s="251"/>
      <c r="DT146" s="251"/>
    </row>
    <row r="147" spans="1:124" s="234" customFormat="1" ht="51.75" hidden="1" customHeight="1">
      <c r="A147" s="397"/>
      <c r="B147" s="397"/>
      <c r="C147" s="408"/>
      <c r="D147" s="226"/>
      <c r="E147" s="233">
        <f>SUM(F147,I147)</f>
        <v>0</v>
      </c>
      <c r="F147" s="233"/>
      <c r="G147" s="224"/>
      <c r="H147" s="224"/>
      <c r="I147" s="224"/>
      <c r="J147" s="250">
        <f>SUM(L147,O147)</f>
        <v>0</v>
      </c>
      <c r="K147" s="250"/>
      <c r="L147" s="224"/>
      <c r="M147" s="224"/>
      <c r="N147" s="224"/>
      <c r="O147" s="224"/>
      <c r="P147" s="224"/>
      <c r="Q147" s="224"/>
      <c r="R147" s="250">
        <f t="shared" si="58"/>
        <v>0</v>
      </c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55"/>
      <c r="AE147" s="255"/>
      <c r="AF147" s="255"/>
      <c r="AG147" s="255"/>
      <c r="AH147" s="255"/>
      <c r="AI147" s="255"/>
      <c r="AJ147" s="255"/>
      <c r="AK147" s="255"/>
      <c r="AL147" s="255"/>
      <c r="AM147" s="255"/>
      <c r="AN147" s="255"/>
      <c r="AO147" s="255"/>
      <c r="AP147" s="255"/>
      <c r="AQ147" s="255"/>
      <c r="AR147" s="255"/>
      <c r="AS147" s="255"/>
      <c r="AT147" s="255"/>
      <c r="AU147" s="255"/>
      <c r="AV147" s="255"/>
      <c r="AW147" s="255"/>
      <c r="AX147" s="255"/>
      <c r="AY147" s="255"/>
      <c r="AZ147" s="255"/>
      <c r="BA147" s="255"/>
      <c r="BB147" s="255"/>
      <c r="BC147" s="255"/>
      <c r="BD147" s="255"/>
      <c r="BE147" s="255"/>
      <c r="BF147" s="255"/>
      <c r="BG147" s="255"/>
      <c r="BH147" s="255"/>
      <c r="BI147" s="255"/>
      <c r="BJ147" s="255"/>
      <c r="BK147" s="255"/>
      <c r="BL147" s="255"/>
      <c r="BM147" s="255"/>
      <c r="BN147" s="255"/>
      <c r="BO147" s="255"/>
      <c r="BP147" s="255"/>
      <c r="BQ147" s="255"/>
      <c r="BR147" s="255"/>
      <c r="BS147" s="255"/>
      <c r="BT147" s="255"/>
      <c r="BU147" s="255"/>
      <c r="BV147" s="255"/>
      <c r="BW147" s="255"/>
      <c r="BX147" s="255"/>
      <c r="BY147" s="255"/>
      <c r="BZ147" s="255"/>
      <c r="CA147" s="255"/>
      <c r="CB147" s="255"/>
      <c r="CC147" s="255"/>
      <c r="CD147" s="255"/>
      <c r="CE147" s="255"/>
      <c r="CF147" s="255"/>
      <c r="CG147" s="255"/>
      <c r="CH147" s="255"/>
      <c r="CI147" s="255"/>
      <c r="CJ147" s="255"/>
      <c r="CK147" s="255"/>
      <c r="CL147" s="255"/>
      <c r="CM147" s="255"/>
      <c r="CN147" s="255"/>
      <c r="CO147" s="255"/>
      <c r="CP147" s="255"/>
      <c r="CQ147" s="255"/>
      <c r="CR147" s="255"/>
      <c r="CS147" s="255"/>
      <c r="CT147" s="255"/>
      <c r="CU147" s="255"/>
      <c r="CV147" s="255"/>
      <c r="CW147" s="255"/>
      <c r="CX147" s="255"/>
      <c r="CY147" s="255"/>
      <c r="CZ147" s="255"/>
      <c r="DA147" s="255"/>
      <c r="DB147" s="255"/>
      <c r="DC147" s="255"/>
      <c r="DD147" s="255"/>
      <c r="DE147" s="255"/>
      <c r="DF147" s="255"/>
      <c r="DG147" s="255"/>
      <c r="DH147" s="255"/>
      <c r="DI147" s="255"/>
      <c r="DJ147" s="255"/>
      <c r="DK147" s="255"/>
      <c r="DL147" s="255"/>
      <c r="DM147" s="255"/>
      <c r="DN147" s="255"/>
      <c r="DO147" s="255"/>
      <c r="DP147" s="255"/>
      <c r="DQ147" s="255"/>
      <c r="DR147" s="255"/>
      <c r="DS147" s="255"/>
      <c r="DT147" s="255"/>
    </row>
    <row r="148" spans="1:124" s="213" customFormat="1" ht="41.25" hidden="1" customHeight="1">
      <c r="A148" s="398"/>
      <c r="B148" s="398"/>
      <c r="C148" s="399"/>
      <c r="D148" s="239"/>
      <c r="E148" s="231">
        <f>SUM(E149:E150)</f>
        <v>0</v>
      </c>
      <c r="F148" s="241"/>
      <c r="G148" s="241"/>
      <c r="H148" s="241"/>
      <c r="I148" s="241">
        <f t="shared" ref="I148:R148" si="60">SUM(I149:I150)</f>
        <v>0</v>
      </c>
      <c r="J148" s="241">
        <f t="shared" si="60"/>
        <v>0</v>
      </c>
      <c r="K148" s="241"/>
      <c r="L148" s="241">
        <f t="shared" si="60"/>
        <v>0</v>
      </c>
      <c r="M148" s="241">
        <f t="shared" si="60"/>
        <v>0</v>
      </c>
      <c r="N148" s="241">
        <f t="shared" si="60"/>
        <v>0</v>
      </c>
      <c r="O148" s="241">
        <f t="shared" si="60"/>
        <v>0</v>
      </c>
      <c r="P148" s="241">
        <f t="shared" si="60"/>
        <v>0</v>
      </c>
      <c r="Q148" s="241">
        <f t="shared" si="60"/>
        <v>0</v>
      </c>
      <c r="R148" s="241">
        <f t="shared" si="60"/>
        <v>0</v>
      </c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  <c r="AM148" s="251"/>
      <c r="AN148" s="251"/>
      <c r="AO148" s="251"/>
      <c r="AP148" s="251"/>
      <c r="AQ148" s="251"/>
      <c r="AR148" s="251"/>
      <c r="AS148" s="251"/>
      <c r="AT148" s="251"/>
      <c r="AU148" s="251"/>
      <c r="AV148" s="251"/>
      <c r="AW148" s="251"/>
      <c r="AX148" s="251"/>
      <c r="AY148" s="251"/>
      <c r="AZ148" s="251"/>
      <c r="BA148" s="251"/>
      <c r="BB148" s="251"/>
      <c r="BC148" s="251"/>
      <c r="BD148" s="251"/>
      <c r="BE148" s="251"/>
      <c r="BF148" s="251"/>
      <c r="BG148" s="251"/>
      <c r="BH148" s="251"/>
      <c r="BI148" s="251"/>
      <c r="BJ148" s="251"/>
      <c r="BK148" s="251"/>
      <c r="BL148" s="251"/>
      <c r="BM148" s="251"/>
      <c r="BN148" s="251"/>
      <c r="BO148" s="251"/>
      <c r="BP148" s="251"/>
      <c r="BQ148" s="251"/>
      <c r="BR148" s="251"/>
      <c r="BS148" s="251"/>
      <c r="BT148" s="251"/>
      <c r="BU148" s="251"/>
      <c r="BV148" s="251"/>
      <c r="BW148" s="251"/>
      <c r="BX148" s="251"/>
      <c r="BY148" s="251"/>
      <c r="BZ148" s="251"/>
      <c r="CA148" s="251"/>
      <c r="CB148" s="251"/>
      <c r="CC148" s="251"/>
      <c r="CD148" s="251"/>
      <c r="CE148" s="251"/>
      <c r="CF148" s="251"/>
      <c r="CG148" s="251"/>
      <c r="CH148" s="251"/>
      <c r="CI148" s="251"/>
      <c r="CJ148" s="251"/>
      <c r="CK148" s="251"/>
      <c r="CL148" s="251"/>
      <c r="CM148" s="251"/>
      <c r="CN148" s="251"/>
      <c r="CO148" s="251"/>
      <c r="CP148" s="251"/>
      <c r="CQ148" s="251"/>
      <c r="CR148" s="251"/>
      <c r="CS148" s="251"/>
      <c r="CT148" s="251"/>
      <c r="CU148" s="251"/>
      <c r="CV148" s="251"/>
      <c r="CW148" s="251"/>
      <c r="CX148" s="251"/>
      <c r="CY148" s="251"/>
      <c r="CZ148" s="251"/>
      <c r="DA148" s="251"/>
      <c r="DB148" s="251"/>
      <c r="DC148" s="251"/>
      <c r="DD148" s="251"/>
      <c r="DE148" s="251"/>
      <c r="DF148" s="251"/>
      <c r="DG148" s="251"/>
      <c r="DH148" s="251"/>
      <c r="DI148" s="251"/>
      <c r="DJ148" s="251"/>
      <c r="DK148" s="251"/>
      <c r="DL148" s="251"/>
      <c r="DM148" s="251"/>
      <c r="DN148" s="251"/>
      <c r="DO148" s="251"/>
      <c r="DP148" s="251"/>
      <c r="DQ148" s="251"/>
      <c r="DR148" s="251"/>
      <c r="DS148" s="251"/>
      <c r="DT148" s="251"/>
    </row>
    <row r="149" spans="1:124" s="234" customFormat="1" ht="42" hidden="1" customHeight="1">
      <c r="A149" s="408"/>
      <c r="B149" s="408"/>
      <c r="C149" s="408"/>
      <c r="D149" s="220"/>
      <c r="E149" s="233">
        <f>SUM(F149,I149)</f>
        <v>0</v>
      </c>
      <c r="F149" s="233"/>
      <c r="G149" s="233"/>
      <c r="H149" s="233"/>
      <c r="I149" s="224"/>
      <c r="J149" s="250">
        <f>SUM(L149,O149)</f>
        <v>0</v>
      </c>
      <c r="K149" s="250"/>
      <c r="L149" s="224"/>
      <c r="M149" s="224"/>
      <c r="N149" s="224"/>
      <c r="O149" s="224"/>
      <c r="P149" s="224"/>
      <c r="Q149" s="224"/>
      <c r="R149" s="250">
        <f t="shared" si="58"/>
        <v>0</v>
      </c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  <c r="AP149" s="255"/>
      <c r="AQ149" s="255"/>
      <c r="AR149" s="255"/>
      <c r="AS149" s="255"/>
      <c r="AT149" s="255"/>
      <c r="AU149" s="255"/>
      <c r="AV149" s="255"/>
      <c r="AW149" s="255"/>
      <c r="AX149" s="255"/>
      <c r="AY149" s="255"/>
      <c r="AZ149" s="255"/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5"/>
      <c r="BU149" s="255"/>
      <c r="BV149" s="255"/>
      <c r="BW149" s="255"/>
      <c r="BX149" s="255"/>
      <c r="BY149" s="255"/>
      <c r="BZ149" s="255"/>
      <c r="CA149" s="255"/>
      <c r="CB149" s="255"/>
      <c r="CC149" s="255"/>
      <c r="CD149" s="255"/>
      <c r="CE149" s="255"/>
      <c r="CF149" s="255"/>
      <c r="CG149" s="255"/>
      <c r="CH149" s="255"/>
      <c r="CI149" s="255"/>
      <c r="CJ149" s="255"/>
      <c r="CK149" s="255"/>
      <c r="CL149" s="255"/>
      <c r="CM149" s="255"/>
      <c r="CN149" s="255"/>
      <c r="CO149" s="255"/>
      <c r="CP149" s="255"/>
      <c r="CQ149" s="255"/>
      <c r="CR149" s="255"/>
      <c r="CS149" s="255"/>
      <c r="CT149" s="255"/>
      <c r="CU149" s="255"/>
      <c r="CV149" s="255"/>
      <c r="CW149" s="255"/>
      <c r="CX149" s="255"/>
      <c r="CY149" s="255"/>
      <c r="CZ149" s="255"/>
      <c r="DA149" s="255"/>
      <c r="DB149" s="255"/>
      <c r="DC149" s="255"/>
      <c r="DD149" s="255"/>
      <c r="DE149" s="255"/>
      <c r="DF149" s="255"/>
      <c r="DG149" s="255"/>
      <c r="DH149" s="255"/>
      <c r="DI149" s="255"/>
      <c r="DJ149" s="255"/>
      <c r="DK149" s="255"/>
      <c r="DL149" s="255"/>
      <c r="DM149" s="255"/>
      <c r="DN149" s="255"/>
      <c r="DO149" s="255"/>
      <c r="DP149" s="255"/>
      <c r="DQ149" s="255"/>
      <c r="DR149" s="255"/>
      <c r="DS149" s="255"/>
      <c r="DT149" s="255"/>
    </row>
    <row r="150" spans="1:124" s="234" customFormat="1" ht="22.5" hidden="1" customHeight="1">
      <c r="A150" s="406"/>
      <c r="B150" s="407"/>
      <c r="C150" s="408"/>
      <c r="D150" s="258"/>
      <c r="E150" s="233">
        <f>SUM(F150,I150)</f>
        <v>0</v>
      </c>
      <c r="F150" s="233"/>
      <c r="G150" s="223"/>
      <c r="H150" s="223"/>
      <c r="I150" s="223"/>
      <c r="J150" s="250">
        <f>SUM(L150,O150)</f>
        <v>0</v>
      </c>
      <c r="K150" s="250"/>
      <c r="L150" s="223"/>
      <c r="M150" s="223"/>
      <c r="N150" s="223"/>
      <c r="O150" s="223"/>
      <c r="P150" s="223"/>
      <c r="Q150" s="223"/>
      <c r="R150" s="249">
        <f t="shared" si="58"/>
        <v>0</v>
      </c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  <c r="AD150" s="255"/>
      <c r="AE150" s="255"/>
      <c r="AF150" s="255"/>
      <c r="AG150" s="255"/>
      <c r="AH150" s="255"/>
      <c r="AI150" s="255"/>
      <c r="AJ150" s="255"/>
      <c r="AK150" s="255"/>
      <c r="AL150" s="255"/>
      <c r="AM150" s="255"/>
      <c r="AN150" s="255"/>
      <c r="AO150" s="255"/>
      <c r="AP150" s="255"/>
      <c r="AQ150" s="255"/>
      <c r="AR150" s="255"/>
      <c r="AS150" s="255"/>
      <c r="AT150" s="255"/>
      <c r="AU150" s="255"/>
      <c r="AV150" s="255"/>
      <c r="AW150" s="255"/>
      <c r="AX150" s="255"/>
      <c r="AY150" s="255"/>
      <c r="AZ150" s="255"/>
      <c r="BA150" s="255"/>
      <c r="BB150" s="255"/>
      <c r="BC150" s="255"/>
      <c r="BD150" s="255"/>
      <c r="BE150" s="255"/>
      <c r="BF150" s="255"/>
      <c r="BG150" s="255"/>
      <c r="BH150" s="255"/>
      <c r="BI150" s="255"/>
      <c r="BJ150" s="255"/>
      <c r="BK150" s="255"/>
      <c r="BL150" s="255"/>
      <c r="BM150" s="255"/>
      <c r="BN150" s="255"/>
      <c r="BO150" s="255"/>
      <c r="BP150" s="255"/>
      <c r="BQ150" s="255"/>
      <c r="BR150" s="255"/>
      <c r="BS150" s="255"/>
      <c r="BT150" s="255"/>
      <c r="BU150" s="255"/>
      <c r="BV150" s="255"/>
      <c r="BW150" s="255"/>
      <c r="BX150" s="255"/>
      <c r="BY150" s="255"/>
      <c r="BZ150" s="255"/>
      <c r="CA150" s="255"/>
      <c r="CB150" s="255"/>
      <c r="CC150" s="255"/>
      <c r="CD150" s="255"/>
      <c r="CE150" s="255"/>
      <c r="CF150" s="255"/>
      <c r="CG150" s="255"/>
      <c r="CH150" s="255"/>
      <c r="CI150" s="255"/>
      <c r="CJ150" s="255"/>
      <c r="CK150" s="255"/>
      <c r="CL150" s="255"/>
      <c r="CM150" s="255"/>
      <c r="CN150" s="255"/>
      <c r="CO150" s="255"/>
      <c r="CP150" s="255"/>
      <c r="CQ150" s="255"/>
      <c r="CR150" s="255"/>
      <c r="CS150" s="255"/>
      <c r="CT150" s="255"/>
      <c r="CU150" s="255"/>
      <c r="CV150" s="255"/>
      <c r="CW150" s="255"/>
      <c r="CX150" s="255"/>
      <c r="CY150" s="255"/>
      <c r="CZ150" s="255"/>
      <c r="DA150" s="255"/>
      <c r="DB150" s="255"/>
      <c r="DC150" s="255"/>
      <c r="DD150" s="255"/>
      <c r="DE150" s="255"/>
      <c r="DF150" s="255"/>
      <c r="DG150" s="255"/>
      <c r="DH150" s="255"/>
      <c r="DI150" s="255"/>
      <c r="DJ150" s="255"/>
      <c r="DK150" s="255"/>
      <c r="DL150" s="255"/>
      <c r="DM150" s="255"/>
      <c r="DN150" s="255"/>
      <c r="DO150" s="255"/>
      <c r="DP150" s="255"/>
      <c r="DQ150" s="255"/>
      <c r="DR150" s="255"/>
      <c r="DS150" s="255"/>
      <c r="DT150" s="255"/>
    </row>
    <row r="151" spans="1:124" s="213" customFormat="1" ht="30" hidden="1" customHeight="1">
      <c r="A151" s="417"/>
      <c r="B151" s="417"/>
      <c r="C151" s="399"/>
      <c r="D151" s="230"/>
      <c r="E151" s="231">
        <f>SUM(F151,I142)</f>
        <v>0</v>
      </c>
      <c r="F151" s="231"/>
      <c r="G151" s="218"/>
      <c r="H151" s="218"/>
      <c r="I151" s="218"/>
      <c r="J151" s="212">
        <f t="shared" si="55"/>
        <v>0</v>
      </c>
      <c r="K151" s="212"/>
      <c r="L151" s="211"/>
      <c r="M151" s="211"/>
      <c r="N151" s="211"/>
      <c r="O151" s="211"/>
      <c r="P151" s="211"/>
      <c r="Q151" s="211"/>
      <c r="R151" s="212">
        <f t="shared" si="58"/>
        <v>0</v>
      </c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  <c r="AM151" s="251"/>
      <c r="AN151" s="251"/>
      <c r="AO151" s="251"/>
      <c r="AP151" s="251"/>
      <c r="AQ151" s="251"/>
      <c r="AR151" s="251"/>
      <c r="AS151" s="251"/>
      <c r="AT151" s="251"/>
      <c r="AU151" s="251"/>
      <c r="AV151" s="251"/>
      <c r="AW151" s="251"/>
      <c r="AX151" s="251"/>
      <c r="AY151" s="251"/>
      <c r="AZ151" s="251"/>
      <c r="BA151" s="251"/>
      <c r="BB151" s="251"/>
      <c r="BC151" s="251"/>
      <c r="BD151" s="251"/>
      <c r="BE151" s="251"/>
      <c r="BF151" s="251"/>
      <c r="BG151" s="251"/>
      <c r="BH151" s="251"/>
      <c r="BI151" s="251"/>
      <c r="BJ151" s="251"/>
      <c r="BK151" s="251"/>
      <c r="BL151" s="251"/>
      <c r="BM151" s="251"/>
      <c r="BN151" s="251"/>
      <c r="BO151" s="251"/>
      <c r="BP151" s="251"/>
      <c r="BQ151" s="251"/>
      <c r="BR151" s="251"/>
      <c r="BS151" s="251"/>
      <c r="BT151" s="251"/>
      <c r="BU151" s="251"/>
      <c r="BV151" s="251"/>
      <c r="BW151" s="251"/>
      <c r="BX151" s="251"/>
      <c r="BY151" s="251"/>
      <c r="BZ151" s="251"/>
      <c r="CA151" s="251"/>
      <c r="CB151" s="251"/>
      <c r="CC151" s="251"/>
      <c r="CD151" s="251"/>
      <c r="CE151" s="251"/>
      <c r="CF151" s="251"/>
      <c r="CG151" s="251"/>
      <c r="CH151" s="251"/>
      <c r="CI151" s="251"/>
      <c r="CJ151" s="251"/>
      <c r="CK151" s="251"/>
      <c r="CL151" s="251"/>
      <c r="CM151" s="251"/>
      <c r="CN151" s="251"/>
      <c r="CO151" s="251"/>
      <c r="CP151" s="251"/>
      <c r="CQ151" s="251"/>
      <c r="CR151" s="251"/>
      <c r="CS151" s="251"/>
      <c r="CT151" s="251"/>
      <c r="CU151" s="251"/>
      <c r="CV151" s="251"/>
      <c r="CW151" s="251"/>
      <c r="CX151" s="251"/>
      <c r="CY151" s="251"/>
      <c r="CZ151" s="251"/>
      <c r="DA151" s="251"/>
      <c r="DB151" s="251"/>
      <c r="DC151" s="251"/>
      <c r="DD151" s="251"/>
      <c r="DE151" s="251"/>
      <c r="DF151" s="251"/>
      <c r="DG151" s="251"/>
      <c r="DH151" s="251"/>
      <c r="DI151" s="251"/>
      <c r="DJ151" s="251"/>
      <c r="DK151" s="251"/>
      <c r="DL151" s="251"/>
      <c r="DM151" s="251"/>
      <c r="DN151" s="251"/>
      <c r="DO151" s="251"/>
      <c r="DP151" s="251"/>
      <c r="DQ151" s="251"/>
      <c r="DR151" s="251"/>
      <c r="DS151" s="251"/>
      <c r="DT151" s="251"/>
    </row>
    <row r="152" spans="1:124" s="213" customFormat="1" ht="28.5" hidden="1" customHeight="1">
      <c r="A152" s="399"/>
      <c r="B152" s="399"/>
      <c r="C152" s="399" t="s">
        <v>61</v>
      </c>
      <c r="D152" s="247"/>
      <c r="E152" s="231">
        <f t="shared" si="44"/>
        <v>0</v>
      </c>
      <c r="F152" s="216"/>
      <c r="G152" s="238"/>
      <c r="H152" s="238"/>
      <c r="I152" s="238"/>
      <c r="J152" s="217">
        <f>SUM(L152,O152)</f>
        <v>0</v>
      </c>
      <c r="K152" s="217"/>
      <c r="L152" s="238"/>
      <c r="M152" s="238"/>
      <c r="N152" s="238"/>
      <c r="O152" s="238"/>
      <c r="P152" s="238"/>
      <c r="Q152" s="238"/>
      <c r="R152" s="217">
        <f>SUM(J152,E152)</f>
        <v>0</v>
      </c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  <c r="AM152" s="251"/>
      <c r="AN152" s="251"/>
      <c r="AO152" s="251"/>
      <c r="AP152" s="251"/>
      <c r="AQ152" s="251"/>
      <c r="AR152" s="251"/>
      <c r="AS152" s="251"/>
      <c r="AT152" s="251"/>
      <c r="AU152" s="251"/>
      <c r="AV152" s="251"/>
      <c r="AW152" s="251"/>
      <c r="AX152" s="251"/>
      <c r="AY152" s="251"/>
      <c r="AZ152" s="251"/>
      <c r="BA152" s="251"/>
      <c r="BB152" s="251"/>
      <c r="BC152" s="251"/>
      <c r="BD152" s="251"/>
      <c r="BE152" s="251"/>
      <c r="BF152" s="251"/>
      <c r="BG152" s="251"/>
      <c r="BH152" s="251"/>
      <c r="BI152" s="251"/>
      <c r="BJ152" s="251"/>
      <c r="BK152" s="251"/>
      <c r="BL152" s="251"/>
      <c r="BM152" s="251"/>
      <c r="BN152" s="251"/>
      <c r="BO152" s="251"/>
      <c r="BP152" s="251"/>
      <c r="BQ152" s="251"/>
      <c r="BR152" s="251"/>
      <c r="BS152" s="251"/>
      <c r="BT152" s="251"/>
      <c r="BU152" s="251"/>
      <c r="BV152" s="251"/>
      <c r="BW152" s="251"/>
      <c r="BX152" s="251"/>
      <c r="BY152" s="251"/>
      <c r="BZ152" s="251"/>
      <c r="CA152" s="251"/>
      <c r="CB152" s="251"/>
      <c r="CC152" s="251"/>
      <c r="CD152" s="251"/>
      <c r="CE152" s="251"/>
      <c r="CF152" s="251"/>
      <c r="CG152" s="251"/>
      <c r="CH152" s="251"/>
      <c r="CI152" s="251"/>
      <c r="CJ152" s="251"/>
      <c r="CK152" s="251"/>
      <c r="CL152" s="251"/>
      <c r="CM152" s="251"/>
      <c r="CN152" s="251"/>
      <c r="CO152" s="251"/>
      <c r="CP152" s="251"/>
      <c r="CQ152" s="251"/>
      <c r="CR152" s="251"/>
      <c r="CS152" s="251"/>
      <c r="CT152" s="251"/>
      <c r="CU152" s="251"/>
      <c r="CV152" s="251"/>
      <c r="CW152" s="251"/>
      <c r="CX152" s="251"/>
      <c r="CY152" s="251"/>
      <c r="CZ152" s="251"/>
      <c r="DA152" s="251"/>
      <c r="DB152" s="251"/>
      <c r="DC152" s="251"/>
      <c r="DD152" s="251"/>
      <c r="DE152" s="251"/>
      <c r="DF152" s="251"/>
      <c r="DG152" s="251"/>
      <c r="DH152" s="251"/>
      <c r="DI152" s="251"/>
      <c r="DJ152" s="251"/>
      <c r="DK152" s="251"/>
      <c r="DL152" s="251"/>
      <c r="DM152" s="251"/>
      <c r="DN152" s="251"/>
      <c r="DO152" s="251"/>
      <c r="DP152" s="251"/>
      <c r="DQ152" s="251"/>
      <c r="DR152" s="251"/>
      <c r="DS152" s="251"/>
      <c r="DT152" s="251"/>
    </row>
    <row r="153" spans="1:124" s="145" customFormat="1" ht="23.25" hidden="1" customHeight="1">
      <c r="A153" s="398"/>
      <c r="B153" s="398"/>
      <c r="C153" s="398" t="s">
        <v>71</v>
      </c>
      <c r="D153" s="237" t="s">
        <v>18</v>
      </c>
      <c r="E153" s="231">
        <f t="shared" si="44"/>
        <v>0</v>
      </c>
      <c r="F153" s="231"/>
      <c r="G153" s="231"/>
      <c r="H153" s="236"/>
      <c r="I153" s="236"/>
      <c r="J153" s="212">
        <f>SUM(L153,O153)</f>
        <v>0</v>
      </c>
      <c r="K153" s="212"/>
      <c r="L153" s="236"/>
      <c r="M153" s="236"/>
      <c r="N153" s="236"/>
      <c r="O153" s="236"/>
      <c r="P153" s="236"/>
      <c r="Q153" s="236"/>
      <c r="R153" s="212">
        <f>SUM(E153,J153)</f>
        <v>0</v>
      </c>
      <c r="S153" s="270"/>
      <c r="T153" s="270"/>
      <c r="U153" s="270"/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70"/>
      <c r="AX153" s="270"/>
      <c r="AY153" s="270"/>
      <c r="AZ153" s="270"/>
      <c r="BA153" s="270"/>
      <c r="BB153" s="270"/>
      <c r="BC153" s="270"/>
      <c r="BD153" s="270"/>
      <c r="BE153" s="270"/>
      <c r="BF153" s="270"/>
      <c r="BG153" s="270"/>
      <c r="BH153" s="270"/>
      <c r="BI153" s="270"/>
      <c r="BJ153" s="270"/>
      <c r="BK153" s="270"/>
      <c r="BL153" s="270"/>
      <c r="BM153" s="270"/>
      <c r="BN153" s="270"/>
      <c r="BO153" s="270"/>
      <c r="BP153" s="270"/>
      <c r="BQ153" s="270"/>
      <c r="BR153" s="270"/>
      <c r="BS153" s="270"/>
      <c r="BT153" s="270"/>
      <c r="BU153" s="270"/>
      <c r="BV153" s="270"/>
      <c r="BW153" s="270"/>
      <c r="BX153" s="270"/>
      <c r="BY153" s="270"/>
      <c r="BZ153" s="270"/>
      <c r="CA153" s="270"/>
      <c r="CB153" s="270"/>
      <c r="CC153" s="270"/>
      <c r="CD153" s="270"/>
      <c r="CE153" s="270"/>
      <c r="CF153" s="270"/>
      <c r="CG153" s="270"/>
      <c r="CH153" s="270"/>
      <c r="CI153" s="270"/>
      <c r="CJ153" s="270"/>
      <c r="CK153" s="270"/>
      <c r="CL153" s="270"/>
      <c r="CM153" s="270"/>
      <c r="CN153" s="270"/>
      <c r="CO153" s="270"/>
      <c r="CP153" s="270"/>
      <c r="CQ153" s="270"/>
      <c r="CR153" s="270"/>
      <c r="CS153" s="270"/>
      <c r="CT153" s="270"/>
      <c r="CU153" s="270"/>
      <c r="CV153" s="270"/>
      <c r="CW153" s="270"/>
      <c r="CX153" s="270"/>
      <c r="CY153" s="270"/>
      <c r="CZ153" s="270"/>
      <c r="DA153" s="270"/>
      <c r="DB153" s="270"/>
      <c r="DC153" s="270"/>
      <c r="DD153" s="270"/>
      <c r="DE153" s="270"/>
      <c r="DF153" s="270"/>
      <c r="DG153" s="270"/>
      <c r="DH153" s="270"/>
      <c r="DI153" s="270"/>
      <c r="DJ153" s="270"/>
      <c r="DK153" s="270"/>
      <c r="DL153" s="270"/>
      <c r="DM153" s="270"/>
      <c r="DN153" s="270"/>
      <c r="DO153" s="270"/>
      <c r="DP153" s="270"/>
      <c r="DQ153" s="270"/>
      <c r="DR153" s="270"/>
      <c r="DS153" s="270"/>
      <c r="DT153" s="270"/>
    </row>
    <row r="154" spans="1:124" s="213" customFormat="1" ht="15.75" hidden="1" customHeight="1">
      <c r="A154" s="399"/>
      <c r="B154" s="399"/>
      <c r="C154" s="399"/>
      <c r="D154" s="247"/>
      <c r="E154" s="231">
        <f t="shared" si="44"/>
        <v>0</v>
      </c>
      <c r="F154" s="235"/>
      <c r="G154" s="238"/>
      <c r="H154" s="238"/>
      <c r="I154" s="238"/>
      <c r="J154" s="217">
        <f>SUM(L154,O154)</f>
        <v>0</v>
      </c>
      <c r="K154" s="217"/>
      <c r="L154" s="238"/>
      <c r="M154" s="238"/>
      <c r="N154" s="238"/>
      <c r="O154" s="238"/>
      <c r="P154" s="238"/>
      <c r="Q154" s="238"/>
      <c r="R154" s="217">
        <f>SUM(J154,E154)</f>
        <v>0</v>
      </c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  <c r="AF154" s="251"/>
      <c r="AG154" s="251"/>
      <c r="AH154" s="251"/>
      <c r="AI154" s="251"/>
      <c r="AJ154" s="251"/>
      <c r="AK154" s="251"/>
      <c r="AL154" s="251"/>
      <c r="AM154" s="251"/>
      <c r="AN154" s="251"/>
      <c r="AO154" s="251"/>
      <c r="AP154" s="251"/>
      <c r="AQ154" s="251"/>
      <c r="AR154" s="251"/>
      <c r="AS154" s="251"/>
      <c r="AT154" s="251"/>
      <c r="AU154" s="251"/>
      <c r="AV154" s="251"/>
      <c r="AW154" s="251"/>
      <c r="AX154" s="251"/>
      <c r="AY154" s="251"/>
      <c r="AZ154" s="251"/>
      <c r="BA154" s="251"/>
      <c r="BB154" s="251"/>
      <c r="BC154" s="251"/>
      <c r="BD154" s="251"/>
      <c r="BE154" s="251"/>
      <c r="BF154" s="251"/>
      <c r="BG154" s="251"/>
      <c r="BH154" s="251"/>
      <c r="BI154" s="251"/>
      <c r="BJ154" s="251"/>
      <c r="BK154" s="251"/>
      <c r="BL154" s="251"/>
      <c r="BM154" s="251"/>
      <c r="BN154" s="251"/>
      <c r="BO154" s="251"/>
      <c r="BP154" s="251"/>
      <c r="BQ154" s="251"/>
      <c r="BR154" s="251"/>
      <c r="BS154" s="251"/>
      <c r="BT154" s="251"/>
      <c r="BU154" s="251"/>
      <c r="BV154" s="251"/>
      <c r="BW154" s="251"/>
      <c r="BX154" s="251"/>
      <c r="BY154" s="251"/>
      <c r="BZ154" s="251"/>
      <c r="CA154" s="251"/>
      <c r="CB154" s="251"/>
      <c r="CC154" s="251"/>
      <c r="CD154" s="251"/>
      <c r="CE154" s="251"/>
      <c r="CF154" s="251"/>
      <c r="CG154" s="251"/>
      <c r="CH154" s="251"/>
      <c r="CI154" s="251"/>
      <c r="CJ154" s="251"/>
      <c r="CK154" s="251"/>
      <c r="CL154" s="251"/>
      <c r="CM154" s="251"/>
      <c r="CN154" s="251"/>
      <c r="CO154" s="251"/>
      <c r="CP154" s="251"/>
      <c r="CQ154" s="251"/>
      <c r="CR154" s="251"/>
      <c r="CS154" s="251"/>
      <c r="CT154" s="251"/>
      <c r="CU154" s="251"/>
      <c r="CV154" s="251"/>
      <c r="CW154" s="251"/>
      <c r="CX154" s="251"/>
      <c r="CY154" s="251"/>
      <c r="CZ154" s="251"/>
      <c r="DA154" s="251"/>
      <c r="DB154" s="251"/>
      <c r="DC154" s="251"/>
      <c r="DD154" s="251"/>
      <c r="DE154" s="251"/>
      <c r="DF154" s="251"/>
      <c r="DG154" s="251"/>
      <c r="DH154" s="251"/>
      <c r="DI154" s="251"/>
      <c r="DJ154" s="251"/>
      <c r="DK154" s="251"/>
      <c r="DL154" s="251"/>
      <c r="DM154" s="251"/>
      <c r="DN154" s="251"/>
      <c r="DO154" s="251"/>
      <c r="DP154" s="251"/>
      <c r="DQ154" s="251"/>
      <c r="DR154" s="251"/>
      <c r="DS154" s="251"/>
      <c r="DT154" s="251"/>
    </row>
    <row r="155" spans="1:124" s="213" customFormat="1" ht="36.75" hidden="1" customHeight="1">
      <c r="A155" s="533" t="s">
        <v>23</v>
      </c>
      <c r="B155" s="533"/>
      <c r="C155" s="533"/>
      <c r="D155" s="565" t="s">
        <v>349</v>
      </c>
      <c r="E155" s="535">
        <f>SUM(E156)</f>
        <v>0</v>
      </c>
      <c r="F155" s="552">
        <f t="shared" ref="F155:R155" si="61">SUM(F156)</f>
        <v>0</v>
      </c>
      <c r="G155" s="552">
        <f t="shared" si="61"/>
        <v>0</v>
      </c>
      <c r="H155" s="552">
        <f t="shared" si="61"/>
        <v>0</v>
      </c>
      <c r="I155" s="552">
        <f t="shared" si="61"/>
        <v>0</v>
      </c>
      <c r="J155" s="552">
        <f t="shared" si="61"/>
        <v>0</v>
      </c>
      <c r="K155" s="552">
        <f t="shared" si="61"/>
        <v>0</v>
      </c>
      <c r="L155" s="552">
        <f t="shared" si="61"/>
        <v>0</v>
      </c>
      <c r="M155" s="552">
        <f t="shared" si="61"/>
        <v>0</v>
      </c>
      <c r="N155" s="552">
        <f t="shared" si="61"/>
        <v>0</v>
      </c>
      <c r="O155" s="552">
        <f t="shared" si="61"/>
        <v>0</v>
      </c>
      <c r="P155" s="552">
        <f t="shared" si="61"/>
        <v>0</v>
      </c>
      <c r="Q155" s="552">
        <f t="shared" si="61"/>
        <v>0</v>
      </c>
      <c r="R155" s="552">
        <f t="shared" si="61"/>
        <v>0</v>
      </c>
      <c r="S155" s="251"/>
      <c r="T155" s="530">
        <f t="shared" ref="T155:T156" si="62">SUM(E155,J155)</f>
        <v>0</v>
      </c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  <c r="AF155" s="251"/>
      <c r="AG155" s="251"/>
      <c r="AH155" s="251"/>
      <c r="AI155" s="251"/>
      <c r="AJ155" s="251"/>
      <c r="AK155" s="251"/>
      <c r="AL155" s="251"/>
      <c r="AM155" s="251"/>
      <c r="AN155" s="251"/>
      <c r="AO155" s="251"/>
      <c r="AP155" s="251"/>
      <c r="AQ155" s="251"/>
      <c r="AR155" s="251"/>
      <c r="AS155" s="251"/>
      <c r="AT155" s="251"/>
      <c r="AU155" s="251"/>
      <c r="AV155" s="251"/>
      <c r="AW155" s="251"/>
      <c r="AX155" s="251"/>
      <c r="AY155" s="251"/>
      <c r="AZ155" s="251"/>
      <c r="BA155" s="251"/>
      <c r="BB155" s="251"/>
      <c r="BC155" s="251"/>
      <c r="BD155" s="251"/>
      <c r="BE155" s="251"/>
      <c r="BF155" s="251"/>
      <c r="BG155" s="251"/>
      <c r="BH155" s="251"/>
      <c r="BI155" s="251"/>
      <c r="BJ155" s="251"/>
      <c r="BK155" s="251"/>
      <c r="BL155" s="251"/>
      <c r="BM155" s="251"/>
      <c r="BN155" s="251"/>
      <c r="BO155" s="251"/>
      <c r="BP155" s="251"/>
      <c r="BQ155" s="251"/>
      <c r="BR155" s="251"/>
      <c r="BS155" s="251"/>
      <c r="BT155" s="251"/>
      <c r="BU155" s="251"/>
      <c r="BV155" s="251"/>
      <c r="BW155" s="251"/>
      <c r="BX155" s="251"/>
      <c r="BY155" s="251"/>
      <c r="BZ155" s="251"/>
      <c r="CA155" s="251"/>
      <c r="CB155" s="251"/>
      <c r="CC155" s="251"/>
      <c r="CD155" s="251"/>
      <c r="CE155" s="251"/>
      <c r="CF155" s="251"/>
      <c r="CG155" s="251"/>
      <c r="CH155" s="251"/>
      <c r="CI155" s="251"/>
      <c r="CJ155" s="251"/>
      <c r="CK155" s="251"/>
      <c r="CL155" s="251"/>
      <c r="CM155" s="251"/>
      <c r="CN155" s="251"/>
      <c r="CO155" s="251"/>
      <c r="CP155" s="251"/>
      <c r="CQ155" s="251"/>
      <c r="CR155" s="251"/>
      <c r="CS155" s="251"/>
      <c r="CT155" s="251"/>
      <c r="CU155" s="251"/>
      <c r="CV155" s="251"/>
      <c r="CW155" s="251"/>
      <c r="CX155" s="251"/>
      <c r="CY155" s="251"/>
      <c r="CZ155" s="251"/>
      <c r="DA155" s="251"/>
      <c r="DB155" s="251"/>
      <c r="DC155" s="251"/>
      <c r="DD155" s="251"/>
      <c r="DE155" s="251"/>
      <c r="DF155" s="251"/>
      <c r="DG155" s="251"/>
      <c r="DH155" s="251"/>
      <c r="DI155" s="251"/>
      <c r="DJ155" s="251"/>
      <c r="DK155" s="251"/>
      <c r="DL155" s="251"/>
      <c r="DM155" s="251"/>
      <c r="DN155" s="251"/>
      <c r="DO155" s="251"/>
      <c r="DP155" s="251"/>
      <c r="DQ155" s="251"/>
      <c r="DR155" s="251"/>
      <c r="DS155" s="251"/>
      <c r="DT155" s="251"/>
    </row>
    <row r="156" spans="1:124" s="213" customFormat="1" ht="37.5" hidden="1" customHeight="1">
      <c r="A156" s="533" t="s">
        <v>24</v>
      </c>
      <c r="B156" s="533"/>
      <c r="C156" s="533"/>
      <c r="D156" s="565" t="s">
        <v>349</v>
      </c>
      <c r="E156" s="535">
        <f>SUM(E157:E162)</f>
        <v>0</v>
      </c>
      <c r="F156" s="552">
        <f t="shared" ref="F156:R156" si="63">SUM(F157:F162)</f>
        <v>0</v>
      </c>
      <c r="G156" s="552">
        <f t="shared" si="63"/>
        <v>0</v>
      </c>
      <c r="H156" s="552">
        <f t="shared" si="63"/>
        <v>0</v>
      </c>
      <c r="I156" s="552">
        <f t="shared" si="63"/>
        <v>0</v>
      </c>
      <c r="J156" s="552">
        <f t="shared" si="63"/>
        <v>0</v>
      </c>
      <c r="K156" s="552">
        <f t="shared" si="63"/>
        <v>0</v>
      </c>
      <c r="L156" s="552">
        <f t="shared" si="63"/>
        <v>0</v>
      </c>
      <c r="M156" s="552">
        <f t="shared" si="63"/>
        <v>0</v>
      </c>
      <c r="N156" s="552">
        <f t="shared" si="63"/>
        <v>0</v>
      </c>
      <c r="O156" s="552">
        <f t="shared" si="63"/>
        <v>0</v>
      </c>
      <c r="P156" s="552">
        <f t="shared" si="63"/>
        <v>0</v>
      </c>
      <c r="Q156" s="552">
        <f t="shared" si="63"/>
        <v>0</v>
      </c>
      <c r="R156" s="552">
        <f t="shared" si="63"/>
        <v>0</v>
      </c>
      <c r="T156" s="530">
        <f t="shared" si="62"/>
        <v>0</v>
      </c>
    </row>
    <row r="157" spans="1:124" s="213" customFormat="1" ht="47.25" hidden="1" customHeight="1">
      <c r="A157" s="417" t="s">
        <v>273</v>
      </c>
      <c r="B157" s="417" t="s">
        <v>173</v>
      </c>
      <c r="C157" s="417" t="s">
        <v>47</v>
      </c>
      <c r="D157" s="239" t="s">
        <v>172</v>
      </c>
      <c r="E157" s="231">
        <f t="shared" ref="E157:E162" si="64">SUM(F157,I157)</f>
        <v>0</v>
      </c>
      <c r="F157" s="216"/>
      <c r="G157" s="218"/>
      <c r="H157" s="218"/>
      <c r="I157" s="218"/>
      <c r="J157" s="235">
        <f t="shared" ref="J157:J161" si="65">SUM(L157,O157)</f>
        <v>0</v>
      </c>
      <c r="K157" s="218"/>
      <c r="L157" s="218"/>
      <c r="M157" s="218"/>
      <c r="N157" s="218"/>
      <c r="O157" s="218"/>
      <c r="P157" s="218"/>
      <c r="Q157" s="509"/>
      <c r="R157" s="236">
        <f>SUM(J157,E157)</f>
        <v>0</v>
      </c>
    </row>
    <row r="158" spans="1:124" s="213" customFormat="1" ht="48" hidden="1" customHeight="1">
      <c r="A158" s="399" t="s">
        <v>277</v>
      </c>
      <c r="B158" s="399" t="s">
        <v>285</v>
      </c>
      <c r="C158" s="399" t="s">
        <v>51</v>
      </c>
      <c r="D158" s="247" t="s">
        <v>284</v>
      </c>
      <c r="E158" s="231">
        <f>SUM(F158,I158)</f>
        <v>0</v>
      </c>
      <c r="F158" s="216"/>
      <c r="G158" s="236"/>
      <c r="H158" s="236"/>
      <c r="I158" s="236"/>
      <c r="J158" s="216">
        <f>SUM(L158,O158)</f>
        <v>0</v>
      </c>
      <c r="K158" s="231"/>
      <c r="L158" s="231"/>
      <c r="M158" s="231"/>
      <c r="N158" s="231"/>
      <c r="O158" s="231"/>
      <c r="P158" s="231"/>
      <c r="Q158" s="231"/>
      <c r="R158" s="231">
        <f>SUM(J158,E158)</f>
        <v>0</v>
      </c>
    </row>
    <row r="159" spans="1:124" s="145" customFormat="1" ht="24" hidden="1" customHeight="1">
      <c r="A159" s="399" t="s">
        <v>272</v>
      </c>
      <c r="B159" s="399" t="s">
        <v>274</v>
      </c>
      <c r="C159" s="399" t="s">
        <v>64</v>
      </c>
      <c r="D159" s="247" t="s">
        <v>271</v>
      </c>
      <c r="E159" s="231">
        <f t="shared" si="64"/>
        <v>0</v>
      </c>
      <c r="F159" s="216"/>
      <c r="G159" s="236"/>
      <c r="H159" s="236"/>
      <c r="I159" s="236"/>
      <c r="J159" s="235">
        <f t="shared" si="65"/>
        <v>0</v>
      </c>
      <c r="K159" s="236"/>
      <c r="L159" s="236"/>
      <c r="M159" s="236"/>
      <c r="N159" s="236"/>
      <c r="O159" s="236"/>
      <c r="P159" s="236"/>
      <c r="Q159" s="236"/>
      <c r="R159" s="236">
        <f t="shared" ref="R159:R161" si="66">SUM(J159,E159)</f>
        <v>0</v>
      </c>
    </row>
    <row r="160" spans="1:124" s="145" customFormat="1" ht="31.5" hidden="1" customHeight="1">
      <c r="A160" s="399" t="s">
        <v>275</v>
      </c>
      <c r="B160" s="399" t="s">
        <v>166</v>
      </c>
      <c r="C160" s="399" t="s">
        <v>65</v>
      </c>
      <c r="D160" s="219" t="s">
        <v>276</v>
      </c>
      <c r="E160" s="231">
        <f t="shared" si="64"/>
        <v>0</v>
      </c>
      <c r="F160" s="216"/>
      <c r="G160" s="236"/>
      <c r="H160" s="236"/>
      <c r="I160" s="236"/>
      <c r="J160" s="235">
        <f t="shared" si="65"/>
        <v>0</v>
      </c>
      <c r="K160" s="236"/>
      <c r="L160" s="236"/>
      <c r="M160" s="236"/>
      <c r="N160" s="236"/>
      <c r="O160" s="236"/>
      <c r="P160" s="236"/>
      <c r="Q160" s="236"/>
      <c r="R160" s="236">
        <f t="shared" si="66"/>
        <v>0</v>
      </c>
    </row>
    <row r="161" spans="1:222" s="145" customFormat="1" ht="31.5" hidden="1" customHeight="1">
      <c r="A161" s="398" t="s">
        <v>278</v>
      </c>
      <c r="B161" s="398" t="s">
        <v>279</v>
      </c>
      <c r="C161" s="398" t="s">
        <v>66</v>
      </c>
      <c r="D161" s="566" t="s">
        <v>280</v>
      </c>
      <c r="E161" s="216">
        <f t="shared" si="64"/>
        <v>0</v>
      </c>
      <c r="F161" s="216"/>
      <c r="G161" s="235"/>
      <c r="H161" s="235"/>
      <c r="I161" s="235"/>
      <c r="J161" s="235">
        <f t="shared" si="65"/>
        <v>0</v>
      </c>
      <c r="K161" s="235"/>
      <c r="L161" s="235"/>
      <c r="M161" s="235"/>
      <c r="N161" s="235"/>
      <c r="O161" s="235"/>
      <c r="P161" s="235"/>
      <c r="Q161" s="236"/>
      <c r="R161" s="236">
        <f t="shared" si="66"/>
        <v>0</v>
      </c>
    </row>
    <row r="162" spans="1:222" s="145" customFormat="1" ht="22.5" hidden="1" customHeight="1">
      <c r="A162" s="398" t="s">
        <v>282</v>
      </c>
      <c r="B162" s="398" t="s">
        <v>283</v>
      </c>
      <c r="C162" s="398" t="s">
        <v>66</v>
      </c>
      <c r="D162" s="237" t="s">
        <v>281</v>
      </c>
      <c r="E162" s="231">
        <f t="shared" si="64"/>
        <v>0</v>
      </c>
      <c r="F162" s="216"/>
      <c r="G162" s="236"/>
      <c r="H162" s="236"/>
      <c r="I162" s="236"/>
      <c r="J162" s="235">
        <f t="shared" ref="J162" si="67">SUM(L162,O162)</f>
        <v>0</v>
      </c>
      <c r="K162" s="235"/>
      <c r="L162" s="236"/>
      <c r="M162" s="236"/>
      <c r="N162" s="236"/>
      <c r="O162" s="236"/>
      <c r="P162" s="236"/>
      <c r="Q162" s="236"/>
      <c r="R162" s="236">
        <f t="shared" ref="R162" si="68">SUM(J162,E162)</f>
        <v>0</v>
      </c>
    </row>
    <row r="163" spans="1:222" s="128" customFormat="1" ht="33.75" customHeight="1">
      <c r="A163" s="613" t="s">
        <v>232</v>
      </c>
      <c r="B163" s="613"/>
      <c r="C163" s="613"/>
      <c r="D163" s="614" t="s">
        <v>170</v>
      </c>
      <c r="E163" s="615">
        <f>SUM(E164)</f>
        <v>1893829</v>
      </c>
      <c r="F163" s="617">
        <f t="shared" ref="F163:R164" si="69">SUM(F164)</f>
        <v>0</v>
      </c>
      <c r="G163" s="617">
        <f t="shared" si="69"/>
        <v>0</v>
      </c>
      <c r="H163" s="617">
        <f t="shared" si="69"/>
        <v>0</v>
      </c>
      <c r="I163" s="617">
        <f t="shared" si="69"/>
        <v>0</v>
      </c>
      <c r="J163" s="617">
        <f t="shared" si="69"/>
        <v>0</v>
      </c>
      <c r="K163" s="617">
        <f t="shared" si="69"/>
        <v>0</v>
      </c>
      <c r="L163" s="617">
        <f t="shared" si="69"/>
        <v>0</v>
      </c>
      <c r="M163" s="617">
        <f t="shared" si="69"/>
        <v>0</v>
      </c>
      <c r="N163" s="617">
        <f t="shared" si="69"/>
        <v>0</v>
      </c>
      <c r="O163" s="617">
        <f t="shared" si="69"/>
        <v>0</v>
      </c>
      <c r="P163" s="617">
        <f t="shared" si="69"/>
        <v>0</v>
      </c>
      <c r="Q163" s="617">
        <f t="shared" si="69"/>
        <v>0</v>
      </c>
      <c r="R163" s="617">
        <f t="shared" si="69"/>
        <v>1893829</v>
      </c>
      <c r="T163" s="150">
        <f t="shared" ref="T163:T164" si="70">SUM(E163,J163)</f>
        <v>1893829</v>
      </c>
    </row>
    <row r="164" spans="1:222" s="128" customFormat="1" ht="35.25" customHeight="1">
      <c r="A164" s="613" t="s">
        <v>233</v>
      </c>
      <c r="B164" s="613"/>
      <c r="C164" s="613"/>
      <c r="D164" s="614" t="s">
        <v>170</v>
      </c>
      <c r="E164" s="615">
        <f>SUM(E165:E169)</f>
        <v>1893829</v>
      </c>
      <c r="F164" s="617">
        <f t="shared" ref="F164:P164" si="71">SUM(F165:F169)</f>
        <v>0</v>
      </c>
      <c r="G164" s="617">
        <f t="shared" si="71"/>
        <v>0</v>
      </c>
      <c r="H164" s="617">
        <f t="shared" si="71"/>
        <v>0</v>
      </c>
      <c r="I164" s="617">
        <f t="shared" si="71"/>
        <v>0</v>
      </c>
      <c r="J164" s="617">
        <f t="shared" si="71"/>
        <v>0</v>
      </c>
      <c r="K164" s="617">
        <f t="shared" ref="K164" si="72">SUM(K165:K169)</f>
        <v>0</v>
      </c>
      <c r="L164" s="617">
        <f t="shared" si="71"/>
        <v>0</v>
      </c>
      <c r="M164" s="617">
        <f t="shared" si="71"/>
        <v>0</v>
      </c>
      <c r="N164" s="617">
        <f t="shared" si="71"/>
        <v>0</v>
      </c>
      <c r="O164" s="617">
        <f t="shared" si="71"/>
        <v>0</v>
      </c>
      <c r="P164" s="617">
        <f t="shared" si="71"/>
        <v>0</v>
      </c>
      <c r="Q164" s="617">
        <f t="shared" si="69"/>
        <v>0</v>
      </c>
      <c r="R164" s="617">
        <f t="shared" ref="R164:R167" si="73">SUM(E164,J164)</f>
        <v>1893829</v>
      </c>
      <c r="T164" s="150">
        <f t="shared" si="70"/>
        <v>1893829</v>
      </c>
    </row>
    <row r="165" spans="1:222" s="128" customFormat="1" ht="49.5" hidden="1" customHeight="1">
      <c r="A165" s="568" t="s">
        <v>231</v>
      </c>
      <c r="B165" s="568" t="s">
        <v>173</v>
      </c>
      <c r="C165" s="568" t="s">
        <v>47</v>
      </c>
      <c r="D165" s="575" t="s">
        <v>172</v>
      </c>
      <c r="E165" s="573">
        <f>SUM(F165,I165)</f>
        <v>0</v>
      </c>
      <c r="F165" s="618"/>
      <c r="G165" s="619"/>
      <c r="H165" s="619"/>
      <c r="I165" s="619"/>
      <c r="J165" s="583">
        <f t="shared" ref="J165:J167" si="74">SUM(L165,O165)</f>
        <v>0</v>
      </c>
      <c r="K165" s="620"/>
      <c r="L165" s="619"/>
      <c r="M165" s="619"/>
      <c r="N165" s="619"/>
      <c r="O165" s="619"/>
      <c r="P165" s="619"/>
      <c r="Q165" s="619"/>
      <c r="R165" s="621">
        <f>SUM(E165,J165)</f>
        <v>0</v>
      </c>
    </row>
    <row r="166" spans="1:222" s="623" customFormat="1" ht="26.25" hidden="1" customHeight="1">
      <c r="A166" s="622" t="s">
        <v>234</v>
      </c>
      <c r="B166" s="622" t="s">
        <v>235</v>
      </c>
      <c r="C166" s="622" t="s">
        <v>59</v>
      </c>
      <c r="D166" s="612" t="s">
        <v>236</v>
      </c>
      <c r="E166" s="573"/>
      <c r="F166" s="572"/>
      <c r="G166" s="573"/>
      <c r="H166" s="573"/>
      <c r="I166" s="573"/>
      <c r="J166" s="583">
        <f t="shared" si="74"/>
        <v>0</v>
      </c>
      <c r="K166" s="621"/>
      <c r="L166" s="573"/>
      <c r="M166" s="573"/>
      <c r="N166" s="573"/>
      <c r="O166" s="573"/>
      <c r="P166" s="573"/>
      <c r="Q166" s="573"/>
      <c r="R166" s="621">
        <f t="shared" si="73"/>
        <v>0</v>
      </c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  <c r="BI166" s="210"/>
      <c r="BJ166" s="210"/>
      <c r="BK166" s="210"/>
      <c r="BL166" s="210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10"/>
      <c r="CB166" s="210"/>
      <c r="CC166" s="210"/>
      <c r="CD166" s="210"/>
      <c r="CE166" s="210"/>
      <c r="CF166" s="210"/>
      <c r="CG166" s="210"/>
      <c r="CH166" s="210"/>
      <c r="CI166" s="210"/>
      <c r="CJ166" s="210"/>
      <c r="CK166" s="210"/>
      <c r="CL166" s="210"/>
      <c r="CM166" s="210"/>
      <c r="CN166" s="210"/>
      <c r="CO166" s="210"/>
      <c r="CP166" s="210"/>
      <c r="CQ166" s="210"/>
      <c r="CR166" s="210"/>
      <c r="CS166" s="210"/>
      <c r="CT166" s="210"/>
      <c r="CU166" s="210"/>
      <c r="CV166" s="210"/>
      <c r="CW166" s="210"/>
      <c r="CX166" s="210"/>
      <c r="CY166" s="210"/>
      <c r="CZ166" s="210"/>
      <c r="DA166" s="210"/>
      <c r="DB166" s="210"/>
      <c r="DC166" s="210"/>
      <c r="DD166" s="210"/>
      <c r="DE166" s="210"/>
      <c r="DF166" s="210"/>
      <c r="DG166" s="210"/>
      <c r="DH166" s="210"/>
      <c r="DI166" s="210"/>
      <c r="DJ166" s="210"/>
      <c r="DK166" s="210"/>
      <c r="DL166" s="210"/>
      <c r="DM166" s="210"/>
      <c r="DN166" s="210"/>
      <c r="DO166" s="210"/>
      <c r="DP166" s="210"/>
      <c r="DQ166" s="210"/>
      <c r="DR166" s="210"/>
      <c r="DS166" s="210"/>
      <c r="DT166" s="210"/>
      <c r="DU166" s="210"/>
      <c r="DV166" s="210"/>
      <c r="DW166" s="210"/>
      <c r="DX166" s="210"/>
      <c r="DY166" s="210"/>
      <c r="DZ166" s="210"/>
      <c r="EA166" s="210"/>
      <c r="EB166" s="210"/>
      <c r="EC166" s="210"/>
      <c r="ED166" s="210"/>
      <c r="EE166" s="210"/>
      <c r="EF166" s="210"/>
      <c r="EG166" s="210"/>
      <c r="EH166" s="210"/>
      <c r="EI166" s="210"/>
      <c r="EJ166" s="210"/>
      <c r="EK166" s="210"/>
      <c r="EL166" s="210"/>
      <c r="EM166" s="210"/>
      <c r="EN166" s="210"/>
      <c r="EO166" s="210"/>
      <c r="EP166" s="210"/>
      <c r="EQ166" s="210"/>
      <c r="ER166" s="210"/>
      <c r="ES166" s="210"/>
      <c r="ET166" s="210"/>
      <c r="EU166" s="210"/>
      <c r="EV166" s="210"/>
      <c r="EW166" s="210"/>
      <c r="EX166" s="210"/>
      <c r="EY166" s="210"/>
      <c r="EZ166" s="210"/>
      <c r="FA166" s="210"/>
      <c r="FB166" s="210"/>
      <c r="FC166" s="210"/>
      <c r="FD166" s="210"/>
      <c r="FE166" s="210"/>
      <c r="FF166" s="210"/>
      <c r="FG166" s="210"/>
      <c r="FH166" s="210"/>
      <c r="FI166" s="210"/>
      <c r="FJ166" s="210"/>
      <c r="FK166" s="210"/>
      <c r="FL166" s="210"/>
      <c r="FM166" s="210"/>
      <c r="FN166" s="210"/>
      <c r="FO166" s="210"/>
      <c r="FP166" s="210"/>
      <c r="FQ166" s="210"/>
      <c r="FR166" s="210"/>
      <c r="FS166" s="210"/>
      <c r="FT166" s="210"/>
      <c r="FU166" s="210"/>
      <c r="FV166" s="210"/>
      <c r="FW166" s="210"/>
      <c r="FX166" s="210"/>
      <c r="FY166" s="210"/>
      <c r="FZ166" s="210"/>
      <c r="GA166" s="210"/>
      <c r="GB166" s="210"/>
      <c r="GC166" s="210"/>
      <c r="GD166" s="210"/>
      <c r="GE166" s="210"/>
      <c r="GF166" s="210"/>
      <c r="GG166" s="210"/>
      <c r="GH166" s="210"/>
      <c r="GI166" s="210"/>
      <c r="GJ166" s="210"/>
      <c r="GK166" s="210"/>
      <c r="GL166" s="210"/>
      <c r="GM166" s="210"/>
      <c r="GN166" s="210"/>
      <c r="GO166" s="210"/>
      <c r="GP166" s="210"/>
      <c r="GQ166" s="210"/>
      <c r="GR166" s="210"/>
      <c r="GS166" s="210"/>
      <c r="GT166" s="210"/>
      <c r="GU166" s="210"/>
      <c r="GV166" s="210"/>
      <c r="GW166" s="210"/>
      <c r="GX166" s="210"/>
      <c r="GY166" s="210"/>
      <c r="GZ166" s="210"/>
      <c r="HA166" s="210"/>
      <c r="HB166" s="210"/>
      <c r="HC166" s="210"/>
      <c r="HD166" s="210"/>
      <c r="HE166" s="210"/>
      <c r="HF166" s="210"/>
      <c r="HG166" s="210"/>
      <c r="HH166" s="210"/>
      <c r="HI166" s="210"/>
      <c r="HJ166" s="210"/>
      <c r="HK166" s="210"/>
      <c r="HL166" s="210"/>
      <c r="HM166" s="210"/>
      <c r="HN166" s="210"/>
    </row>
    <row r="167" spans="1:222" s="623" customFormat="1" ht="22.5" hidden="1" customHeight="1">
      <c r="A167" s="600" t="s">
        <v>412</v>
      </c>
      <c r="B167" s="600" t="s">
        <v>399</v>
      </c>
      <c r="C167" s="600" t="s">
        <v>400</v>
      </c>
      <c r="D167" s="575" t="s">
        <v>401</v>
      </c>
      <c r="E167" s="573">
        <f>SUM(F167,I167)</f>
        <v>0</v>
      </c>
      <c r="F167" s="572"/>
      <c r="G167" s="573"/>
      <c r="H167" s="573"/>
      <c r="I167" s="573"/>
      <c r="J167" s="583">
        <f t="shared" si="74"/>
        <v>0</v>
      </c>
      <c r="K167" s="621"/>
      <c r="L167" s="573"/>
      <c r="M167" s="573"/>
      <c r="N167" s="573"/>
      <c r="O167" s="573"/>
      <c r="P167" s="573"/>
      <c r="Q167" s="573"/>
      <c r="R167" s="621">
        <f t="shared" si="73"/>
        <v>0</v>
      </c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  <c r="BI167" s="210"/>
      <c r="BJ167" s="210"/>
      <c r="BK167" s="210"/>
      <c r="BL167" s="210"/>
      <c r="BM167" s="210"/>
      <c r="BN167" s="210"/>
      <c r="BO167" s="210"/>
      <c r="BP167" s="210"/>
      <c r="BQ167" s="210"/>
      <c r="BR167" s="210"/>
      <c r="BS167" s="210"/>
      <c r="BT167" s="210"/>
      <c r="BU167" s="210"/>
      <c r="BV167" s="210"/>
      <c r="BW167" s="210"/>
      <c r="BX167" s="210"/>
      <c r="BY167" s="210"/>
      <c r="BZ167" s="210"/>
      <c r="CA167" s="210"/>
      <c r="CB167" s="210"/>
      <c r="CC167" s="210"/>
      <c r="CD167" s="210"/>
      <c r="CE167" s="210"/>
      <c r="CF167" s="210"/>
      <c r="CG167" s="210"/>
      <c r="CH167" s="210"/>
      <c r="CI167" s="210"/>
      <c r="CJ167" s="210"/>
      <c r="CK167" s="210"/>
      <c r="CL167" s="210"/>
      <c r="CM167" s="210"/>
      <c r="CN167" s="210"/>
      <c r="CO167" s="210"/>
      <c r="CP167" s="210"/>
      <c r="CQ167" s="210"/>
      <c r="CR167" s="210"/>
      <c r="CS167" s="210"/>
      <c r="CT167" s="210"/>
      <c r="CU167" s="210"/>
      <c r="CV167" s="210"/>
      <c r="CW167" s="210"/>
      <c r="CX167" s="210"/>
      <c r="CY167" s="210"/>
      <c r="CZ167" s="210"/>
      <c r="DA167" s="210"/>
      <c r="DB167" s="210"/>
      <c r="DC167" s="210"/>
      <c r="DD167" s="210"/>
      <c r="DE167" s="210"/>
      <c r="DF167" s="210"/>
      <c r="DG167" s="210"/>
      <c r="DH167" s="210"/>
      <c r="DI167" s="210"/>
      <c r="DJ167" s="210"/>
      <c r="DK167" s="210"/>
      <c r="DL167" s="210"/>
      <c r="DM167" s="210"/>
      <c r="DN167" s="210"/>
      <c r="DO167" s="210"/>
      <c r="DP167" s="210"/>
      <c r="DQ167" s="210"/>
      <c r="DR167" s="210"/>
      <c r="DS167" s="210"/>
      <c r="DT167" s="210"/>
      <c r="DU167" s="210"/>
      <c r="DV167" s="210"/>
      <c r="DW167" s="210"/>
      <c r="DX167" s="210"/>
      <c r="DY167" s="210"/>
      <c r="DZ167" s="210"/>
      <c r="EA167" s="210"/>
      <c r="EB167" s="210"/>
      <c r="EC167" s="210"/>
      <c r="ED167" s="210"/>
      <c r="EE167" s="210"/>
      <c r="EF167" s="210"/>
      <c r="EG167" s="210"/>
      <c r="EH167" s="210"/>
      <c r="EI167" s="210"/>
      <c r="EJ167" s="210"/>
      <c r="EK167" s="210"/>
      <c r="EL167" s="210"/>
      <c r="EM167" s="210"/>
      <c r="EN167" s="210"/>
      <c r="EO167" s="210"/>
      <c r="EP167" s="210"/>
      <c r="EQ167" s="210"/>
      <c r="ER167" s="210"/>
      <c r="ES167" s="210"/>
      <c r="ET167" s="210"/>
      <c r="EU167" s="210"/>
      <c r="EV167" s="210"/>
      <c r="EW167" s="210"/>
      <c r="EX167" s="210"/>
      <c r="EY167" s="210"/>
      <c r="EZ167" s="210"/>
      <c r="FA167" s="210"/>
      <c r="FB167" s="210"/>
      <c r="FC167" s="210"/>
      <c r="FD167" s="210"/>
      <c r="FE167" s="210"/>
      <c r="FF167" s="210"/>
      <c r="FG167" s="210"/>
      <c r="FH167" s="210"/>
      <c r="FI167" s="210"/>
      <c r="FJ167" s="210"/>
      <c r="FK167" s="210"/>
      <c r="FL167" s="210"/>
      <c r="FM167" s="210"/>
      <c r="FN167" s="210"/>
      <c r="FO167" s="210"/>
      <c r="FP167" s="210"/>
      <c r="FQ167" s="210"/>
      <c r="FR167" s="210"/>
      <c r="FS167" s="210"/>
      <c r="FT167" s="210"/>
      <c r="FU167" s="210"/>
      <c r="FV167" s="210"/>
      <c r="FW167" s="210"/>
      <c r="FX167" s="210"/>
      <c r="FY167" s="210"/>
      <c r="FZ167" s="210"/>
      <c r="GA167" s="210"/>
      <c r="GB167" s="210"/>
      <c r="GC167" s="210"/>
      <c r="GD167" s="210"/>
      <c r="GE167" s="210"/>
      <c r="GF167" s="210"/>
      <c r="GG167" s="210"/>
      <c r="GH167" s="210"/>
      <c r="GI167" s="210"/>
      <c r="GJ167" s="210"/>
      <c r="GK167" s="210"/>
      <c r="GL167" s="210"/>
      <c r="GM167" s="210"/>
      <c r="GN167" s="210"/>
      <c r="GO167" s="210"/>
      <c r="GP167" s="210"/>
      <c r="GQ167" s="210"/>
      <c r="GR167" s="210"/>
      <c r="GS167" s="210"/>
      <c r="GT167" s="210"/>
      <c r="GU167" s="210"/>
      <c r="GV167" s="210"/>
      <c r="GW167" s="210"/>
      <c r="GX167" s="210"/>
      <c r="GY167" s="210"/>
      <c r="GZ167" s="210"/>
      <c r="HA167" s="210"/>
      <c r="HB167" s="210"/>
      <c r="HC167" s="210"/>
      <c r="HD167" s="210"/>
      <c r="HE167" s="210"/>
      <c r="HF167" s="210"/>
      <c r="HG167" s="210"/>
      <c r="HH167" s="210"/>
      <c r="HI167" s="210"/>
      <c r="HJ167" s="210"/>
      <c r="HK167" s="210"/>
      <c r="HL167" s="210"/>
      <c r="HM167" s="210"/>
      <c r="HN167" s="210"/>
    </row>
    <row r="168" spans="1:222" s="128" customFormat="1" ht="24" customHeight="1">
      <c r="A168" s="673" t="s">
        <v>238</v>
      </c>
      <c r="B168" s="650" t="s">
        <v>239</v>
      </c>
      <c r="C168" s="650" t="s">
        <v>59</v>
      </c>
      <c r="D168" s="575" t="s">
        <v>237</v>
      </c>
      <c r="E168" s="572">
        <v>1893829</v>
      </c>
      <c r="F168" s="572"/>
      <c r="G168" s="573"/>
      <c r="H168" s="573"/>
      <c r="I168" s="573"/>
      <c r="J168" s="583">
        <f t="shared" ref="J168" si="75">SUM(L168,O168)</f>
        <v>0</v>
      </c>
      <c r="K168" s="621"/>
      <c r="L168" s="573"/>
      <c r="M168" s="573"/>
      <c r="N168" s="573"/>
      <c r="O168" s="573"/>
      <c r="P168" s="573"/>
      <c r="Q168" s="573"/>
      <c r="R168" s="621">
        <f t="shared" ref="R168" si="76">SUM(E168,J168)</f>
        <v>1893829</v>
      </c>
    </row>
    <row r="169" spans="1:222" s="128" customFormat="1" ht="21.75" hidden="1" customHeight="1">
      <c r="A169" s="600" t="s">
        <v>240</v>
      </c>
      <c r="B169" s="600" t="s">
        <v>163</v>
      </c>
      <c r="C169" s="600" t="s">
        <v>58</v>
      </c>
      <c r="D169" s="612" t="s">
        <v>77</v>
      </c>
      <c r="E169" s="573">
        <f>SUM(F169,I169)</f>
        <v>0</v>
      </c>
      <c r="F169" s="573"/>
      <c r="G169" s="624"/>
      <c r="H169" s="624"/>
      <c r="I169" s="624"/>
      <c r="J169" s="583">
        <f>SUM(L169,O169)</f>
        <v>0</v>
      </c>
      <c r="K169" s="621"/>
      <c r="L169" s="624"/>
      <c r="M169" s="624"/>
      <c r="N169" s="624"/>
      <c r="O169" s="624"/>
      <c r="P169" s="624"/>
      <c r="Q169" s="624"/>
      <c r="R169" s="621">
        <f>SUM(E169,J169)</f>
        <v>0</v>
      </c>
    </row>
    <row r="170" spans="1:222" s="3" customFormat="1" ht="34.5" customHeight="1">
      <c r="A170" s="625"/>
      <c r="B170" s="625"/>
      <c r="C170" s="625"/>
      <c r="D170" s="626" t="s">
        <v>45</v>
      </c>
      <c r="E170" s="629">
        <f t="shared" ref="E170:R170" si="77">SUM(E14,E54,E72,E99,E156,E164)</f>
        <v>7282009</v>
      </c>
      <c r="F170" s="630">
        <f t="shared" si="77"/>
        <v>5388180</v>
      </c>
      <c r="G170" s="627">
        <f t="shared" si="77"/>
        <v>0</v>
      </c>
      <c r="H170" s="627">
        <f t="shared" si="77"/>
        <v>0</v>
      </c>
      <c r="I170" s="627">
        <f t="shared" si="77"/>
        <v>0</v>
      </c>
      <c r="J170" s="630">
        <f t="shared" si="77"/>
        <v>19728076.629999999</v>
      </c>
      <c r="K170" s="630">
        <f t="shared" si="77"/>
        <v>19728076.629999999</v>
      </c>
      <c r="L170" s="630">
        <f t="shared" si="77"/>
        <v>0</v>
      </c>
      <c r="M170" s="630">
        <f t="shared" si="77"/>
        <v>0</v>
      </c>
      <c r="N170" s="630">
        <f t="shared" si="77"/>
        <v>0</v>
      </c>
      <c r="O170" s="630">
        <f t="shared" si="77"/>
        <v>19728076.629999999</v>
      </c>
      <c r="P170" s="630" t="e">
        <f t="shared" si="77"/>
        <v>#REF!</v>
      </c>
      <c r="Q170" s="630" t="e">
        <f t="shared" si="77"/>
        <v>#REF!</v>
      </c>
      <c r="R170" s="630">
        <f t="shared" si="77"/>
        <v>27010085.629999999</v>
      </c>
      <c r="T170" s="150">
        <f>SUM(E170,J170)</f>
        <v>27010085.629999999</v>
      </c>
      <c r="U170" s="628">
        <f>SUM(E170,J170)</f>
        <v>27010085.629999999</v>
      </c>
    </row>
    <row r="171" spans="1:222">
      <c r="C171" s="16"/>
      <c r="D171" s="151"/>
      <c r="E171" s="309"/>
      <c r="F171" s="5"/>
      <c r="G171" s="6"/>
      <c r="H171" s="6"/>
      <c r="I171" s="6"/>
      <c r="J171" s="17"/>
      <c r="K171" s="17"/>
      <c r="L171" s="6"/>
      <c r="M171" s="6"/>
      <c r="N171" s="6"/>
      <c r="O171" s="6"/>
      <c r="P171" s="6"/>
      <c r="Q171" s="6"/>
      <c r="R171" s="5"/>
    </row>
    <row r="172" spans="1:222" ht="15.75" customHeight="1">
      <c r="C172" s="16"/>
      <c r="D172" s="151"/>
      <c r="M172" s="6"/>
      <c r="O172" s="6"/>
      <c r="P172" s="6"/>
      <c r="Q172" s="6"/>
      <c r="R172" s="5"/>
    </row>
    <row r="173" spans="1:222" ht="69" customHeight="1">
      <c r="C173" s="7"/>
      <c r="D173" s="151"/>
      <c r="Q173" s="6"/>
      <c r="R173" s="5"/>
    </row>
    <row r="174" spans="1:222">
      <c r="C174" s="16"/>
      <c r="D174" s="151"/>
      <c r="O174" s="6"/>
      <c r="P174" s="6"/>
    </row>
    <row r="175" spans="1:222">
      <c r="C175" s="16"/>
      <c r="D175" s="151"/>
    </row>
    <row r="176" spans="1:222" ht="21" hidden="1" customHeight="1">
      <c r="C176" s="16"/>
      <c r="D176" s="151"/>
    </row>
    <row r="177" spans="3:18" s="272" customFormat="1" ht="23.25" hidden="1" customHeight="1">
      <c r="C177" s="301"/>
      <c r="D177" s="302" t="s">
        <v>321</v>
      </c>
      <c r="E177" s="303">
        <f t="shared" ref="E177:R177" si="78">SUM(E15:E16,E55,E73,E100,E157,E165)</f>
        <v>0</v>
      </c>
      <c r="F177" s="303">
        <f t="shared" si="78"/>
        <v>0</v>
      </c>
      <c r="G177" s="303">
        <f t="shared" si="78"/>
        <v>0</v>
      </c>
      <c r="H177" s="303">
        <f t="shared" si="78"/>
        <v>0</v>
      </c>
      <c r="I177" s="303">
        <f t="shared" si="78"/>
        <v>0</v>
      </c>
      <c r="J177" s="303">
        <f t="shared" si="78"/>
        <v>0</v>
      </c>
      <c r="K177" s="303">
        <f t="shared" si="78"/>
        <v>0</v>
      </c>
      <c r="L177" s="303">
        <f t="shared" si="78"/>
        <v>0</v>
      </c>
      <c r="M177" s="303">
        <f t="shared" si="78"/>
        <v>0</v>
      </c>
      <c r="N177" s="303">
        <f t="shared" si="78"/>
        <v>0</v>
      </c>
      <c r="O177" s="303">
        <f t="shared" si="78"/>
        <v>0</v>
      </c>
      <c r="P177" s="303">
        <f t="shared" si="78"/>
        <v>0</v>
      </c>
      <c r="Q177" s="303">
        <f t="shared" si="78"/>
        <v>0</v>
      </c>
      <c r="R177" s="303">
        <f t="shared" si="78"/>
        <v>0</v>
      </c>
    </row>
    <row r="178" spans="3:18" hidden="1">
      <c r="C178" s="16"/>
      <c r="D178" s="151" t="s">
        <v>323</v>
      </c>
      <c r="E178" s="130" t="e">
        <f>SUM(E74,E76,E84,E87,#REF!,E88,E89,E90,E158)</f>
        <v>#REF!</v>
      </c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</row>
    <row r="179" spans="3:18" hidden="1">
      <c r="C179" s="16"/>
      <c r="D179" s="151" t="s">
        <v>322</v>
      </c>
      <c r="E179" s="310">
        <f>SUM(E159:E162)</f>
        <v>0</v>
      </c>
      <c r="F179" s="129"/>
      <c r="G179" s="131"/>
      <c r="H179" s="131"/>
      <c r="I179" s="131"/>
      <c r="J179" s="132"/>
      <c r="K179" s="132"/>
      <c r="L179" s="131"/>
      <c r="M179" s="131"/>
      <c r="N179" s="131"/>
      <c r="O179" s="131"/>
      <c r="P179" s="131"/>
      <c r="Q179" s="131"/>
      <c r="R179" s="129"/>
    </row>
    <row r="180" spans="3:18" hidden="1">
      <c r="C180" s="16"/>
      <c r="D180" s="151" t="s">
        <v>324</v>
      </c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</row>
    <row r="181" spans="3:18" ht="12.75" hidden="1" customHeight="1">
      <c r="C181" s="16"/>
      <c r="D181" s="151" t="s">
        <v>325</v>
      </c>
      <c r="E181" s="310"/>
      <c r="F181" s="129"/>
      <c r="G181" s="131"/>
      <c r="H181" s="131"/>
      <c r="I181" s="131"/>
      <c r="J181" s="132"/>
      <c r="K181" s="132"/>
      <c r="L181" s="131"/>
      <c r="M181" s="131"/>
      <c r="N181" s="131"/>
      <c r="O181" s="131"/>
      <c r="P181" s="131"/>
      <c r="Q181" s="131"/>
      <c r="R181" s="129"/>
    </row>
    <row r="182" spans="3:18" hidden="1">
      <c r="C182" s="16"/>
      <c r="D182" s="151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</row>
    <row r="183" spans="3:18" hidden="1">
      <c r="C183" s="16"/>
      <c r="D183" s="151"/>
      <c r="E183" s="310"/>
      <c r="F183" s="129"/>
      <c r="G183" s="131"/>
      <c r="H183" s="131"/>
      <c r="I183" s="131"/>
      <c r="J183" s="132"/>
      <c r="K183" s="132"/>
      <c r="L183" s="131"/>
      <c r="M183" s="131"/>
      <c r="N183" s="131"/>
      <c r="O183" s="131"/>
      <c r="P183" s="131"/>
      <c r="Q183" s="131"/>
      <c r="R183" s="129"/>
    </row>
    <row r="184" spans="3:18" ht="15.75" hidden="1" customHeight="1">
      <c r="C184" s="16"/>
      <c r="D184" s="151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</row>
    <row r="185" spans="3:18" ht="12.75" hidden="1" customHeight="1">
      <c r="C185" s="16"/>
      <c r="E185" s="310"/>
      <c r="F185" s="129"/>
      <c r="G185" s="131"/>
      <c r="H185" s="131"/>
      <c r="I185" s="131"/>
      <c r="J185" s="132"/>
      <c r="K185" s="132"/>
      <c r="L185" s="131"/>
      <c r="M185" s="131"/>
      <c r="N185" s="131"/>
      <c r="O185" s="131"/>
      <c r="P185" s="131"/>
      <c r="Q185" s="131"/>
      <c r="R185" s="129"/>
    </row>
    <row r="186" spans="3:18" hidden="1">
      <c r="C186" s="16"/>
      <c r="E186" s="130"/>
      <c r="F186" s="133">
        <f t="shared" ref="F186:R186" si="79">SUM(F177:F184)</f>
        <v>0</v>
      </c>
      <c r="G186" s="133">
        <f t="shared" si="79"/>
        <v>0</v>
      </c>
      <c r="H186" s="133">
        <f t="shared" si="79"/>
        <v>0</v>
      </c>
      <c r="I186" s="133">
        <f t="shared" si="79"/>
        <v>0</v>
      </c>
      <c r="J186" s="133">
        <f t="shared" si="79"/>
        <v>0</v>
      </c>
      <c r="K186" s="133"/>
      <c r="L186" s="133">
        <f t="shared" si="79"/>
        <v>0</v>
      </c>
      <c r="M186" s="133">
        <f t="shared" si="79"/>
        <v>0</v>
      </c>
      <c r="N186" s="133">
        <f t="shared" si="79"/>
        <v>0</v>
      </c>
      <c r="O186" s="133">
        <f t="shared" si="79"/>
        <v>0</v>
      </c>
      <c r="P186" s="133">
        <f t="shared" si="79"/>
        <v>0</v>
      </c>
      <c r="Q186" s="133">
        <f t="shared" si="79"/>
        <v>0</v>
      </c>
      <c r="R186" s="133">
        <f t="shared" si="79"/>
        <v>0</v>
      </c>
    </row>
    <row r="187" spans="3:18">
      <c r="C187" s="16"/>
    </row>
    <row r="188" spans="3:18" ht="14.25" hidden="1" customHeight="1">
      <c r="C188" s="16"/>
    </row>
    <row r="189" spans="3:18" ht="12.75" hidden="1" customHeight="1">
      <c r="C189" s="16"/>
    </row>
    <row r="190" spans="3:18" hidden="1">
      <c r="C190" s="16"/>
      <c r="E190" s="307" t="s">
        <v>370</v>
      </c>
    </row>
    <row r="191" spans="3:18" hidden="1">
      <c r="C191" s="16"/>
      <c r="E191" s="310">
        <f>SUM(E17,E18,E21,E24,E25,E27,E30,E31,E32:E40,E41:E52)</f>
        <v>5388180</v>
      </c>
      <c r="F191" s="310">
        <f>SUM(F17,F18,F21,F24,F25,F27,F30,F31,F32:F40,F41:F52)</f>
        <v>5388180</v>
      </c>
      <c r="G191" s="310">
        <f>SUM(G17,G18,G19-G20,G21,G24,G25,G27,G30,G31,G32,G33,G34,G35,G36,G37,G38:G52,G18,G19,G20,G21,G24,G25,G27,G30,G31,G32,G33,G34,G35,G36,G37)</f>
        <v>0</v>
      </c>
      <c r="H191" s="310">
        <f>SUM(H17,H18,H19-H20,H21,H24,H25,H27,H30,H31,H32,H33,H34,H35,H36,H37,H38:H52,H18,H19,H20,H21,H24,H25,H27,H30,H31,H32,H33,H34,H35,H36,H37)</f>
        <v>0</v>
      </c>
      <c r="I191" s="310">
        <f>SUM(I17,I18,I19-I20,I21,I24,I25,I27,I30,I31,I32,I33,I34,I35,I36,I37,I38:I52,I18,I19,I20,I21,I24,I25,I27,I30,I31,I32,I33,I34,I35,I36,I37)</f>
        <v>0</v>
      </c>
      <c r="J191" s="310">
        <f>SUM(J17,J18,J21,J24,J25,J27,J30,J31,J32:J40,J41:J52)</f>
        <v>2800000</v>
      </c>
      <c r="K191" s="310">
        <f>SUM(K17,K18,K21,K24,K25,K27,K30,K31,K32:K40,K41:K52)</f>
        <v>2800000</v>
      </c>
      <c r="R191" s="129">
        <f>SUM(E191,J191)</f>
        <v>8188180</v>
      </c>
    </row>
    <row r="192" spans="3:18" ht="22.5" hidden="1" customHeight="1">
      <c r="C192" s="16"/>
      <c r="E192" s="310">
        <f>SUM(E56:E66)</f>
        <v>0</v>
      </c>
      <c r="J192" s="310">
        <f>SUM(J56:J66)</f>
        <v>12691684</v>
      </c>
      <c r="K192" s="310">
        <f>SUM(K56:K66)</f>
        <v>12691684</v>
      </c>
      <c r="R192" s="129">
        <f>SUM(E192,J192)</f>
        <v>12691684</v>
      </c>
    </row>
    <row r="193" spans="3:18" s="145" customFormat="1" ht="12.75" hidden="1" customHeight="1">
      <c r="C193" s="372"/>
      <c r="D193" s="373"/>
      <c r="E193" s="310"/>
      <c r="F193" s="2" t="s">
        <v>367</v>
      </c>
      <c r="G193" s="128"/>
      <c r="H193" s="128"/>
      <c r="I193" s="128"/>
      <c r="J193" s="129"/>
      <c r="K193" s="129"/>
      <c r="L193" s="128"/>
      <c r="M193" s="128"/>
      <c r="N193" s="128"/>
      <c r="O193" s="128"/>
      <c r="P193" s="128"/>
      <c r="Q193" s="128"/>
      <c r="R193" s="129">
        <f>SUM(E193,J193)</f>
        <v>0</v>
      </c>
    </row>
    <row r="194" spans="3:18" hidden="1">
      <c r="C194" s="16"/>
      <c r="E194" s="310">
        <f>SUM(E104:E106,E123:E124)</f>
        <v>0</v>
      </c>
      <c r="J194" s="310">
        <f>SUM(J104:J106,J123:J124)</f>
        <v>0</v>
      </c>
      <c r="K194" s="129"/>
      <c r="R194" s="129">
        <f t="shared" ref="R194:R197" si="80">SUM(E194,J194)</f>
        <v>0</v>
      </c>
    </row>
    <row r="195" spans="3:18" hidden="1">
      <c r="C195" s="16"/>
      <c r="E195" s="310"/>
      <c r="J195" s="129"/>
      <c r="K195" s="129"/>
      <c r="R195" s="129">
        <f t="shared" si="80"/>
        <v>0</v>
      </c>
    </row>
    <row r="196" spans="3:18" hidden="1">
      <c r="C196" s="16"/>
      <c r="E196" s="310"/>
      <c r="F196" s="2" t="s">
        <v>369</v>
      </c>
      <c r="J196" s="130"/>
      <c r="K196" s="130"/>
      <c r="R196" s="129">
        <f t="shared" si="80"/>
        <v>0</v>
      </c>
    </row>
    <row r="197" spans="3:18" ht="12.75" hidden="1" customHeight="1">
      <c r="C197" s="16"/>
      <c r="E197" s="311">
        <f>SUM(E162)</f>
        <v>0</v>
      </c>
      <c r="F197" s="166" t="s">
        <v>368</v>
      </c>
      <c r="G197" s="167"/>
      <c r="H197" s="167"/>
      <c r="I197" s="167"/>
      <c r="J197" s="166"/>
      <c r="K197" s="166"/>
      <c r="L197" s="167"/>
      <c r="M197" s="167"/>
      <c r="N197" s="167"/>
      <c r="O197" s="167"/>
      <c r="P197" s="167"/>
      <c r="Q197" s="167"/>
      <c r="R197" s="168">
        <f t="shared" si="80"/>
        <v>0</v>
      </c>
    </row>
    <row r="198" spans="3:18" hidden="1">
      <c r="C198" s="16"/>
    </row>
    <row r="199" spans="3:18" hidden="1">
      <c r="C199" s="16"/>
      <c r="E199" s="133">
        <f>SUM(E191:E197)</f>
        <v>5388180</v>
      </c>
      <c r="J199" s="129">
        <f>SUM(J191:J197)</f>
        <v>15491684</v>
      </c>
      <c r="K199" s="130">
        <f>SUM(K191:K197)</f>
        <v>15491684</v>
      </c>
      <c r="R199" s="129">
        <f>SUM(R191:R197)</f>
        <v>20879864</v>
      </c>
    </row>
    <row r="200" spans="3:18" hidden="1">
      <c r="C200" s="16"/>
    </row>
    <row r="201" spans="3:18" ht="12.75" customHeight="1">
      <c r="C201" s="16"/>
    </row>
    <row r="202" spans="3:18">
      <c r="C202" s="16"/>
    </row>
    <row r="203" spans="3:18">
      <c r="C203" s="16"/>
    </row>
    <row r="204" spans="3:18">
      <c r="C204" s="16"/>
    </row>
    <row r="205" spans="3:18" ht="12.75" customHeight="1">
      <c r="C205" s="16"/>
    </row>
    <row r="206" spans="3:18">
      <c r="C206" s="16"/>
    </row>
    <row r="207" spans="3:18">
      <c r="C207" s="16"/>
    </row>
    <row r="208" spans="3:18">
      <c r="C208" s="16"/>
    </row>
    <row r="209" spans="3:3" ht="12.75" customHeight="1">
      <c r="C209" s="16"/>
    </row>
    <row r="210" spans="3:3">
      <c r="C210" s="16"/>
    </row>
    <row r="211" spans="3:3">
      <c r="C211" s="16"/>
    </row>
    <row r="212" spans="3:3">
      <c r="C212" s="16"/>
    </row>
    <row r="213" spans="3:3" ht="12.75" customHeight="1">
      <c r="C213" s="16"/>
    </row>
    <row r="214" spans="3:3">
      <c r="C214" s="16"/>
    </row>
    <row r="215" spans="3:3">
      <c r="C215" s="16"/>
    </row>
    <row r="216" spans="3:3">
      <c r="C216" s="16"/>
    </row>
    <row r="217" spans="3:3" ht="12.75" customHeight="1">
      <c r="C217" s="16"/>
    </row>
    <row r="218" spans="3:3">
      <c r="C218" s="16"/>
    </row>
    <row r="219" spans="3:3">
      <c r="C219" s="16"/>
    </row>
    <row r="220" spans="3:3">
      <c r="C220" s="16"/>
    </row>
    <row r="221" spans="3:3" ht="12.75" customHeight="1">
      <c r="C221" s="16"/>
    </row>
    <row r="222" spans="3:3">
      <c r="C222" s="16"/>
    </row>
    <row r="223" spans="3:3">
      <c r="C223" s="16"/>
    </row>
    <row r="224" spans="3:3">
      <c r="C224" s="16"/>
    </row>
    <row r="225" spans="3:3" ht="12.75" customHeight="1">
      <c r="C225" s="16"/>
    </row>
    <row r="226" spans="3:3">
      <c r="C226" s="16"/>
    </row>
    <row r="227" spans="3:3">
      <c r="C227" s="16"/>
    </row>
    <row r="228" spans="3:3">
      <c r="C228" s="16"/>
    </row>
    <row r="229" spans="3:3" ht="12.75" customHeight="1">
      <c r="C229" s="16"/>
    </row>
    <row r="230" spans="3:3">
      <c r="C230" s="16"/>
    </row>
    <row r="231" spans="3:3">
      <c r="C231" s="16"/>
    </row>
    <row r="232" spans="3:3">
      <c r="C232" s="16"/>
    </row>
    <row r="233" spans="3:3" ht="12.75" customHeight="1">
      <c r="C233" s="16"/>
    </row>
    <row r="234" spans="3:3">
      <c r="C234" s="16"/>
    </row>
    <row r="235" spans="3:3">
      <c r="C235" s="16"/>
    </row>
    <row r="236" spans="3:3">
      <c r="C236" s="16"/>
    </row>
    <row r="237" spans="3:3" ht="12.75" customHeight="1">
      <c r="C237" s="16"/>
    </row>
    <row r="238" spans="3:3">
      <c r="C238" s="16"/>
    </row>
    <row r="239" spans="3:3">
      <c r="C239" s="16"/>
    </row>
    <row r="240" spans="3:3">
      <c r="C240" s="16"/>
    </row>
    <row r="241" spans="3:3" ht="12.75" customHeight="1">
      <c r="C241" s="16"/>
    </row>
    <row r="242" spans="3:3">
      <c r="C242" s="16"/>
    </row>
    <row r="243" spans="3:3">
      <c r="C243" s="16"/>
    </row>
    <row r="244" spans="3:3">
      <c r="C244" s="16"/>
    </row>
    <row r="245" spans="3:3" ht="12.75" customHeight="1">
      <c r="C245" s="16"/>
    </row>
    <row r="246" spans="3:3">
      <c r="C246" s="16"/>
    </row>
    <row r="247" spans="3:3">
      <c r="C247" s="16"/>
    </row>
    <row r="248" spans="3:3">
      <c r="C248" s="16"/>
    </row>
    <row r="249" spans="3:3" ht="12.75" customHeight="1">
      <c r="C249" s="16"/>
    </row>
    <row r="250" spans="3:3">
      <c r="C250" s="16"/>
    </row>
    <row r="251" spans="3:3">
      <c r="C251" s="16"/>
    </row>
    <row r="252" spans="3:3">
      <c r="C252" s="16"/>
    </row>
    <row r="253" spans="3:3" ht="12.75" customHeight="1">
      <c r="C253" s="16"/>
    </row>
    <row r="254" spans="3:3">
      <c r="C254" s="16"/>
    </row>
    <row r="255" spans="3:3">
      <c r="C255" s="16"/>
    </row>
    <row r="256" spans="3:3">
      <c r="C256" s="16"/>
    </row>
    <row r="257" spans="3:3" ht="12.75" customHeight="1">
      <c r="C257" s="16"/>
    </row>
    <row r="258" spans="3:3">
      <c r="C258" s="16"/>
    </row>
    <row r="259" spans="3:3">
      <c r="C259" s="16"/>
    </row>
    <row r="260" spans="3:3">
      <c r="C260" s="16"/>
    </row>
    <row r="261" spans="3:3" ht="12.75" customHeight="1">
      <c r="C261" s="16"/>
    </row>
    <row r="262" spans="3:3">
      <c r="C262" s="16"/>
    </row>
    <row r="263" spans="3:3">
      <c r="C263" s="16"/>
    </row>
    <row r="264" spans="3:3">
      <c r="C264" s="16"/>
    </row>
    <row r="265" spans="3:3" ht="12.75" customHeight="1">
      <c r="C265" s="16"/>
    </row>
    <row r="266" spans="3:3">
      <c r="C266" s="16"/>
    </row>
    <row r="267" spans="3:3">
      <c r="C267" s="16"/>
    </row>
    <row r="268" spans="3:3">
      <c r="C268" s="16"/>
    </row>
    <row r="269" spans="3:3" ht="12.75" customHeight="1">
      <c r="C269" s="16"/>
    </row>
    <row r="270" spans="3:3">
      <c r="C270" s="16"/>
    </row>
    <row r="271" spans="3:3">
      <c r="C271" s="16"/>
    </row>
    <row r="272" spans="3:3">
      <c r="C272" s="16"/>
    </row>
    <row r="273" spans="3:3" ht="12.75" customHeight="1">
      <c r="C273" s="16"/>
    </row>
    <row r="274" spans="3:3">
      <c r="C274" s="16"/>
    </row>
    <row r="275" spans="3:3">
      <c r="C275" s="16"/>
    </row>
    <row r="276" spans="3:3">
      <c r="C276" s="16"/>
    </row>
    <row r="277" spans="3:3" ht="12.75" customHeight="1">
      <c r="C277" s="16"/>
    </row>
    <row r="278" spans="3:3">
      <c r="C278" s="16"/>
    </row>
    <row r="279" spans="3:3">
      <c r="C279" s="16"/>
    </row>
    <row r="280" spans="3:3">
      <c r="C280" s="16"/>
    </row>
    <row r="281" spans="3:3" ht="12.75" customHeight="1">
      <c r="C281" s="16"/>
    </row>
    <row r="282" spans="3:3">
      <c r="C282" s="16"/>
    </row>
    <row r="283" spans="3:3">
      <c r="C283" s="16"/>
    </row>
    <row r="284" spans="3:3">
      <c r="C284" s="16"/>
    </row>
    <row r="285" spans="3:3" ht="12.75" customHeight="1">
      <c r="C285" s="16"/>
    </row>
    <row r="286" spans="3:3">
      <c r="C286" s="16"/>
    </row>
    <row r="287" spans="3:3">
      <c r="C287" s="16"/>
    </row>
    <row r="288" spans="3:3">
      <c r="C288" s="16"/>
    </row>
    <row r="289" spans="3:3" ht="12.75" customHeight="1">
      <c r="C289" s="16"/>
    </row>
    <row r="290" spans="3:3">
      <c r="C290" s="16"/>
    </row>
    <row r="291" spans="3:3">
      <c r="C291" s="16"/>
    </row>
    <row r="292" spans="3:3">
      <c r="C292" s="16"/>
    </row>
    <row r="293" spans="3:3" ht="12.75" customHeight="1">
      <c r="C293" s="16"/>
    </row>
    <row r="294" spans="3:3">
      <c r="C294" s="16"/>
    </row>
    <row r="295" spans="3:3">
      <c r="C295" s="16"/>
    </row>
    <row r="296" spans="3:3">
      <c r="C296" s="16"/>
    </row>
    <row r="297" spans="3:3" ht="12.75" customHeight="1">
      <c r="C297" s="16"/>
    </row>
    <row r="298" spans="3:3">
      <c r="C298" s="16"/>
    </row>
    <row r="299" spans="3:3">
      <c r="C299" s="16"/>
    </row>
    <row r="300" spans="3:3">
      <c r="C300" s="16"/>
    </row>
    <row r="301" spans="3:3" ht="12.75" customHeight="1">
      <c r="C301" s="16"/>
    </row>
    <row r="302" spans="3:3">
      <c r="C302" s="16"/>
    </row>
    <row r="303" spans="3:3">
      <c r="C303" s="16"/>
    </row>
    <row r="304" spans="3:3">
      <c r="C304" s="16"/>
    </row>
    <row r="305" spans="3:3" ht="12.75" customHeight="1">
      <c r="C305" s="16"/>
    </row>
    <row r="306" spans="3:3">
      <c r="C306" s="16"/>
    </row>
    <row r="307" spans="3:3">
      <c r="C307" s="16"/>
    </row>
    <row r="308" spans="3:3">
      <c r="C308" s="16"/>
    </row>
    <row r="309" spans="3:3" ht="12.75" customHeight="1">
      <c r="C309" s="16"/>
    </row>
    <row r="310" spans="3:3">
      <c r="C310" s="16"/>
    </row>
    <row r="311" spans="3:3">
      <c r="C311" s="16"/>
    </row>
    <row r="312" spans="3:3">
      <c r="C312" s="16"/>
    </row>
    <row r="313" spans="3:3" ht="12.75" customHeight="1">
      <c r="C313" s="16"/>
    </row>
    <row r="314" spans="3:3">
      <c r="C314" s="16"/>
    </row>
    <row r="315" spans="3:3">
      <c r="C315" s="16"/>
    </row>
    <row r="316" spans="3:3">
      <c r="C316" s="16"/>
    </row>
    <row r="317" spans="3:3" ht="12.75" customHeight="1">
      <c r="C317" s="16"/>
    </row>
    <row r="318" spans="3:3">
      <c r="C318" s="16"/>
    </row>
    <row r="319" spans="3:3">
      <c r="C319" s="16"/>
    </row>
    <row r="320" spans="3:3">
      <c r="C320" s="16"/>
    </row>
    <row r="321" spans="3:3" ht="12.75" customHeight="1">
      <c r="C321" s="16"/>
    </row>
    <row r="322" spans="3:3">
      <c r="C322" s="16"/>
    </row>
    <row r="323" spans="3:3">
      <c r="C323" s="16"/>
    </row>
    <row r="324" spans="3:3">
      <c r="C324" s="16"/>
    </row>
    <row r="325" spans="3:3" ht="12.75" customHeight="1">
      <c r="C325" s="16"/>
    </row>
    <row r="326" spans="3:3">
      <c r="C326" s="16"/>
    </row>
    <row r="327" spans="3:3">
      <c r="C327" s="16"/>
    </row>
    <row r="328" spans="3:3">
      <c r="C328" s="16"/>
    </row>
    <row r="329" spans="3:3" ht="12.75" customHeight="1">
      <c r="C329" s="16"/>
    </row>
    <row r="330" spans="3:3">
      <c r="C330" s="16"/>
    </row>
    <row r="331" spans="3:3">
      <c r="C331" s="16"/>
    </row>
    <row r="332" spans="3:3">
      <c r="C332" s="16"/>
    </row>
    <row r="333" spans="3:3" ht="12.75" customHeight="1">
      <c r="C333" s="16"/>
    </row>
    <row r="334" spans="3:3">
      <c r="C334" s="16"/>
    </row>
    <row r="335" spans="3:3">
      <c r="C335" s="16"/>
    </row>
    <row r="336" spans="3:3">
      <c r="C336" s="16"/>
    </row>
    <row r="337" spans="3:3" ht="12.75" customHeight="1">
      <c r="C337" s="16"/>
    </row>
    <row r="338" spans="3:3">
      <c r="C338" s="16"/>
    </row>
    <row r="339" spans="3:3">
      <c r="C339" s="16"/>
    </row>
    <row r="340" spans="3:3">
      <c r="C340" s="16"/>
    </row>
    <row r="341" spans="3:3" ht="12.75" customHeight="1">
      <c r="C341" s="16"/>
    </row>
    <row r="342" spans="3:3">
      <c r="C342" s="16"/>
    </row>
  </sheetData>
  <mergeCells count="24">
    <mergeCell ref="K9:K11"/>
    <mergeCell ref="A8:A11"/>
    <mergeCell ref="D8:D11"/>
    <mergeCell ref="C8:C11"/>
    <mergeCell ref="E8:I8"/>
    <mergeCell ref="G10:G11"/>
    <mergeCell ref="H10:H11"/>
    <mergeCell ref="B8:B11"/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</mergeCells>
  <phoneticPr fontId="4" type="noConversion"/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rowBreaks count="1" manualBreakCount="1">
    <brk id="72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51"/>
  <sheetViews>
    <sheetView showGridLines="0" showZeros="0" view="pageBreakPreview" topLeftCell="D16" zoomScaleSheetLayoutView="100" workbookViewId="0">
      <selection activeCell="E13" sqref="E13:E18"/>
    </sheetView>
  </sheetViews>
  <sheetFormatPr defaultColWidth="7.85546875" defaultRowHeight="12.75"/>
  <cols>
    <col min="1" max="1" width="0.28515625" style="173" hidden="1" customWidth="1"/>
    <col min="2" max="2" width="3.7109375" style="173" hidden="1" customWidth="1"/>
    <col min="3" max="3" width="1" style="173" hidden="1" customWidth="1"/>
    <col min="4" max="4" width="25.7109375" style="173" customWidth="1"/>
    <col min="5" max="5" width="73.28515625" style="173" customWidth="1"/>
    <col min="6" max="6" width="21.85546875" style="173" hidden="1" customWidth="1"/>
    <col min="7" max="7" width="19.7109375" style="175" hidden="1" customWidth="1"/>
    <col min="8" max="8" width="21.7109375" style="175" hidden="1" customWidth="1"/>
    <col min="9" max="9" width="17.5703125" style="175" hidden="1" customWidth="1"/>
    <col min="10" max="10" width="16.5703125" style="173" hidden="1" customWidth="1"/>
    <col min="11" max="11" width="2.85546875" style="173" hidden="1" customWidth="1"/>
    <col min="12" max="12" width="21.28515625" style="173" hidden="1" customWidth="1"/>
    <col min="13" max="13" width="15.28515625" style="173" hidden="1" customWidth="1"/>
    <col min="14" max="14" width="17.140625" style="173" hidden="1" customWidth="1"/>
    <col min="15" max="15" width="20.5703125" style="173" hidden="1" customWidth="1"/>
    <col min="16" max="16" width="61.7109375" style="173" customWidth="1"/>
    <col min="17" max="17" width="29.140625" style="173" customWidth="1"/>
    <col min="18" max="18" width="15.7109375" style="173" hidden="1" customWidth="1"/>
    <col min="19" max="19" width="29.42578125" style="173" customWidth="1"/>
    <col min="20" max="20" width="21" style="173" customWidth="1"/>
    <col min="21" max="21" width="18.28515625" style="173" customWidth="1"/>
    <col min="22" max="22" width="16.42578125" style="173" customWidth="1"/>
    <col min="23" max="23" width="16.5703125" style="173" customWidth="1"/>
    <col min="24" max="24" width="18.5703125" style="173" customWidth="1"/>
    <col min="25" max="25" width="16.5703125" style="173" customWidth="1"/>
    <col min="26" max="26" width="22.42578125" style="173" customWidth="1"/>
    <col min="27" max="27" width="32" style="173" customWidth="1"/>
    <col min="28" max="28" width="14.7109375" style="173" customWidth="1"/>
    <col min="29" max="29" width="17.28515625" style="173" customWidth="1"/>
    <col min="30" max="252" width="7.85546875" style="173"/>
    <col min="253" max="255" width="0" style="173" hidden="1" customWidth="1"/>
    <col min="256" max="256" width="15" style="173" customWidth="1"/>
    <col min="257" max="257" width="21.85546875" style="173" customWidth="1"/>
    <col min="258" max="258" width="24.5703125" style="173" customWidth="1"/>
    <col min="259" max="259" width="43.42578125" style="173" customWidth="1"/>
    <col min="260" max="260" width="38.42578125" style="173" customWidth="1"/>
    <col min="261" max="261" width="43.7109375" style="173" customWidth="1"/>
    <col min="262" max="262" width="17.140625" style="173" customWidth="1"/>
    <col min="263" max="263" width="18.85546875" style="173" customWidth="1"/>
    <col min="264" max="264" width="13.42578125" style="173" customWidth="1"/>
    <col min="265" max="265" width="15.7109375" style="173" customWidth="1"/>
    <col min="266" max="266" width="15" style="173" customWidth="1"/>
    <col min="267" max="267" width="13.42578125" style="173" customWidth="1"/>
    <col min="268" max="268" width="15.42578125" style="173" customWidth="1"/>
    <col min="269" max="269" width="20.5703125" style="173" customWidth="1"/>
    <col min="270" max="270" width="14" style="173" customWidth="1"/>
    <col min="271" max="271" width="11.140625" style="173" customWidth="1"/>
    <col min="272" max="272" width="20.140625" style="173" customWidth="1"/>
    <col min="273" max="273" width="15.85546875" style="173" customWidth="1"/>
    <col min="274" max="274" width="15.7109375" style="173" customWidth="1"/>
    <col min="275" max="275" width="18.28515625" style="173" customWidth="1"/>
    <col min="276" max="276" width="21" style="173" customWidth="1"/>
    <col min="277" max="277" width="18.28515625" style="173" customWidth="1"/>
    <col min="278" max="278" width="16.42578125" style="173" customWidth="1"/>
    <col min="279" max="279" width="16.5703125" style="173" customWidth="1"/>
    <col min="280" max="280" width="18.5703125" style="173" customWidth="1"/>
    <col min="281" max="281" width="16.5703125" style="173" customWidth="1"/>
    <col min="282" max="282" width="22.42578125" style="173" customWidth="1"/>
    <col min="283" max="283" width="32" style="173" customWidth="1"/>
    <col min="284" max="284" width="14.7109375" style="173" customWidth="1"/>
    <col min="285" max="285" width="17.28515625" style="173" customWidth="1"/>
    <col min="286" max="508" width="7.85546875" style="173"/>
    <col min="509" max="511" width="0" style="173" hidden="1" customWidth="1"/>
    <col min="512" max="512" width="15" style="173" customWidth="1"/>
    <col min="513" max="513" width="21.85546875" style="173" customWidth="1"/>
    <col min="514" max="514" width="24.5703125" style="173" customWidth="1"/>
    <col min="515" max="515" width="43.42578125" style="173" customWidth="1"/>
    <col min="516" max="516" width="38.42578125" style="173" customWidth="1"/>
    <col min="517" max="517" width="43.7109375" style="173" customWidth="1"/>
    <col min="518" max="518" width="17.140625" style="173" customWidth="1"/>
    <col min="519" max="519" width="18.85546875" style="173" customWidth="1"/>
    <col min="520" max="520" width="13.42578125" style="173" customWidth="1"/>
    <col min="521" max="521" width="15.7109375" style="173" customWidth="1"/>
    <col min="522" max="522" width="15" style="173" customWidth="1"/>
    <col min="523" max="523" width="13.42578125" style="173" customWidth="1"/>
    <col min="524" max="524" width="15.42578125" style="173" customWidth="1"/>
    <col min="525" max="525" width="20.5703125" style="173" customWidth="1"/>
    <col min="526" max="526" width="14" style="173" customWidth="1"/>
    <col min="527" max="527" width="11.140625" style="173" customWidth="1"/>
    <col min="528" max="528" width="20.140625" style="173" customWidth="1"/>
    <col min="529" max="529" width="15.85546875" style="173" customWidth="1"/>
    <col min="530" max="530" width="15.7109375" style="173" customWidth="1"/>
    <col min="531" max="531" width="18.28515625" style="173" customWidth="1"/>
    <col min="532" max="532" width="21" style="173" customWidth="1"/>
    <col min="533" max="533" width="18.28515625" style="173" customWidth="1"/>
    <col min="534" max="534" width="16.42578125" style="173" customWidth="1"/>
    <col min="535" max="535" width="16.5703125" style="173" customWidth="1"/>
    <col min="536" max="536" width="18.5703125" style="173" customWidth="1"/>
    <col min="537" max="537" width="16.5703125" style="173" customWidth="1"/>
    <col min="538" max="538" width="22.42578125" style="173" customWidth="1"/>
    <col min="539" max="539" width="32" style="173" customWidth="1"/>
    <col min="540" max="540" width="14.7109375" style="173" customWidth="1"/>
    <col min="541" max="541" width="17.28515625" style="173" customWidth="1"/>
    <col min="542" max="764" width="7.85546875" style="173"/>
    <col min="765" max="767" width="0" style="173" hidden="1" customWidth="1"/>
    <col min="768" max="768" width="15" style="173" customWidth="1"/>
    <col min="769" max="769" width="21.85546875" style="173" customWidth="1"/>
    <col min="770" max="770" width="24.5703125" style="173" customWidth="1"/>
    <col min="771" max="771" width="43.42578125" style="173" customWidth="1"/>
    <col min="772" max="772" width="38.42578125" style="173" customWidth="1"/>
    <col min="773" max="773" width="43.7109375" style="173" customWidth="1"/>
    <col min="774" max="774" width="17.140625" style="173" customWidth="1"/>
    <col min="775" max="775" width="18.85546875" style="173" customWidth="1"/>
    <col min="776" max="776" width="13.42578125" style="173" customWidth="1"/>
    <col min="777" max="777" width="15.7109375" style="173" customWidth="1"/>
    <col min="778" max="778" width="15" style="173" customWidth="1"/>
    <col min="779" max="779" width="13.42578125" style="173" customWidth="1"/>
    <col min="780" max="780" width="15.42578125" style="173" customWidth="1"/>
    <col min="781" max="781" width="20.5703125" style="173" customWidth="1"/>
    <col min="782" max="782" width="14" style="173" customWidth="1"/>
    <col min="783" max="783" width="11.140625" style="173" customWidth="1"/>
    <col min="784" max="784" width="20.140625" style="173" customWidth="1"/>
    <col min="785" max="785" width="15.85546875" style="173" customWidth="1"/>
    <col min="786" max="786" width="15.7109375" style="173" customWidth="1"/>
    <col min="787" max="787" width="18.28515625" style="173" customWidth="1"/>
    <col min="788" max="788" width="21" style="173" customWidth="1"/>
    <col min="789" max="789" width="18.28515625" style="173" customWidth="1"/>
    <col min="790" max="790" width="16.42578125" style="173" customWidth="1"/>
    <col min="791" max="791" width="16.5703125" style="173" customWidth="1"/>
    <col min="792" max="792" width="18.5703125" style="173" customWidth="1"/>
    <col min="793" max="793" width="16.5703125" style="173" customWidth="1"/>
    <col min="794" max="794" width="22.42578125" style="173" customWidth="1"/>
    <col min="795" max="795" width="32" style="173" customWidth="1"/>
    <col min="796" max="796" width="14.7109375" style="173" customWidth="1"/>
    <col min="797" max="797" width="17.28515625" style="173" customWidth="1"/>
    <col min="798" max="1020" width="7.85546875" style="173"/>
    <col min="1021" max="1023" width="0" style="173" hidden="1" customWidth="1"/>
    <col min="1024" max="1024" width="15" style="173" customWidth="1"/>
    <col min="1025" max="1025" width="21.85546875" style="173" customWidth="1"/>
    <col min="1026" max="1026" width="24.5703125" style="173" customWidth="1"/>
    <col min="1027" max="1027" width="43.42578125" style="173" customWidth="1"/>
    <col min="1028" max="1028" width="38.42578125" style="173" customWidth="1"/>
    <col min="1029" max="1029" width="43.7109375" style="173" customWidth="1"/>
    <col min="1030" max="1030" width="17.140625" style="173" customWidth="1"/>
    <col min="1031" max="1031" width="18.85546875" style="173" customWidth="1"/>
    <col min="1032" max="1032" width="13.42578125" style="173" customWidth="1"/>
    <col min="1033" max="1033" width="15.7109375" style="173" customWidth="1"/>
    <col min="1034" max="1034" width="15" style="173" customWidth="1"/>
    <col min="1035" max="1035" width="13.42578125" style="173" customWidth="1"/>
    <col min="1036" max="1036" width="15.42578125" style="173" customWidth="1"/>
    <col min="1037" max="1037" width="20.5703125" style="173" customWidth="1"/>
    <col min="1038" max="1038" width="14" style="173" customWidth="1"/>
    <col min="1039" max="1039" width="11.140625" style="173" customWidth="1"/>
    <col min="1040" max="1040" width="20.140625" style="173" customWidth="1"/>
    <col min="1041" max="1041" width="15.85546875" style="173" customWidth="1"/>
    <col min="1042" max="1042" width="15.7109375" style="173" customWidth="1"/>
    <col min="1043" max="1043" width="18.28515625" style="173" customWidth="1"/>
    <col min="1044" max="1044" width="21" style="173" customWidth="1"/>
    <col min="1045" max="1045" width="18.28515625" style="173" customWidth="1"/>
    <col min="1046" max="1046" width="16.42578125" style="173" customWidth="1"/>
    <col min="1047" max="1047" width="16.5703125" style="173" customWidth="1"/>
    <col min="1048" max="1048" width="18.5703125" style="173" customWidth="1"/>
    <col min="1049" max="1049" width="16.5703125" style="173" customWidth="1"/>
    <col min="1050" max="1050" width="22.42578125" style="173" customWidth="1"/>
    <col min="1051" max="1051" width="32" style="173" customWidth="1"/>
    <col min="1052" max="1052" width="14.7109375" style="173" customWidth="1"/>
    <col min="1053" max="1053" width="17.28515625" style="173" customWidth="1"/>
    <col min="1054" max="1276" width="7.85546875" style="173"/>
    <col min="1277" max="1279" width="0" style="173" hidden="1" customWidth="1"/>
    <col min="1280" max="1280" width="15" style="173" customWidth="1"/>
    <col min="1281" max="1281" width="21.85546875" style="173" customWidth="1"/>
    <col min="1282" max="1282" width="24.5703125" style="173" customWidth="1"/>
    <col min="1283" max="1283" width="43.42578125" style="173" customWidth="1"/>
    <col min="1284" max="1284" width="38.42578125" style="173" customWidth="1"/>
    <col min="1285" max="1285" width="43.7109375" style="173" customWidth="1"/>
    <col min="1286" max="1286" width="17.140625" style="173" customWidth="1"/>
    <col min="1287" max="1287" width="18.85546875" style="173" customWidth="1"/>
    <col min="1288" max="1288" width="13.42578125" style="173" customWidth="1"/>
    <col min="1289" max="1289" width="15.7109375" style="173" customWidth="1"/>
    <col min="1290" max="1290" width="15" style="173" customWidth="1"/>
    <col min="1291" max="1291" width="13.42578125" style="173" customWidth="1"/>
    <col min="1292" max="1292" width="15.42578125" style="173" customWidth="1"/>
    <col min="1293" max="1293" width="20.5703125" style="173" customWidth="1"/>
    <col min="1294" max="1294" width="14" style="173" customWidth="1"/>
    <col min="1295" max="1295" width="11.140625" style="173" customWidth="1"/>
    <col min="1296" max="1296" width="20.140625" style="173" customWidth="1"/>
    <col min="1297" max="1297" width="15.85546875" style="173" customWidth="1"/>
    <col min="1298" max="1298" width="15.7109375" style="173" customWidth="1"/>
    <col min="1299" max="1299" width="18.28515625" style="173" customWidth="1"/>
    <col min="1300" max="1300" width="21" style="173" customWidth="1"/>
    <col min="1301" max="1301" width="18.28515625" style="173" customWidth="1"/>
    <col min="1302" max="1302" width="16.42578125" style="173" customWidth="1"/>
    <col min="1303" max="1303" width="16.5703125" style="173" customWidth="1"/>
    <col min="1304" max="1304" width="18.5703125" style="173" customWidth="1"/>
    <col min="1305" max="1305" width="16.5703125" style="173" customWidth="1"/>
    <col min="1306" max="1306" width="22.42578125" style="173" customWidth="1"/>
    <col min="1307" max="1307" width="32" style="173" customWidth="1"/>
    <col min="1308" max="1308" width="14.7109375" style="173" customWidth="1"/>
    <col min="1309" max="1309" width="17.28515625" style="173" customWidth="1"/>
    <col min="1310" max="1532" width="7.85546875" style="173"/>
    <col min="1533" max="1535" width="0" style="173" hidden="1" customWidth="1"/>
    <col min="1536" max="1536" width="15" style="173" customWidth="1"/>
    <col min="1537" max="1537" width="21.85546875" style="173" customWidth="1"/>
    <col min="1538" max="1538" width="24.5703125" style="173" customWidth="1"/>
    <col min="1539" max="1539" width="43.42578125" style="173" customWidth="1"/>
    <col min="1540" max="1540" width="38.42578125" style="173" customWidth="1"/>
    <col min="1541" max="1541" width="43.7109375" style="173" customWidth="1"/>
    <col min="1542" max="1542" width="17.140625" style="173" customWidth="1"/>
    <col min="1543" max="1543" width="18.85546875" style="173" customWidth="1"/>
    <col min="1544" max="1544" width="13.42578125" style="173" customWidth="1"/>
    <col min="1545" max="1545" width="15.7109375" style="173" customWidth="1"/>
    <col min="1546" max="1546" width="15" style="173" customWidth="1"/>
    <col min="1547" max="1547" width="13.42578125" style="173" customWidth="1"/>
    <col min="1548" max="1548" width="15.42578125" style="173" customWidth="1"/>
    <col min="1549" max="1549" width="20.5703125" style="173" customWidth="1"/>
    <col min="1550" max="1550" width="14" style="173" customWidth="1"/>
    <col min="1551" max="1551" width="11.140625" style="173" customWidth="1"/>
    <col min="1552" max="1552" width="20.140625" style="173" customWidth="1"/>
    <col min="1553" max="1553" width="15.85546875" style="173" customWidth="1"/>
    <col min="1554" max="1554" width="15.7109375" style="173" customWidth="1"/>
    <col min="1555" max="1555" width="18.28515625" style="173" customWidth="1"/>
    <col min="1556" max="1556" width="21" style="173" customWidth="1"/>
    <col min="1557" max="1557" width="18.28515625" style="173" customWidth="1"/>
    <col min="1558" max="1558" width="16.42578125" style="173" customWidth="1"/>
    <col min="1559" max="1559" width="16.5703125" style="173" customWidth="1"/>
    <col min="1560" max="1560" width="18.5703125" style="173" customWidth="1"/>
    <col min="1561" max="1561" width="16.5703125" style="173" customWidth="1"/>
    <col min="1562" max="1562" width="22.42578125" style="173" customWidth="1"/>
    <col min="1563" max="1563" width="32" style="173" customWidth="1"/>
    <col min="1564" max="1564" width="14.7109375" style="173" customWidth="1"/>
    <col min="1565" max="1565" width="17.28515625" style="173" customWidth="1"/>
    <col min="1566" max="1788" width="7.85546875" style="173"/>
    <col min="1789" max="1791" width="0" style="173" hidden="1" customWidth="1"/>
    <col min="1792" max="1792" width="15" style="173" customWidth="1"/>
    <col min="1793" max="1793" width="21.85546875" style="173" customWidth="1"/>
    <col min="1794" max="1794" width="24.5703125" style="173" customWidth="1"/>
    <col min="1795" max="1795" width="43.42578125" style="173" customWidth="1"/>
    <col min="1796" max="1796" width="38.42578125" style="173" customWidth="1"/>
    <col min="1797" max="1797" width="43.7109375" style="173" customWidth="1"/>
    <col min="1798" max="1798" width="17.140625" style="173" customWidth="1"/>
    <col min="1799" max="1799" width="18.85546875" style="173" customWidth="1"/>
    <col min="1800" max="1800" width="13.42578125" style="173" customWidth="1"/>
    <col min="1801" max="1801" width="15.7109375" style="173" customWidth="1"/>
    <col min="1802" max="1802" width="15" style="173" customWidth="1"/>
    <col min="1803" max="1803" width="13.42578125" style="173" customWidth="1"/>
    <col min="1804" max="1804" width="15.42578125" style="173" customWidth="1"/>
    <col min="1805" max="1805" width="20.5703125" style="173" customWidth="1"/>
    <col min="1806" max="1806" width="14" style="173" customWidth="1"/>
    <col min="1807" max="1807" width="11.140625" style="173" customWidth="1"/>
    <col min="1808" max="1808" width="20.140625" style="173" customWidth="1"/>
    <col min="1809" max="1809" width="15.85546875" style="173" customWidth="1"/>
    <col min="1810" max="1810" width="15.7109375" style="173" customWidth="1"/>
    <col min="1811" max="1811" width="18.28515625" style="173" customWidth="1"/>
    <col min="1812" max="1812" width="21" style="173" customWidth="1"/>
    <col min="1813" max="1813" width="18.28515625" style="173" customWidth="1"/>
    <col min="1814" max="1814" width="16.42578125" style="173" customWidth="1"/>
    <col min="1815" max="1815" width="16.5703125" style="173" customWidth="1"/>
    <col min="1816" max="1816" width="18.5703125" style="173" customWidth="1"/>
    <col min="1817" max="1817" width="16.5703125" style="173" customWidth="1"/>
    <col min="1818" max="1818" width="22.42578125" style="173" customWidth="1"/>
    <col min="1819" max="1819" width="32" style="173" customWidth="1"/>
    <col min="1820" max="1820" width="14.7109375" style="173" customWidth="1"/>
    <col min="1821" max="1821" width="17.28515625" style="173" customWidth="1"/>
    <col min="1822" max="2044" width="7.85546875" style="173"/>
    <col min="2045" max="2047" width="0" style="173" hidden="1" customWidth="1"/>
    <col min="2048" max="2048" width="15" style="173" customWidth="1"/>
    <col min="2049" max="2049" width="21.85546875" style="173" customWidth="1"/>
    <col min="2050" max="2050" width="24.5703125" style="173" customWidth="1"/>
    <col min="2051" max="2051" width="43.42578125" style="173" customWidth="1"/>
    <col min="2052" max="2052" width="38.42578125" style="173" customWidth="1"/>
    <col min="2053" max="2053" width="43.7109375" style="173" customWidth="1"/>
    <col min="2054" max="2054" width="17.140625" style="173" customWidth="1"/>
    <col min="2055" max="2055" width="18.85546875" style="173" customWidth="1"/>
    <col min="2056" max="2056" width="13.42578125" style="173" customWidth="1"/>
    <col min="2057" max="2057" width="15.7109375" style="173" customWidth="1"/>
    <col min="2058" max="2058" width="15" style="173" customWidth="1"/>
    <col min="2059" max="2059" width="13.42578125" style="173" customWidth="1"/>
    <col min="2060" max="2060" width="15.42578125" style="173" customWidth="1"/>
    <col min="2061" max="2061" width="20.5703125" style="173" customWidth="1"/>
    <col min="2062" max="2062" width="14" style="173" customWidth="1"/>
    <col min="2063" max="2063" width="11.140625" style="173" customWidth="1"/>
    <col min="2064" max="2064" width="20.140625" style="173" customWidth="1"/>
    <col min="2065" max="2065" width="15.85546875" style="173" customWidth="1"/>
    <col min="2066" max="2066" width="15.7109375" style="173" customWidth="1"/>
    <col min="2067" max="2067" width="18.28515625" style="173" customWidth="1"/>
    <col min="2068" max="2068" width="21" style="173" customWidth="1"/>
    <col min="2069" max="2069" width="18.28515625" style="173" customWidth="1"/>
    <col min="2070" max="2070" width="16.42578125" style="173" customWidth="1"/>
    <col min="2071" max="2071" width="16.5703125" style="173" customWidth="1"/>
    <col min="2072" max="2072" width="18.5703125" style="173" customWidth="1"/>
    <col min="2073" max="2073" width="16.5703125" style="173" customWidth="1"/>
    <col min="2074" max="2074" width="22.42578125" style="173" customWidth="1"/>
    <col min="2075" max="2075" width="32" style="173" customWidth="1"/>
    <col min="2076" max="2076" width="14.7109375" style="173" customWidth="1"/>
    <col min="2077" max="2077" width="17.28515625" style="173" customWidth="1"/>
    <col min="2078" max="2300" width="7.85546875" style="173"/>
    <col min="2301" max="2303" width="0" style="173" hidden="1" customWidth="1"/>
    <col min="2304" max="2304" width="15" style="173" customWidth="1"/>
    <col min="2305" max="2305" width="21.85546875" style="173" customWidth="1"/>
    <col min="2306" max="2306" width="24.5703125" style="173" customWidth="1"/>
    <col min="2307" max="2307" width="43.42578125" style="173" customWidth="1"/>
    <col min="2308" max="2308" width="38.42578125" style="173" customWidth="1"/>
    <col min="2309" max="2309" width="43.7109375" style="173" customWidth="1"/>
    <col min="2310" max="2310" width="17.140625" style="173" customWidth="1"/>
    <col min="2311" max="2311" width="18.85546875" style="173" customWidth="1"/>
    <col min="2312" max="2312" width="13.42578125" style="173" customWidth="1"/>
    <col min="2313" max="2313" width="15.7109375" style="173" customWidth="1"/>
    <col min="2314" max="2314" width="15" style="173" customWidth="1"/>
    <col min="2315" max="2315" width="13.42578125" style="173" customWidth="1"/>
    <col min="2316" max="2316" width="15.42578125" style="173" customWidth="1"/>
    <col min="2317" max="2317" width="20.5703125" style="173" customWidth="1"/>
    <col min="2318" max="2318" width="14" style="173" customWidth="1"/>
    <col min="2319" max="2319" width="11.140625" style="173" customWidth="1"/>
    <col min="2320" max="2320" width="20.140625" style="173" customWidth="1"/>
    <col min="2321" max="2321" width="15.85546875" style="173" customWidth="1"/>
    <col min="2322" max="2322" width="15.7109375" style="173" customWidth="1"/>
    <col min="2323" max="2323" width="18.28515625" style="173" customWidth="1"/>
    <col min="2324" max="2324" width="21" style="173" customWidth="1"/>
    <col min="2325" max="2325" width="18.28515625" style="173" customWidth="1"/>
    <col min="2326" max="2326" width="16.42578125" style="173" customWidth="1"/>
    <col min="2327" max="2327" width="16.5703125" style="173" customWidth="1"/>
    <col min="2328" max="2328" width="18.5703125" style="173" customWidth="1"/>
    <col min="2329" max="2329" width="16.5703125" style="173" customWidth="1"/>
    <col min="2330" max="2330" width="22.42578125" style="173" customWidth="1"/>
    <col min="2331" max="2331" width="32" style="173" customWidth="1"/>
    <col min="2332" max="2332" width="14.7109375" style="173" customWidth="1"/>
    <col min="2333" max="2333" width="17.28515625" style="173" customWidth="1"/>
    <col min="2334" max="2556" width="7.85546875" style="173"/>
    <col min="2557" max="2559" width="0" style="173" hidden="1" customWidth="1"/>
    <col min="2560" max="2560" width="15" style="173" customWidth="1"/>
    <col min="2561" max="2561" width="21.85546875" style="173" customWidth="1"/>
    <col min="2562" max="2562" width="24.5703125" style="173" customWidth="1"/>
    <col min="2563" max="2563" width="43.42578125" style="173" customWidth="1"/>
    <col min="2564" max="2564" width="38.42578125" style="173" customWidth="1"/>
    <col min="2565" max="2565" width="43.7109375" style="173" customWidth="1"/>
    <col min="2566" max="2566" width="17.140625" style="173" customWidth="1"/>
    <col min="2567" max="2567" width="18.85546875" style="173" customWidth="1"/>
    <col min="2568" max="2568" width="13.42578125" style="173" customWidth="1"/>
    <col min="2569" max="2569" width="15.7109375" style="173" customWidth="1"/>
    <col min="2570" max="2570" width="15" style="173" customWidth="1"/>
    <col min="2571" max="2571" width="13.42578125" style="173" customWidth="1"/>
    <col min="2572" max="2572" width="15.42578125" style="173" customWidth="1"/>
    <col min="2573" max="2573" width="20.5703125" style="173" customWidth="1"/>
    <col min="2574" max="2574" width="14" style="173" customWidth="1"/>
    <col min="2575" max="2575" width="11.140625" style="173" customWidth="1"/>
    <col min="2576" max="2576" width="20.140625" style="173" customWidth="1"/>
    <col min="2577" max="2577" width="15.85546875" style="173" customWidth="1"/>
    <col min="2578" max="2578" width="15.7109375" style="173" customWidth="1"/>
    <col min="2579" max="2579" width="18.28515625" style="173" customWidth="1"/>
    <col min="2580" max="2580" width="21" style="173" customWidth="1"/>
    <col min="2581" max="2581" width="18.28515625" style="173" customWidth="1"/>
    <col min="2582" max="2582" width="16.42578125" style="173" customWidth="1"/>
    <col min="2583" max="2583" width="16.5703125" style="173" customWidth="1"/>
    <col min="2584" max="2584" width="18.5703125" style="173" customWidth="1"/>
    <col min="2585" max="2585" width="16.5703125" style="173" customWidth="1"/>
    <col min="2586" max="2586" width="22.42578125" style="173" customWidth="1"/>
    <col min="2587" max="2587" width="32" style="173" customWidth="1"/>
    <col min="2588" max="2588" width="14.7109375" style="173" customWidth="1"/>
    <col min="2589" max="2589" width="17.28515625" style="173" customWidth="1"/>
    <col min="2590" max="2812" width="7.85546875" style="173"/>
    <col min="2813" max="2815" width="0" style="173" hidden="1" customWidth="1"/>
    <col min="2816" max="2816" width="15" style="173" customWidth="1"/>
    <col min="2817" max="2817" width="21.85546875" style="173" customWidth="1"/>
    <col min="2818" max="2818" width="24.5703125" style="173" customWidth="1"/>
    <col min="2819" max="2819" width="43.42578125" style="173" customWidth="1"/>
    <col min="2820" max="2820" width="38.42578125" style="173" customWidth="1"/>
    <col min="2821" max="2821" width="43.7109375" style="173" customWidth="1"/>
    <col min="2822" max="2822" width="17.140625" style="173" customWidth="1"/>
    <col min="2823" max="2823" width="18.85546875" style="173" customWidth="1"/>
    <col min="2824" max="2824" width="13.42578125" style="173" customWidth="1"/>
    <col min="2825" max="2825" width="15.7109375" style="173" customWidth="1"/>
    <col min="2826" max="2826" width="15" style="173" customWidth="1"/>
    <col min="2827" max="2827" width="13.42578125" style="173" customWidth="1"/>
    <col min="2828" max="2828" width="15.42578125" style="173" customWidth="1"/>
    <col min="2829" max="2829" width="20.5703125" style="173" customWidth="1"/>
    <col min="2830" max="2830" width="14" style="173" customWidth="1"/>
    <col min="2831" max="2831" width="11.140625" style="173" customWidth="1"/>
    <col min="2832" max="2832" width="20.140625" style="173" customWidth="1"/>
    <col min="2833" max="2833" width="15.85546875" style="173" customWidth="1"/>
    <col min="2834" max="2834" width="15.7109375" style="173" customWidth="1"/>
    <col min="2835" max="2835" width="18.28515625" style="173" customWidth="1"/>
    <col min="2836" max="2836" width="21" style="173" customWidth="1"/>
    <col min="2837" max="2837" width="18.28515625" style="173" customWidth="1"/>
    <col min="2838" max="2838" width="16.42578125" style="173" customWidth="1"/>
    <col min="2839" max="2839" width="16.5703125" style="173" customWidth="1"/>
    <col min="2840" max="2840" width="18.5703125" style="173" customWidth="1"/>
    <col min="2841" max="2841" width="16.5703125" style="173" customWidth="1"/>
    <col min="2842" max="2842" width="22.42578125" style="173" customWidth="1"/>
    <col min="2843" max="2843" width="32" style="173" customWidth="1"/>
    <col min="2844" max="2844" width="14.7109375" style="173" customWidth="1"/>
    <col min="2845" max="2845" width="17.28515625" style="173" customWidth="1"/>
    <col min="2846" max="3068" width="7.85546875" style="173"/>
    <col min="3069" max="3071" width="0" style="173" hidden="1" customWidth="1"/>
    <col min="3072" max="3072" width="15" style="173" customWidth="1"/>
    <col min="3073" max="3073" width="21.85546875" style="173" customWidth="1"/>
    <col min="3074" max="3074" width="24.5703125" style="173" customWidth="1"/>
    <col min="3075" max="3075" width="43.42578125" style="173" customWidth="1"/>
    <col min="3076" max="3076" width="38.42578125" style="173" customWidth="1"/>
    <col min="3077" max="3077" width="43.7109375" style="173" customWidth="1"/>
    <col min="3078" max="3078" width="17.140625" style="173" customWidth="1"/>
    <col min="3079" max="3079" width="18.85546875" style="173" customWidth="1"/>
    <col min="3080" max="3080" width="13.42578125" style="173" customWidth="1"/>
    <col min="3081" max="3081" width="15.7109375" style="173" customWidth="1"/>
    <col min="3082" max="3082" width="15" style="173" customWidth="1"/>
    <col min="3083" max="3083" width="13.42578125" style="173" customWidth="1"/>
    <col min="3084" max="3084" width="15.42578125" style="173" customWidth="1"/>
    <col min="3085" max="3085" width="20.5703125" style="173" customWidth="1"/>
    <col min="3086" max="3086" width="14" style="173" customWidth="1"/>
    <col min="3087" max="3087" width="11.140625" style="173" customWidth="1"/>
    <col min="3088" max="3088" width="20.140625" style="173" customWidth="1"/>
    <col min="3089" max="3089" width="15.85546875" style="173" customWidth="1"/>
    <col min="3090" max="3090" width="15.7109375" style="173" customWidth="1"/>
    <col min="3091" max="3091" width="18.28515625" style="173" customWidth="1"/>
    <col min="3092" max="3092" width="21" style="173" customWidth="1"/>
    <col min="3093" max="3093" width="18.28515625" style="173" customWidth="1"/>
    <col min="3094" max="3094" width="16.42578125" style="173" customWidth="1"/>
    <col min="3095" max="3095" width="16.5703125" style="173" customWidth="1"/>
    <col min="3096" max="3096" width="18.5703125" style="173" customWidth="1"/>
    <col min="3097" max="3097" width="16.5703125" style="173" customWidth="1"/>
    <col min="3098" max="3098" width="22.42578125" style="173" customWidth="1"/>
    <col min="3099" max="3099" width="32" style="173" customWidth="1"/>
    <col min="3100" max="3100" width="14.7109375" style="173" customWidth="1"/>
    <col min="3101" max="3101" width="17.28515625" style="173" customWidth="1"/>
    <col min="3102" max="3324" width="7.85546875" style="173"/>
    <col min="3325" max="3327" width="0" style="173" hidden="1" customWidth="1"/>
    <col min="3328" max="3328" width="15" style="173" customWidth="1"/>
    <col min="3329" max="3329" width="21.85546875" style="173" customWidth="1"/>
    <col min="3330" max="3330" width="24.5703125" style="173" customWidth="1"/>
    <col min="3331" max="3331" width="43.42578125" style="173" customWidth="1"/>
    <col min="3332" max="3332" width="38.42578125" style="173" customWidth="1"/>
    <col min="3333" max="3333" width="43.7109375" style="173" customWidth="1"/>
    <col min="3334" max="3334" width="17.140625" style="173" customWidth="1"/>
    <col min="3335" max="3335" width="18.85546875" style="173" customWidth="1"/>
    <col min="3336" max="3336" width="13.42578125" style="173" customWidth="1"/>
    <col min="3337" max="3337" width="15.7109375" style="173" customWidth="1"/>
    <col min="3338" max="3338" width="15" style="173" customWidth="1"/>
    <col min="3339" max="3339" width="13.42578125" style="173" customWidth="1"/>
    <col min="3340" max="3340" width="15.42578125" style="173" customWidth="1"/>
    <col min="3341" max="3341" width="20.5703125" style="173" customWidth="1"/>
    <col min="3342" max="3342" width="14" style="173" customWidth="1"/>
    <col min="3343" max="3343" width="11.140625" style="173" customWidth="1"/>
    <col min="3344" max="3344" width="20.140625" style="173" customWidth="1"/>
    <col min="3345" max="3345" width="15.85546875" style="173" customWidth="1"/>
    <col min="3346" max="3346" width="15.7109375" style="173" customWidth="1"/>
    <col min="3347" max="3347" width="18.28515625" style="173" customWidth="1"/>
    <col min="3348" max="3348" width="21" style="173" customWidth="1"/>
    <col min="3349" max="3349" width="18.28515625" style="173" customWidth="1"/>
    <col min="3350" max="3350" width="16.42578125" style="173" customWidth="1"/>
    <col min="3351" max="3351" width="16.5703125" style="173" customWidth="1"/>
    <col min="3352" max="3352" width="18.5703125" style="173" customWidth="1"/>
    <col min="3353" max="3353" width="16.5703125" style="173" customWidth="1"/>
    <col min="3354" max="3354" width="22.42578125" style="173" customWidth="1"/>
    <col min="3355" max="3355" width="32" style="173" customWidth="1"/>
    <col min="3356" max="3356" width="14.7109375" style="173" customWidth="1"/>
    <col min="3357" max="3357" width="17.28515625" style="173" customWidth="1"/>
    <col min="3358" max="3580" width="7.85546875" style="173"/>
    <col min="3581" max="3583" width="0" style="173" hidden="1" customWidth="1"/>
    <col min="3584" max="3584" width="15" style="173" customWidth="1"/>
    <col min="3585" max="3585" width="21.85546875" style="173" customWidth="1"/>
    <col min="3586" max="3586" width="24.5703125" style="173" customWidth="1"/>
    <col min="3587" max="3587" width="43.42578125" style="173" customWidth="1"/>
    <col min="3588" max="3588" width="38.42578125" style="173" customWidth="1"/>
    <col min="3589" max="3589" width="43.7109375" style="173" customWidth="1"/>
    <col min="3590" max="3590" width="17.140625" style="173" customWidth="1"/>
    <col min="3591" max="3591" width="18.85546875" style="173" customWidth="1"/>
    <col min="3592" max="3592" width="13.42578125" style="173" customWidth="1"/>
    <col min="3593" max="3593" width="15.7109375" style="173" customWidth="1"/>
    <col min="3594" max="3594" width="15" style="173" customWidth="1"/>
    <col min="3595" max="3595" width="13.42578125" style="173" customWidth="1"/>
    <col min="3596" max="3596" width="15.42578125" style="173" customWidth="1"/>
    <col min="3597" max="3597" width="20.5703125" style="173" customWidth="1"/>
    <col min="3598" max="3598" width="14" style="173" customWidth="1"/>
    <col min="3599" max="3599" width="11.140625" style="173" customWidth="1"/>
    <col min="3600" max="3600" width="20.140625" style="173" customWidth="1"/>
    <col min="3601" max="3601" width="15.85546875" style="173" customWidth="1"/>
    <col min="3602" max="3602" width="15.7109375" style="173" customWidth="1"/>
    <col min="3603" max="3603" width="18.28515625" style="173" customWidth="1"/>
    <col min="3604" max="3604" width="21" style="173" customWidth="1"/>
    <col min="3605" max="3605" width="18.28515625" style="173" customWidth="1"/>
    <col min="3606" max="3606" width="16.42578125" style="173" customWidth="1"/>
    <col min="3607" max="3607" width="16.5703125" style="173" customWidth="1"/>
    <col min="3608" max="3608" width="18.5703125" style="173" customWidth="1"/>
    <col min="3609" max="3609" width="16.5703125" style="173" customWidth="1"/>
    <col min="3610" max="3610" width="22.42578125" style="173" customWidth="1"/>
    <col min="3611" max="3611" width="32" style="173" customWidth="1"/>
    <col min="3612" max="3612" width="14.7109375" style="173" customWidth="1"/>
    <col min="3613" max="3613" width="17.28515625" style="173" customWidth="1"/>
    <col min="3614" max="3836" width="7.85546875" style="173"/>
    <col min="3837" max="3839" width="0" style="173" hidden="1" customWidth="1"/>
    <col min="3840" max="3840" width="15" style="173" customWidth="1"/>
    <col min="3841" max="3841" width="21.85546875" style="173" customWidth="1"/>
    <col min="3842" max="3842" width="24.5703125" style="173" customWidth="1"/>
    <col min="3843" max="3843" width="43.42578125" style="173" customWidth="1"/>
    <col min="3844" max="3844" width="38.42578125" style="173" customWidth="1"/>
    <col min="3845" max="3845" width="43.7109375" style="173" customWidth="1"/>
    <col min="3846" max="3846" width="17.140625" style="173" customWidth="1"/>
    <col min="3847" max="3847" width="18.85546875" style="173" customWidth="1"/>
    <col min="3848" max="3848" width="13.42578125" style="173" customWidth="1"/>
    <col min="3849" max="3849" width="15.7109375" style="173" customWidth="1"/>
    <col min="3850" max="3850" width="15" style="173" customWidth="1"/>
    <col min="3851" max="3851" width="13.42578125" style="173" customWidth="1"/>
    <col min="3852" max="3852" width="15.42578125" style="173" customWidth="1"/>
    <col min="3853" max="3853" width="20.5703125" style="173" customWidth="1"/>
    <col min="3854" max="3854" width="14" style="173" customWidth="1"/>
    <col min="3855" max="3855" width="11.140625" style="173" customWidth="1"/>
    <col min="3856" max="3856" width="20.140625" style="173" customWidth="1"/>
    <col min="3857" max="3857" width="15.85546875" style="173" customWidth="1"/>
    <col min="3858" max="3858" width="15.7109375" style="173" customWidth="1"/>
    <col min="3859" max="3859" width="18.28515625" style="173" customWidth="1"/>
    <col min="3860" max="3860" width="21" style="173" customWidth="1"/>
    <col min="3861" max="3861" width="18.28515625" style="173" customWidth="1"/>
    <col min="3862" max="3862" width="16.42578125" style="173" customWidth="1"/>
    <col min="3863" max="3863" width="16.5703125" style="173" customWidth="1"/>
    <col min="3864" max="3864" width="18.5703125" style="173" customWidth="1"/>
    <col min="3865" max="3865" width="16.5703125" style="173" customWidth="1"/>
    <col min="3866" max="3866" width="22.42578125" style="173" customWidth="1"/>
    <col min="3867" max="3867" width="32" style="173" customWidth="1"/>
    <col min="3868" max="3868" width="14.7109375" style="173" customWidth="1"/>
    <col min="3869" max="3869" width="17.28515625" style="173" customWidth="1"/>
    <col min="3870" max="4092" width="7.85546875" style="173"/>
    <col min="4093" max="4095" width="0" style="173" hidden="1" customWidth="1"/>
    <col min="4096" max="4096" width="15" style="173" customWidth="1"/>
    <col min="4097" max="4097" width="21.85546875" style="173" customWidth="1"/>
    <col min="4098" max="4098" width="24.5703125" style="173" customWidth="1"/>
    <col min="4099" max="4099" width="43.42578125" style="173" customWidth="1"/>
    <col min="4100" max="4100" width="38.42578125" style="173" customWidth="1"/>
    <col min="4101" max="4101" width="43.7109375" style="173" customWidth="1"/>
    <col min="4102" max="4102" width="17.140625" style="173" customWidth="1"/>
    <col min="4103" max="4103" width="18.85546875" style="173" customWidth="1"/>
    <col min="4104" max="4104" width="13.42578125" style="173" customWidth="1"/>
    <col min="4105" max="4105" width="15.7109375" style="173" customWidth="1"/>
    <col min="4106" max="4106" width="15" style="173" customWidth="1"/>
    <col min="4107" max="4107" width="13.42578125" style="173" customWidth="1"/>
    <col min="4108" max="4108" width="15.42578125" style="173" customWidth="1"/>
    <col min="4109" max="4109" width="20.5703125" style="173" customWidth="1"/>
    <col min="4110" max="4110" width="14" style="173" customWidth="1"/>
    <col min="4111" max="4111" width="11.140625" style="173" customWidth="1"/>
    <col min="4112" max="4112" width="20.140625" style="173" customWidth="1"/>
    <col min="4113" max="4113" width="15.85546875" style="173" customWidth="1"/>
    <col min="4114" max="4114" width="15.7109375" style="173" customWidth="1"/>
    <col min="4115" max="4115" width="18.28515625" style="173" customWidth="1"/>
    <col min="4116" max="4116" width="21" style="173" customWidth="1"/>
    <col min="4117" max="4117" width="18.28515625" style="173" customWidth="1"/>
    <col min="4118" max="4118" width="16.42578125" style="173" customWidth="1"/>
    <col min="4119" max="4119" width="16.5703125" style="173" customWidth="1"/>
    <col min="4120" max="4120" width="18.5703125" style="173" customWidth="1"/>
    <col min="4121" max="4121" width="16.5703125" style="173" customWidth="1"/>
    <col min="4122" max="4122" width="22.42578125" style="173" customWidth="1"/>
    <col min="4123" max="4123" width="32" style="173" customWidth="1"/>
    <col min="4124" max="4124" width="14.7109375" style="173" customWidth="1"/>
    <col min="4125" max="4125" width="17.28515625" style="173" customWidth="1"/>
    <col min="4126" max="4348" width="7.85546875" style="173"/>
    <col min="4349" max="4351" width="0" style="173" hidden="1" customWidth="1"/>
    <col min="4352" max="4352" width="15" style="173" customWidth="1"/>
    <col min="4353" max="4353" width="21.85546875" style="173" customWidth="1"/>
    <col min="4354" max="4354" width="24.5703125" style="173" customWidth="1"/>
    <col min="4355" max="4355" width="43.42578125" style="173" customWidth="1"/>
    <col min="4356" max="4356" width="38.42578125" style="173" customWidth="1"/>
    <col min="4357" max="4357" width="43.7109375" style="173" customWidth="1"/>
    <col min="4358" max="4358" width="17.140625" style="173" customWidth="1"/>
    <col min="4359" max="4359" width="18.85546875" style="173" customWidth="1"/>
    <col min="4360" max="4360" width="13.42578125" style="173" customWidth="1"/>
    <col min="4361" max="4361" width="15.7109375" style="173" customWidth="1"/>
    <col min="4362" max="4362" width="15" style="173" customWidth="1"/>
    <col min="4363" max="4363" width="13.42578125" style="173" customWidth="1"/>
    <col min="4364" max="4364" width="15.42578125" style="173" customWidth="1"/>
    <col min="4365" max="4365" width="20.5703125" style="173" customWidth="1"/>
    <col min="4366" max="4366" width="14" style="173" customWidth="1"/>
    <col min="4367" max="4367" width="11.140625" style="173" customWidth="1"/>
    <col min="4368" max="4368" width="20.140625" style="173" customWidth="1"/>
    <col min="4369" max="4369" width="15.85546875" style="173" customWidth="1"/>
    <col min="4370" max="4370" width="15.7109375" style="173" customWidth="1"/>
    <col min="4371" max="4371" width="18.28515625" style="173" customWidth="1"/>
    <col min="4372" max="4372" width="21" style="173" customWidth="1"/>
    <col min="4373" max="4373" width="18.28515625" style="173" customWidth="1"/>
    <col min="4374" max="4374" width="16.42578125" style="173" customWidth="1"/>
    <col min="4375" max="4375" width="16.5703125" style="173" customWidth="1"/>
    <col min="4376" max="4376" width="18.5703125" style="173" customWidth="1"/>
    <col min="4377" max="4377" width="16.5703125" style="173" customWidth="1"/>
    <col min="4378" max="4378" width="22.42578125" style="173" customWidth="1"/>
    <col min="4379" max="4379" width="32" style="173" customWidth="1"/>
    <col min="4380" max="4380" width="14.7109375" style="173" customWidth="1"/>
    <col min="4381" max="4381" width="17.28515625" style="173" customWidth="1"/>
    <col min="4382" max="4604" width="7.85546875" style="173"/>
    <col min="4605" max="4607" width="0" style="173" hidden="1" customWidth="1"/>
    <col min="4608" max="4608" width="15" style="173" customWidth="1"/>
    <col min="4609" max="4609" width="21.85546875" style="173" customWidth="1"/>
    <col min="4610" max="4610" width="24.5703125" style="173" customWidth="1"/>
    <col min="4611" max="4611" width="43.42578125" style="173" customWidth="1"/>
    <col min="4612" max="4612" width="38.42578125" style="173" customWidth="1"/>
    <col min="4613" max="4613" width="43.7109375" style="173" customWidth="1"/>
    <col min="4614" max="4614" width="17.140625" style="173" customWidth="1"/>
    <col min="4615" max="4615" width="18.85546875" style="173" customWidth="1"/>
    <col min="4616" max="4616" width="13.42578125" style="173" customWidth="1"/>
    <col min="4617" max="4617" width="15.7109375" style="173" customWidth="1"/>
    <col min="4618" max="4618" width="15" style="173" customWidth="1"/>
    <col min="4619" max="4619" width="13.42578125" style="173" customWidth="1"/>
    <col min="4620" max="4620" width="15.42578125" style="173" customWidth="1"/>
    <col min="4621" max="4621" width="20.5703125" style="173" customWidth="1"/>
    <col min="4622" max="4622" width="14" style="173" customWidth="1"/>
    <col min="4623" max="4623" width="11.140625" style="173" customWidth="1"/>
    <col min="4624" max="4624" width="20.140625" style="173" customWidth="1"/>
    <col min="4625" max="4625" width="15.85546875" style="173" customWidth="1"/>
    <col min="4626" max="4626" width="15.7109375" style="173" customWidth="1"/>
    <col min="4627" max="4627" width="18.28515625" style="173" customWidth="1"/>
    <col min="4628" max="4628" width="21" style="173" customWidth="1"/>
    <col min="4629" max="4629" width="18.28515625" style="173" customWidth="1"/>
    <col min="4630" max="4630" width="16.42578125" style="173" customWidth="1"/>
    <col min="4631" max="4631" width="16.5703125" style="173" customWidth="1"/>
    <col min="4632" max="4632" width="18.5703125" style="173" customWidth="1"/>
    <col min="4633" max="4633" width="16.5703125" style="173" customWidth="1"/>
    <col min="4634" max="4634" width="22.42578125" style="173" customWidth="1"/>
    <col min="4635" max="4635" width="32" style="173" customWidth="1"/>
    <col min="4636" max="4636" width="14.7109375" style="173" customWidth="1"/>
    <col min="4637" max="4637" width="17.28515625" style="173" customWidth="1"/>
    <col min="4638" max="4860" width="7.85546875" style="173"/>
    <col min="4861" max="4863" width="0" style="173" hidden="1" customWidth="1"/>
    <col min="4864" max="4864" width="15" style="173" customWidth="1"/>
    <col min="4865" max="4865" width="21.85546875" style="173" customWidth="1"/>
    <col min="4866" max="4866" width="24.5703125" style="173" customWidth="1"/>
    <col min="4867" max="4867" width="43.42578125" style="173" customWidth="1"/>
    <col min="4868" max="4868" width="38.42578125" style="173" customWidth="1"/>
    <col min="4869" max="4869" width="43.7109375" style="173" customWidth="1"/>
    <col min="4870" max="4870" width="17.140625" style="173" customWidth="1"/>
    <col min="4871" max="4871" width="18.85546875" style="173" customWidth="1"/>
    <col min="4872" max="4872" width="13.42578125" style="173" customWidth="1"/>
    <col min="4873" max="4873" width="15.7109375" style="173" customWidth="1"/>
    <col min="4874" max="4874" width="15" style="173" customWidth="1"/>
    <col min="4875" max="4875" width="13.42578125" style="173" customWidth="1"/>
    <col min="4876" max="4876" width="15.42578125" style="173" customWidth="1"/>
    <col min="4877" max="4877" width="20.5703125" style="173" customWidth="1"/>
    <col min="4878" max="4878" width="14" style="173" customWidth="1"/>
    <col min="4879" max="4879" width="11.140625" style="173" customWidth="1"/>
    <col min="4880" max="4880" width="20.140625" style="173" customWidth="1"/>
    <col min="4881" max="4881" width="15.85546875" style="173" customWidth="1"/>
    <col min="4882" max="4882" width="15.7109375" style="173" customWidth="1"/>
    <col min="4883" max="4883" width="18.28515625" style="173" customWidth="1"/>
    <col min="4884" max="4884" width="21" style="173" customWidth="1"/>
    <col min="4885" max="4885" width="18.28515625" style="173" customWidth="1"/>
    <col min="4886" max="4886" width="16.42578125" style="173" customWidth="1"/>
    <col min="4887" max="4887" width="16.5703125" style="173" customWidth="1"/>
    <col min="4888" max="4888" width="18.5703125" style="173" customWidth="1"/>
    <col min="4889" max="4889" width="16.5703125" style="173" customWidth="1"/>
    <col min="4890" max="4890" width="22.42578125" style="173" customWidth="1"/>
    <col min="4891" max="4891" width="32" style="173" customWidth="1"/>
    <col min="4892" max="4892" width="14.7109375" style="173" customWidth="1"/>
    <col min="4893" max="4893" width="17.28515625" style="173" customWidth="1"/>
    <col min="4894" max="5116" width="7.85546875" style="173"/>
    <col min="5117" max="5119" width="0" style="173" hidden="1" customWidth="1"/>
    <col min="5120" max="5120" width="15" style="173" customWidth="1"/>
    <col min="5121" max="5121" width="21.85546875" style="173" customWidth="1"/>
    <col min="5122" max="5122" width="24.5703125" style="173" customWidth="1"/>
    <col min="5123" max="5123" width="43.42578125" style="173" customWidth="1"/>
    <col min="5124" max="5124" width="38.42578125" style="173" customWidth="1"/>
    <col min="5125" max="5125" width="43.7109375" style="173" customWidth="1"/>
    <col min="5126" max="5126" width="17.140625" style="173" customWidth="1"/>
    <col min="5127" max="5127" width="18.85546875" style="173" customWidth="1"/>
    <col min="5128" max="5128" width="13.42578125" style="173" customWidth="1"/>
    <col min="5129" max="5129" width="15.7109375" style="173" customWidth="1"/>
    <col min="5130" max="5130" width="15" style="173" customWidth="1"/>
    <col min="5131" max="5131" width="13.42578125" style="173" customWidth="1"/>
    <col min="5132" max="5132" width="15.42578125" style="173" customWidth="1"/>
    <col min="5133" max="5133" width="20.5703125" style="173" customWidth="1"/>
    <col min="5134" max="5134" width="14" style="173" customWidth="1"/>
    <col min="5135" max="5135" width="11.140625" style="173" customWidth="1"/>
    <col min="5136" max="5136" width="20.140625" style="173" customWidth="1"/>
    <col min="5137" max="5137" width="15.85546875" style="173" customWidth="1"/>
    <col min="5138" max="5138" width="15.7109375" style="173" customWidth="1"/>
    <col min="5139" max="5139" width="18.28515625" style="173" customWidth="1"/>
    <col min="5140" max="5140" width="21" style="173" customWidth="1"/>
    <col min="5141" max="5141" width="18.28515625" style="173" customWidth="1"/>
    <col min="5142" max="5142" width="16.42578125" style="173" customWidth="1"/>
    <col min="5143" max="5143" width="16.5703125" style="173" customWidth="1"/>
    <col min="5144" max="5144" width="18.5703125" style="173" customWidth="1"/>
    <col min="5145" max="5145" width="16.5703125" style="173" customWidth="1"/>
    <col min="5146" max="5146" width="22.42578125" style="173" customWidth="1"/>
    <col min="5147" max="5147" width="32" style="173" customWidth="1"/>
    <col min="5148" max="5148" width="14.7109375" style="173" customWidth="1"/>
    <col min="5149" max="5149" width="17.28515625" style="173" customWidth="1"/>
    <col min="5150" max="5372" width="7.85546875" style="173"/>
    <col min="5373" max="5375" width="0" style="173" hidden="1" customWidth="1"/>
    <col min="5376" max="5376" width="15" style="173" customWidth="1"/>
    <col min="5377" max="5377" width="21.85546875" style="173" customWidth="1"/>
    <col min="5378" max="5378" width="24.5703125" style="173" customWidth="1"/>
    <col min="5379" max="5379" width="43.42578125" style="173" customWidth="1"/>
    <col min="5380" max="5380" width="38.42578125" style="173" customWidth="1"/>
    <col min="5381" max="5381" width="43.7109375" style="173" customWidth="1"/>
    <col min="5382" max="5382" width="17.140625" style="173" customWidth="1"/>
    <col min="5383" max="5383" width="18.85546875" style="173" customWidth="1"/>
    <col min="5384" max="5384" width="13.42578125" style="173" customWidth="1"/>
    <col min="5385" max="5385" width="15.7109375" style="173" customWidth="1"/>
    <col min="5386" max="5386" width="15" style="173" customWidth="1"/>
    <col min="5387" max="5387" width="13.42578125" style="173" customWidth="1"/>
    <col min="5388" max="5388" width="15.42578125" style="173" customWidth="1"/>
    <col min="5389" max="5389" width="20.5703125" style="173" customWidth="1"/>
    <col min="5390" max="5390" width="14" style="173" customWidth="1"/>
    <col min="5391" max="5391" width="11.140625" style="173" customWidth="1"/>
    <col min="5392" max="5392" width="20.140625" style="173" customWidth="1"/>
    <col min="5393" max="5393" width="15.85546875" style="173" customWidth="1"/>
    <col min="5394" max="5394" width="15.7109375" style="173" customWidth="1"/>
    <col min="5395" max="5395" width="18.28515625" style="173" customWidth="1"/>
    <col min="5396" max="5396" width="21" style="173" customWidth="1"/>
    <col min="5397" max="5397" width="18.28515625" style="173" customWidth="1"/>
    <col min="5398" max="5398" width="16.42578125" style="173" customWidth="1"/>
    <col min="5399" max="5399" width="16.5703125" style="173" customWidth="1"/>
    <col min="5400" max="5400" width="18.5703125" style="173" customWidth="1"/>
    <col min="5401" max="5401" width="16.5703125" style="173" customWidth="1"/>
    <col min="5402" max="5402" width="22.42578125" style="173" customWidth="1"/>
    <col min="5403" max="5403" width="32" style="173" customWidth="1"/>
    <col min="5404" max="5404" width="14.7109375" style="173" customWidth="1"/>
    <col min="5405" max="5405" width="17.28515625" style="173" customWidth="1"/>
    <col min="5406" max="5628" width="7.85546875" style="173"/>
    <col min="5629" max="5631" width="0" style="173" hidden="1" customWidth="1"/>
    <col min="5632" max="5632" width="15" style="173" customWidth="1"/>
    <col min="5633" max="5633" width="21.85546875" style="173" customWidth="1"/>
    <col min="5634" max="5634" width="24.5703125" style="173" customWidth="1"/>
    <col min="5635" max="5635" width="43.42578125" style="173" customWidth="1"/>
    <col min="5636" max="5636" width="38.42578125" style="173" customWidth="1"/>
    <col min="5637" max="5637" width="43.7109375" style="173" customWidth="1"/>
    <col min="5638" max="5638" width="17.140625" style="173" customWidth="1"/>
    <col min="5639" max="5639" width="18.85546875" style="173" customWidth="1"/>
    <col min="5640" max="5640" width="13.42578125" style="173" customWidth="1"/>
    <col min="5641" max="5641" width="15.7109375" style="173" customWidth="1"/>
    <col min="5642" max="5642" width="15" style="173" customWidth="1"/>
    <col min="5643" max="5643" width="13.42578125" style="173" customWidth="1"/>
    <col min="5644" max="5644" width="15.42578125" style="173" customWidth="1"/>
    <col min="5645" max="5645" width="20.5703125" style="173" customWidth="1"/>
    <col min="5646" max="5646" width="14" style="173" customWidth="1"/>
    <col min="5647" max="5647" width="11.140625" style="173" customWidth="1"/>
    <col min="5648" max="5648" width="20.140625" style="173" customWidth="1"/>
    <col min="5649" max="5649" width="15.85546875" style="173" customWidth="1"/>
    <col min="5650" max="5650" width="15.7109375" style="173" customWidth="1"/>
    <col min="5651" max="5651" width="18.28515625" style="173" customWidth="1"/>
    <col min="5652" max="5652" width="21" style="173" customWidth="1"/>
    <col min="5653" max="5653" width="18.28515625" style="173" customWidth="1"/>
    <col min="5654" max="5654" width="16.42578125" style="173" customWidth="1"/>
    <col min="5655" max="5655" width="16.5703125" style="173" customWidth="1"/>
    <col min="5656" max="5656" width="18.5703125" style="173" customWidth="1"/>
    <col min="5657" max="5657" width="16.5703125" style="173" customWidth="1"/>
    <col min="5658" max="5658" width="22.42578125" style="173" customWidth="1"/>
    <col min="5659" max="5659" width="32" style="173" customWidth="1"/>
    <col min="5660" max="5660" width="14.7109375" style="173" customWidth="1"/>
    <col min="5661" max="5661" width="17.28515625" style="173" customWidth="1"/>
    <col min="5662" max="5884" width="7.85546875" style="173"/>
    <col min="5885" max="5887" width="0" style="173" hidden="1" customWidth="1"/>
    <col min="5888" max="5888" width="15" style="173" customWidth="1"/>
    <col min="5889" max="5889" width="21.85546875" style="173" customWidth="1"/>
    <col min="5890" max="5890" width="24.5703125" style="173" customWidth="1"/>
    <col min="5891" max="5891" width="43.42578125" style="173" customWidth="1"/>
    <col min="5892" max="5892" width="38.42578125" style="173" customWidth="1"/>
    <col min="5893" max="5893" width="43.7109375" style="173" customWidth="1"/>
    <col min="5894" max="5894" width="17.140625" style="173" customWidth="1"/>
    <col min="5895" max="5895" width="18.85546875" style="173" customWidth="1"/>
    <col min="5896" max="5896" width="13.42578125" style="173" customWidth="1"/>
    <col min="5897" max="5897" width="15.7109375" style="173" customWidth="1"/>
    <col min="5898" max="5898" width="15" style="173" customWidth="1"/>
    <col min="5899" max="5899" width="13.42578125" style="173" customWidth="1"/>
    <col min="5900" max="5900" width="15.42578125" style="173" customWidth="1"/>
    <col min="5901" max="5901" width="20.5703125" style="173" customWidth="1"/>
    <col min="5902" max="5902" width="14" style="173" customWidth="1"/>
    <col min="5903" max="5903" width="11.140625" style="173" customWidth="1"/>
    <col min="5904" max="5904" width="20.140625" style="173" customWidth="1"/>
    <col min="5905" max="5905" width="15.85546875" style="173" customWidth="1"/>
    <col min="5906" max="5906" width="15.7109375" style="173" customWidth="1"/>
    <col min="5907" max="5907" width="18.28515625" style="173" customWidth="1"/>
    <col min="5908" max="5908" width="21" style="173" customWidth="1"/>
    <col min="5909" max="5909" width="18.28515625" style="173" customWidth="1"/>
    <col min="5910" max="5910" width="16.42578125" style="173" customWidth="1"/>
    <col min="5911" max="5911" width="16.5703125" style="173" customWidth="1"/>
    <col min="5912" max="5912" width="18.5703125" style="173" customWidth="1"/>
    <col min="5913" max="5913" width="16.5703125" style="173" customWidth="1"/>
    <col min="5914" max="5914" width="22.42578125" style="173" customWidth="1"/>
    <col min="5915" max="5915" width="32" style="173" customWidth="1"/>
    <col min="5916" max="5916" width="14.7109375" style="173" customWidth="1"/>
    <col min="5917" max="5917" width="17.28515625" style="173" customWidth="1"/>
    <col min="5918" max="6140" width="7.85546875" style="173"/>
    <col min="6141" max="6143" width="0" style="173" hidden="1" customWidth="1"/>
    <col min="6144" max="6144" width="15" style="173" customWidth="1"/>
    <col min="6145" max="6145" width="21.85546875" style="173" customWidth="1"/>
    <col min="6146" max="6146" width="24.5703125" style="173" customWidth="1"/>
    <col min="6147" max="6147" width="43.42578125" style="173" customWidth="1"/>
    <col min="6148" max="6148" width="38.42578125" style="173" customWidth="1"/>
    <col min="6149" max="6149" width="43.7109375" style="173" customWidth="1"/>
    <col min="6150" max="6150" width="17.140625" style="173" customWidth="1"/>
    <col min="6151" max="6151" width="18.85546875" style="173" customWidth="1"/>
    <col min="6152" max="6152" width="13.42578125" style="173" customWidth="1"/>
    <col min="6153" max="6153" width="15.7109375" style="173" customWidth="1"/>
    <col min="6154" max="6154" width="15" style="173" customWidth="1"/>
    <col min="6155" max="6155" width="13.42578125" style="173" customWidth="1"/>
    <col min="6156" max="6156" width="15.42578125" style="173" customWidth="1"/>
    <col min="6157" max="6157" width="20.5703125" style="173" customWidth="1"/>
    <col min="6158" max="6158" width="14" style="173" customWidth="1"/>
    <col min="6159" max="6159" width="11.140625" style="173" customWidth="1"/>
    <col min="6160" max="6160" width="20.140625" style="173" customWidth="1"/>
    <col min="6161" max="6161" width="15.85546875" style="173" customWidth="1"/>
    <col min="6162" max="6162" width="15.7109375" style="173" customWidth="1"/>
    <col min="6163" max="6163" width="18.28515625" style="173" customWidth="1"/>
    <col min="6164" max="6164" width="21" style="173" customWidth="1"/>
    <col min="6165" max="6165" width="18.28515625" style="173" customWidth="1"/>
    <col min="6166" max="6166" width="16.42578125" style="173" customWidth="1"/>
    <col min="6167" max="6167" width="16.5703125" style="173" customWidth="1"/>
    <col min="6168" max="6168" width="18.5703125" style="173" customWidth="1"/>
    <col min="6169" max="6169" width="16.5703125" style="173" customWidth="1"/>
    <col min="6170" max="6170" width="22.42578125" style="173" customWidth="1"/>
    <col min="6171" max="6171" width="32" style="173" customWidth="1"/>
    <col min="6172" max="6172" width="14.7109375" style="173" customWidth="1"/>
    <col min="6173" max="6173" width="17.28515625" style="173" customWidth="1"/>
    <col min="6174" max="6396" width="7.85546875" style="173"/>
    <col min="6397" max="6399" width="0" style="173" hidden="1" customWidth="1"/>
    <col min="6400" max="6400" width="15" style="173" customWidth="1"/>
    <col min="6401" max="6401" width="21.85546875" style="173" customWidth="1"/>
    <col min="6402" max="6402" width="24.5703125" style="173" customWidth="1"/>
    <col min="6403" max="6403" width="43.42578125" style="173" customWidth="1"/>
    <col min="6404" max="6404" width="38.42578125" style="173" customWidth="1"/>
    <col min="6405" max="6405" width="43.7109375" style="173" customWidth="1"/>
    <col min="6406" max="6406" width="17.140625" style="173" customWidth="1"/>
    <col min="6407" max="6407" width="18.85546875" style="173" customWidth="1"/>
    <col min="6408" max="6408" width="13.42578125" style="173" customWidth="1"/>
    <col min="6409" max="6409" width="15.7109375" style="173" customWidth="1"/>
    <col min="6410" max="6410" width="15" style="173" customWidth="1"/>
    <col min="6411" max="6411" width="13.42578125" style="173" customWidth="1"/>
    <col min="6412" max="6412" width="15.42578125" style="173" customWidth="1"/>
    <col min="6413" max="6413" width="20.5703125" style="173" customWidth="1"/>
    <col min="6414" max="6414" width="14" style="173" customWidth="1"/>
    <col min="6415" max="6415" width="11.140625" style="173" customWidth="1"/>
    <col min="6416" max="6416" width="20.140625" style="173" customWidth="1"/>
    <col min="6417" max="6417" width="15.85546875" style="173" customWidth="1"/>
    <col min="6418" max="6418" width="15.7109375" style="173" customWidth="1"/>
    <col min="6419" max="6419" width="18.28515625" style="173" customWidth="1"/>
    <col min="6420" max="6420" width="21" style="173" customWidth="1"/>
    <col min="6421" max="6421" width="18.28515625" style="173" customWidth="1"/>
    <col min="6422" max="6422" width="16.42578125" style="173" customWidth="1"/>
    <col min="6423" max="6423" width="16.5703125" style="173" customWidth="1"/>
    <col min="6424" max="6424" width="18.5703125" style="173" customWidth="1"/>
    <col min="6425" max="6425" width="16.5703125" style="173" customWidth="1"/>
    <col min="6426" max="6426" width="22.42578125" style="173" customWidth="1"/>
    <col min="6427" max="6427" width="32" style="173" customWidth="1"/>
    <col min="6428" max="6428" width="14.7109375" style="173" customWidth="1"/>
    <col min="6429" max="6429" width="17.28515625" style="173" customWidth="1"/>
    <col min="6430" max="6652" width="7.85546875" style="173"/>
    <col min="6653" max="6655" width="0" style="173" hidden="1" customWidth="1"/>
    <col min="6656" max="6656" width="15" style="173" customWidth="1"/>
    <col min="6657" max="6657" width="21.85546875" style="173" customWidth="1"/>
    <col min="6658" max="6658" width="24.5703125" style="173" customWidth="1"/>
    <col min="6659" max="6659" width="43.42578125" style="173" customWidth="1"/>
    <col min="6660" max="6660" width="38.42578125" style="173" customWidth="1"/>
    <col min="6661" max="6661" width="43.7109375" style="173" customWidth="1"/>
    <col min="6662" max="6662" width="17.140625" style="173" customWidth="1"/>
    <col min="6663" max="6663" width="18.85546875" style="173" customWidth="1"/>
    <col min="6664" max="6664" width="13.42578125" style="173" customWidth="1"/>
    <col min="6665" max="6665" width="15.7109375" style="173" customWidth="1"/>
    <col min="6666" max="6666" width="15" style="173" customWidth="1"/>
    <col min="6667" max="6667" width="13.42578125" style="173" customWidth="1"/>
    <col min="6668" max="6668" width="15.42578125" style="173" customWidth="1"/>
    <col min="6669" max="6669" width="20.5703125" style="173" customWidth="1"/>
    <col min="6670" max="6670" width="14" style="173" customWidth="1"/>
    <col min="6671" max="6671" width="11.140625" style="173" customWidth="1"/>
    <col min="6672" max="6672" width="20.140625" style="173" customWidth="1"/>
    <col min="6673" max="6673" width="15.85546875" style="173" customWidth="1"/>
    <col min="6674" max="6674" width="15.7109375" style="173" customWidth="1"/>
    <col min="6675" max="6675" width="18.28515625" style="173" customWidth="1"/>
    <col min="6676" max="6676" width="21" style="173" customWidth="1"/>
    <col min="6677" max="6677" width="18.28515625" style="173" customWidth="1"/>
    <col min="6678" max="6678" width="16.42578125" style="173" customWidth="1"/>
    <col min="6679" max="6679" width="16.5703125" style="173" customWidth="1"/>
    <col min="6680" max="6680" width="18.5703125" style="173" customWidth="1"/>
    <col min="6681" max="6681" width="16.5703125" style="173" customWidth="1"/>
    <col min="6682" max="6682" width="22.42578125" style="173" customWidth="1"/>
    <col min="6683" max="6683" width="32" style="173" customWidth="1"/>
    <col min="6684" max="6684" width="14.7109375" style="173" customWidth="1"/>
    <col min="6685" max="6685" width="17.28515625" style="173" customWidth="1"/>
    <col min="6686" max="6908" width="7.85546875" style="173"/>
    <col min="6909" max="6911" width="0" style="173" hidden="1" customWidth="1"/>
    <col min="6912" max="6912" width="15" style="173" customWidth="1"/>
    <col min="6913" max="6913" width="21.85546875" style="173" customWidth="1"/>
    <col min="6914" max="6914" width="24.5703125" style="173" customWidth="1"/>
    <col min="6915" max="6915" width="43.42578125" style="173" customWidth="1"/>
    <col min="6916" max="6916" width="38.42578125" style="173" customWidth="1"/>
    <col min="6917" max="6917" width="43.7109375" style="173" customWidth="1"/>
    <col min="6918" max="6918" width="17.140625" style="173" customWidth="1"/>
    <col min="6919" max="6919" width="18.85546875" style="173" customWidth="1"/>
    <col min="6920" max="6920" width="13.42578125" style="173" customWidth="1"/>
    <col min="6921" max="6921" width="15.7109375" style="173" customWidth="1"/>
    <col min="6922" max="6922" width="15" style="173" customWidth="1"/>
    <col min="6923" max="6923" width="13.42578125" style="173" customWidth="1"/>
    <col min="6924" max="6924" width="15.42578125" style="173" customWidth="1"/>
    <col min="6925" max="6925" width="20.5703125" style="173" customWidth="1"/>
    <col min="6926" max="6926" width="14" style="173" customWidth="1"/>
    <col min="6927" max="6927" width="11.140625" style="173" customWidth="1"/>
    <col min="6928" max="6928" width="20.140625" style="173" customWidth="1"/>
    <col min="6929" max="6929" width="15.85546875" style="173" customWidth="1"/>
    <col min="6930" max="6930" width="15.7109375" style="173" customWidth="1"/>
    <col min="6931" max="6931" width="18.28515625" style="173" customWidth="1"/>
    <col min="6932" max="6932" width="21" style="173" customWidth="1"/>
    <col min="6933" max="6933" width="18.28515625" style="173" customWidth="1"/>
    <col min="6934" max="6934" width="16.42578125" style="173" customWidth="1"/>
    <col min="6935" max="6935" width="16.5703125" style="173" customWidth="1"/>
    <col min="6936" max="6936" width="18.5703125" style="173" customWidth="1"/>
    <col min="6937" max="6937" width="16.5703125" style="173" customWidth="1"/>
    <col min="6938" max="6938" width="22.42578125" style="173" customWidth="1"/>
    <col min="6939" max="6939" width="32" style="173" customWidth="1"/>
    <col min="6940" max="6940" width="14.7109375" style="173" customWidth="1"/>
    <col min="6941" max="6941" width="17.28515625" style="173" customWidth="1"/>
    <col min="6942" max="7164" width="7.85546875" style="173"/>
    <col min="7165" max="7167" width="0" style="173" hidden="1" customWidth="1"/>
    <col min="7168" max="7168" width="15" style="173" customWidth="1"/>
    <col min="7169" max="7169" width="21.85546875" style="173" customWidth="1"/>
    <col min="7170" max="7170" width="24.5703125" style="173" customWidth="1"/>
    <col min="7171" max="7171" width="43.42578125" style="173" customWidth="1"/>
    <col min="7172" max="7172" width="38.42578125" style="173" customWidth="1"/>
    <col min="7173" max="7173" width="43.7109375" style="173" customWidth="1"/>
    <col min="7174" max="7174" width="17.140625" style="173" customWidth="1"/>
    <col min="7175" max="7175" width="18.85546875" style="173" customWidth="1"/>
    <col min="7176" max="7176" width="13.42578125" style="173" customWidth="1"/>
    <col min="7177" max="7177" width="15.7109375" style="173" customWidth="1"/>
    <col min="7178" max="7178" width="15" style="173" customWidth="1"/>
    <col min="7179" max="7179" width="13.42578125" style="173" customWidth="1"/>
    <col min="7180" max="7180" width="15.42578125" style="173" customWidth="1"/>
    <col min="7181" max="7181" width="20.5703125" style="173" customWidth="1"/>
    <col min="7182" max="7182" width="14" style="173" customWidth="1"/>
    <col min="7183" max="7183" width="11.140625" style="173" customWidth="1"/>
    <col min="7184" max="7184" width="20.140625" style="173" customWidth="1"/>
    <col min="7185" max="7185" width="15.85546875" style="173" customWidth="1"/>
    <col min="7186" max="7186" width="15.7109375" style="173" customWidth="1"/>
    <col min="7187" max="7187" width="18.28515625" style="173" customWidth="1"/>
    <col min="7188" max="7188" width="21" style="173" customWidth="1"/>
    <col min="7189" max="7189" width="18.28515625" style="173" customWidth="1"/>
    <col min="7190" max="7190" width="16.42578125" style="173" customWidth="1"/>
    <col min="7191" max="7191" width="16.5703125" style="173" customWidth="1"/>
    <col min="7192" max="7192" width="18.5703125" style="173" customWidth="1"/>
    <col min="7193" max="7193" width="16.5703125" style="173" customWidth="1"/>
    <col min="7194" max="7194" width="22.42578125" style="173" customWidth="1"/>
    <col min="7195" max="7195" width="32" style="173" customWidth="1"/>
    <col min="7196" max="7196" width="14.7109375" style="173" customWidth="1"/>
    <col min="7197" max="7197" width="17.28515625" style="173" customWidth="1"/>
    <col min="7198" max="7420" width="7.85546875" style="173"/>
    <col min="7421" max="7423" width="0" style="173" hidden="1" customWidth="1"/>
    <col min="7424" max="7424" width="15" style="173" customWidth="1"/>
    <col min="7425" max="7425" width="21.85546875" style="173" customWidth="1"/>
    <col min="7426" max="7426" width="24.5703125" style="173" customWidth="1"/>
    <col min="7427" max="7427" width="43.42578125" style="173" customWidth="1"/>
    <col min="7428" max="7428" width="38.42578125" style="173" customWidth="1"/>
    <col min="7429" max="7429" width="43.7109375" style="173" customWidth="1"/>
    <col min="7430" max="7430" width="17.140625" style="173" customWidth="1"/>
    <col min="7431" max="7431" width="18.85546875" style="173" customWidth="1"/>
    <col min="7432" max="7432" width="13.42578125" style="173" customWidth="1"/>
    <col min="7433" max="7433" width="15.7109375" style="173" customWidth="1"/>
    <col min="7434" max="7434" width="15" style="173" customWidth="1"/>
    <col min="7435" max="7435" width="13.42578125" style="173" customWidth="1"/>
    <col min="7436" max="7436" width="15.42578125" style="173" customWidth="1"/>
    <col min="7437" max="7437" width="20.5703125" style="173" customWidth="1"/>
    <col min="7438" max="7438" width="14" style="173" customWidth="1"/>
    <col min="7439" max="7439" width="11.140625" style="173" customWidth="1"/>
    <col min="7440" max="7440" width="20.140625" style="173" customWidth="1"/>
    <col min="7441" max="7441" width="15.85546875" style="173" customWidth="1"/>
    <col min="7442" max="7442" width="15.7109375" style="173" customWidth="1"/>
    <col min="7443" max="7443" width="18.28515625" style="173" customWidth="1"/>
    <col min="7444" max="7444" width="21" style="173" customWidth="1"/>
    <col min="7445" max="7445" width="18.28515625" style="173" customWidth="1"/>
    <col min="7446" max="7446" width="16.42578125" style="173" customWidth="1"/>
    <col min="7447" max="7447" width="16.5703125" style="173" customWidth="1"/>
    <col min="7448" max="7448" width="18.5703125" style="173" customWidth="1"/>
    <col min="7449" max="7449" width="16.5703125" style="173" customWidth="1"/>
    <col min="7450" max="7450" width="22.42578125" style="173" customWidth="1"/>
    <col min="7451" max="7451" width="32" style="173" customWidth="1"/>
    <col min="7452" max="7452" width="14.7109375" style="173" customWidth="1"/>
    <col min="7453" max="7453" width="17.28515625" style="173" customWidth="1"/>
    <col min="7454" max="7676" width="7.85546875" style="173"/>
    <col min="7677" max="7679" width="0" style="173" hidden="1" customWidth="1"/>
    <col min="7680" max="7680" width="15" style="173" customWidth="1"/>
    <col min="7681" max="7681" width="21.85546875" style="173" customWidth="1"/>
    <col min="7682" max="7682" width="24.5703125" style="173" customWidth="1"/>
    <col min="7683" max="7683" width="43.42578125" style="173" customWidth="1"/>
    <col min="7684" max="7684" width="38.42578125" style="173" customWidth="1"/>
    <col min="7685" max="7685" width="43.7109375" style="173" customWidth="1"/>
    <col min="7686" max="7686" width="17.140625" style="173" customWidth="1"/>
    <col min="7687" max="7687" width="18.85546875" style="173" customWidth="1"/>
    <col min="7688" max="7688" width="13.42578125" style="173" customWidth="1"/>
    <col min="7689" max="7689" width="15.7109375" style="173" customWidth="1"/>
    <col min="7690" max="7690" width="15" style="173" customWidth="1"/>
    <col min="7691" max="7691" width="13.42578125" style="173" customWidth="1"/>
    <col min="7692" max="7692" width="15.42578125" style="173" customWidth="1"/>
    <col min="7693" max="7693" width="20.5703125" style="173" customWidth="1"/>
    <col min="7694" max="7694" width="14" style="173" customWidth="1"/>
    <col min="7695" max="7695" width="11.140625" style="173" customWidth="1"/>
    <col min="7696" max="7696" width="20.140625" style="173" customWidth="1"/>
    <col min="7697" max="7697" width="15.85546875" style="173" customWidth="1"/>
    <col min="7698" max="7698" width="15.7109375" style="173" customWidth="1"/>
    <col min="7699" max="7699" width="18.28515625" style="173" customWidth="1"/>
    <col min="7700" max="7700" width="21" style="173" customWidth="1"/>
    <col min="7701" max="7701" width="18.28515625" style="173" customWidth="1"/>
    <col min="7702" max="7702" width="16.42578125" style="173" customWidth="1"/>
    <col min="7703" max="7703" width="16.5703125" style="173" customWidth="1"/>
    <col min="7704" max="7704" width="18.5703125" style="173" customWidth="1"/>
    <col min="7705" max="7705" width="16.5703125" style="173" customWidth="1"/>
    <col min="7706" max="7706" width="22.42578125" style="173" customWidth="1"/>
    <col min="7707" max="7707" width="32" style="173" customWidth="1"/>
    <col min="7708" max="7708" width="14.7109375" style="173" customWidth="1"/>
    <col min="7709" max="7709" width="17.28515625" style="173" customWidth="1"/>
    <col min="7710" max="7932" width="7.85546875" style="173"/>
    <col min="7933" max="7935" width="0" style="173" hidden="1" customWidth="1"/>
    <col min="7936" max="7936" width="15" style="173" customWidth="1"/>
    <col min="7937" max="7937" width="21.85546875" style="173" customWidth="1"/>
    <col min="7938" max="7938" width="24.5703125" style="173" customWidth="1"/>
    <col min="7939" max="7939" width="43.42578125" style="173" customWidth="1"/>
    <col min="7940" max="7940" width="38.42578125" style="173" customWidth="1"/>
    <col min="7941" max="7941" width="43.7109375" style="173" customWidth="1"/>
    <col min="7942" max="7942" width="17.140625" style="173" customWidth="1"/>
    <col min="7943" max="7943" width="18.85546875" style="173" customWidth="1"/>
    <col min="7944" max="7944" width="13.42578125" style="173" customWidth="1"/>
    <col min="7945" max="7945" width="15.7109375" style="173" customWidth="1"/>
    <col min="7946" max="7946" width="15" style="173" customWidth="1"/>
    <col min="7947" max="7947" width="13.42578125" style="173" customWidth="1"/>
    <col min="7948" max="7948" width="15.42578125" style="173" customWidth="1"/>
    <col min="7949" max="7949" width="20.5703125" style="173" customWidth="1"/>
    <col min="7950" max="7950" width="14" style="173" customWidth="1"/>
    <col min="7951" max="7951" width="11.140625" style="173" customWidth="1"/>
    <col min="7952" max="7952" width="20.140625" style="173" customWidth="1"/>
    <col min="7953" max="7953" width="15.85546875" style="173" customWidth="1"/>
    <col min="7954" max="7954" width="15.7109375" style="173" customWidth="1"/>
    <col min="7955" max="7955" width="18.28515625" style="173" customWidth="1"/>
    <col min="7956" max="7956" width="21" style="173" customWidth="1"/>
    <col min="7957" max="7957" width="18.28515625" style="173" customWidth="1"/>
    <col min="7958" max="7958" width="16.42578125" style="173" customWidth="1"/>
    <col min="7959" max="7959" width="16.5703125" style="173" customWidth="1"/>
    <col min="7960" max="7960" width="18.5703125" style="173" customWidth="1"/>
    <col min="7961" max="7961" width="16.5703125" style="173" customWidth="1"/>
    <col min="7962" max="7962" width="22.42578125" style="173" customWidth="1"/>
    <col min="7963" max="7963" width="32" style="173" customWidth="1"/>
    <col min="7964" max="7964" width="14.7109375" style="173" customWidth="1"/>
    <col min="7965" max="7965" width="17.28515625" style="173" customWidth="1"/>
    <col min="7966" max="8188" width="7.85546875" style="173"/>
    <col min="8189" max="8191" width="0" style="173" hidden="1" customWidth="1"/>
    <col min="8192" max="8192" width="15" style="173" customWidth="1"/>
    <col min="8193" max="8193" width="21.85546875" style="173" customWidth="1"/>
    <col min="8194" max="8194" width="24.5703125" style="173" customWidth="1"/>
    <col min="8195" max="8195" width="43.42578125" style="173" customWidth="1"/>
    <col min="8196" max="8196" width="38.42578125" style="173" customWidth="1"/>
    <col min="8197" max="8197" width="43.7109375" style="173" customWidth="1"/>
    <col min="8198" max="8198" width="17.140625" style="173" customWidth="1"/>
    <col min="8199" max="8199" width="18.85546875" style="173" customWidth="1"/>
    <col min="8200" max="8200" width="13.42578125" style="173" customWidth="1"/>
    <col min="8201" max="8201" width="15.7109375" style="173" customWidth="1"/>
    <col min="8202" max="8202" width="15" style="173" customWidth="1"/>
    <col min="8203" max="8203" width="13.42578125" style="173" customWidth="1"/>
    <col min="8204" max="8204" width="15.42578125" style="173" customWidth="1"/>
    <col min="8205" max="8205" width="20.5703125" style="173" customWidth="1"/>
    <col min="8206" max="8206" width="14" style="173" customWidth="1"/>
    <col min="8207" max="8207" width="11.140625" style="173" customWidth="1"/>
    <col min="8208" max="8208" width="20.140625" style="173" customWidth="1"/>
    <col min="8209" max="8209" width="15.85546875" style="173" customWidth="1"/>
    <col min="8210" max="8210" width="15.7109375" style="173" customWidth="1"/>
    <col min="8211" max="8211" width="18.28515625" style="173" customWidth="1"/>
    <col min="8212" max="8212" width="21" style="173" customWidth="1"/>
    <col min="8213" max="8213" width="18.28515625" style="173" customWidth="1"/>
    <col min="8214" max="8214" width="16.42578125" style="173" customWidth="1"/>
    <col min="8215" max="8215" width="16.5703125" style="173" customWidth="1"/>
    <col min="8216" max="8216" width="18.5703125" style="173" customWidth="1"/>
    <col min="8217" max="8217" width="16.5703125" style="173" customWidth="1"/>
    <col min="8218" max="8218" width="22.42578125" style="173" customWidth="1"/>
    <col min="8219" max="8219" width="32" style="173" customWidth="1"/>
    <col min="8220" max="8220" width="14.7109375" style="173" customWidth="1"/>
    <col min="8221" max="8221" width="17.28515625" style="173" customWidth="1"/>
    <col min="8222" max="8444" width="7.85546875" style="173"/>
    <col min="8445" max="8447" width="0" style="173" hidden="1" customWidth="1"/>
    <col min="8448" max="8448" width="15" style="173" customWidth="1"/>
    <col min="8449" max="8449" width="21.85546875" style="173" customWidth="1"/>
    <col min="8450" max="8450" width="24.5703125" style="173" customWidth="1"/>
    <col min="8451" max="8451" width="43.42578125" style="173" customWidth="1"/>
    <col min="8452" max="8452" width="38.42578125" style="173" customWidth="1"/>
    <col min="8453" max="8453" width="43.7109375" style="173" customWidth="1"/>
    <col min="8454" max="8454" width="17.140625" style="173" customWidth="1"/>
    <col min="8455" max="8455" width="18.85546875" style="173" customWidth="1"/>
    <col min="8456" max="8456" width="13.42578125" style="173" customWidth="1"/>
    <col min="8457" max="8457" width="15.7109375" style="173" customWidth="1"/>
    <col min="8458" max="8458" width="15" style="173" customWidth="1"/>
    <col min="8459" max="8459" width="13.42578125" style="173" customWidth="1"/>
    <col min="8460" max="8460" width="15.42578125" style="173" customWidth="1"/>
    <col min="8461" max="8461" width="20.5703125" style="173" customWidth="1"/>
    <col min="8462" max="8462" width="14" style="173" customWidth="1"/>
    <col min="8463" max="8463" width="11.140625" style="173" customWidth="1"/>
    <col min="8464" max="8464" width="20.140625" style="173" customWidth="1"/>
    <col min="8465" max="8465" width="15.85546875" style="173" customWidth="1"/>
    <col min="8466" max="8466" width="15.7109375" style="173" customWidth="1"/>
    <col min="8467" max="8467" width="18.28515625" style="173" customWidth="1"/>
    <col min="8468" max="8468" width="21" style="173" customWidth="1"/>
    <col min="8469" max="8469" width="18.28515625" style="173" customWidth="1"/>
    <col min="8470" max="8470" width="16.42578125" style="173" customWidth="1"/>
    <col min="8471" max="8471" width="16.5703125" style="173" customWidth="1"/>
    <col min="8472" max="8472" width="18.5703125" style="173" customWidth="1"/>
    <col min="8473" max="8473" width="16.5703125" style="173" customWidth="1"/>
    <col min="8474" max="8474" width="22.42578125" style="173" customWidth="1"/>
    <col min="8475" max="8475" width="32" style="173" customWidth="1"/>
    <col min="8476" max="8476" width="14.7109375" style="173" customWidth="1"/>
    <col min="8477" max="8477" width="17.28515625" style="173" customWidth="1"/>
    <col min="8478" max="8700" width="7.85546875" style="173"/>
    <col min="8701" max="8703" width="0" style="173" hidden="1" customWidth="1"/>
    <col min="8704" max="8704" width="15" style="173" customWidth="1"/>
    <col min="8705" max="8705" width="21.85546875" style="173" customWidth="1"/>
    <col min="8706" max="8706" width="24.5703125" style="173" customWidth="1"/>
    <col min="8707" max="8707" width="43.42578125" style="173" customWidth="1"/>
    <col min="8708" max="8708" width="38.42578125" style="173" customWidth="1"/>
    <col min="8709" max="8709" width="43.7109375" style="173" customWidth="1"/>
    <col min="8710" max="8710" width="17.140625" style="173" customWidth="1"/>
    <col min="8711" max="8711" width="18.85546875" style="173" customWidth="1"/>
    <col min="8712" max="8712" width="13.42578125" style="173" customWidth="1"/>
    <col min="8713" max="8713" width="15.7109375" style="173" customWidth="1"/>
    <col min="8714" max="8714" width="15" style="173" customWidth="1"/>
    <col min="8715" max="8715" width="13.42578125" style="173" customWidth="1"/>
    <col min="8716" max="8716" width="15.42578125" style="173" customWidth="1"/>
    <col min="8717" max="8717" width="20.5703125" style="173" customWidth="1"/>
    <col min="8718" max="8718" width="14" style="173" customWidth="1"/>
    <col min="8719" max="8719" width="11.140625" style="173" customWidth="1"/>
    <col min="8720" max="8720" width="20.140625" style="173" customWidth="1"/>
    <col min="8721" max="8721" width="15.85546875" style="173" customWidth="1"/>
    <col min="8722" max="8722" width="15.7109375" style="173" customWidth="1"/>
    <col min="8723" max="8723" width="18.28515625" style="173" customWidth="1"/>
    <col min="8724" max="8724" width="21" style="173" customWidth="1"/>
    <col min="8725" max="8725" width="18.28515625" style="173" customWidth="1"/>
    <col min="8726" max="8726" width="16.42578125" style="173" customWidth="1"/>
    <col min="8727" max="8727" width="16.5703125" style="173" customWidth="1"/>
    <col min="8728" max="8728" width="18.5703125" style="173" customWidth="1"/>
    <col min="8729" max="8729" width="16.5703125" style="173" customWidth="1"/>
    <col min="8730" max="8730" width="22.42578125" style="173" customWidth="1"/>
    <col min="8731" max="8731" width="32" style="173" customWidth="1"/>
    <col min="8732" max="8732" width="14.7109375" style="173" customWidth="1"/>
    <col min="8733" max="8733" width="17.28515625" style="173" customWidth="1"/>
    <col min="8734" max="8956" width="7.85546875" style="173"/>
    <col min="8957" max="8959" width="0" style="173" hidden="1" customWidth="1"/>
    <col min="8960" max="8960" width="15" style="173" customWidth="1"/>
    <col min="8961" max="8961" width="21.85546875" style="173" customWidth="1"/>
    <col min="8962" max="8962" width="24.5703125" style="173" customWidth="1"/>
    <col min="8963" max="8963" width="43.42578125" style="173" customWidth="1"/>
    <col min="8964" max="8964" width="38.42578125" style="173" customWidth="1"/>
    <col min="8965" max="8965" width="43.7109375" style="173" customWidth="1"/>
    <col min="8966" max="8966" width="17.140625" style="173" customWidth="1"/>
    <col min="8967" max="8967" width="18.85546875" style="173" customWidth="1"/>
    <col min="8968" max="8968" width="13.42578125" style="173" customWidth="1"/>
    <col min="8969" max="8969" width="15.7109375" style="173" customWidth="1"/>
    <col min="8970" max="8970" width="15" style="173" customWidth="1"/>
    <col min="8971" max="8971" width="13.42578125" style="173" customWidth="1"/>
    <col min="8972" max="8972" width="15.42578125" style="173" customWidth="1"/>
    <col min="8973" max="8973" width="20.5703125" style="173" customWidth="1"/>
    <col min="8974" max="8974" width="14" style="173" customWidth="1"/>
    <col min="8975" max="8975" width="11.140625" style="173" customWidth="1"/>
    <col min="8976" max="8976" width="20.140625" style="173" customWidth="1"/>
    <col min="8977" max="8977" width="15.85546875" style="173" customWidth="1"/>
    <col min="8978" max="8978" width="15.7109375" style="173" customWidth="1"/>
    <col min="8979" max="8979" width="18.28515625" style="173" customWidth="1"/>
    <col min="8980" max="8980" width="21" style="173" customWidth="1"/>
    <col min="8981" max="8981" width="18.28515625" style="173" customWidth="1"/>
    <col min="8982" max="8982" width="16.42578125" style="173" customWidth="1"/>
    <col min="8983" max="8983" width="16.5703125" style="173" customWidth="1"/>
    <col min="8984" max="8984" width="18.5703125" style="173" customWidth="1"/>
    <col min="8985" max="8985" width="16.5703125" style="173" customWidth="1"/>
    <col min="8986" max="8986" width="22.42578125" style="173" customWidth="1"/>
    <col min="8987" max="8987" width="32" style="173" customWidth="1"/>
    <col min="8988" max="8988" width="14.7109375" style="173" customWidth="1"/>
    <col min="8989" max="8989" width="17.28515625" style="173" customWidth="1"/>
    <col min="8990" max="9212" width="7.85546875" style="173"/>
    <col min="9213" max="9215" width="0" style="173" hidden="1" customWidth="1"/>
    <col min="9216" max="9216" width="15" style="173" customWidth="1"/>
    <col min="9217" max="9217" width="21.85546875" style="173" customWidth="1"/>
    <col min="9218" max="9218" width="24.5703125" style="173" customWidth="1"/>
    <col min="9219" max="9219" width="43.42578125" style="173" customWidth="1"/>
    <col min="9220" max="9220" width="38.42578125" style="173" customWidth="1"/>
    <col min="9221" max="9221" width="43.7109375" style="173" customWidth="1"/>
    <col min="9222" max="9222" width="17.140625" style="173" customWidth="1"/>
    <col min="9223" max="9223" width="18.85546875" style="173" customWidth="1"/>
    <col min="9224" max="9224" width="13.42578125" style="173" customWidth="1"/>
    <col min="9225" max="9225" width="15.7109375" style="173" customWidth="1"/>
    <col min="9226" max="9226" width="15" style="173" customWidth="1"/>
    <col min="9227" max="9227" width="13.42578125" style="173" customWidth="1"/>
    <col min="9228" max="9228" width="15.42578125" style="173" customWidth="1"/>
    <col min="9229" max="9229" width="20.5703125" style="173" customWidth="1"/>
    <col min="9230" max="9230" width="14" style="173" customWidth="1"/>
    <col min="9231" max="9231" width="11.140625" style="173" customWidth="1"/>
    <col min="9232" max="9232" width="20.140625" style="173" customWidth="1"/>
    <col min="9233" max="9233" width="15.85546875" style="173" customWidth="1"/>
    <col min="9234" max="9234" width="15.7109375" style="173" customWidth="1"/>
    <col min="9235" max="9235" width="18.28515625" style="173" customWidth="1"/>
    <col min="9236" max="9236" width="21" style="173" customWidth="1"/>
    <col min="9237" max="9237" width="18.28515625" style="173" customWidth="1"/>
    <col min="9238" max="9238" width="16.42578125" style="173" customWidth="1"/>
    <col min="9239" max="9239" width="16.5703125" style="173" customWidth="1"/>
    <col min="9240" max="9240" width="18.5703125" style="173" customWidth="1"/>
    <col min="9241" max="9241" width="16.5703125" style="173" customWidth="1"/>
    <col min="9242" max="9242" width="22.42578125" style="173" customWidth="1"/>
    <col min="9243" max="9243" width="32" style="173" customWidth="1"/>
    <col min="9244" max="9244" width="14.7109375" style="173" customWidth="1"/>
    <col min="9245" max="9245" width="17.28515625" style="173" customWidth="1"/>
    <col min="9246" max="9468" width="7.85546875" style="173"/>
    <col min="9469" max="9471" width="0" style="173" hidden="1" customWidth="1"/>
    <col min="9472" max="9472" width="15" style="173" customWidth="1"/>
    <col min="9473" max="9473" width="21.85546875" style="173" customWidth="1"/>
    <col min="9474" max="9474" width="24.5703125" style="173" customWidth="1"/>
    <col min="9475" max="9475" width="43.42578125" style="173" customWidth="1"/>
    <col min="9476" max="9476" width="38.42578125" style="173" customWidth="1"/>
    <col min="9477" max="9477" width="43.7109375" style="173" customWidth="1"/>
    <col min="9478" max="9478" width="17.140625" style="173" customWidth="1"/>
    <col min="9479" max="9479" width="18.85546875" style="173" customWidth="1"/>
    <col min="9480" max="9480" width="13.42578125" style="173" customWidth="1"/>
    <col min="9481" max="9481" width="15.7109375" style="173" customWidth="1"/>
    <col min="9482" max="9482" width="15" style="173" customWidth="1"/>
    <col min="9483" max="9483" width="13.42578125" style="173" customWidth="1"/>
    <col min="9484" max="9484" width="15.42578125" style="173" customWidth="1"/>
    <col min="9485" max="9485" width="20.5703125" style="173" customWidth="1"/>
    <col min="9486" max="9486" width="14" style="173" customWidth="1"/>
    <col min="9487" max="9487" width="11.140625" style="173" customWidth="1"/>
    <col min="9488" max="9488" width="20.140625" style="173" customWidth="1"/>
    <col min="9489" max="9489" width="15.85546875" style="173" customWidth="1"/>
    <col min="9490" max="9490" width="15.7109375" style="173" customWidth="1"/>
    <col min="9491" max="9491" width="18.28515625" style="173" customWidth="1"/>
    <col min="9492" max="9492" width="21" style="173" customWidth="1"/>
    <col min="9493" max="9493" width="18.28515625" style="173" customWidth="1"/>
    <col min="9494" max="9494" width="16.42578125" style="173" customWidth="1"/>
    <col min="9495" max="9495" width="16.5703125" style="173" customWidth="1"/>
    <col min="9496" max="9496" width="18.5703125" style="173" customWidth="1"/>
    <col min="9497" max="9497" width="16.5703125" style="173" customWidth="1"/>
    <col min="9498" max="9498" width="22.42578125" style="173" customWidth="1"/>
    <col min="9499" max="9499" width="32" style="173" customWidth="1"/>
    <col min="9500" max="9500" width="14.7109375" style="173" customWidth="1"/>
    <col min="9501" max="9501" width="17.28515625" style="173" customWidth="1"/>
    <col min="9502" max="9724" width="7.85546875" style="173"/>
    <col min="9725" max="9727" width="0" style="173" hidden="1" customWidth="1"/>
    <col min="9728" max="9728" width="15" style="173" customWidth="1"/>
    <col min="9729" max="9729" width="21.85546875" style="173" customWidth="1"/>
    <col min="9730" max="9730" width="24.5703125" style="173" customWidth="1"/>
    <col min="9731" max="9731" width="43.42578125" style="173" customWidth="1"/>
    <col min="9732" max="9732" width="38.42578125" style="173" customWidth="1"/>
    <col min="9733" max="9733" width="43.7109375" style="173" customWidth="1"/>
    <col min="9734" max="9734" width="17.140625" style="173" customWidth="1"/>
    <col min="9735" max="9735" width="18.85546875" style="173" customWidth="1"/>
    <col min="9736" max="9736" width="13.42578125" style="173" customWidth="1"/>
    <col min="9737" max="9737" width="15.7109375" style="173" customWidth="1"/>
    <col min="9738" max="9738" width="15" style="173" customWidth="1"/>
    <col min="9739" max="9739" width="13.42578125" style="173" customWidth="1"/>
    <col min="9740" max="9740" width="15.42578125" style="173" customWidth="1"/>
    <col min="9741" max="9741" width="20.5703125" style="173" customWidth="1"/>
    <col min="9742" max="9742" width="14" style="173" customWidth="1"/>
    <col min="9743" max="9743" width="11.140625" style="173" customWidth="1"/>
    <col min="9744" max="9744" width="20.140625" style="173" customWidth="1"/>
    <col min="9745" max="9745" width="15.85546875" style="173" customWidth="1"/>
    <col min="9746" max="9746" width="15.7109375" style="173" customWidth="1"/>
    <col min="9747" max="9747" width="18.28515625" style="173" customWidth="1"/>
    <col min="9748" max="9748" width="21" style="173" customWidth="1"/>
    <col min="9749" max="9749" width="18.28515625" style="173" customWidth="1"/>
    <col min="9750" max="9750" width="16.42578125" style="173" customWidth="1"/>
    <col min="9751" max="9751" width="16.5703125" style="173" customWidth="1"/>
    <col min="9752" max="9752" width="18.5703125" style="173" customWidth="1"/>
    <col min="9753" max="9753" width="16.5703125" style="173" customWidth="1"/>
    <col min="9754" max="9754" width="22.42578125" style="173" customWidth="1"/>
    <col min="9755" max="9755" width="32" style="173" customWidth="1"/>
    <col min="9756" max="9756" width="14.7109375" style="173" customWidth="1"/>
    <col min="9757" max="9757" width="17.28515625" style="173" customWidth="1"/>
    <col min="9758" max="9980" width="7.85546875" style="173"/>
    <col min="9981" max="9983" width="0" style="173" hidden="1" customWidth="1"/>
    <col min="9984" max="9984" width="15" style="173" customWidth="1"/>
    <col min="9985" max="9985" width="21.85546875" style="173" customWidth="1"/>
    <col min="9986" max="9986" width="24.5703125" style="173" customWidth="1"/>
    <col min="9987" max="9987" width="43.42578125" style="173" customWidth="1"/>
    <col min="9988" max="9988" width="38.42578125" style="173" customWidth="1"/>
    <col min="9989" max="9989" width="43.7109375" style="173" customWidth="1"/>
    <col min="9990" max="9990" width="17.140625" style="173" customWidth="1"/>
    <col min="9991" max="9991" width="18.85546875" style="173" customWidth="1"/>
    <col min="9992" max="9992" width="13.42578125" style="173" customWidth="1"/>
    <col min="9993" max="9993" width="15.7109375" style="173" customWidth="1"/>
    <col min="9994" max="9994" width="15" style="173" customWidth="1"/>
    <col min="9995" max="9995" width="13.42578125" style="173" customWidth="1"/>
    <col min="9996" max="9996" width="15.42578125" style="173" customWidth="1"/>
    <col min="9997" max="9997" width="20.5703125" style="173" customWidth="1"/>
    <col min="9998" max="9998" width="14" style="173" customWidth="1"/>
    <col min="9999" max="9999" width="11.140625" style="173" customWidth="1"/>
    <col min="10000" max="10000" width="20.140625" style="173" customWidth="1"/>
    <col min="10001" max="10001" width="15.85546875" style="173" customWidth="1"/>
    <col min="10002" max="10002" width="15.7109375" style="173" customWidth="1"/>
    <col min="10003" max="10003" width="18.28515625" style="173" customWidth="1"/>
    <col min="10004" max="10004" width="21" style="173" customWidth="1"/>
    <col min="10005" max="10005" width="18.28515625" style="173" customWidth="1"/>
    <col min="10006" max="10006" width="16.42578125" style="173" customWidth="1"/>
    <col min="10007" max="10007" width="16.5703125" style="173" customWidth="1"/>
    <col min="10008" max="10008" width="18.5703125" style="173" customWidth="1"/>
    <col min="10009" max="10009" width="16.5703125" style="173" customWidth="1"/>
    <col min="10010" max="10010" width="22.42578125" style="173" customWidth="1"/>
    <col min="10011" max="10011" width="32" style="173" customWidth="1"/>
    <col min="10012" max="10012" width="14.7109375" style="173" customWidth="1"/>
    <col min="10013" max="10013" width="17.28515625" style="173" customWidth="1"/>
    <col min="10014" max="10236" width="7.85546875" style="173"/>
    <col min="10237" max="10239" width="0" style="173" hidden="1" customWidth="1"/>
    <col min="10240" max="10240" width="15" style="173" customWidth="1"/>
    <col min="10241" max="10241" width="21.85546875" style="173" customWidth="1"/>
    <col min="10242" max="10242" width="24.5703125" style="173" customWidth="1"/>
    <col min="10243" max="10243" width="43.42578125" style="173" customWidth="1"/>
    <col min="10244" max="10244" width="38.42578125" style="173" customWidth="1"/>
    <col min="10245" max="10245" width="43.7109375" style="173" customWidth="1"/>
    <col min="10246" max="10246" width="17.140625" style="173" customWidth="1"/>
    <col min="10247" max="10247" width="18.85546875" style="173" customWidth="1"/>
    <col min="10248" max="10248" width="13.42578125" style="173" customWidth="1"/>
    <col min="10249" max="10249" width="15.7109375" style="173" customWidth="1"/>
    <col min="10250" max="10250" width="15" style="173" customWidth="1"/>
    <col min="10251" max="10251" width="13.42578125" style="173" customWidth="1"/>
    <col min="10252" max="10252" width="15.42578125" style="173" customWidth="1"/>
    <col min="10253" max="10253" width="20.5703125" style="173" customWidth="1"/>
    <col min="10254" max="10254" width="14" style="173" customWidth="1"/>
    <col min="10255" max="10255" width="11.140625" style="173" customWidth="1"/>
    <col min="10256" max="10256" width="20.140625" style="173" customWidth="1"/>
    <col min="10257" max="10257" width="15.85546875" style="173" customWidth="1"/>
    <col min="10258" max="10258" width="15.7109375" style="173" customWidth="1"/>
    <col min="10259" max="10259" width="18.28515625" style="173" customWidth="1"/>
    <col min="10260" max="10260" width="21" style="173" customWidth="1"/>
    <col min="10261" max="10261" width="18.28515625" style="173" customWidth="1"/>
    <col min="10262" max="10262" width="16.42578125" style="173" customWidth="1"/>
    <col min="10263" max="10263" width="16.5703125" style="173" customWidth="1"/>
    <col min="10264" max="10264" width="18.5703125" style="173" customWidth="1"/>
    <col min="10265" max="10265" width="16.5703125" style="173" customWidth="1"/>
    <col min="10266" max="10266" width="22.42578125" style="173" customWidth="1"/>
    <col min="10267" max="10267" width="32" style="173" customWidth="1"/>
    <col min="10268" max="10268" width="14.7109375" style="173" customWidth="1"/>
    <col min="10269" max="10269" width="17.28515625" style="173" customWidth="1"/>
    <col min="10270" max="10492" width="7.85546875" style="173"/>
    <col min="10493" max="10495" width="0" style="173" hidden="1" customWidth="1"/>
    <col min="10496" max="10496" width="15" style="173" customWidth="1"/>
    <col min="10497" max="10497" width="21.85546875" style="173" customWidth="1"/>
    <col min="10498" max="10498" width="24.5703125" style="173" customWidth="1"/>
    <col min="10499" max="10499" width="43.42578125" style="173" customWidth="1"/>
    <col min="10500" max="10500" width="38.42578125" style="173" customWidth="1"/>
    <col min="10501" max="10501" width="43.7109375" style="173" customWidth="1"/>
    <col min="10502" max="10502" width="17.140625" style="173" customWidth="1"/>
    <col min="10503" max="10503" width="18.85546875" style="173" customWidth="1"/>
    <col min="10504" max="10504" width="13.42578125" style="173" customWidth="1"/>
    <col min="10505" max="10505" width="15.7109375" style="173" customWidth="1"/>
    <col min="10506" max="10506" width="15" style="173" customWidth="1"/>
    <col min="10507" max="10507" width="13.42578125" style="173" customWidth="1"/>
    <col min="10508" max="10508" width="15.42578125" style="173" customWidth="1"/>
    <col min="10509" max="10509" width="20.5703125" style="173" customWidth="1"/>
    <col min="10510" max="10510" width="14" style="173" customWidth="1"/>
    <col min="10511" max="10511" width="11.140625" style="173" customWidth="1"/>
    <col min="10512" max="10512" width="20.140625" style="173" customWidth="1"/>
    <col min="10513" max="10513" width="15.85546875" style="173" customWidth="1"/>
    <col min="10514" max="10514" width="15.7109375" style="173" customWidth="1"/>
    <col min="10515" max="10515" width="18.28515625" style="173" customWidth="1"/>
    <col min="10516" max="10516" width="21" style="173" customWidth="1"/>
    <col min="10517" max="10517" width="18.28515625" style="173" customWidth="1"/>
    <col min="10518" max="10518" width="16.42578125" style="173" customWidth="1"/>
    <col min="10519" max="10519" width="16.5703125" style="173" customWidth="1"/>
    <col min="10520" max="10520" width="18.5703125" style="173" customWidth="1"/>
    <col min="10521" max="10521" width="16.5703125" style="173" customWidth="1"/>
    <col min="10522" max="10522" width="22.42578125" style="173" customWidth="1"/>
    <col min="10523" max="10523" width="32" style="173" customWidth="1"/>
    <col min="10524" max="10524" width="14.7109375" style="173" customWidth="1"/>
    <col min="10525" max="10525" width="17.28515625" style="173" customWidth="1"/>
    <col min="10526" max="10748" width="7.85546875" style="173"/>
    <col min="10749" max="10751" width="0" style="173" hidden="1" customWidth="1"/>
    <col min="10752" max="10752" width="15" style="173" customWidth="1"/>
    <col min="10753" max="10753" width="21.85546875" style="173" customWidth="1"/>
    <col min="10754" max="10754" width="24.5703125" style="173" customWidth="1"/>
    <col min="10755" max="10755" width="43.42578125" style="173" customWidth="1"/>
    <col min="10756" max="10756" width="38.42578125" style="173" customWidth="1"/>
    <col min="10757" max="10757" width="43.7109375" style="173" customWidth="1"/>
    <col min="10758" max="10758" width="17.140625" style="173" customWidth="1"/>
    <col min="10759" max="10759" width="18.85546875" style="173" customWidth="1"/>
    <col min="10760" max="10760" width="13.42578125" style="173" customWidth="1"/>
    <col min="10761" max="10761" width="15.7109375" style="173" customWidth="1"/>
    <col min="10762" max="10762" width="15" style="173" customWidth="1"/>
    <col min="10763" max="10763" width="13.42578125" style="173" customWidth="1"/>
    <col min="10764" max="10764" width="15.42578125" style="173" customWidth="1"/>
    <col min="10765" max="10765" width="20.5703125" style="173" customWidth="1"/>
    <col min="10766" max="10766" width="14" style="173" customWidth="1"/>
    <col min="10767" max="10767" width="11.140625" style="173" customWidth="1"/>
    <col min="10768" max="10768" width="20.140625" style="173" customWidth="1"/>
    <col min="10769" max="10769" width="15.85546875" style="173" customWidth="1"/>
    <col min="10770" max="10770" width="15.7109375" style="173" customWidth="1"/>
    <col min="10771" max="10771" width="18.28515625" style="173" customWidth="1"/>
    <col min="10772" max="10772" width="21" style="173" customWidth="1"/>
    <col min="10773" max="10773" width="18.28515625" style="173" customWidth="1"/>
    <col min="10774" max="10774" width="16.42578125" style="173" customWidth="1"/>
    <col min="10775" max="10775" width="16.5703125" style="173" customWidth="1"/>
    <col min="10776" max="10776" width="18.5703125" style="173" customWidth="1"/>
    <col min="10777" max="10777" width="16.5703125" style="173" customWidth="1"/>
    <col min="10778" max="10778" width="22.42578125" style="173" customWidth="1"/>
    <col min="10779" max="10779" width="32" style="173" customWidth="1"/>
    <col min="10780" max="10780" width="14.7109375" style="173" customWidth="1"/>
    <col min="10781" max="10781" width="17.28515625" style="173" customWidth="1"/>
    <col min="10782" max="11004" width="7.85546875" style="173"/>
    <col min="11005" max="11007" width="0" style="173" hidden="1" customWidth="1"/>
    <col min="11008" max="11008" width="15" style="173" customWidth="1"/>
    <col min="11009" max="11009" width="21.85546875" style="173" customWidth="1"/>
    <col min="11010" max="11010" width="24.5703125" style="173" customWidth="1"/>
    <col min="11011" max="11011" width="43.42578125" style="173" customWidth="1"/>
    <col min="11012" max="11012" width="38.42578125" style="173" customWidth="1"/>
    <col min="11013" max="11013" width="43.7109375" style="173" customWidth="1"/>
    <col min="11014" max="11014" width="17.140625" style="173" customWidth="1"/>
    <col min="11015" max="11015" width="18.85546875" style="173" customWidth="1"/>
    <col min="11016" max="11016" width="13.42578125" style="173" customWidth="1"/>
    <col min="11017" max="11017" width="15.7109375" style="173" customWidth="1"/>
    <col min="11018" max="11018" width="15" style="173" customWidth="1"/>
    <col min="11019" max="11019" width="13.42578125" style="173" customWidth="1"/>
    <col min="11020" max="11020" width="15.42578125" style="173" customWidth="1"/>
    <col min="11021" max="11021" width="20.5703125" style="173" customWidth="1"/>
    <col min="11022" max="11022" width="14" style="173" customWidth="1"/>
    <col min="11023" max="11023" width="11.140625" style="173" customWidth="1"/>
    <col min="11024" max="11024" width="20.140625" style="173" customWidth="1"/>
    <col min="11025" max="11025" width="15.85546875" style="173" customWidth="1"/>
    <col min="11026" max="11026" width="15.7109375" style="173" customWidth="1"/>
    <col min="11027" max="11027" width="18.28515625" style="173" customWidth="1"/>
    <col min="11028" max="11028" width="21" style="173" customWidth="1"/>
    <col min="11029" max="11029" width="18.28515625" style="173" customWidth="1"/>
    <col min="11030" max="11030" width="16.42578125" style="173" customWidth="1"/>
    <col min="11031" max="11031" width="16.5703125" style="173" customWidth="1"/>
    <col min="11032" max="11032" width="18.5703125" style="173" customWidth="1"/>
    <col min="11033" max="11033" width="16.5703125" style="173" customWidth="1"/>
    <col min="11034" max="11034" width="22.42578125" style="173" customWidth="1"/>
    <col min="11035" max="11035" width="32" style="173" customWidth="1"/>
    <col min="11036" max="11036" width="14.7109375" style="173" customWidth="1"/>
    <col min="11037" max="11037" width="17.28515625" style="173" customWidth="1"/>
    <col min="11038" max="11260" width="7.85546875" style="173"/>
    <col min="11261" max="11263" width="0" style="173" hidden="1" customWidth="1"/>
    <col min="11264" max="11264" width="15" style="173" customWidth="1"/>
    <col min="11265" max="11265" width="21.85546875" style="173" customWidth="1"/>
    <col min="11266" max="11266" width="24.5703125" style="173" customWidth="1"/>
    <col min="11267" max="11267" width="43.42578125" style="173" customWidth="1"/>
    <col min="11268" max="11268" width="38.42578125" style="173" customWidth="1"/>
    <col min="11269" max="11269" width="43.7109375" style="173" customWidth="1"/>
    <col min="11270" max="11270" width="17.140625" style="173" customWidth="1"/>
    <col min="11271" max="11271" width="18.85546875" style="173" customWidth="1"/>
    <col min="11272" max="11272" width="13.42578125" style="173" customWidth="1"/>
    <col min="11273" max="11273" width="15.7109375" style="173" customWidth="1"/>
    <col min="11274" max="11274" width="15" style="173" customWidth="1"/>
    <col min="11275" max="11275" width="13.42578125" style="173" customWidth="1"/>
    <col min="11276" max="11276" width="15.42578125" style="173" customWidth="1"/>
    <col min="11277" max="11277" width="20.5703125" style="173" customWidth="1"/>
    <col min="11278" max="11278" width="14" style="173" customWidth="1"/>
    <col min="11279" max="11279" width="11.140625" style="173" customWidth="1"/>
    <col min="11280" max="11280" width="20.140625" style="173" customWidth="1"/>
    <col min="11281" max="11281" width="15.85546875" style="173" customWidth="1"/>
    <col min="11282" max="11282" width="15.7109375" style="173" customWidth="1"/>
    <col min="11283" max="11283" width="18.28515625" style="173" customWidth="1"/>
    <col min="11284" max="11284" width="21" style="173" customWidth="1"/>
    <col min="11285" max="11285" width="18.28515625" style="173" customWidth="1"/>
    <col min="11286" max="11286" width="16.42578125" style="173" customWidth="1"/>
    <col min="11287" max="11287" width="16.5703125" style="173" customWidth="1"/>
    <col min="11288" max="11288" width="18.5703125" style="173" customWidth="1"/>
    <col min="11289" max="11289" width="16.5703125" style="173" customWidth="1"/>
    <col min="11290" max="11290" width="22.42578125" style="173" customWidth="1"/>
    <col min="11291" max="11291" width="32" style="173" customWidth="1"/>
    <col min="11292" max="11292" width="14.7109375" style="173" customWidth="1"/>
    <col min="11293" max="11293" width="17.28515625" style="173" customWidth="1"/>
    <col min="11294" max="11516" width="7.85546875" style="173"/>
    <col min="11517" max="11519" width="0" style="173" hidden="1" customWidth="1"/>
    <col min="11520" max="11520" width="15" style="173" customWidth="1"/>
    <col min="11521" max="11521" width="21.85546875" style="173" customWidth="1"/>
    <col min="11522" max="11522" width="24.5703125" style="173" customWidth="1"/>
    <col min="11523" max="11523" width="43.42578125" style="173" customWidth="1"/>
    <col min="11524" max="11524" width="38.42578125" style="173" customWidth="1"/>
    <col min="11525" max="11525" width="43.7109375" style="173" customWidth="1"/>
    <col min="11526" max="11526" width="17.140625" style="173" customWidth="1"/>
    <col min="11527" max="11527" width="18.85546875" style="173" customWidth="1"/>
    <col min="11528" max="11528" width="13.42578125" style="173" customWidth="1"/>
    <col min="11529" max="11529" width="15.7109375" style="173" customWidth="1"/>
    <col min="11530" max="11530" width="15" style="173" customWidth="1"/>
    <col min="11531" max="11531" width="13.42578125" style="173" customWidth="1"/>
    <col min="11532" max="11532" width="15.42578125" style="173" customWidth="1"/>
    <col min="11533" max="11533" width="20.5703125" style="173" customWidth="1"/>
    <col min="11534" max="11534" width="14" style="173" customWidth="1"/>
    <col min="11535" max="11535" width="11.140625" style="173" customWidth="1"/>
    <col min="11536" max="11536" width="20.140625" style="173" customWidth="1"/>
    <col min="11537" max="11537" width="15.85546875" style="173" customWidth="1"/>
    <col min="11538" max="11538" width="15.7109375" style="173" customWidth="1"/>
    <col min="11539" max="11539" width="18.28515625" style="173" customWidth="1"/>
    <col min="11540" max="11540" width="21" style="173" customWidth="1"/>
    <col min="11541" max="11541" width="18.28515625" style="173" customWidth="1"/>
    <col min="11542" max="11542" width="16.42578125" style="173" customWidth="1"/>
    <col min="11543" max="11543" width="16.5703125" style="173" customWidth="1"/>
    <col min="11544" max="11544" width="18.5703125" style="173" customWidth="1"/>
    <col min="11545" max="11545" width="16.5703125" style="173" customWidth="1"/>
    <col min="11546" max="11546" width="22.42578125" style="173" customWidth="1"/>
    <col min="11547" max="11547" width="32" style="173" customWidth="1"/>
    <col min="11548" max="11548" width="14.7109375" style="173" customWidth="1"/>
    <col min="11549" max="11549" width="17.28515625" style="173" customWidth="1"/>
    <col min="11550" max="11772" width="7.85546875" style="173"/>
    <col min="11773" max="11775" width="0" style="173" hidden="1" customWidth="1"/>
    <col min="11776" max="11776" width="15" style="173" customWidth="1"/>
    <col min="11777" max="11777" width="21.85546875" style="173" customWidth="1"/>
    <col min="11778" max="11778" width="24.5703125" style="173" customWidth="1"/>
    <col min="11779" max="11779" width="43.42578125" style="173" customWidth="1"/>
    <col min="11780" max="11780" width="38.42578125" style="173" customWidth="1"/>
    <col min="11781" max="11781" width="43.7109375" style="173" customWidth="1"/>
    <col min="11782" max="11782" width="17.140625" style="173" customWidth="1"/>
    <col min="11783" max="11783" width="18.85546875" style="173" customWidth="1"/>
    <col min="11784" max="11784" width="13.42578125" style="173" customWidth="1"/>
    <col min="11785" max="11785" width="15.7109375" style="173" customWidth="1"/>
    <col min="11786" max="11786" width="15" style="173" customWidth="1"/>
    <col min="11787" max="11787" width="13.42578125" style="173" customWidth="1"/>
    <col min="11788" max="11788" width="15.42578125" style="173" customWidth="1"/>
    <col min="11789" max="11789" width="20.5703125" style="173" customWidth="1"/>
    <col min="11790" max="11790" width="14" style="173" customWidth="1"/>
    <col min="11791" max="11791" width="11.140625" style="173" customWidth="1"/>
    <col min="11792" max="11792" width="20.140625" style="173" customWidth="1"/>
    <col min="11793" max="11793" width="15.85546875" style="173" customWidth="1"/>
    <col min="11794" max="11794" width="15.7109375" style="173" customWidth="1"/>
    <col min="11795" max="11795" width="18.28515625" style="173" customWidth="1"/>
    <col min="11796" max="11796" width="21" style="173" customWidth="1"/>
    <col min="11797" max="11797" width="18.28515625" style="173" customWidth="1"/>
    <col min="11798" max="11798" width="16.42578125" style="173" customWidth="1"/>
    <col min="11799" max="11799" width="16.5703125" style="173" customWidth="1"/>
    <col min="11800" max="11800" width="18.5703125" style="173" customWidth="1"/>
    <col min="11801" max="11801" width="16.5703125" style="173" customWidth="1"/>
    <col min="11802" max="11802" width="22.42578125" style="173" customWidth="1"/>
    <col min="11803" max="11803" width="32" style="173" customWidth="1"/>
    <col min="11804" max="11804" width="14.7109375" style="173" customWidth="1"/>
    <col min="11805" max="11805" width="17.28515625" style="173" customWidth="1"/>
    <col min="11806" max="12028" width="7.85546875" style="173"/>
    <col min="12029" max="12031" width="0" style="173" hidden="1" customWidth="1"/>
    <col min="12032" max="12032" width="15" style="173" customWidth="1"/>
    <col min="12033" max="12033" width="21.85546875" style="173" customWidth="1"/>
    <col min="12034" max="12034" width="24.5703125" style="173" customWidth="1"/>
    <col min="12035" max="12035" width="43.42578125" style="173" customWidth="1"/>
    <col min="12036" max="12036" width="38.42578125" style="173" customWidth="1"/>
    <col min="12037" max="12037" width="43.7109375" style="173" customWidth="1"/>
    <col min="12038" max="12038" width="17.140625" style="173" customWidth="1"/>
    <col min="12039" max="12039" width="18.85546875" style="173" customWidth="1"/>
    <col min="12040" max="12040" width="13.42578125" style="173" customWidth="1"/>
    <col min="12041" max="12041" width="15.7109375" style="173" customWidth="1"/>
    <col min="12042" max="12042" width="15" style="173" customWidth="1"/>
    <col min="12043" max="12043" width="13.42578125" style="173" customWidth="1"/>
    <col min="12044" max="12044" width="15.42578125" style="173" customWidth="1"/>
    <col min="12045" max="12045" width="20.5703125" style="173" customWidth="1"/>
    <col min="12046" max="12046" width="14" style="173" customWidth="1"/>
    <col min="12047" max="12047" width="11.140625" style="173" customWidth="1"/>
    <col min="12048" max="12048" width="20.140625" style="173" customWidth="1"/>
    <col min="12049" max="12049" width="15.85546875" style="173" customWidth="1"/>
    <col min="12050" max="12050" width="15.7109375" style="173" customWidth="1"/>
    <col min="12051" max="12051" width="18.28515625" style="173" customWidth="1"/>
    <col min="12052" max="12052" width="21" style="173" customWidth="1"/>
    <col min="12053" max="12053" width="18.28515625" style="173" customWidth="1"/>
    <col min="12054" max="12054" width="16.42578125" style="173" customWidth="1"/>
    <col min="12055" max="12055" width="16.5703125" style="173" customWidth="1"/>
    <col min="12056" max="12056" width="18.5703125" style="173" customWidth="1"/>
    <col min="12057" max="12057" width="16.5703125" style="173" customWidth="1"/>
    <col min="12058" max="12058" width="22.42578125" style="173" customWidth="1"/>
    <col min="12059" max="12059" width="32" style="173" customWidth="1"/>
    <col min="12060" max="12060" width="14.7109375" style="173" customWidth="1"/>
    <col min="12061" max="12061" width="17.28515625" style="173" customWidth="1"/>
    <col min="12062" max="12284" width="7.85546875" style="173"/>
    <col min="12285" max="12287" width="0" style="173" hidden="1" customWidth="1"/>
    <col min="12288" max="12288" width="15" style="173" customWidth="1"/>
    <col min="12289" max="12289" width="21.85546875" style="173" customWidth="1"/>
    <col min="12290" max="12290" width="24.5703125" style="173" customWidth="1"/>
    <col min="12291" max="12291" width="43.42578125" style="173" customWidth="1"/>
    <col min="12292" max="12292" width="38.42578125" style="173" customWidth="1"/>
    <col min="12293" max="12293" width="43.7109375" style="173" customWidth="1"/>
    <col min="12294" max="12294" width="17.140625" style="173" customWidth="1"/>
    <col min="12295" max="12295" width="18.85546875" style="173" customWidth="1"/>
    <col min="12296" max="12296" width="13.42578125" style="173" customWidth="1"/>
    <col min="12297" max="12297" width="15.7109375" style="173" customWidth="1"/>
    <col min="12298" max="12298" width="15" style="173" customWidth="1"/>
    <col min="12299" max="12299" width="13.42578125" style="173" customWidth="1"/>
    <col min="12300" max="12300" width="15.42578125" style="173" customWidth="1"/>
    <col min="12301" max="12301" width="20.5703125" style="173" customWidth="1"/>
    <col min="12302" max="12302" width="14" style="173" customWidth="1"/>
    <col min="12303" max="12303" width="11.140625" style="173" customWidth="1"/>
    <col min="12304" max="12304" width="20.140625" style="173" customWidth="1"/>
    <col min="12305" max="12305" width="15.85546875" style="173" customWidth="1"/>
    <col min="12306" max="12306" width="15.7109375" style="173" customWidth="1"/>
    <col min="12307" max="12307" width="18.28515625" style="173" customWidth="1"/>
    <col min="12308" max="12308" width="21" style="173" customWidth="1"/>
    <col min="12309" max="12309" width="18.28515625" style="173" customWidth="1"/>
    <col min="12310" max="12310" width="16.42578125" style="173" customWidth="1"/>
    <col min="12311" max="12311" width="16.5703125" style="173" customWidth="1"/>
    <col min="12312" max="12312" width="18.5703125" style="173" customWidth="1"/>
    <col min="12313" max="12313" width="16.5703125" style="173" customWidth="1"/>
    <col min="12314" max="12314" width="22.42578125" style="173" customWidth="1"/>
    <col min="12315" max="12315" width="32" style="173" customWidth="1"/>
    <col min="12316" max="12316" width="14.7109375" style="173" customWidth="1"/>
    <col min="12317" max="12317" width="17.28515625" style="173" customWidth="1"/>
    <col min="12318" max="12540" width="7.85546875" style="173"/>
    <col min="12541" max="12543" width="0" style="173" hidden="1" customWidth="1"/>
    <col min="12544" max="12544" width="15" style="173" customWidth="1"/>
    <col min="12545" max="12545" width="21.85546875" style="173" customWidth="1"/>
    <col min="12546" max="12546" width="24.5703125" style="173" customWidth="1"/>
    <col min="12547" max="12547" width="43.42578125" style="173" customWidth="1"/>
    <col min="12548" max="12548" width="38.42578125" style="173" customWidth="1"/>
    <col min="12549" max="12549" width="43.7109375" style="173" customWidth="1"/>
    <col min="12550" max="12550" width="17.140625" style="173" customWidth="1"/>
    <col min="12551" max="12551" width="18.85546875" style="173" customWidth="1"/>
    <col min="12552" max="12552" width="13.42578125" style="173" customWidth="1"/>
    <col min="12553" max="12553" width="15.7109375" style="173" customWidth="1"/>
    <col min="12554" max="12554" width="15" style="173" customWidth="1"/>
    <col min="12555" max="12555" width="13.42578125" style="173" customWidth="1"/>
    <col min="12556" max="12556" width="15.42578125" style="173" customWidth="1"/>
    <col min="12557" max="12557" width="20.5703125" style="173" customWidth="1"/>
    <col min="12558" max="12558" width="14" style="173" customWidth="1"/>
    <col min="12559" max="12559" width="11.140625" style="173" customWidth="1"/>
    <col min="12560" max="12560" width="20.140625" style="173" customWidth="1"/>
    <col min="12561" max="12561" width="15.85546875" style="173" customWidth="1"/>
    <col min="12562" max="12562" width="15.7109375" style="173" customWidth="1"/>
    <col min="12563" max="12563" width="18.28515625" style="173" customWidth="1"/>
    <col min="12564" max="12564" width="21" style="173" customWidth="1"/>
    <col min="12565" max="12565" width="18.28515625" style="173" customWidth="1"/>
    <col min="12566" max="12566" width="16.42578125" style="173" customWidth="1"/>
    <col min="12567" max="12567" width="16.5703125" style="173" customWidth="1"/>
    <col min="12568" max="12568" width="18.5703125" style="173" customWidth="1"/>
    <col min="12569" max="12569" width="16.5703125" style="173" customWidth="1"/>
    <col min="12570" max="12570" width="22.42578125" style="173" customWidth="1"/>
    <col min="12571" max="12571" width="32" style="173" customWidth="1"/>
    <col min="12572" max="12572" width="14.7109375" style="173" customWidth="1"/>
    <col min="12573" max="12573" width="17.28515625" style="173" customWidth="1"/>
    <col min="12574" max="12796" width="7.85546875" style="173"/>
    <col min="12797" max="12799" width="0" style="173" hidden="1" customWidth="1"/>
    <col min="12800" max="12800" width="15" style="173" customWidth="1"/>
    <col min="12801" max="12801" width="21.85546875" style="173" customWidth="1"/>
    <col min="12802" max="12802" width="24.5703125" style="173" customWidth="1"/>
    <col min="12803" max="12803" width="43.42578125" style="173" customWidth="1"/>
    <col min="12804" max="12804" width="38.42578125" style="173" customWidth="1"/>
    <col min="12805" max="12805" width="43.7109375" style="173" customWidth="1"/>
    <col min="12806" max="12806" width="17.140625" style="173" customWidth="1"/>
    <col min="12807" max="12807" width="18.85546875" style="173" customWidth="1"/>
    <col min="12808" max="12808" width="13.42578125" style="173" customWidth="1"/>
    <col min="12809" max="12809" width="15.7109375" style="173" customWidth="1"/>
    <col min="12810" max="12810" width="15" style="173" customWidth="1"/>
    <col min="12811" max="12811" width="13.42578125" style="173" customWidth="1"/>
    <col min="12812" max="12812" width="15.42578125" style="173" customWidth="1"/>
    <col min="12813" max="12813" width="20.5703125" style="173" customWidth="1"/>
    <col min="12814" max="12814" width="14" style="173" customWidth="1"/>
    <col min="12815" max="12815" width="11.140625" style="173" customWidth="1"/>
    <col min="12816" max="12816" width="20.140625" style="173" customWidth="1"/>
    <col min="12817" max="12817" width="15.85546875" style="173" customWidth="1"/>
    <col min="12818" max="12818" width="15.7109375" style="173" customWidth="1"/>
    <col min="12819" max="12819" width="18.28515625" style="173" customWidth="1"/>
    <col min="12820" max="12820" width="21" style="173" customWidth="1"/>
    <col min="12821" max="12821" width="18.28515625" style="173" customWidth="1"/>
    <col min="12822" max="12822" width="16.42578125" style="173" customWidth="1"/>
    <col min="12823" max="12823" width="16.5703125" style="173" customWidth="1"/>
    <col min="12824" max="12824" width="18.5703125" style="173" customWidth="1"/>
    <col min="12825" max="12825" width="16.5703125" style="173" customWidth="1"/>
    <col min="12826" max="12826" width="22.42578125" style="173" customWidth="1"/>
    <col min="12827" max="12827" width="32" style="173" customWidth="1"/>
    <col min="12828" max="12828" width="14.7109375" style="173" customWidth="1"/>
    <col min="12829" max="12829" width="17.28515625" style="173" customWidth="1"/>
    <col min="12830" max="13052" width="7.85546875" style="173"/>
    <col min="13053" max="13055" width="0" style="173" hidden="1" customWidth="1"/>
    <col min="13056" max="13056" width="15" style="173" customWidth="1"/>
    <col min="13057" max="13057" width="21.85546875" style="173" customWidth="1"/>
    <col min="13058" max="13058" width="24.5703125" style="173" customWidth="1"/>
    <col min="13059" max="13059" width="43.42578125" style="173" customWidth="1"/>
    <col min="13060" max="13060" width="38.42578125" style="173" customWidth="1"/>
    <col min="13061" max="13061" width="43.7109375" style="173" customWidth="1"/>
    <col min="13062" max="13062" width="17.140625" style="173" customWidth="1"/>
    <col min="13063" max="13063" width="18.85546875" style="173" customWidth="1"/>
    <col min="13064" max="13064" width="13.42578125" style="173" customWidth="1"/>
    <col min="13065" max="13065" width="15.7109375" style="173" customWidth="1"/>
    <col min="13066" max="13066" width="15" style="173" customWidth="1"/>
    <col min="13067" max="13067" width="13.42578125" style="173" customWidth="1"/>
    <col min="13068" max="13068" width="15.42578125" style="173" customWidth="1"/>
    <col min="13069" max="13069" width="20.5703125" style="173" customWidth="1"/>
    <col min="13070" max="13070" width="14" style="173" customWidth="1"/>
    <col min="13071" max="13071" width="11.140625" style="173" customWidth="1"/>
    <col min="13072" max="13072" width="20.140625" style="173" customWidth="1"/>
    <col min="13073" max="13073" width="15.85546875" style="173" customWidth="1"/>
    <col min="13074" max="13074" width="15.7109375" style="173" customWidth="1"/>
    <col min="13075" max="13075" width="18.28515625" style="173" customWidth="1"/>
    <col min="13076" max="13076" width="21" style="173" customWidth="1"/>
    <col min="13077" max="13077" width="18.28515625" style="173" customWidth="1"/>
    <col min="13078" max="13078" width="16.42578125" style="173" customWidth="1"/>
    <col min="13079" max="13079" width="16.5703125" style="173" customWidth="1"/>
    <col min="13080" max="13080" width="18.5703125" style="173" customWidth="1"/>
    <col min="13081" max="13081" width="16.5703125" style="173" customWidth="1"/>
    <col min="13082" max="13082" width="22.42578125" style="173" customWidth="1"/>
    <col min="13083" max="13083" width="32" style="173" customWidth="1"/>
    <col min="13084" max="13084" width="14.7109375" style="173" customWidth="1"/>
    <col min="13085" max="13085" width="17.28515625" style="173" customWidth="1"/>
    <col min="13086" max="13308" width="7.85546875" style="173"/>
    <col min="13309" max="13311" width="0" style="173" hidden="1" customWidth="1"/>
    <col min="13312" max="13312" width="15" style="173" customWidth="1"/>
    <col min="13313" max="13313" width="21.85546875" style="173" customWidth="1"/>
    <col min="13314" max="13314" width="24.5703125" style="173" customWidth="1"/>
    <col min="13315" max="13315" width="43.42578125" style="173" customWidth="1"/>
    <col min="13316" max="13316" width="38.42578125" style="173" customWidth="1"/>
    <col min="13317" max="13317" width="43.7109375" style="173" customWidth="1"/>
    <col min="13318" max="13318" width="17.140625" style="173" customWidth="1"/>
    <col min="13319" max="13319" width="18.85546875" style="173" customWidth="1"/>
    <col min="13320" max="13320" width="13.42578125" style="173" customWidth="1"/>
    <col min="13321" max="13321" width="15.7109375" style="173" customWidth="1"/>
    <col min="13322" max="13322" width="15" style="173" customWidth="1"/>
    <col min="13323" max="13323" width="13.42578125" style="173" customWidth="1"/>
    <col min="13324" max="13324" width="15.42578125" style="173" customWidth="1"/>
    <col min="13325" max="13325" width="20.5703125" style="173" customWidth="1"/>
    <col min="13326" max="13326" width="14" style="173" customWidth="1"/>
    <col min="13327" max="13327" width="11.140625" style="173" customWidth="1"/>
    <col min="13328" max="13328" width="20.140625" style="173" customWidth="1"/>
    <col min="13329" max="13329" width="15.85546875" style="173" customWidth="1"/>
    <col min="13330" max="13330" width="15.7109375" style="173" customWidth="1"/>
    <col min="13331" max="13331" width="18.28515625" style="173" customWidth="1"/>
    <col min="13332" max="13332" width="21" style="173" customWidth="1"/>
    <col min="13333" max="13333" width="18.28515625" style="173" customWidth="1"/>
    <col min="13334" max="13334" width="16.42578125" style="173" customWidth="1"/>
    <col min="13335" max="13335" width="16.5703125" style="173" customWidth="1"/>
    <col min="13336" max="13336" width="18.5703125" style="173" customWidth="1"/>
    <col min="13337" max="13337" width="16.5703125" style="173" customWidth="1"/>
    <col min="13338" max="13338" width="22.42578125" style="173" customWidth="1"/>
    <col min="13339" max="13339" width="32" style="173" customWidth="1"/>
    <col min="13340" max="13340" width="14.7109375" style="173" customWidth="1"/>
    <col min="13341" max="13341" width="17.28515625" style="173" customWidth="1"/>
    <col min="13342" max="13564" width="7.85546875" style="173"/>
    <col min="13565" max="13567" width="0" style="173" hidden="1" customWidth="1"/>
    <col min="13568" max="13568" width="15" style="173" customWidth="1"/>
    <col min="13569" max="13569" width="21.85546875" style="173" customWidth="1"/>
    <col min="13570" max="13570" width="24.5703125" style="173" customWidth="1"/>
    <col min="13571" max="13571" width="43.42578125" style="173" customWidth="1"/>
    <col min="13572" max="13572" width="38.42578125" style="173" customWidth="1"/>
    <col min="13573" max="13573" width="43.7109375" style="173" customWidth="1"/>
    <col min="13574" max="13574" width="17.140625" style="173" customWidth="1"/>
    <col min="13575" max="13575" width="18.85546875" style="173" customWidth="1"/>
    <col min="13576" max="13576" width="13.42578125" style="173" customWidth="1"/>
    <col min="13577" max="13577" width="15.7109375" style="173" customWidth="1"/>
    <col min="13578" max="13578" width="15" style="173" customWidth="1"/>
    <col min="13579" max="13579" width="13.42578125" style="173" customWidth="1"/>
    <col min="13580" max="13580" width="15.42578125" style="173" customWidth="1"/>
    <col min="13581" max="13581" width="20.5703125" style="173" customWidth="1"/>
    <col min="13582" max="13582" width="14" style="173" customWidth="1"/>
    <col min="13583" max="13583" width="11.140625" style="173" customWidth="1"/>
    <col min="13584" max="13584" width="20.140625" style="173" customWidth="1"/>
    <col min="13585" max="13585" width="15.85546875" style="173" customWidth="1"/>
    <col min="13586" max="13586" width="15.7109375" style="173" customWidth="1"/>
    <col min="13587" max="13587" width="18.28515625" style="173" customWidth="1"/>
    <col min="13588" max="13588" width="21" style="173" customWidth="1"/>
    <col min="13589" max="13589" width="18.28515625" style="173" customWidth="1"/>
    <col min="13590" max="13590" width="16.42578125" style="173" customWidth="1"/>
    <col min="13591" max="13591" width="16.5703125" style="173" customWidth="1"/>
    <col min="13592" max="13592" width="18.5703125" style="173" customWidth="1"/>
    <col min="13593" max="13593" width="16.5703125" style="173" customWidth="1"/>
    <col min="13594" max="13594" width="22.42578125" style="173" customWidth="1"/>
    <col min="13595" max="13595" width="32" style="173" customWidth="1"/>
    <col min="13596" max="13596" width="14.7109375" style="173" customWidth="1"/>
    <col min="13597" max="13597" width="17.28515625" style="173" customWidth="1"/>
    <col min="13598" max="13820" width="7.85546875" style="173"/>
    <col min="13821" max="13823" width="0" style="173" hidden="1" customWidth="1"/>
    <col min="13824" max="13824" width="15" style="173" customWidth="1"/>
    <col min="13825" max="13825" width="21.85546875" style="173" customWidth="1"/>
    <col min="13826" max="13826" width="24.5703125" style="173" customWidth="1"/>
    <col min="13827" max="13827" width="43.42578125" style="173" customWidth="1"/>
    <col min="13828" max="13828" width="38.42578125" style="173" customWidth="1"/>
    <col min="13829" max="13829" width="43.7109375" style="173" customWidth="1"/>
    <col min="13830" max="13830" width="17.140625" style="173" customWidth="1"/>
    <col min="13831" max="13831" width="18.85546875" style="173" customWidth="1"/>
    <col min="13832" max="13832" width="13.42578125" style="173" customWidth="1"/>
    <col min="13833" max="13833" width="15.7109375" style="173" customWidth="1"/>
    <col min="13834" max="13834" width="15" style="173" customWidth="1"/>
    <col min="13835" max="13835" width="13.42578125" style="173" customWidth="1"/>
    <col min="13836" max="13836" width="15.42578125" style="173" customWidth="1"/>
    <col min="13837" max="13837" width="20.5703125" style="173" customWidth="1"/>
    <col min="13838" max="13838" width="14" style="173" customWidth="1"/>
    <col min="13839" max="13839" width="11.140625" style="173" customWidth="1"/>
    <col min="13840" max="13840" width="20.140625" style="173" customWidth="1"/>
    <col min="13841" max="13841" width="15.85546875" style="173" customWidth="1"/>
    <col min="13842" max="13842" width="15.7109375" style="173" customWidth="1"/>
    <col min="13843" max="13843" width="18.28515625" style="173" customWidth="1"/>
    <col min="13844" max="13844" width="21" style="173" customWidth="1"/>
    <col min="13845" max="13845" width="18.28515625" style="173" customWidth="1"/>
    <col min="13846" max="13846" width="16.42578125" style="173" customWidth="1"/>
    <col min="13847" max="13847" width="16.5703125" style="173" customWidth="1"/>
    <col min="13848" max="13848" width="18.5703125" style="173" customWidth="1"/>
    <col min="13849" max="13849" width="16.5703125" style="173" customWidth="1"/>
    <col min="13850" max="13850" width="22.42578125" style="173" customWidth="1"/>
    <col min="13851" max="13851" width="32" style="173" customWidth="1"/>
    <col min="13852" max="13852" width="14.7109375" style="173" customWidth="1"/>
    <col min="13853" max="13853" width="17.28515625" style="173" customWidth="1"/>
    <col min="13854" max="14076" width="7.85546875" style="173"/>
    <col min="14077" max="14079" width="0" style="173" hidden="1" customWidth="1"/>
    <col min="14080" max="14080" width="15" style="173" customWidth="1"/>
    <col min="14081" max="14081" width="21.85546875" style="173" customWidth="1"/>
    <col min="14082" max="14082" width="24.5703125" style="173" customWidth="1"/>
    <col min="14083" max="14083" width="43.42578125" style="173" customWidth="1"/>
    <col min="14084" max="14084" width="38.42578125" style="173" customWidth="1"/>
    <col min="14085" max="14085" width="43.7109375" style="173" customWidth="1"/>
    <col min="14086" max="14086" width="17.140625" style="173" customWidth="1"/>
    <col min="14087" max="14087" width="18.85546875" style="173" customWidth="1"/>
    <col min="14088" max="14088" width="13.42578125" style="173" customWidth="1"/>
    <col min="14089" max="14089" width="15.7109375" style="173" customWidth="1"/>
    <col min="14090" max="14090" width="15" style="173" customWidth="1"/>
    <col min="14091" max="14091" width="13.42578125" style="173" customWidth="1"/>
    <col min="14092" max="14092" width="15.42578125" style="173" customWidth="1"/>
    <col min="14093" max="14093" width="20.5703125" style="173" customWidth="1"/>
    <col min="14094" max="14094" width="14" style="173" customWidth="1"/>
    <col min="14095" max="14095" width="11.140625" style="173" customWidth="1"/>
    <col min="14096" max="14096" width="20.140625" style="173" customWidth="1"/>
    <col min="14097" max="14097" width="15.85546875" style="173" customWidth="1"/>
    <col min="14098" max="14098" width="15.7109375" style="173" customWidth="1"/>
    <col min="14099" max="14099" width="18.28515625" style="173" customWidth="1"/>
    <col min="14100" max="14100" width="21" style="173" customWidth="1"/>
    <col min="14101" max="14101" width="18.28515625" style="173" customWidth="1"/>
    <col min="14102" max="14102" width="16.42578125" style="173" customWidth="1"/>
    <col min="14103" max="14103" width="16.5703125" style="173" customWidth="1"/>
    <col min="14104" max="14104" width="18.5703125" style="173" customWidth="1"/>
    <col min="14105" max="14105" width="16.5703125" style="173" customWidth="1"/>
    <col min="14106" max="14106" width="22.42578125" style="173" customWidth="1"/>
    <col min="14107" max="14107" width="32" style="173" customWidth="1"/>
    <col min="14108" max="14108" width="14.7109375" style="173" customWidth="1"/>
    <col min="14109" max="14109" width="17.28515625" style="173" customWidth="1"/>
    <col min="14110" max="14332" width="7.85546875" style="173"/>
    <col min="14333" max="14335" width="0" style="173" hidden="1" customWidth="1"/>
    <col min="14336" max="14336" width="15" style="173" customWidth="1"/>
    <col min="14337" max="14337" width="21.85546875" style="173" customWidth="1"/>
    <col min="14338" max="14338" width="24.5703125" style="173" customWidth="1"/>
    <col min="14339" max="14339" width="43.42578125" style="173" customWidth="1"/>
    <col min="14340" max="14340" width="38.42578125" style="173" customWidth="1"/>
    <col min="14341" max="14341" width="43.7109375" style="173" customWidth="1"/>
    <col min="14342" max="14342" width="17.140625" style="173" customWidth="1"/>
    <col min="14343" max="14343" width="18.85546875" style="173" customWidth="1"/>
    <col min="14344" max="14344" width="13.42578125" style="173" customWidth="1"/>
    <col min="14345" max="14345" width="15.7109375" style="173" customWidth="1"/>
    <col min="14346" max="14346" width="15" style="173" customWidth="1"/>
    <col min="14347" max="14347" width="13.42578125" style="173" customWidth="1"/>
    <col min="14348" max="14348" width="15.42578125" style="173" customWidth="1"/>
    <col min="14349" max="14349" width="20.5703125" style="173" customWidth="1"/>
    <col min="14350" max="14350" width="14" style="173" customWidth="1"/>
    <col min="14351" max="14351" width="11.140625" style="173" customWidth="1"/>
    <col min="14352" max="14352" width="20.140625" style="173" customWidth="1"/>
    <col min="14353" max="14353" width="15.85546875" style="173" customWidth="1"/>
    <col min="14354" max="14354" width="15.7109375" style="173" customWidth="1"/>
    <col min="14355" max="14355" width="18.28515625" style="173" customWidth="1"/>
    <col min="14356" max="14356" width="21" style="173" customWidth="1"/>
    <col min="14357" max="14357" width="18.28515625" style="173" customWidth="1"/>
    <col min="14358" max="14358" width="16.42578125" style="173" customWidth="1"/>
    <col min="14359" max="14359" width="16.5703125" style="173" customWidth="1"/>
    <col min="14360" max="14360" width="18.5703125" style="173" customWidth="1"/>
    <col min="14361" max="14361" width="16.5703125" style="173" customWidth="1"/>
    <col min="14362" max="14362" width="22.42578125" style="173" customWidth="1"/>
    <col min="14363" max="14363" width="32" style="173" customWidth="1"/>
    <col min="14364" max="14364" width="14.7109375" style="173" customWidth="1"/>
    <col min="14365" max="14365" width="17.28515625" style="173" customWidth="1"/>
    <col min="14366" max="14588" width="7.85546875" style="173"/>
    <col min="14589" max="14591" width="0" style="173" hidden="1" customWidth="1"/>
    <col min="14592" max="14592" width="15" style="173" customWidth="1"/>
    <col min="14593" max="14593" width="21.85546875" style="173" customWidth="1"/>
    <col min="14594" max="14594" width="24.5703125" style="173" customWidth="1"/>
    <col min="14595" max="14595" width="43.42578125" style="173" customWidth="1"/>
    <col min="14596" max="14596" width="38.42578125" style="173" customWidth="1"/>
    <col min="14597" max="14597" width="43.7109375" style="173" customWidth="1"/>
    <col min="14598" max="14598" width="17.140625" style="173" customWidth="1"/>
    <col min="14599" max="14599" width="18.85546875" style="173" customWidth="1"/>
    <col min="14600" max="14600" width="13.42578125" style="173" customWidth="1"/>
    <col min="14601" max="14601" width="15.7109375" style="173" customWidth="1"/>
    <col min="14602" max="14602" width="15" style="173" customWidth="1"/>
    <col min="14603" max="14603" width="13.42578125" style="173" customWidth="1"/>
    <col min="14604" max="14604" width="15.42578125" style="173" customWidth="1"/>
    <col min="14605" max="14605" width="20.5703125" style="173" customWidth="1"/>
    <col min="14606" max="14606" width="14" style="173" customWidth="1"/>
    <col min="14607" max="14607" width="11.140625" style="173" customWidth="1"/>
    <col min="14608" max="14608" width="20.140625" style="173" customWidth="1"/>
    <col min="14609" max="14609" width="15.85546875" style="173" customWidth="1"/>
    <col min="14610" max="14610" width="15.7109375" style="173" customWidth="1"/>
    <col min="14611" max="14611" width="18.28515625" style="173" customWidth="1"/>
    <col min="14612" max="14612" width="21" style="173" customWidth="1"/>
    <col min="14613" max="14613" width="18.28515625" style="173" customWidth="1"/>
    <col min="14614" max="14614" width="16.42578125" style="173" customWidth="1"/>
    <col min="14615" max="14615" width="16.5703125" style="173" customWidth="1"/>
    <col min="14616" max="14616" width="18.5703125" style="173" customWidth="1"/>
    <col min="14617" max="14617" width="16.5703125" style="173" customWidth="1"/>
    <col min="14618" max="14618" width="22.42578125" style="173" customWidth="1"/>
    <col min="14619" max="14619" width="32" style="173" customWidth="1"/>
    <col min="14620" max="14620" width="14.7109375" style="173" customWidth="1"/>
    <col min="14621" max="14621" width="17.28515625" style="173" customWidth="1"/>
    <col min="14622" max="14844" width="7.85546875" style="173"/>
    <col min="14845" max="14847" width="0" style="173" hidden="1" customWidth="1"/>
    <col min="14848" max="14848" width="15" style="173" customWidth="1"/>
    <col min="14849" max="14849" width="21.85546875" style="173" customWidth="1"/>
    <col min="14850" max="14850" width="24.5703125" style="173" customWidth="1"/>
    <col min="14851" max="14851" width="43.42578125" style="173" customWidth="1"/>
    <col min="14852" max="14852" width="38.42578125" style="173" customWidth="1"/>
    <col min="14853" max="14853" width="43.7109375" style="173" customWidth="1"/>
    <col min="14854" max="14854" width="17.140625" style="173" customWidth="1"/>
    <col min="14855" max="14855" width="18.85546875" style="173" customWidth="1"/>
    <col min="14856" max="14856" width="13.42578125" style="173" customWidth="1"/>
    <col min="14857" max="14857" width="15.7109375" style="173" customWidth="1"/>
    <col min="14858" max="14858" width="15" style="173" customWidth="1"/>
    <col min="14859" max="14859" width="13.42578125" style="173" customWidth="1"/>
    <col min="14860" max="14860" width="15.42578125" style="173" customWidth="1"/>
    <col min="14861" max="14861" width="20.5703125" style="173" customWidth="1"/>
    <col min="14862" max="14862" width="14" style="173" customWidth="1"/>
    <col min="14863" max="14863" width="11.140625" style="173" customWidth="1"/>
    <col min="14864" max="14864" width="20.140625" style="173" customWidth="1"/>
    <col min="14865" max="14865" width="15.85546875" style="173" customWidth="1"/>
    <col min="14866" max="14866" width="15.7109375" style="173" customWidth="1"/>
    <col min="14867" max="14867" width="18.28515625" style="173" customWidth="1"/>
    <col min="14868" max="14868" width="21" style="173" customWidth="1"/>
    <col min="14869" max="14869" width="18.28515625" style="173" customWidth="1"/>
    <col min="14870" max="14870" width="16.42578125" style="173" customWidth="1"/>
    <col min="14871" max="14871" width="16.5703125" style="173" customWidth="1"/>
    <col min="14872" max="14872" width="18.5703125" style="173" customWidth="1"/>
    <col min="14873" max="14873" width="16.5703125" style="173" customWidth="1"/>
    <col min="14874" max="14874" width="22.42578125" style="173" customWidth="1"/>
    <col min="14875" max="14875" width="32" style="173" customWidth="1"/>
    <col min="14876" max="14876" width="14.7109375" style="173" customWidth="1"/>
    <col min="14877" max="14877" width="17.28515625" style="173" customWidth="1"/>
    <col min="14878" max="15100" width="7.85546875" style="173"/>
    <col min="15101" max="15103" width="0" style="173" hidden="1" customWidth="1"/>
    <col min="15104" max="15104" width="15" style="173" customWidth="1"/>
    <col min="15105" max="15105" width="21.85546875" style="173" customWidth="1"/>
    <col min="15106" max="15106" width="24.5703125" style="173" customWidth="1"/>
    <col min="15107" max="15107" width="43.42578125" style="173" customWidth="1"/>
    <col min="15108" max="15108" width="38.42578125" style="173" customWidth="1"/>
    <col min="15109" max="15109" width="43.7109375" style="173" customWidth="1"/>
    <col min="15110" max="15110" width="17.140625" style="173" customWidth="1"/>
    <col min="15111" max="15111" width="18.85546875" style="173" customWidth="1"/>
    <col min="15112" max="15112" width="13.42578125" style="173" customWidth="1"/>
    <col min="15113" max="15113" width="15.7109375" style="173" customWidth="1"/>
    <col min="15114" max="15114" width="15" style="173" customWidth="1"/>
    <col min="15115" max="15115" width="13.42578125" style="173" customWidth="1"/>
    <col min="15116" max="15116" width="15.42578125" style="173" customWidth="1"/>
    <col min="15117" max="15117" width="20.5703125" style="173" customWidth="1"/>
    <col min="15118" max="15118" width="14" style="173" customWidth="1"/>
    <col min="15119" max="15119" width="11.140625" style="173" customWidth="1"/>
    <col min="15120" max="15120" width="20.140625" style="173" customWidth="1"/>
    <col min="15121" max="15121" width="15.85546875" style="173" customWidth="1"/>
    <col min="15122" max="15122" width="15.7109375" style="173" customWidth="1"/>
    <col min="15123" max="15123" width="18.28515625" style="173" customWidth="1"/>
    <col min="15124" max="15124" width="21" style="173" customWidth="1"/>
    <col min="15125" max="15125" width="18.28515625" style="173" customWidth="1"/>
    <col min="15126" max="15126" width="16.42578125" style="173" customWidth="1"/>
    <col min="15127" max="15127" width="16.5703125" style="173" customWidth="1"/>
    <col min="15128" max="15128" width="18.5703125" style="173" customWidth="1"/>
    <col min="15129" max="15129" width="16.5703125" style="173" customWidth="1"/>
    <col min="15130" max="15130" width="22.42578125" style="173" customWidth="1"/>
    <col min="15131" max="15131" width="32" style="173" customWidth="1"/>
    <col min="15132" max="15132" width="14.7109375" style="173" customWidth="1"/>
    <col min="15133" max="15133" width="17.28515625" style="173" customWidth="1"/>
    <col min="15134" max="15356" width="7.85546875" style="173"/>
    <col min="15357" max="15359" width="0" style="173" hidden="1" customWidth="1"/>
    <col min="15360" max="15360" width="15" style="173" customWidth="1"/>
    <col min="15361" max="15361" width="21.85546875" style="173" customWidth="1"/>
    <col min="15362" max="15362" width="24.5703125" style="173" customWidth="1"/>
    <col min="15363" max="15363" width="43.42578125" style="173" customWidth="1"/>
    <col min="15364" max="15364" width="38.42578125" style="173" customWidth="1"/>
    <col min="15365" max="15365" width="43.7109375" style="173" customWidth="1"/>
    <col min="15366" max="15366" width="17.140625" style="173" customWidth="1"/>
    <col min="15367" max="15367" width="18.85546875" style="173" customWidth="1"/>
    <col min="15368" max="15368" width="13.42578125" style="173" customWidth="1"/>
    <col min="15369" max="15369" width="15.7109375" style="173" customWidth="1"/>
    <col min="15370" max="15370" width="15" style="173" customWidth="1"/>
    <col min="15371" max="15371" width="13.42578125" style="173" customWidth="1"/>
    <col min="15372" max="15372" width="15.42578125" style="173" customWidth="1"/>
    <col min="15373" max="15373" width="20.5703125" style="173" customWidth="1"/>
    <col min="15374" max="15374" width="14" style="173" customWidth="1"/>
    <col min="15375" max="15375" width="11.140625" style="173" customWidth="1"/>
    <col min="15376" max="15376" width="20.140625" style="173" customWidth="1"/>
    <col min="15377" max="15377" width="15.85546875" style="173" customWidth="1"/>
    <col min="15378" max="15378" width="15.7109375" style="173" customWidth="1"/>
    <col min="15379" max="15379" width="18.28515625" style="173" customWidth="1"/>
    <col min="15380" max="15380" width="21" style="173" customWidth="1"/>
    <col min="15381" max="15381" width="18.28515625" style="173" customWidth="1"/>
    <col min="15382" max="15382" width="16.42578125" style="173" customWidth="1"/>
    <col min="15383" max="15383" width="16.5703125" style="173" customWidth="1"/>
    <col min="15384" max="15384" width="18.5703125" style="173" customWidth="1"/>
    <col min="15385" max="15385" width="16.5703125" style="173" customWidth="1"/>
    <col min="15386" max="15386" width="22.42578125" style="173" customWidth="1"/>
    <col min="15387" max="15387" width="32" style="173" customWidth="1"/>
    <col min="15388" max="15388" width="14.7109375" style="173" customWidth="1"/>
    <col min="15389" max="15389" width="17.28515625" style="173" customWidth="1"/>
    <col min="15390" max="15612" width="7.85546875" style="173"/>
    <col min="15613" max="15615" width="0" style="173" hidden="1" customWidth="1"/>
    <col min="15616" max="15616" width="15" style="173" customWidth="1"/>
    <col min="15617" max="15617" width="21.85546875" style="173" customWidth="1"/>
    <col min="15618" max="15618" width="24.5703125" style="173" customWidth="1"/>
    <col min="15619" max="15619" width="43.42578125" style="173" customWidth="1"/>
    <col min="15620" max="15620" width="38.42578125" style="173" customWidth="1"/>
    <col min="15621" max="15621" width="43.7109375" style="173" customWidth="1"/>
    <col min="15622" max="15622" width="17.140625" style="173" customWidth="1"/>
    <col min="15623" max="15623" width="18.85546875" style="173" customWidth="1"/>
    <col min="15624" max="15624" width="13.42578125" style="173" customWidth="1"/>
    <col min="15625" max="15625" width="15.7109375" style="173" customWidth="1"/>
    <col min="15626" max="15626" width="15" style="173" customWidth="1"/>
    <col min="15627" max="15627" width="13.42578125" style="173" customWidth="1"/>
    <col min="15628" max="15628" width="15.42578125" style="173" customWidth="1"/>
    <col min="15629" max="15629" width="20.5703125" style="173" customWidth="1"/>
    <col min="15630" max="15630" width="14" style="173" customWidth="1"/>
    <col min="15631" max="15631" width="11.140625" style="173" customWidth="1"/>
    <col min="15632" max="15632" width="20.140625" style="173" customWidth="1"/>
    <col min="15633" max="15633" width="15.85546875" style="173" customWidth="1"/>
    <col min="15634" max="15634" width="15.7109375" style="173" customWidth="1"/>
    <col min="15635" max="15635" width="18.28515625" style="173" customWidth="1"/>
    <col min="15636" max="15636" width="21" style="173" customWidth="1"/>
    <col min="15637" max="15637" width="18.28515625" style="173" customWidth="1"/>
    <col min="15638" max="15638" width="16.42578125" style="173" customWidth="1"/>
    <col min="15639" max="15639" width="16.5703125" style="173" customWidth="1"/>
    <col min="15640" max="15640" width="18.5703125" style="173" customWidth="1"/>
    <col min="15641" max="15641" width="16.5703125" style="173" customWidth="1"/>
    <col min="15642" max="15642" width="22.42578125" style="173" customWidth="1"/>
    <col min="15643" max="15643" width="32" style="173" customWidth="1"/>
    <col min="15644" max="15644" width="14.7109375" style="173" customWidth="1"/>
    <col min="15645" max="15645" width="17.28515625" style="173" customWidth="1"/>
    <col min="15646" max="15868" width="7.85546875" style="173"/>
    <col min="15869" max="15871" width="0" style="173" hidden="1" customWidth="1"/>
    <col min="15872" max="15872" width="15" style="173" customWidth="1"/>
    <col min="15873" max="15873" width="21.85546875" style="173" customWidth="1"/>
    <col min="15874" max="15874" width="24.5703125" style="173" customWidth="1"/>
    <col min="15875" max="15875" width="43.42578125" style="173" customWidth="1"/>
    <col min="15876" max="15876" width="38.42578125" style="173" customWidth="1"/>
    <col min="15877" max="15877" width="43.7109375" style="173" customWidth="1"/>
    <col min="15878" max="15878" width="17.140625" style="173" customWidth="1"/>
    <col min="15879" max="15879" width="18.85546875" style="173" customWidth="1"/>
    <col min="15880" max="15880" width="13.42578125" style="173" customWidth="1"/>
    <col min="15881" max="15881" width="15.7109375" style="173" customWidth="1"/>
    <col min="15882" max="15882" width="15" style="173" customWidth="1"/>
    <col min="15883" max="15883" width="13.42578125" style="173" customWidth="1"/>
    <col min="15884" max="15884" width="15.42578125" style="173" customWidth="1"/>
    <col min="15885" max="15885" width="20.5703125" style="173" customWidth="1"/>
    <col min="15886" max="15886" width="14" style="173" customWidth="1"/>
    <col min="15887" max="15887" width="11.140625" style="173" customWidth="1"/>
    <col min="15888" max="15888" width="20.140625" style="173" customWidth="1"/>
    <col min="15889" max="15889" width="15.85546875" style="173" customWidth="1"/>
    <col min="15890" max="15890" width="15.7109375" style="173" customWidth="1"/>
    <col min="15891" max="15891" width="18.28515625" style="173" customWidth="1"/>
    <col min="15892" max="15892" width="21" style="173" customWidth="1"/>
    <col min="15893" max="15893" width="18.28515625" style="173" customWidth="1"/>
    <col min="15894" max="15894" width="16.42578125" style="173" customWidth="1"/>
    <col min="15895" max="15895" width="16.5703125" style="173" customWidth="1"/>
    <col min="15896" max="15896" width="18.5703125" style="173" customWidth="1"/>
    <col min="15897" max="15897" width="16.5703125" style="173" customWidth="1"/>
    <col min="15898" max="15898" width="22.42578125" style="173" customWidth="1"/>
    <col min="15899" max="15899" width="32" style="173" customWidth="1"/>
    <col min="15900" max="15900" width="14.7109375" style="173" customWidth="1"/>
    <col min="15901" max="15901" width="17.28515625" style="173" customWidth="1"/>
    <col min="15902" max="16124" width="7.85546875" style="173"/>
    <col min="16125" max="16127" width="0" style="173" hidden="1" customWidth="1"/>
    <col min="16128" max="16128" width="15" style="173" customWidth="1"/>
    <col min="16129" max="16129" width="21.85546875" style="173" customWidth="1"/>
    <col min="16130" max="16130" width="24.5703125" style="173" customWidth="1"/>
    <col min="16131" max="16131" width="43.42578125" style="173" customWidth="1"/>
    <col min="16132" max="16132" width="38.42578125" style="173" customWidth="1"/>
    <col min="16133" max="16133" width="43.7109375" style="173" customWidth="1"/>
    <col min="16134" max="16134" width="17.140625" style="173" customWidth="1"/>
    <col min="16135" max="16135" width="18.85546875" style="173" customWidth="1"/>
    <col min="16136" max="16136" width="13.42578125" style="173" customWidth="1"/>
    <col min="16137" max="16137" width="15.7109375" style="173" customWidth="1"/>
    <col min="16138" max="16138" width="15" style="173" customWidth="1"/>
    <col min="16139" max="16139" width="13.42578125" style="173" customWidth="1"/>
    <col min="16140" max="16140" width="15.42578125" style="173" customWidth="1"/>
    <col min="16141" max="16141" width="20.5703125" style="173" customWidth="1"/>
    <col min="16142" max="16142" width="14" style="173" customWidth="1"/>
    <col min="16143" max="16143" width="11.140625" style="173" customWidth="1"/>
    <col min="16144" max="16144" width="20.140625" style="173" customWidth="1"/>
    <col min="16145" max="16145" width="15.85546875" style="173" customWidth="1"/>
    <col min="16146" max="16146" width="15.7109375" style="173" customWidth="1"/>
    <col min="16147" max="16147" width="18.28515625" style="173" customWidth="1"/>
    <col min="16148" max="16148" width="21" style="173" customWidth="1"/>
    <col min="16149" max="16149" width="18.28515625" style="173" customWidth="1"/>
    <col min="16150" max="16150" width="16.42578125" style="173" customWidth="1"/>
    <col min="16151" max="16151" width="16.5703125" style="173" customWidth="1"/>
    <col min="16152" max="16152" width="18.5703125" style="173" customWidth="1"/>
    <col min="16153" max="16153" width="16.5703125" style="173" customWidth="1"/>
    <col min="16154" max="16154" width="22.42578125" style="173" customWidth="1"/>
    <col min="16155" max="16155" width="32" style="173" customWidth="1"/>
    <col min="16156" max="16156" width="14.7109375" style="173" customWidth="1"/>
    <col min="16157" max="16157" width="17.28515625" style="173" customWidth="1"/>
    <col min="16158" max="16384" width="7.85546875" style="173"/>
  </cols>
  <sheetData>
    <row r="1" spans="1:17" ht="4.5" customHeight="1">
      <c r="D1" s="174"/>
      <c r="E1" s="174"/>
    </row>
    <row r="2" spans="1:17" ht="12.75" hidden="1" customHeight="1"/>
    <row r="3" spans="1:17" ht="5.25" customHeight="1"/>
    <row r="4" spans="1:17" ht="19.5" customHeight="1">
      <c r="A4" s="176"/>
      <c r="B4" s="176"/>
      <c r="C4" s="176"/>
      <c r="D4" s="177"/>
      <c r="E4" s="177"/>
      <c r="F4" s="833"/>
      <c r="G4" s="833"/>
      <c r="H4" s="177"/>
      <c r="I4" s="178"/>
      <c r="J4" s="178"/>
      <c r="N4" s="378"/>
      <c r="O4" s="378" t="s">
        <v>491</v>
      </c>
      <c r="P4" s="378"/>
    </row>
    <row r="5" spans="1:17" ht="17.25" customHeight="1">
      <c r="A5" s="176"/>
      <c r="B5" s="176"/>
      <c r="C5" s="176"/>
      <c r="D5" s="177"/>
      <c r="E5" s="177"/>
      <c r="F5" s="340"/>
      <c r="G5" s="340"/>
      <c r="H5" s="177"/>
      <c r="I5" s="340"/>
      <c r="J5" s="340"/>
      <c r="N5" s="378" t="s">
        <v>490</v>
      </c>
      <c r="O5" s="378"/>
      <c r="P5" s="378"/>
    </row>
    <row r="6" spans="1:17" ht="23.25" customHeight="1">
      <c r="A6" s="176"/>
      <c r="B6" s="176"/>
      <c r="C6" s="176"/>
      <c r="D6" s="177"/>
      <c r="E6" s="177"/>
      <c r="F6" s="371"/>
      <c r="G6" s="371"/>
      <c r="H6" s="177"/>
      <c r="I6" s="371"/>
      <c r="J6" s="371"/>
      <c r="N6" s="378" t="s">
        <v>557</v>
      </c>
      <c r="O6" s="378"/>
      <c r="P6" s="378"/>
    </row>
    <row r="7" spans="1:17" ht="16.5" customHeight="1">
      <c r="A7" s="176"/>
      <c r="B7" s="176"/>
      <c r="C7" s="176"/>
      <c r="D7" s="632" t="s">
        <v>604</v>
      </c>
      <c r="E7" s="177"/>
      <c r="F7" s="340"/>
      <c r="G7" s="340"/>
      <c r="H7" s="177"/>
      <c r="I7" s="340"/>
      <c r="J7" s="340"/>
    </row>
    <row r="8" spans="1:17" ht="16.5" customHeight="1">
      <c r="A8" s="176"/>
      <c r="B8" s="176"/>
      <c r="C8" s="176"/>
      <c r="D8" s="633" t="s">
        <v>567</v>
      </c>
      <c r="E8" s="177"/>
      <c r="F8" s="567"/>
      <c r="G8" s="567"/>
      <c r="H8" s="177"/>
      <c r="I8" s="567"/>
      <c r="J8" s="567"/>
    </row>
    <row r="9" spans="1:17" ht="16.5" customHeight="1">
      <c r="A9" s="176"/>
      <c r="B9" s="176"/>
      <c r="C9" s="176"/>
      <c r="D9" s="633"/>
      <c r="E9" s="177"/>
      <c r="F9" s="567"/>
      <c r="G9" s="567"/>
      <c r="H9" s="177"/>
      <c r="I9" s="567"/>
      <c r="J9" s="567"/>
    </row>
    <row r="10" spans="1:17" ht="16.5" customHeight="1">
      <c r="A10" s="176"/>
      <c r="B10" s="176"/>
      <c r="C10" s="176"/>
      <c r="D10" s="633"/>
      <c r="E10" s="177"/>
      <c r="F10" s="567"/>
      <c r="G10" s="567"/>
      <c r="H10" s="177"/>
      <c r="I10" s="567"/>
      <c r="J10" s="567"/>
    </row>
    <row r="11" spans="1:17" ht="60" customHeight="1">
      <c r="A11" s="176"/>
      <c r="B11" s="176"/>
      <c r="C11" s="176"/>
      <c r="E11" s="850" t="s">
        <v>606</v>
      </c>
      <c r="F11" s="851"/>
      <c r="G11" s="851"/>
      <c r="H11" s="851"/>
      <c r="I11" s="851"/>
      <c r="J11" s="851"/>
      <c r="K11" s="851"/>
      <c r="L11" s="851"/>
      <c r="M11" s="851"/>
      <c r="N11" s="851"/>
      <c r="O11" s="851"/>
      <c r="P11" s="852"/>
    </row>
    <row r="12" spans="1:17" ht="19.5" customHeight="1">
      <c r="A12" s="176"/>
      <c r="B12" s="176"/>
      <c r="C12" s="176"/>
      <c r="D12" s="176"/>
      <c r="E12" s="837" t="s">
        <v>489</v>
      </c>
      <c r="F12" s="838"/>
      <c r="G12" s="838"/>
      <c r="H12" s="838"/>
      <c r="I12" s="838"/>
      <c r="J12" s="838"/>
      <c r="K12" s="838"/>
      <c r="L12" s="838"/>
      <c r="M12" s="423"/>
      <c r="O12" s="190"/>
      <c r="P12" s="190"/>
      <c r="Q12" s="179"/>
    </row>
    <row r="13" spans="1:17" s="174" customFormat="1" ht="31.5" customHeight="1">
      <c r="A13" s="180" t="s">
        <v>423</v>
      </c>
      <c r="B13" s="181" t="s">
        <v>424</v>
      </c>
      <c r="C13" s="182">
        <v>0</v>
      </c>
      <c r="D13" s="816" t="s">
        <v>605</v>
      </c>
      <c r="E13" s="818" t="s">
        <v>425</v>
      </c>
      <c r="F13" s="829" t="s">
        <v>430</v>
      </c>
      <c r="G13" s="830"/>
      <c r="H13" s="831"/>
      <c r="I13" s="831"/>
      <c r="J13" s="831"/>
      <c r="K13" s="831"/>
      <c r="L13" s="831"/>
      <c r="M13" s="832"/>
      <c r="N13" s="843" t="s">
        <v>478</v>
      </c>
      <c r="O13" s="831"/>
      <c r="P13" s="831"/>
      <c r="Q13" s="844"/>
    </row>
    <row r="14" spans="1:17" s="174" customFormat="1" ht="22.5" customHeight="1">
      <c r="A14" s="180"/>
      <c r="B14" s="181"/>
      <c r="C14" s="182"/>
      <c r="D14" s="817"/>
      <c r="E14" s="819"/>
      <c r="F14" s="823" t="s">
        <v>431</v>
      </c>
      <c r="G14" s="823"/>
      <c r="H14" s="824"/>
      <c r="I14" s="824"/>
      <c r="J14" s="824"/>
      <c r="K14" s="824"/>
      <c r="L14" s="425" t="s">
        <v>565</v>
      </c>
      <c r="M14" s="424"/>
      <c r="N14" s="821" t="s">
        <v>566</v>
      </c>
      <c r="O14" s="848" t="s">
        <v>433</v>
      </c>
      <c r="P14" s="849"/>
      <c r="Q14" s="845" t="s">
        <v>421</v>
      </c>
    </row>
    <row r="15" spans="1:17" s="174" customFormat="1" ht="33.75" customHeight="1">
      <c r="A15" s="180" t="s">
        <v>426</v>
      </c>
      <c r="B15" s="181" t="s">
        <v>424</v>
      </c>
      <c r="C15" s="182">
        <v>0</v>
      </c>
      <c r="D15" s="817"/>
      <c r="E15" s="819"/>
      <c r="F15" s="841" t="s">
        <v>432</v>
      </c>
      <c r="G15" s="842"/>
      <c r="H15" s="842"/>
      <c r="I15" s="842"/>
      <c r="J15" s="855"/>
      <c r="K15" s="856"/>
      <c r="L15" s="381" t="s">
        <v>434</v>
      </c>
      <c r="M15" s="864" t="s">
        <v>421</v>
      </c>
      <c r="N15" s="822"/>
      <c r="O15" s="382" t="s">
        <v>434</v>
      </c>
      <c r="P15" s="382" t="s">
        <v>547</v>
      </c>
      <c r="Q15" s="846"/>
    </row>
    <row r="16" spans="1:17" s="174" customFormat="1" ht="44.25" customHeight="1">
      <c r="A16" s="180" t="s">
        <v>427</v>
      </c>
      <c r="B16" s="181" t="s">
        <v>424</v>
      </c>
      <c r="C16" s="182">
        <v>0</v>
      </c>
      <c r="D16" s="817"/>
      <c r="E16" s="819"/>
      <c r="F16" s="383" t="s">
        <v>548</v>
      </c>
      <c r="G16" s="839" t="s">
        <v>550</v>
      </c>
      <c r="H16" s="840"/>
      <c r="I16" s="825" t="s">
        <v>553</v>
      </c>
      <c r="J16" s="841" t="s">
        <v>230</v>
      </c>
      <c r="K16" s="842"/>
      <c r="L16" s="836" t="s">
        <v>554</v>
      </c>
      <c r="M16" s="865"/>
      <c r="N16" s="827" t="s">
        <v>77</v>
      </c>
      <c r="O16" s="381" t="s">
        <v>428</v>
      </c>
      <c r="P16" s="381" t="s">
        <v>230</v>
      </c>
      <c r="Q16" s="846"/>
    </row>
    <row r="17" spans="1:20" s="174" customFormat="1" ht="76.5" customHeight="1">
      <c r="A17" s="180"/>
      <c r="B17" s="181"/>
      <c r="C17" s="182"/>
      <c r="D17" s="817"/>
      <c r="E17" s="819"/>
      <c r="F17" s="825" t="s">
        <v>549</v>
      </c>
      <c r="G17" s="825" t="s">
        <v>551</v>
      </c>
      <c r="H17" s="825" t="s">
        <v>552</v>
      </c>
      <c r="I17" s="826"/>
      <c r="J17" s="825" t="s">
        <v>555</v>
      </c>
      <c r="K17" s="826"/>
      <c r="L17" s="826"/>
      <c r="M17" s="865"/>
      <c r="N17" s="828"/>
      <c r="O17" s="834" t="s">
        <v>475</v>
      </c>
      <c r="P17" s="863" t="s">
        <v>578</v>
      </c>
      <c r="Q17" s="846"/>
    </row>
    <row r="18" spans="1:20" s="174" customFormat="1" ht="11.25" hidden="1" customHeight="1">
      <c r="A18" s="180"/>
      <c r="B18" s="181"/>
      <c r="C18" s="182"/>
      <c r="D18" s="817"/>
      <c r="E18" s="819"/>
      <c r="F18" s="826"/>
      <c r="G18" s="826"/>
      <c r="H18" s="828"/>
      <c r="I18" s="826"/>
      <c r="J18" s="825"/>
      <c r="K18" s="826"/>
      <c r="L18" s="826"/>
      <c r="M18" s="866"/>
      <c r="N18" s="828"/>
      <c r="O18" s="835"/>
      <c r="P18" s="842"/>
      <c r="Q18" s="847"/>
    </row>
    <row r="19" spans="1:20" s="374" customFormat="1" ht="21" customHeight="1">
      <c r="A19" s="375"/>
      <c r="B19" s="376"/>
      <c r="C19" s="377"/>
      <c r="D19" s="750">
        <v>1</v>
      </c>
      <c r="E19" s="751">
        <v>2</v>
      </c>
      <c r="F19" s="751">
        <v>3</v>
      </c>
      <c r="G19" s="751">
        <v>4</v>
      </c>
      <c r="H19" s="751">
        <v>5</v>
      </c>
      <c r="I19" s="751">
        <v>6</v>
      </c>
      <c r="J19" s="857">
        <v>7</v>
      </c>
      <c r="K19" s="858"/>
      <c r="L19" s="751">
        <v>8</v>
      </c>
      <c r="M19" s="751">
        <v>9</v>
      </c>
      <c r="N19" s="752">
        <v>10</v>
      </c>
      <c r="O19" s="753">
        <v>11</v>
      </c>
      <c r="P19" s="753">
        <v>3</v>
      </c>
      <c r="Q19" s="754">
        <v>4</v>
      </c>
    </row>
    <row r="20" spans="1:20" s="189" customFormat="1" ht="93.75" hidden="1" customHeight="1">
      <c r="A20" s="187" t="s">
        <v>429</v>
      </c>
      <c r="B20" s="188" t="s">
        <v>424</v>
      </c>
      <c r="C20" s="182">
        <v>0</v>
      </c>
      <c r="D20" s="384">
        <v>17532000000</v>
      </c>
      <c r="E20" s="385" t="s">
        <v>488</v>
      </c>
      <c r="F20" s="386"/>
      <c r="G20" s="386"/>
      <c r="H20" s="386"/>
      <c r="I20" s="386"/>
      <c r="J20" s="859"/>
      <c r="K20" s="860"/>
      <c r="L20" s="386"/>
      <c r="M20" s="419">
        <f>SUM(F20:L20)</f>
        <v>0</v>
      </c>
      <c r="N20" s="386"/>
      <c r="O20" s="387"/>
      <c r="P20" s="387"/>
      <c r="Q20" s="388">
        <f>SUM(N20:P20)</f>
        <v>0</v>
      </c>
    </row>
    <row r="21" spans="1:20" s="189" customFormat="1" ht="36" hidden="1" customHeight="1">
      <c r="A21" s="187"/>
      <c r="B21" s="188"/>
      <c r="C21" s="182"/>
      <c r="D21" s="389"/>
      <c r="E21" s="390" t="s">
        <v>146</v>
      </c>
      <c r="F21" s="391"/>
      <c r="G21" s="386"/>
      <c r="H21" s="386"/>
      <c r="I21" s="386"/>
      <c r="J21" s="859"/>
      <c r="K21" s="860"/>
      <c r="L21" s="386"/>
      <c r="M21" s="419"/>
      <c r="N21" s="386"/>
      <c r="O21" s="387"/>
      <c r="P21" s="387"/>
      <c r="Q21" s="388">
        <f>SUM(N21:P21)</f>
        <v>0</v>
      </c>
    </row>
    <row r="22" spans="1:20" s="189" customFormat="1" ht="46.5" customHeight="1">
      <c r="A22" s="187"/>
      <c r="B22" s="188"/>
      <c r="C22" s="182"/>
      <c r="D22" s="392">
        <v>17100000000</v>
      </c>
      <c r="E22" s="393" t="s">
        <v>286</v>
      </c>
      <c r="F22" s="394"/>
      <c r="G22" s="418"/>
      <c r="H22" s="418"/>
      <c r="I22" s="418"/>
      <c r="J22" s="861"/>
      <c r="K22" s="862"/>
      <c r="L22" s="418"/>
      <c r="M22" s="420"/>
      <c r="N22" s="418"/>
      <c r="O22" s="395"/>
      <c r="P22" s="631">
        <v>720000</v>
      </c>
      <c r="Q22" s="634">
        <f>SUM(N22:P22)</f>
        <v>720000</v>
      </c>
    </row>
    <row r="23" spans="1:20" ht="29.25" customHeight="1">
      <c r="A23" s="183"/>
      <c r="B23" s="184"/>
      <c r="C23" s="184"/>
      <c r="H23" s="421"/>
      <c r="I23" s="422"/>
      <c r="K23" s="820"/>
      <c r="L23" s="820"/>
      <c r="M23" s="820"/>
      <c r="N23" s="820"/>
      <c r="O23" s="185"/>
      <c r="P23" s="185"/>
      <c r="Q23" s="185"/>
      <c r="R23" s="185"/>
      <c r="T23" s="185"/>
    </row>
    <row r="24" spans="1:20" ht="66.75" customHeight="1">
      <c r="A24" s="183"/>
      <c r="B24" s="184"/>
      <c r="C24" s="184"/>
    </row>
    <row r="25" spans="1:20" ht="33" customHeight="1">
      <c r="A25" s="183"/>
      <c r="B25" s="184"/>
      <c r="C25" s="184"/>
      <c r="E25" s="853"/>
      <c r="F25" s="854"/>
      <c r="G25" s="854"/>
      <c r="H25" s="854"/>
      <c r="I25" s="854"/>
      <c r="J25" s="854"/>
      <c r="K25" s="854"/>
      <c r="L25" s="854"/>
      <c r="M25" s="854"/>
      <c r="N25" s="854"/>
      <c r="O25" s="854"/>
      <c r="P25" s="854"/>
    </row>
    <row r="26" spans="1:20" ht="30.75">
      <c r="A26" s="183"/>
      <c r="B26" s="184"/>
      <c r="C26" s="184"/>
      <c r="E26" s="379"/>
      <c r="F26" s="379"/>
      <c r="G26" s="380"/>
      <c r="H26" s="380"/>
      <c r="I26" s="380"/>
      <c r="J26" s="379"/>
      <c r="K26" s="379"/>
      <c r="L26" s="379"/>
      <c r="M26" s="379"/>
      <c r="N26" s="379"/>
      <c r="O26" s="379"/>
      <c r="P26" s="379"/>
    </row>
    <row r="27" spans="1:20">
      <c r="A27" s="183"/>
      <c r="B27" s="184"/>
      <c r="C27" s="184"/>
    </row>
    <row r="28" spans="1:20">
      <c r="A28" s="183"/>
      <c r="B28" s="184"/>
      <c r="C28" s="184"/>
    </row>
    <row r="29" spans="1:20">
      <c r="A29" s="183"/>
      <c r="B29" s="184"/>
      <c r="C29" s="184"/>
    </row>
    <row r="30" spans="1:20">
      <c r="A30" s="183"/>
      <c r="B30" s="184"/>
      <c r="C30" s="184"/>
    </row>
    <row r="31" spans="1:20">
      <c r="A31" s="183"/>
      <c r="B31" s="184"/>
      <c r="C31" s="184"/>
    </row>
    <row r="32" spans="1:20">
      <c r="A32" s="183"/>
      <c r="B32" s="184"/>
      <c r="C32" s="184"/>
    </row>
    <row r="33" spans="1:3">
      <c r="A33" s="183"/>
      <c r="B33" s="184"/>
      <c r="C33" s="184"/>
    </row>
    <row r="34" spans="1:3">
      <c r="A34" s="183"/>
      <c r="B34" s="184"/>
      <c r="C34" s="184"/>
    </row>
    <row r="35" spans="1:3">
      <c r="A35" s="183"/>
      <c r="B35" s="184"/>
      <c r="C35" s="184"/>
    </row>
    <row r="36" spans="1:3">
      <c r="A36" s="183"/>
      <c r="B36" s="184"/>
      <c r="C36" s="184"/>
    </row>
    <row r="37" spans="1:3">
      <c r="A37" s="183"/>
      <c r="B37" s="184"/>
      <c r="C37" s="184"/>
    </row>
    <row r="38" spans="1:3" ht="44.25" customHeight="1">
      <c r="A38" s="183"/>
    </row>
    <row r="39" spans="1:3">
      <c r="A39" s="183"/>
    </row>
    <row r="40" spans="1:3">
      <c r="A40" s="183"/>
    </row>
    <row r="41" spans="1:3" ht="16.5" thickBot="1">
      <c r="C41" s="186"/>
    </row>
    <row r="51" ht="45.75" customHeight="1"/>
  </sheetData>
  <mergeCells count="31">
    <mergeCell ref="E25:P25"/>
    <mergeCell ref="J15:K15"/>
    <mergeCell ref="J19:K19"/>
    <mergeCell ref="J20:K20"/>
    <mergeCell ref="J21:K21"/>
    <mergeCell ref="J22:K22"/>
    <mergeCell ref="P17:P18"/>
    <mergeCell ref="M15:M18"/>
    <mergeCell ref="F4:G4"/>
    <mergeCell ref="O17:O18"/>
    <mergeCell ref="L16:L18"/>
    <mergeCell ref="E12:L12"/>
    <mergeCell ref="F17:F18"/>
    <mergeCell ref="G16:H16"/>
    <mergeCell ref="G17:G18"/>
    <mergeCell ref="H17:H18"/>
    <mergeCell ref="J17:K18"/>
    <mergeCell ref="J16:K16"/>
    <mergeCell ref="F15:I15"/>
    <mergeCell ref="N13:Q13"/>
    <mergeCell ref="Q14:Q18"/>
    <mergeCell ref="O14:P14"/>
    <mergeCell ref="E11:P11"/>
    <mergeCell ref="D13:D18"/>
    <mergeCell ref="E13:E18"/>
    <mergeCell ref="K23:N23"/>
    <mergeCell ref="N14:N15"/>
    <mergeCell ref="F14:K14"/>
    <mergeCell ref="I16:I18"/>
    <mergeCell ref="N16:N18"/>
    <mergeCell ref="F13:M13"/>
  </mergeCells>
  <printOptions horizontalCentered="1"/>
  <pageMargins left="1.1811023622047245" right="0.78740157480314965" top="0.78740157480314965" bottom="0.78740157480314965" header="0" footer="0"/>
  <pageSetup paperSize="9" scale="65" fitToHeight="0" orientation="landscape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9"/>
  <sheetViews>
    <sheetView view="pageBreakPreview" topLeftCell="A49" zoomScale="86" zoomScaleNormal="75" zoomScaleSheetLayoutView="86" workbookViewId="0">
      <selection activeCell="D21" sqref="D21"/>
    </sheetView>
  </sheetViews>
  <sheetFormatPr defaultRowHeight="15"/>
  <cols>
    <col min="1" max="1" width="16.5703125" style="21" customWidth="1"/>
    <col min="2" max="2" width="15.85546875" style="21" customWidth="1"/>
    <col min="3" max="3" width="15.42578125" style="21" customWidth="1"/>
    <col min="4" max="4" width="71.7109375" style="21" customWidth="1"/>
    <col min="5" max="5" width="52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>
      <c r="A1" s="20"/>
      <c r="B1" s="20"/>
      <c r="C1" s="20"/>
      <c r="D1" s="20"/>
      <c r="E1" s="20"/>
      <c r="F1" s="20"/>
      <c r="G1" s="20"/>
      <c r="H1" s="20"/>
    </row>
    <row r="2" spans="1:11" ht="15.75">
      <c r="A2" s="20"/>
      <c r="B2" s="20"/>
      <c r="C2" s="20"/>
      <c r="D2" s="20"/>
      <c r="E2" s="20"/>
      <c r="F2" s="20"/>
      <c r="G2" s="20"/>
      <c r="H2" s="20"/>
    </row>
    <row r="3" spans="1:11" ht="15.75">
      <c r="A3" s="20"/>
      <c r="B3" s="20"/>
      <c r="C3" s="20"/>
      <c r="D3" s="20"/>
      <c r="E3" s="20"/>
      <c r="F3" s="20"/>
      <c r="G3" s="20"/>
      <c r="H3" s="20"/>
    </row>
    <row r="4" spans="1:11" ht="15.75">
      <c r="A4" s="505" t="s">
        <v>604</v>
      </c>
      <c r="B4" s="20"/>
      <c r="C4" s="20"/>
      <c r="D4" s="20"/>
      <c r="E4" s="20"/>
      <c r="F4" s="20"/>
      <c r="G4" s="20"/>
      <c r="H4" s="20"/>
    </row>
    <row r="5" spans="1:11" ht="15.75">
      <c r="A5" s="504" t="s">
        <v>567</v>
      </c>
      <c r="B5" s="20"/>
      <c r="C5" s="20"/>
      <c r="D5" s="20"/>
      <c r="E5" s="20"/>
      <c r="F5" s="20"/>
      <c r="G5" s="20"/>
      <c r="H5" s="20"/>
    </row>
    <row r="6" spans="1:11" ht="15.75">
      <c r="A6" s="20"/>
      <c r="B6" s="20"/>
      <c r="C6" s="20"/>
      <c r="D6" s="20"/>
      <c r="E6" s="20"/>
      <c r="F6" s="20"/>
      <c r="G6" s="20"/>
      <c r="H6" s="20"/>
    </row>
    <row r="7" spans="1:11" ht="18.75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>
      <c r="A11" s="154" t="s">
        <v>595</v>
      </c>
      <c r="B11" s="154" t="s">
        <v>596</v>
      </c>
      <c r="C11" s="154" t="s">
        <v>420</v>
      </c>
      <c r="D11" s="154" t="s">
        <v>597</v>
      </c>
      <c r="E11" s="154" t="s">
        <v>598</v>
      </c>
      <c r="F11" s="154" t="s">
        <v>599</v>
      </c>
      <c r="G11" s="154" t="s">
        <v>600</v>
      </c>
      <c r="H11" s="154" t="s">
        <v>601</v>
      </c>
      <c r="I11" s="154" t="s">
        <v>602</v>
      </c>
      <c r="J11" s="154" t="s">
        <v>603</v>
      </c>
      <c r="K11" s="127" t="s">
        <v>78</v>
      </c>
    </row>
    <row r="12" spans="1:11" s="205" customFormat="1" ht="19.5" customHeight="1">
      <c r="A12" s="203">
        <v>1</v>
      </c>
      <c r="B12" s="203">
        <v>2</v>
      </c>
      <c r="C12" s="203">
        <v>3</v>
      </c>
      <c r="D12" s="203">
        <v>4</v>
      </c>
      <c r="E12" s="203">
        <v>5</v>
      </c>
      <c r="F12" s="203">
        <v>6</v>
      </c>
      <c r="G12" s="203">
        <v>7</v>
      </c>
      <c r="H12" s="203">
        <v>8</v>
      </c>
      <c r="I12" s="203">
        <v>9</v>
      </c>
      <c r="J12" s="203">
        <v>10</v>
      </c>
      <c r="K12" s="204">
        <v>8</v>
      </c>
    </row>
    <row r="13" spans="1:11" s="23" customFormat="1" ht="40.5" customHeight="1">
      <c r="A13" s="295" t="s">
        <v>176</v>
      </c>
      <c r="B13" s="295"/>
      <c r="C13" s="295"/>
      <c r="D13" s="298" t="s">
        <v>167</v>
      </c>
      <c r="E13" s="299"/>
      <c r="F13" s="300"/>
      <c r="G13" s="300"/>
      <c r="H13" s="300"/>
      <c r="I13" s="300">
        <f>SUM(I14)</f>
        <v>2800000</v>
      </c>
      <c r="J13" s="300"/>
      <c r="K13" s="24"/>
    </row>
    <row r="14" spans="1:11" s="49" customFormat="1" ht="39.75" customHeight="1">
      <c r="A14" s="295" t="s">
        <v>177</v>
      </c>
      <c r="B14" s="295"/>
      <c r="C14" s="295"/>
      <c r="D14" s="298" t="s">
        <v>167</v>
      </c>
      <c r="E14" s="299"/>
      <c r="F14" s="300"/>
      <c r="G14" s="300"/>
      <c r="H14" s="300"/>
      <c r="I14" s="300">
        <f>SUM(I16:I23)</f>
        <v>2800000</v>
      </c>
      <c r="J14" s="300"/>
      <c r="K14" s="48" t="e">
        <f>SUM(#REF!)</f>
        <v>#REF!</v>
      </c>
    </row>
    <row r="15" spans="1:11" s="49" customFormat="1" ht="64.5" hidden="1" customHeight="1">
      <c r="A15" s="134" t="s">
        <v>219</v>
      </c>
      <c r="B15" s="134" t="s">
        <v>220</v>
      </c>
      <c r="C15" s="135" t="s">
        <v>60</v>
      </c>
      <c r="D15" s="136" t="s">
        <v>155</v>
      </c>
      <c r="E15" s="50" t="s">
        <v>287</v>
      </c>
      <c r="F15" s="51"/>
      <c r="G15" s="51"/>
      <c r="H15" s="51"/>
      <c r="I15" s="51"/>
      <c r="J15" s="51"/>
      <c r="K15" s="48"/>
    </row>
    <row r="16" spans="1:11" s="433" customFormat="1" ht="54.75" hidden="1" customHeight="1">
      <c r="A16" s="427" t="s">
        <v>219</v>
      </c>
      <c r="B16" s="427" t="s">
        <v>220</v>
      </c>
      <c r="C16" s="428" t="s">
        <v>60</v>
      </c>
      <c r="D16" s="429" t="s">
        <v>155</v>
      </c>
      <c r="E16" s="430" t="s">
        <v>524</v>
      </c>
      <c r="F16" s="431"/>
      <c r="G16" s="431"/>
      <c r="H16" s="431"/>
      <c r="I16" s="431"/>
      <c r="J16" s="431"/>
      <c r="K16" s="432"/>
    </row>
    <row r="17" spans="1:11" s="433" customFormat="1" ht="60" hidden="1" customHeight="1">
      <c r="A17" s="434" t="s">
        <v>288</v>
      </c>
      <c r="B17" s="434" t="s">
        <v>175</v>
      </c>
      <c r="C17" s="434" t="s">
        <v>47</v>
      </c>
      <c r="D17" s="285" t="s">
        <v>174</v>
      </c>
      <c r="E17" s="430"/>
      <c r="F17" s="431"/>
      <c r="G17" s="431"/>
      <c r="H17" s="431"/>
      <c r="I17" s="431"/>
      <c r="J17" s="431"/>
      <c r="K17" s="432"/>
    </row>
    <row r="18" spans="1:11" s="433" customFormat="1" ht="39.75" hidden="1" customHeight="1">
      <c r="A18" s="434" t="s">
        <v>193</v>
      </c>
      <c r="B18" s="434" t="s">
        <v>196</v>
      </c>
      <c r="C18" s="434" t="s">
        <v>55</v>
      </c>
      <c r="D18" s="435" t="s">
        <v>195</v>
      </c>
      <c r="E18" s="430"/>
      <c r="F18" s="431"/>
      <c r="G18" s="431"/>
      <c r="H18" s="431"/>
      <c r="I18" s="431"/>
      <c r="J18" s="431"/>
      <c r="K18" s="432"/>
    </row>
    <row r="19" spans="1:11" s="433" customFormat="1" ht="30" hidden="1" customHeight="1">
      <c r="A19" s="434" t="s">
        <v>203</v>
      </c>
      <c r="B19" s="434" t="s">
        <v>157</v>
      </c>
      <c r="C19" s="434" t="s">
        <v>55</v>
      </c>
      <c r="D19" s="435" t="s">
        <v>204</v>
      </c>
      <c r="E19" s="430"/>
      <c r="F19" s="431"/>
      <c r="G19" s="436"/>
      <c r="H19" s="436"/>
      <c r="I19" s="431"/>
      <c r="J19" s="437"/>
      <c r="K19" s="432"/>
    </row>
    <row r="20" spans="1:11" s="433" customFormat="1" ht="45" customHeight="1">
      <c r="A20" s="637" t="s">
        <v>587</v>
      </c>
      <c r="B20" s="637" t="s">
        <v>162</v>
      </c>
      <c r="C20" s="637" t="s">
        <v>294</v>
      </c>
      <c r="D20" s="638" t="s">
        <v>293</v>
      </c>
      <c r="E20" s="720" t="s">
        <v>592</v>
      </c>
      <c r="F20" s="431"/>
      <c r="G20" s="436"/>
      <c r="H20" s="436"/>
      <c r="I20" s="51">
        <v>6000000</v>
      </c>
      <c r="J20" s="440"/>
      <c r="K20" s="432"/>
    </row>
    <row r="21" spans="1:11" s="49" customFormat="1" ht="45" customHeight="1">
      <c r="A21" s="635" t="s">
        <v>447</v>
      </c>
      <c r="B21" s="635" t="s">
        <v>290</v>
      </c>
      <c r="C21" s="635" t="s">
        <v>439</v>
      </c>
      <c r="D21" s="636" t="s">
        <v>291</v>
      </c>
      <c r="E21" s="720"/>
      <c r="F21" s="51"/>
      <c r="G21" s="51"/>
      <c r="H21" s="51"/>
      <c r="I21" s="51">
        <v>-3200000</v>
      </c>
      <c r="J21" s="51"/>
      <c r="K21" s="48"/>
    </row>
    <row r="22" spans="1:11" s="433" customFormat="1" ht="38.25" hidden="1" customHeight="1">
      <c r="A22" s="438" t="s">
        <v>498</v>
      </c>
      <c r="B22" s="438" t="s">
        <v>500</v>
      </c>
      <c r="C22" s="438" t="s">
        <v>56</v>
      </c>
      <c r="D22" s="439" t="s">
        <v>502</v>
      </c>
      <c r="E22" s="430"/>
      <c r="F22" s="431"/>
      <c r="G22" s="436"/>
      <c r="H22" s="436"/>
      <c r="I22" s="431"/>
      <c r="J22" s="440"/>
      <c r="K22" s="432"/>
    </row>
    <row r="23" spans="1:11" s="433" customFormat="1" ht="37.5" hidden="1" customHeight="1">
      <c r="A23" s="434" t="s">
        <v>503</v>
      </c>
      <c r="B23" s="434" t="s">
        <v>504</v>
      </c>
      <c r="C23" s="434" t="s">
        <v>439</v>
      </c>
      <c r="D23" s="441" t="s">
        <v>505</v>
      </c>
      <c r="E23" s="430"/>
      <c r="F23" s="431"/>
      <c r="G23" s="436"/>
      <c r="H23" s="436"/>
      <c r="I23" s="431"/>
      <c r="J23" s="440"/>
      <c r="K23" s="432"/>
    </row>
    <row r="24" spans="1:11" s="49" customFormat="1" ht="43.5" customHeight="1">
      <c r="A24" s="295" t="s">
        <v>25</v>
      </c>
      <c r="B24" s="295"/>
      <c r="C24" s="295"/>
      <c r="D24" s="298" t="s">
        <v>171</v>
      </c>
      <c r="E24" s="299"/>
      <c r="F24" s="300"/>
      <c r="G24" s="300"/>
      <c r="H24" s="300"/>
      <c r="I24" s="300">
        <f>SUM(I25)</f>
        <v>12691684</v>
      </c>
      <c r="J24" s="645"/>
      <c r="K24" s="48"/>
    </row>
    <row r="25" spans="1:11" s="49" customFormat="1" ht="42.75" customHeight="1">
      <c r="A25" s="295" t="s">
        <v>26</v>
      </c>
      <c r="B25" s="295"/>
      <c r="C25" s="295"/>
      <c r="D25" s="298" t="s">
        <v>171</v>
      </c>
      <c r="E25" s="299"/>
      <c r="F25" s="300"/>
      <c r="G25" s="300"/>
      <c r="H25" s="300"/>
      <c r="I25" s="300">
        <f>SUM(I26:I39)</f>
        <v>12691684</v>
      </c>
      <c r="J25" s="645"/>
      <c r="K25" s="48"/>
    </row>
    <row r="26" spans="1:11" s="49" customFormat="1" ht="116.25" customHeight="1">
      <c r="A26" s="637" t="s">
        <v>572</v>
      </c>
      <c r="B26" s="637" t="s">
        <v>573</v>
      </c>
      <c r="C26" s="637" t="s">
        <v>53</v>
      </c>
      <c r="D26" s="638" t="s">
        <v>574</v>
      </c>
      <c r="E26" s="639" t="s">
        <v>579</v>
      </c>
      <c r="F26" s="640"/>
      <c r="G26" s="640"/>
      <c r="H26" s="640"/>
      <c r="I26" s="641">
        <v>1391684</v>
      </c>
      <c r="J26" s="642"/>
      <c r="K26" s="48"/>
    </row>
    <row r="27" spans="1:11" s="433" customFormat="1" ht="39.75" customHeight="1">
      <c r="A27" s="637" t="s">
        <v>292</v>
      </c>
      <c r="B27" s="637" t="s">
        <v>162</v>
      </c>
      <c r="C27" s="637" t="s">
        <v>294</v>
      </c>
      <c r="D27" s="638" t="s">
        <v>293</v>
      </c>
      <c r="E27" s="639" t="s">
        <v>588</v>
      </c>
      <c r="F27" s="643"/>
      <c r="G27" s="643"/>
      <c r="H27" s="643"/>
      <c r="I27" s="644">
        <v>835500</v>
      </c>
      <c r="J27" s="447"/>
      <c r="K27" s="432"/>
    </row>
    <row r="28" spans="1:11" s="433" customFormat="1" ht="40.5" customHeight="1">
      <c r="A28" s="637" t="s">
        <v>292</v>
      </c>
      <c r="B28" s="637" t="s">
        <v>162</v>
      </c>
      <c r="C28" s="637" t="s">
        <v>294</v>
      </c>
      <c r="D28" s="638" t="s">
        <v>293</v>
      </c>
      <c r="E28" s="639" t="s">
        <v>589</v>
      </c>
      <c r="F28" s="643"/>
      <c r="G28" s="643"/>
      <c r="H28" s="643"/>
      <c r="I28" s="644">
        <v>858500</v>
      </c>
      <c r="J28" s="447"/>
      <c r="K28" s="432"/>
    </row>
    <row r="29" spans="1:11" s="433" customFormat="1" ht="40.5" customHeight="1">
      <c r="A29" s="637" t="s">
        <v>292</v>
      </c>
      <c r="B29" s="637" t="s">
        <v>162</v>
      </c>
      <c r="C29" s="637" t="s">
        <v>294</v>
      </c>
      <c r="D29" s="638" t="s">
        <v>293</v>
      </c>
      <c r="E29" s="639" t="s">
        <v>590</v>
      </c>
      <c r="F29" s="643"/>
      <c r="G29" s="643"/>
      <c r="H29" s="643"/>
      <c r="I29" s="644">
        <v>306000</v>
      </c>
      <c r="J29" s="447"/>
      <c r="K29" s="432"/>
    </row>
    <row r="30" spans="1:11" s="433" customFormat="1" ht="59.25" customHeight="1">
      <c r="A30" s="637" t="s">
        <v>292</v>
      </c>
      <c r="B30" s="637" t="s">
        <v>162</v>
      </c>
      <c r="C30" s="637" t="s">
        <v>294</v>
      </c>
      <c r="D30" s="638" t="s">
        <v>293</v>
      </c>
      <c r="E30" s="50" t="s">
        <v>591</v>
      </c>
      <c r="F30" s="51"/>
      <c r="G30" s="51"/>
      <c r="H30" s="51"/>
      <c r="I30" s="51">
        <v>1200000</v>
      </c>
      <c r="J30" s="431"/>
      <c r="K30" s="432"/>
    </row>
    <row r="31" spans="1:11" s="49" customFormat="1" ht="60" customHeight="1">
      <c r="A31" s="637" t="s">
        <v>292</v>
      </c>
      <c r="B31" s="637" t="s">
        <v>162</v>
      </c>
      <c r="C31" s="637" t="s">
        <v>294</v>
      </c>
      <c r="D31" s="638" t="s">
        <v>293</v>
      </c>
      <c r="E31" s="639" t="s">
        <v>580</v>
      </c>
      <c r="F31" s="640"/>
      <c r="G31" s="640"/>
      <c r="H31" s="640"/>
      <c r="I31" s="641">
        <v>1500000</v>
      </c>
      <c r="J31" s="642"/>
      <c r="K31" s="48"/>
    </row>
    <row r="32" spans="1:11" s="433" customFormat="1" ht="78.75" customHeight="1">
      <c r="A32" s="637" t="s">
        <v>292</v>
      </c>
      <c r="B32" s="637" t="s">
        <v>162</v>
      </c>
      <c r="C32" s="637" t="s">
        <v>294</v>
      </c>
      <c r="D32" s="638" t="s">
        <v>293</v>
      </c>
      <c r="E32" s="639" t="s">
        <v>581</v>
      </c>
      <c r="F32" s="643"/>
      <c r="G32" s="643"/>
      <c r="H32" s="643"/>
      <c r="I32" s="644">
        <v>6600000</v>
      </c>
      <c r="J32" s="447"/>
      <c r="K32" s="432"/>
    </row>
    <row r="33" spans="1:11" s="433" customFormat="1" ht="39.75" hidden="1" customHeight="1">
      <c r="A33" s="438" t="s">
        <v>514</v>
      </c>
      <c r="B33" s="434" t="s">
        <v>512</v>
      </c>
      <c r="C33" s="434" t="s">
        <v>511</v>
      </c>
      <c r="D33" s="450" t="s">
        <v>510</v>
      </c>
      <c r="E33" s="444"/>
      <c r="F33" s="445"/>
      <c r="G33" s="445"/>
      <c r="H33" s="445"/>
      <c r="I33" s="446"/>
      <c r="J33" s="447"/>
      <c r="K33" s="432"/>
    </row>
    <row r="34" spans="1:11" s="433" customFormat="1" ht="30" hidden="1" customHeight="1">
      <c r="A34" s="438" t="s">
        <v>289</v>
      </c>
      <c r="B34" s="438" t="s">
        <v>290</v>
      </c>
      <c r="C34" s="438" t="s">
        <v>440</v>
      </c>
      <c r="D34" s="439" t="s">
        <v>291</v>
      </c>
      <c r="E34" s="444"/>
      <c r="F34" s="445"/>
      <c r="G34" s="445"/>
      <c r="H34" s="445"/>
      <c r="I34" s="446"/>
      <c r="J34" s="447"/>
      <c r="K34" s="432"/>
    </row>
    <row r="35" spans="1:11" s="433" customFormat="1" ht="28.5" hidden="1" customHeight="1">
      <c r="A35" s="438" t="s">
        <v>409</v>
      </c>
      <c r="B35" s="438" t="s">
        <v>410</v>
      </c>
      <c r="C35" s="438" t="s">
        <v>56</v>
      </c>
      <c r="D35" s="439" t="s">
        <v>411</v>
      </c>
      <c r="E35" s="444"/>
      <c r="F35" s="445"/>
      <c r="G35" s="445"/>
      <c r="H35" s="445"/>
      <c r="I35" s="446"/>
      <c r="J35" s="447"/>
      <c r="K35" s="432"/>
    </row>
    <row r="36" spans="1:11" s="433" customFormat="1" ht="39" hidden="1" customHeight="1">
      <c r="A36" s="438" t="s">
        <v>515</v>
      </c>
      <c r="B36" s="438" t="s">
        <v>516</v>
      </c>
      <c r="C36" s="438" t="s">
        <v>56</v>
      </c>
      <c r="D36" s="439" t="s">
        <v>517</v>
      </c>
      <c r="E36" s="444"/>
      <c r="F36" s="445"/>
      <c r="G36" s="445"/>
      <c r="H36" s="445"/>
      <c r="I36" s="446"/>
      <c r="J36" s="447"/>
      <c r="K36" s="432"/>
    </row>
    <row r="37" spans="1:11" s="433" customFormat="1" ht="29.25" hidden="1" customHeight="1">
      <c r="A37" s="438" t="s">
        <v>518</v>
      </c>
      <c r="B37" s="438" t="s">
        <v>214</v>
      </c>
      <c r="C37" s="434" t="s">
        <v>56</v>
      </c>
      <c r="D37" s="441" t="s">
        <v>215</v>
      </c>
      <c r="E37" s="430"/>
      <c r="F37" s="431"/>
      <c r="G37" s="431"/>
      <c r="H37" s="431"/>
      <c r="I37" s="431"/>
      <c r="J37" s="431"/>
      <c r="K37" s="432"/>
    </row>
    <row r="38" spans="1:11" s="433" customFormat="1" ht="40.5" hidden="1" customHeight="1">
      <c r="A38" s="434" t="s">
        <v>374</v>
      </c>
      <c r="B38" s="434" t="s">
        <v>373</v>
      </c>
      <c r="C38" s="434" t="s">
        <v>294</v>
      </c>
      <c r="D38" s="448" t="s">
        <v>372</v>
      </c>
      <c r="E38" s="430"/>
      <c r="F38" s="431"/>
      <c r="G38" s="431"/>
      <c r="H38" s="431"/>
      <c r="I38" s="431"/>
      <c r="J38" s="451"/>
      <c r="K38" s="432"/>
    </row>
    <row r="39" spans="1:11" s="433" customFormat="1" ht="29.25" hidden="1" customHeight="1">
      <c r="A39" s="427" t="s">
        <v>520</v>
      </c>
      <c r="B39" s="434" t="s">
        <v>229</v>
      </c>
      <c r="C39" s="434" t="s">
        <v>58</v>
      </c>
      <c r="D39" s="435" t="s">
        <v>230</v>
      </c>
      <c r="E39" s="430"/>
      <c r="F39" s="431"/>
      <c r="G39" s="431"/>
      <c r="H39" s="431"/>
      <c r="I39" s="431"/>
      <c r="J39" s="451"/>
      <c r="K39" s="452"/>
    </row>
    <row r="40" spans="1:11" s="49" customFormat="1" ht="47.25" customHeight="1">
      <c r="A40" s="295" t="s">
        <v>246</v>
      </c>
      <c r="B40" s="295"/>
      <c r="C40" s="295"/>
      <c r="D40" s="677" t="s">
        <v>168</v>
      </c>
      <c r="E40" s="678"/>
      <c r="F40" s="678"/>
      <c r="G40" s="678"/>
      <c r="H40" s="678"/>
      <c r="I40" s="688">
        <f>SUM(I41)</f>
        <v>4236392.63</v>
      </c>
      <c r="J40" s="679"/>
      <c r="K40" s="680"/>
    </row>
    <row r="41" spans="1:11" s="53" customFormat="1" ht="45" customHeight="1">
      <c r="A41" s="295" t="s">
        <v>245</v>
      </c>
      <c r="B41" s="295"/>
      <c r="C41" s="295"/>
      <c r="D41" s="677" t="s">
        <v>168</v>
      </c>
      <c r="E41" s="678"/>
      <c r="F41" s="678"/>
      <c r="G41" s="678"/>
      <c r="H41" s="678"/>
      <c r="I41" s="688">
        <f>SUM(I44:I47,I49)</f>
        <v>4236392.63</v>
      </c>
      <c r="J41" s="679"/>
      <c r="K41" s="52"/>
    </row>
    <row r="42" spans="1:11" s="462" customFormat="1" ht="45.75" hidden="1" customHeight="1">
      <c r="A42" s="434" t="s">
        <v>244</v>
      </c>
      <c r="B42" s="434" t="s">
        <v>173</v>
      </c>
      <c r="C42" s="434" t="s">
        <v>47</v>
      </c>
      <c r="D42" s="448" t="s">
        <v>172</v>
      </c>
      <c r="E42" s="458"/>
      <c r="F42" s="458"/>
      <c r="G42" s="458"/>
      <c r="H42" s="458"/>
      <c r="I42" s="459"/>
      <c r="J42" s="460"/>
      <c r="K42" s="461"/>
    </row>
    <row r="43" spans="1:11" s="462" customFormat="1" ht="63" hidden="1" customHeight="1">
      <c r="A43" s="449" t="s">
        <v>464</v>
      </c>
      <c r="B43" s="434" t="s">
        <v>465</v>
      </c>
      <c r="C43" s="434" t="s">
        <v>294</v>
      </c>
      <c r="D43" s="448" t="s">
        <v>466</v>
      </c>
      <c r="E43" s="463" t="s">
        <v>476</v>
      </c>
      <c r="F43" s="458"/>
      <c r="G43" s="458"/>
      <c r="H43" s="458"/>
      <c r="I43" s="460"/>
      <c r="J43" s="460"/>
      <c r="K43" s="461"/>
    </row>
    <row r="44" spans="1:11" s="462" customFormat="1" ht="75.75" customHeight="1">
      <c r="A44" s="647" t="s">
        <v>464</v>
      </c>
      <c r="B44" s="648" t="s">
        <v>465</v>
      </c>
      <c r="C44" s="648" t="s">
        <v>294</v>
      </c>
      <c r="D44" s="646" t="s">
        <v>466</v>
      </c>
      <c r="E44" s="649" t="s">
        <v>582</v>
      </c>
      <c r="F44" s="675"/>
      <c r="G44" s="675"/>
      <c r="H44" s="675"/>
      <c r="I44" s="676">
        <v>1213675</v>
      </c>
      <c r="J44" s="460"/>
      <c r="K44" s="461"/>
    </row>
    <row r="45" spans="1:11" s="462" customFormat="1" ht="72.75" customHeight="1">
      <c r="A45" s="647" t="s">
        <v>464</v>
      </c>
      <c r="B45" s="648" t="s">
        <v>465</v>
      </c>
      <c r="C45" s="648" t="s">
        <v>294</v>
      </c>
      <c r="D45" s="646" t="s">
        <v>466</v>
      </c>
      <c r="E45" s="649" t="s">
        <v>583</v>
      </c>
      <c r="F45" s="675"/>
      <c r="G45" s="675"/>
      <c r="H45" s="675"/>
      <c r="I45" s="676">
        <v>1024840</v>
      </c>
      <c r="J45" s="460"/>
      <c r="K45" s="461"/>
    </row>
    <row r="46" spans="1:11" s="462" customFormat="1" ht="126.75" customHeight="1">
      <c r="A46" s="647" t="s">
        <v>464</v>
      </c>
      <c r="B46" s="648" t="s">
        <v>465</v>
      </c>
      <c r="C46" s="648" t="s">
        <v>294</v>
      </c>
      <c r="D46" s="646" t="s">
        <v>466</v>
      </c>
      <c r="E46" s="649" t="s">
        <v>593</v>
      </c>
      <c r="F46" s="675"/>
      <c r="G46" s="675"/>
      <c r="H46" s="675"/>
      <c r="I46" s="676">
        <v>106171</v>
      </c>
      <c r="J46" s="460"/>
      <c r="K46" s="461"/>
    </row>
    <row r="47" spans="1:11" s="462" customFormat="1" ht="75" customHeight="1">
      <c r="A47" s="647" t="s">
        <v>301</v>
      </c>
      <c r="B47" s="647" t="s">
        <v>63</v>
      </c>
      <c r="C47" s="681" t="s">
        <v>49</v>
      </c>
      <c r="D47" s="682" t="s">
        <v>299</v>
      </c>
      <c r="E47" s="649"/>
      <c r="F47" s="675"/>
      <c r="G47" s="675"/>
      <c r="H47" s="675"/>
      <c r="I47" s="686">
        <v>1171706.6299999999</v>
      </c>
      <c r="J47" s="460"/>
      <c r="K47" s="461"/>
    </row>
    <row r="48" spans="1:11" s="462" customFormat="1" ht="39.75" customHeight="1">
      <c r="A48" s="683"/>
      <c r="B48" s="683"/>
      <c r="C48" s="684"/>
      <c r="D48" s="685" t="s">
        <v>575</v>
      </c>
      <c r="E48" s="649"/>
      <c r="F48" s="675"/>
      <c r="G48" s="675"/>
      <c r="H48" s="675"/>
      <c r="I48" s="687">
        <v>1171706.6299999999</v>
      </c>
      <c r="J48" s="460"/>
      <c r="K48" s="461"/>
    </row>
    <row r="49" spans="1:11" s="462" customFormat="1" ht="29.25" customHeight="1">
      <c r="A49" s="647" t="s">
        <v>577</v>
      </c>
      <c r="B49" s="647" t="s">
        <v>229</v>
      </c>
      <c r="C49" s="647" t="s">
        <v>58</v>
      </c>
      <c r="D49" s="674" t="s">
        <v>381</v>
      </c>
      <c r="E49" s="675"/>
      <c r="F49" s="675"/>
      <c r="G49" s="675"/>
      <c r="H49" s="675"/>
      <c r="I49" s="676">
        <v>720000</v>
      </c>
      <c r="J49" s="460"/>
      <c r="K49" s="461"/>
    </row>
    <row r="50" spans="1:11" s="462" customFormat="1" ht="29.25" hidden="1" customHeight="1">
      <c r="A50" s="449" t="s">
        <v>310</v>
      </c>
      <c r="B50" s="449" t="s">
        <v>311</v>
      </c>
      <c r="C50" s="294" t="s">
        <v>52</v>
      </c>
      <c r="D50" s="464" t="s">
        <v>306</v>
      </c>
      <c r="E50" s="458"/>
      <c r="F50" s="458"/>
      <c r="G50" s="458"/>
      <c r="H50" s="458"/>
      <c r="I50" s="460"/>
      <c r="J50" s="460"/>
      <c r="K50" s="461"/>
    </row>
    <row r="51" spans="1:11" s="462" customFormat="1" ht="31.5" hidden="1" customHeight="1">
      <c r="A51" s="449" t="s">
        <v>315</v>
      </c>
      <c r="B51" s="449" t="s">
        <v>316</v>
      </c>
      <c r="C51" s="294" t="s">
        <v>52</v>
      </c>
      <c r="D51" s="464" t="s">
        <v>308</v>
      </c>
      <c r="E51" s="458"/>
      <c r="F51" s="458"/>
      <c r="G51" s="458"/>
      <c r="H51" s="458"/>
      <c r="I51" s="460"/>
      <c r="J51" s="460"/>
      <c r="K51" s="461"/>
    </row>
    <row r="52" spans="1:11" s="462" customFormat="1" ht="37.5" hidden="1" customHeight="1">
      <c r="A52" s="449" t="s">
        <v>318</v>
      </c>
      <c r="B52" s="449" t="s">
        <v>319</v>
      </c>
      <c r="C52" s="294" t="s">
        <v>53</v>
      </c>
      <c r="D52" s="464" t="s">
        <v>317</v>
      </c>
      <c r="E52" s="458"/>
      <c r="F52" s="458"/>
      <c r="G52" s="458"/>
      <c r="H52" s="458"/>
      <c r="I52" s="460"/>
      <c r="J52" s="460"/>
      <c r="K52" s="461"/>
    </row>
    <row r="53" spans="1:11" s="457" customFormat="1" ht="53.25" hidden="1" customHeight="1">
      <c r="A53" s="442" t="s">
        <v>242</v>
      </c>
      <c r="B53" s="442"/>
      <c r="C53" s="442"/>
      <c r="D53" s="453" t="s">
        <v>169</v>
      </c>
      <c r="E53" s="454"/>
      <c r="F53" s="454"/>
      <c r="G53" s="454"/>
      <c r="H53" s="454"/>
      <c r="I53" s="455">
        <f>SUM(I54)</f>
        <v>0</v>
      </c>
      <c r="J53" s="455"/>
      <c r="K53" s="456"/>
    </row>
    <row r="54" spans="1:11" s="457" customFormat="1" ht="50.25" hidden="1" customHeight="1">
      <c r="A54" s="442" t="s">
        <v>241</v>
      </c>
      <c r="B54" s="442"/>
      <c r="C54" s="442"/>
      <c r="D54" s="453" t="s">
        <v>169</v>
      </c>
      <c r="E54" s="454"/>
      <c r="F54" s="454"/>
      <c r="G54" s="454"/>
      <c r="H54" s="454"/>
      <c r="I54" s="455">
        <f>SUM(I55:I57)</f>
        <v>0</v>
      </c>
      <c r="J54" s="455"/>
      <c r="K54" s="456"/>
    </row>
    <row r="55" spans="1:11" s="457" customFormat="1" ht="40.5" hidden="1" customHeight="1">
      <c r="A55" s="434" t="s">
        <v>247</v>
      </c>
      <c r="B55" s="434" t="s">
        <v>173</v>
      </c>
      <c r="C55" s="434" t="s">
        <v>47</v>
      </c>
      <c r="D55" s="448" t="s">
        <v>172</v>
      </c>
      <c r="E55" s="430"/>
      <c r="F55" s="431"/>
      <c r="G55" s="436"/>
      <c r="H55" s="436"/>
      <c r="I55" s="431"/>
      <c r="J55" s="431"/>
      <c r="K55" s="456"/>
    </row>
    <row r="56" spans="1:11" s="457" customFormat="1" ht="64.5" hidden="1" customHeight="1">
      <c r="A56" s="293" t="s">
        <v>259</v>
      </c>
      <c r="B56" s="293" t="s">
        <v>164</v>
      </c>
      <c r="C56" s="294" t="s">
        <v>63</v>
      </c>
      <c r="D56" s="464" t="s">
        <v>20</v>
      </c>
      <c r="E56" s="430"/>
      <c r="F56" s="431"/>
      <c r="G56" s="436"/>
      <c r="H56" s="436"/>
      <c r="I56" s="431"/>
      <c r="J56" s="431"/>
      <c r="K56" s="456"/>
    </row>
    <row r="57" spans="1:11" s="457" customFormat="1" ht="42" hidden="1" customHeight="1">
      <c r="A57" s="293" t="s">
        <v>261</v>
      </c>
      <c r="B57" s="293" t="s">
        <v>165</v>
      </c>
      <c r="C57" s="294" t="s">
        <v>62</v>
      </c>
      <c r="D57" s="464" t="s">
        <v>260</v>
      </c>
      <c r="E57" s="430"/>
      <c r="F57" s="431"/>
      <c r="G57" s="436"/>
      <c r="H57" s="436"/>
      <c r="I57" s="431"/>
      <c r="J57" s="431"/>
      <c r="K57" s="456"/>
    </row>
    <row r="58" spans="1:11" s="457" customFormat="1" ht="46.5" hidden="1" customHeight="1">
      <c r="A58" s="442" t="s">
        <v>23</v>
      </c>
      <c r="B58" s="442"/>
      <c r="C58" s="442"/>
      <c r="D58" s="453" t="s">
        <v>349</v>
      </c>
      <c r="E58" s="454"/>
      <c r="F58" s="454"/>
      <c r="G58" s="454"/>
      <c r="H58" s="454"/>
      <c r="I58" s="455">
        <f>SUM(I59)</f>
        <v>0</v>
      </c>
      <c r="J58" s="455"/>
      <c r="K58" s="456"/>
    </row>
    <row r="59" spans="1:11" s="457" customFormat="1" ht="46.5" hidden="1" customHeight="1">
      <c r="A59" s="442" t="s">
        <v>24</v>
      </c>
      <c r="B59" s="442"/>
      <c r="C59" s="442"/>
      <c r="D59" s="453" t="s">
        <v>349</v>
      </c>
      <c r="E59" s="454"/>
      <c r="F59" s="454"/>
      <c r="G59" s="454"/>
      <c r="H59" s="454"/>
      <c r="I59" s="455">
        <f>SUM(I60:I64)</f>
        <v>0</v>
      </c>
      <c r="J59" s="455"/>
      <c r="K59" s="456"/>
    </row>
    <row r="60" spans="1:11" s="457" customFormat="1" ht="40.5" hidden="1" customHeight="1">
      <c r="A60" s="434" t="s">
        <v>273</v>
      </c>
      <c r="B60" s="434" t="s">
        <v>173</v>
      </c>
      <c r="C60" s="434" t="s">
        <v>47</v>
      </c>
      <c r="D60" s="448" t="s">
        <v>172</v>
      </c>
      <c r="E60" s="458"/>
      <c r="F60" s="458"/>
      <c r="G60" s="458"/>
      <c r="H60" s="458"/>
      <c r="I60" s="465"/>
      <c r="J60" s="466"/>
      <c r="K60" s="456"/>
    </row>
    <row r="61" spans="1:11" s="457" customFormat="1" ht="57" hidden="1" customHeight="1">
      <c r="A61" s="449" t="s">
        <v>277</v>
      </c>
      <c r="B61" s="449" t="s">
        <v>285</v>
      </c>
      <c r="C61" s="449" t="s">
        <v>51</v>
      </c>
      <c r="D61" s="467" t="s">
        <v>284</v>
      </c>
      <c r="E61" s="458"/>
      <c r="F61" s="458"/>
      <c r="G61" s="458"/>
      <c r="H61" s="458"/>
      <c r="I61" s="465"/>
      <c r="J61" s="468"/>
      <c r="K61" s="456"/>
    </row>
    <row r="62" spans="1:11" s="457" customFormat="1" ht="30.75" hidden="1" customHeight="1">
      <c r="A62" s="449" t="s">
        <v>272</v>
      </c>
      <c r="B62" s="449" t="s">
        <v>274</v>
      </c>
      <c r="C62" s="449" t="s">
        <v>64</v>
      </c>
      <c r="D62" s="467" t="s">
        <v>271</v>
      </c>
      <c r="E62" s="458"/>
      <c r="F62" s="458"/>
      <c r="G62" s="458"/>
      <c r="H62" s="458"/>
      <c r="I62" s="465"/>
      <c r="J62" s="468"/>
      <c r="K62" s="456"/>
    </row>
    <row r="63" spans="1:11" s="457" customFormat="1" ht="39.75" hidden="1" customHeight="1">
      <c r="A63" s="449" t="s">
        <v>275</v>
      </c>
      <c r="B63" s="449" t="s">
        <v>166</v>
      </c>
      <c r="C63" s="449" t="s">
        <v>65</v>
      </c>
      <c r="D63" s="443" t="s">
        <v>276</v>
      </c>
      <c r="E63" s="458"/>
      <c r="F63" s="458"/>
      <c r="G63" s="458"/>
      <c r="H63" s="458"/>
      <c r="I63" s="465"/>
      <c r="J63" s="468"/>
      <c r="K63" s="456"/>
    </row>
    <row r="64" spans="1:11" s="457" customFormat="1" ht="39" hidden="1" customHeight="1">
      <c r="A64" s="427" t="s">
        <v>278</v>
      </c>
      <c r="B64" s="427" t="s">
        <v>279</v>
      </c>
      <c r="C64" s="427" t="s">
        <v>66</v>
      </c>
      <c r="D64" s="469" t="s">
        <v>280</v>
      </c>
      <c r="E64" s="458"/>
      <c r="F64" s="458"/>
      <c r="G64" s="458"/>
      <c r="H64" s="458"/>
      <c r="I64" s="465"/>
      <c r="J64" s="273"/>
      <c r="K64" s="456"/>
    </row>
    <row r="65" spans="1:11" s="457" customFormat="1" ht="43.5" hidden="1" customHeight="1">
      <c r="A65" s="442" t="s">
        <v>232</v>
      </c>
      <c r="B65" s="442"/>
      <c r="C65" s="442"/>
      <c r="D65" s="453" t="s">
        <v>170</v>
      </c>
      <c r="E65" s="454"/>
      <c r="F65" s="454"/>
      <c r="G65" s="454"/>
      <c r="H65" s="454"/>
      <c r="I65" s="455">
        <f>SUM(I66)</f>
        <v>0</v>
      </c>
      <c r="J65" s="470"/>
      <c r="K65" s="456"/>
    </row>
    <row r="66" spans="1:11" s="457" customFormat="1" ht="45" hidden="1" customHeight="1">
      <c r="A66" s="442" t="s">
        <v>233</v>
      </c>
      <c r="B66" s="442"/>
      <c r="C66" s="442"/>
      <c r="D66" s="453" t="s">
        <v>170</v>
      </c>
      <c r="E66" s="454"/>
      <c r="F66" s="454"/>
      <c r="G66" s="454"/>
      <c r="H66" s="454"/>
      <c r="I66" s="455">
        <f>SUM(I67)</f>
        <v>0</v>
      </c>
      <c r="J66" s="470"/>
      <c r="K66" s="456"/>
    </row>
    <row r="67" spans="1:11" s="457" customFormat="1" ht="41.25" hidden="1" customHeight="1">
      <c r="A67" s="434" t="s">
        <v>231</v>
      </c>
      <c r="B67" s="434" t="s">
        <v>173</v>
      </c>
      <c r="C67" s="434" t="s">
        <v>47</v>
      </c>
      <c r="D67" s="448" t="s">
        <v>172</v>
      </c>
      <c r="E67" s="458"/>
      <c r="F67" s="458"/>
      <c r="G67" s="458"/>
      <c r="H67" s="458"/>
      <c r="I67" s="460"/>
      <c r="J67" s="471"/>
      <c r="K67" s="456"/>
    </row>
    <row r="68" spans="1:11" s="53" customFormat="1" ht="42.75" customHeight="1">
      <c r="A68" s="149"/>
      <c r="B68" s="149"/>
      <c r="C68" s="46"/>
      <c r="D68" s="153" t="s">
        <v>80</v>
      </c>
      <c r="E68" s="47"/>
      <c r="F68" s="147"/>
      <c r="G68" s="47"/>
      <c r="H68" s="47"/>
      <c r="I68" s="689">
        <f>SUM(I14,I25,I41,I54,I59,I66)</f>
        <v>19728076.629999999</v>
      </c>
      <c r="J68" s="152"/>
      <c r="K68" s="52"/>
    </row>
    <row r="69" spans="1:11" ht="47.25" customHeight="1">
      <c r="A69" s="25"/>
      <c r="B69" s="25"/>
      <c r="C69" s="25"/>
      <c r="D69" s="22"/>
      <c r="E69" s="22"/>
      <c r="F69" s="22"/>
      <c r="G69" s="22"/>
      <c r="H69" s="22"/>
      <c r="I69" s="22"/>
      <c r="J69" s="22"/>
      <c r="K69" s="22"/>
    </row>
    <row r="70" spans="1:11" ht="40.5" customHeight="1">
      <c r="A70" s="25"/>
      <c r="B70" s="25"/>
      <c r="C70" s="25"/>
      <c r="D70" s="26"/>
      <c r="E70" s="26"/>
      <c r="F70" s="26"/>
      <c r="G70" s="26"/>
      <c r="H70" s="26"/>
      <c r="I70" s="20"/>
      <c r="J70" s="20"/>
      <c r="K70" s="20"/>
    </row>
    <row r="71" spans="1:11" ht="18.75">
      <c r="A71" s="25"/>
      <c r="B71" s="25"/>
      <c r="C71" s="25"/>
      <c r="D71" s="22"/>
      <c r="E71" s="22"/>
      <c r="F71" s="22"/>
      <c r="G71" s="22"/>
      <c r="H71" s="22"/>
      <c r="I71" s="20"/>
      <c r="J71" s="20"/>
      <c r="K71" s="20"/>
    </row>
    <row r="72" spans="1:11" ht="20.25">
      <c r="A72" s="27"/>
      <c r="B72" s="27"/>
      <c r="C72" s="27"/>
      <c r="D72" s="28"/>
      <c r="E72" s="28"/>
      <c r="F72" s="28"/>
      <c r="G72" s="28"/>
      <c r="H72" s="28"/>
      <c r="I72" s="20"/>
      <c r="J72" s="20"/>
      <c r="K72" s="20"/>
    </row>
    <row r="73" spans="1:11" ht="15.75">
      <c r="I73" s="20"/>
      <c r="J73" s="20"/>
      <c r="K73" s="20"/>
    </row>
    <row r="77" spans="1:11" ht="15.75">
      <c r="E77" s="29"/>
      <c r="F77" s="30"/>
      <c r="G77" s="31"/>
      <c r="H77" s="31"/>
    </row>
    <row r="78" spans="1:11">
      <c r="E78" s="29"/>
      <c r="F78" s="32"/>
      <c r="G78" s="31"/>
      <c r="H78" s="31"/>
    </row>
    <row r="79" spans="1:11">
      <c r="E79" s="31"/>
      <c r="F79" s="31"/>
      <c r="G79" s="31"/>
      <c r="H79" s="31"/>
    </row>
  </sheetData>
  <phoneticPr fontId="4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M89"/>
  <sheetViews>
    <sheetView view="pageBreakPreview" topLeftCell="A47" zoomScale="90" zoomScaleNormal="82" zoomScaleSheetLayoutView="90" workbookViewId="0">
      <selection activeCell="P81" sqref="P81"/>
    </sheetView>
  </sheetViews>
  <sheetFormatPr defaultRowHeight="12.75"/>
  <cols>
    <col min="1" max="1" width="13.28515625" style="19" customWidth="1"/>
    <col min="2" max="2" width="12.140625" style="19" customWidth="1"/>
    <col min="3" max="3" width="15.42578125" style="19" customWidth="1"/>
    <col min="4" max="4" width="58.42578125" style="19" customWidth="1"/>
    <col min="5" max="5" width="55.5703125" style="19" customWidth="1"/>
    <col min="6" max="6" width="25" style="146" customWidth="1"/>
    <col min="7" max="7" width="15.42578125" style="313" customWidth="1"/>
    <col min="8" max="8" width="14.85546875" style="143" customWidth="1"/>
    <col min="9" max="9" width="14.85546875" style="19" customWidth="1"/>
    <col min="10" max="10" width="15.140625" style="19" customWidth="1"/>
    <col min="11" max="11" width="18.28515625" style="19" hidden="1" customWidth="1"/>
    <col min="12" max="12" width="17.28515625" style="19" hidden="1" customWidth="1"/>
    <col min="13" max="13" width="16" style="19" customWidth="1"/>
    <col min="14" max="16384" width="9.140625" style="19"/>
  </cols>
  <sheetData>
    <row r="3" spans="1:13" ht="3.75" customHeight="1"/>
    <row r="4" spans="1:13" ht="20.25" customHeight="1"/>
    <row r="5" spans="1:13" ht="27.75" customHeight="1">
      <c r="A5" s="867" t="s">
        <v>604</v>
      </c>
      <c r="B5" s="782"/>
    </row>
    <row r="6" spans="1:13" ht="18.75" customHeight="1">
      <c r="A6" s="868" t="s">
        <v>567</v>
      </c>
      <c r="B6" s="782"/>
    </row>
    <row r="7" spans="1:13" ht="18.75" customHeight="1">
      <c r="D7" s="869"/>
      <c r="E7" s="869"/>
      <c r="F7" s="869"/>
      <c r="G7" s="869"/>
      <c r="H7" s="869"/>
      <c r="I7" s="869"/>
    </row>
    <row r="8" spans="1:13" ht="18.75">
      <c r="D8" s="870"/>
      <c r="E8" s="870"/>
      <c r="F8" s="870"/>
      <c r="G8" s="870"/>
      <c r="H8" s="870"/>
      <c r="I8" s="870"/>
      <c r="J8" s="870"/>
    </row>
    <row r="9" spans="1:13" ht="27" customHeight="1">
      <c r="D9" s="80"/>
      <c r="E9" s="80"/>
      <c r="F9" s="331"/>
      <c r="G9" s="271"/>
      <c r="H9" s="80"/>
      <c r="I9" s="80"/>
      <c r="J9" s="80"/>
    </row>
    <row r="10" spans="1:13" ht="15" customHeight="1">
      <c r="E10" s="81"/>
      <c r="F10" s="332"/>
      <c r="G10" s="271"/>
      <c r="H10" s="82"/>
      <c r="I10" s="83" t="s">
        <v>0</v>
      </c>
    </row>
    <row r="11" spans="1:13" s="193" customFormat="1" ht="27" customHeight="1">
      <c r="A11" s="873" t="s">
        <v>595</v>
      </c>
      <c r="B11" s="873" t="s">
        <v>596</v>
      </c>
      <c r="C11" s="873" t="s">
        <v>420</v>
      </c>
      <c r="D11" s="874" t="s">
        <v>597</v>
      </c>
      <c r="E11" s="875" t="s">
        <v>435</v>
      </c>
      <c r="F11" s="875" t="s">
        <v>436</v>
      </c>
      <c r="G11" s="876" t="s">
        <v>421</v>
      </c>
      <c r="H11" s="877" t="s">
        <v>75</v>
      </c>
      <c r="I11" s="871" t="s">
        <v>76</v>
      </c>
      <c r="J11" s="872"/>
    </row>
    <row r="12" spans="1:13" s="193" customFormat="1" ht="86.25" customHeight="1">
      <c r="A12" s="811"/>
      <c r="B12" s="811"/>
      <c r="C12" s="811"/>
      <c r="D12" s="811"/>
      <c r="E12" s="811"/>
      <c r="F12" s="806"/>
      <c r="G12" s="811"/>
      <c r="H12" s="811"/>
      <c r="I12" s="192" t="s">
        <v>416</v>
      </c>
      <c r="J12" s="196" t="s">
        <v>422</v>
      </c>
    </row>
    <row r="13" spans="1:13" s="197" customFormat="1" ht="15.75" customHeight="1">
      <c r="A13" s="191">
        <v>1</v>
      </c>
      <c r="B13" s="191">
        <v>2</v>
      </c>
      <c r="C13" s="191">
        <v>3</v>
      </c>
      <c r="D13" s="191">
        <v>4</v>
      </c>
      <c r="E13" s="206">
        <v>5</v>
      </c>
      <c r="F13" s="206">
        <v>6</v>
      </c>
      <c r="G13" s="206">
        <v>7</v>
      </c>
      <c r="H13" s="206">
        <v>8</v>
      </c>
      <c r="I13" s="191">
        <v>9</v>
      </c>
      <c r="J13" s="206">
        <v>10</v>
      </c>
    </row>
    <row r="14" spans="1:13" ht="36.75" customHeight="1">
      <c r="A14" s="328" t="s">
        <v>176</v>
      </c>
      <c r="B14" s="328"/>
      <c r="C14" s="328"/>
      <c r="D14" s="329" t="s">
        <v>167</v>
      </c>
      <c r="E14" s="330"/>
      <c r="F14" s="333"/>
      <c r="G14" s="296">
        <f>SUM(G15)</f>
        <v>8188180</v>
      </c>
      <c r="H14" s="296">
        <f t="shared" ref="H14:J14" si="0">SUM(H15)</f>
        <v>5388180</v>
      </c>
      <c r="I14" s="296">
        <f t="shared" si="0"/>
        <v>2800000</v>
      </c>
      <c r="J14" s="296">
        <f t="shared" si="0"/>
        <v>2800000</v>
      </c>
      <c r="L14" s="148"/>
      <c r="M14" s="148"/>
    </row>
    <row r="15" spans="1:13" ht="34.5" customHeight="1">
      <c r="A15" s="328" t="s">
        <v>177</v>
      </c>
      <c r="B15" s="328"/>
      <c r="C15" s="328"/>
      <c r="D15" s="329" t="s">
        <v>167</v>
      </c>
      <c r="E15" s="330"/>
      <c r="F15" s="333"/>
      <c r="G15" s="296">
        <f>SUM(G16:G46)</f>
        <v>8188180</v>
      </c>
      <c r="H15" s="296">
        <f t="shared" ref="H15:J15" si="1">SUM(H16:H46)</f>
        <v>5388180</v>
      </c>
      <c r="I15" s="296">
        <f t="shared" si="1"/>
        <v>2800000</v>
      </c>
      <c r="J15" s="296">
        <f t="shared" si="1"/>
        <v>2800000</v>
      </c>
      <c r="K15" s="148">
        <f>SUM(H14:I14)</f>
        <v>8188180</v>
      </c>
    </row>
    <row r="16" spans="1:13" s="474" customFormat="1" ht="76.5" hidden="1" customHeight="1">
      <c r="A16" s="434" t="s">
        <v>492</v>
      </c>
      <c r="B16" s="434" t="s">
        <v>58</v>
      </c>
      <c r="C16" s="434" t="s">
        <v>59</v>
      </c>
      <c r="D16" s="448" t="s">
        <v>493</v>
      </c>
      <c r="E16" s="279" t="s">
        <v>531</v>
      </c>
      <c r="F16" s="156" t="s">
        <v>532</v>
      </c>
      <c r="G16" s="277">
        <f t="shared" ref="G16:G46" si="2">SUM(H16:I16)</f>
        <v>0</v>
      </c>
      <c r="H16" s="472"/>
      <c r="I16" s="472"/>
      <c r="J16" s="472"/>
      <c r="K16" s="473"/>
    </row>
    <row r="17" spans="1:11" s="694" customFormat="1" ht="58.5" customHeight="1">
      <c r="A17" s="648" t="s">
        <v>492</v>
      </c>
      <c r="B17" s="648" t="s">
        <v>58</v>
      </c>
      <c r="C17" s="648" t="s">
        <v>59</v>
      </c>
      <c r="D17" s="646" t="s">
        <v>493</v>
      </c>
      <c r="E17" s="690" t="s">
        <v>351</v>
      </c>
      <c r="F17" s="690" t="s">
        <v>584</v>
      </c>
      <c r="G17" s="691">
        <f t="shared" si="2"/>
        <v>2800000</v>
      </c>
      <c r="H17" s="692">
        <v>2800000</v>
      </c>
      <c r="I17" s="692"/>
      <c r="J17" s="692"/>
      <c r="K17" s="693"/>
    </row>
    <row r="18" spans="1:11" s="146" customFormat="1" ht="46.5" hidden="1" customHeight="1">
      <c r="A18" s="158" t="s">
        <v>180</v>
      </c>
      <c r="B18" s="158" t="s">
        <v>181</v>
      </c>
      <c r="C18" s="158" t="s">
        <v>46</v>
      </c>
      <c r="D18" s="475" t="s">
        <v>179</v>
      </c>
      <c r="E18" s="156" t="s">
        <v>529</v>
      </c>
      <c r="F18" s="156" t="s">
        <v>530</v>
      </c>
      <c r="G18" s="277">
        <f t="shared" si="2"/>
        <v>0</v>
      </c>
      <c r="H18" s="157"/>
      <c r="I18" s="476"/>
      <c r="J18" s="477"/>
    </row>
    <row r="19" spans="1:11" s="479" customFormat="1" ht="44.25" hidden="1" customHeight="1">
      <c r="A19" s="158" t="s">
        <v>183</v>
      </c>
      <c r="B19" s="158" t="s">
        <v>184</v>
      </c>
      <c r="C19" s="158" t="s">
        <v>86</v>
      </c>
      <c r="D19" s="450" t="s">
        <v>185</v>
      </c>
      <c r="E19" s="156" t="s">
        <v>529</v>
      </c>
      <c r="F19" s="156" t="s">
        <v>530</v>
      </c>
      <c r="G19" s="277">
        <f t="shared" si="2"/>
        <v>0</v>
      </c>
      <c r="H19" s="273"/>
      <c r="I19" s="476"/>
      <c r="J19" s="478"/>
    </row>
    <row r="20" spans="1:11" s="479" customFormat="1" ht="46.5" hidden="1" customHeight="1">
      <c r="A20" s="158" t="s">
        <v>186</v>
      </c>
      <c r="B20" s="158" t="s">
        <v>187</v>
      </c>
      <c r="C20" s="158" t="s">
        <v>86</v>
      </c>
      <c r="D20" s="448" t="s">
        <v>188</v>
      </c>
      <c r="E20" s="156" t="s">
        <v>529</v>
      </c>
      <c r="F20" s="156" t="s">
        <v>530</v>
      </c>
      <c r="G20" s="277">
        <f t="shared" si="2"/>
        <v>0</v>
      </c>
      <c r="H20" s="273"/>
      <c r="I20" s="157"/>
      <c r="J20" s="478"/>
    </row>
    <row r="21" spans="1:11" s="480" customFormat="1" ht="42.75" hidden="1" customHeight="1">
      <c r="A21" s="158" t="s">
        <v>189</v>
      </c>
      <c r="B21" s="158" t="s">
        <v>190</v>
      </c>
      <c r="C21" s="158" t="s">
        <v>86</v>
      </c>
      <c r="D21" s="475" t="s">
        <v>13</v>
      </c>
      <c r="E21" s="156" t="s">
        <v>529</v>
      </c>
      <c r="F21" s="156" t="s">
        <v>530</v>
      </c>
      <c r="G21" s="277">
        <f t="shared" si="2"/>
        <v>0</v>
      </c>
      <c r="H21" s="273"/>
      <c r="I21" s="157"/>
      <c r="J21" s="478"/>
    </row>
    <row r="22" spans="1:11" s="145" customFormat="1" ht="39.75" hidden="1" customHeight="1">
      <c r="A22" s="158" t="s">
        <v>182</v>
      </c>
      <c r="B22" s="158" t="s">
        <v>192</v>
      </c>
      <c r="C22" s="158" t="s">
        <v>86</v>
      </c>
      <c r="D22" s="475" t="s">
        <v>191</v>
      </c>
      <c r="E22" s="156" t="s">
        <v>529</v>
      </c>
      <c r="F22" s="156" t="s">
        <v>530</v>
      </c>
      <c r="G22" s="277">
        <f t="shared" si="2"/>
        <v>0</v>
      </c>
      <c r="H22" s="277"/>
      <c r="I22" s="157"/>
      <c r="J22" s="198"/>
    </row>
    <row r="23" spans="1:11" s="145" customFormat="1" ht="43.5" hidden="1" customHeight="1">
      <c r="A23" s="158" t="s">
        <v>194</v>
      </c>
      <c r="B23" s="158" t="s">
        <v>156</v>
      </c>
      <c r="C23" s="158" t="s">
        <v>55</v>
      </c>
      <c r="D23" s="481" t="s">
        <v>14</v>
      </c>
      <c r="E23" s="279" t="s">
        <v>362</v>
      </c>
      <c r="F23" s="156" t="s">
        <v>454</v>
      </c>
      <c r="G23" s="277">
        <f t="shared" si="2"/>
        <v>0</v>
      </c>
      <c r="H23" s="277"/>
      <c r="I23" s="157"/>
      <c r="J23" s="198"/>
    </row>
    <row r="24" spans="1:11" s="282" customFormat="1" ht="45" hidden="1" customHeight="1">
      <c r="A24" s="434" t="s">
        <v>193</v>
      </c>
      <c r="B24" s="434" t="s">
        <v>196</v>
      </c>
      <c r="C24" s="434" t="s">
        <v>55</v>
      </c>
      <c r="D24" s="435" t="s">
        <v>195</v>
      </c>
      <c r="E24" s="279" t="s">
        <v>362</v>
      </c>
      <c r="F24" s="156" t="s">
        <v>454</v>
      </c>
      <c r="G24" s="277">
        <f t="shared" si="2"/>
        <v>0</v>
      </c>
      <c r="H24" s="273"/>
      <c r="I24" s="157"/>
      <c r="J24" s="281"/>
    </row>
    <row r="25" spans="1:11" s="146" customFormat="1" ht="45" hidden="1" customHeight="1">
      <c r="A25" s="284" t="s">
        <v>197</v>
      </c>
      <c r="B25" s="158" t="s">
        <v>198</v>
      </c>
      <c r="C25" s="284" t="s">
        <v>55</v>
      </c>
      <c r="D25" s="475" t="s">
        <v>199</v>
      </c>
      <c r="E25" s="279" t="s">
        <v>362</v>
      </c>
      <c r="F25" s="156" t="s">
        <v>455</v>
      </c>
      <c r="G25" s="277">
        <f t="shared" si="2"/>
        <v>0</v>
      </c>
      <c r="H25" s="274"/>
      <c r="I25" s="276"/>
      <c r="J25" s="198"/>
    </row>
    <row r="26" spans="1:11" s="146" customFormat="1" ht="45" hidden="1" customHeight="1">
      <c r="A26" s="158" t="s">
        <v>200</v>
      </c>
      <c r="B26" s="158" t="s">
        <v>201</v>
      </c>
      <c r="C26" s="158" t="s">
        <v>55</v>
      </c>
      <c r="D26" s="278" t="s">
        <v>202</v>
      </c>
      <c r="E26" s="279" t="s">
        <v>362</v>
      </c>
      <c r="F26" s="156" t="s">
        <v>454</v>
      </c>
      <c r="G26" s="277">
        <f t="shared" si="2"/>
        <v>0</v>
      </c>
      <c r="H26" s="273"/>
      <c r="I26" s="157"/>
      <c r="J26" s="199"/>
    </row>
    <row r="27" spans="1:11" s="146" customFormat="1" ht="75.75" hidden="1" customHeight="1">
      <c r="A27" s="284" t="s">
        <v>205</v>
      </c>
      <c r="B27" s="158" t="s">
        <v>158</v>
      </c>
      <c r="C27" s="284" t="s">
        <v>55</v>
      </c>
      <c r="D27" s="475" t="s">
        <v>15</v>
      </c>
      <c r="E27" s="279" t="s">
        <v>352</v>
      </c>
      <c r="F27" s="156" t="s">
        <v>455</v>
      </c>
      <c r="G27" s="277">
        <f t="shared" si="2"/>
        <v>0</v>
      </c>
      <c r="H27" s="277"/>
      <c r="I27" s="157"/>
      <c r="J27" s="199"/>
    </row>
    <row r="28" spans="1:11" s="146" customFormat="1" ht="44.25" hidden="1" customHeight="1">
      <c r="A28" s="158" t="s">
        <v>206</v>
      </c>
      <c r="B28" s="158" t="s">
        <v>207</v>
      </c>
      <c r="C28" s="158" t="s">
        <v>54</v>
      </c>
      <c r="D28" s="475" t="s">
        <v>210</v>
      </c>
      <c r="E28" s="279" t="s">
        <v>362</v>
      </c>
      <c r="F28" s="156" t="s">
        <v>454</v>
      </c>
      <c r="G28" s="277">
        <f t="shared" si="2"/>
        <v>0</v>
      </c>
      <c r="H28" s="277"/>
      <c r="I28" s="157"/>
      <c r="J28" s="199"/>
    </row>
    <row r="29" spans="1:11" s="146" customFormat="1" ht="61.5" hidden="1" customHeight="1">
      <c r="A29" s="158" t="s">
        <v>211</v>
      </c>
      <c r="B29" s="158" t="s">
        <v>160</v>
      </c>
      <c r="C29" s="158" t="s">
        <v>53</v>
      </c>
      <c r="D29" s="285" t="s">
        <v>17</v>
      </c>
      <c r="E29" s="156" t="s">
        <v>533</v>
      </c>
      <c r="F29" s="156" t="s">
        <v>534</v>
      </c>
      <c r="G29" s="277">
        <f t="shared" si="2"/>
        <v>0</v>
      </c>
      <c r="H29" s="273"/>
      <c r="I29" s="157"/>
      <c r="J29" s="198"/>
    </row>
    <row r="30" spans="1:11" s="479" customFormat="1" ht="57" hidden="1" customHeight="1">
      <c r="A30" s="158" t="s">
        <v>212</v>
      </c>
      <c r="B30" s="158" t="s">
        <v>161</v>
      </c>
      <c r="C30" s="482" t="s">
        <v>53</v>
      </c>
      <c r="D30" s="285" t="s">
        <v>16</v>
      </c>
      <c r="E30" s="156" t="s">
        <v>533</v>
      </c>
      <c r="F30" s="156" t="s">
        <v>534</v>
      </c>
      <c r="G30" s="277">
        <f t="shared" si="2"/>
        <v>0</v>
      </c>
      <c r="H30" s="277"/>
      <c r="I30" s="157"/>
      <c r="J30" s="478"/>
    </row>
    <row r="31" spans="1:11" s="479" customFormat="1" ht="57" hidden="1" customHeight="1">
      <c r="A31" s="434" t="s">
        <v>494</v>
      </c>
      <c r="B31" s="434" t="s">
        <v>495</v>
      </c>
      <c r="C31" s="483" t="s">
        <v>53</v>
      </c>
      <c r="D31" s="285" t="s">
        <v>496</v>
      </c>
      <c r="E31" s="156" t="s">
        <v>533</v>
      </c>
      <c r="F31" s="156" t="s">
        <v>534</v>
      </c>
      <c r="G31" s="277">
        <f t="shared" si="2"/>
        <v>0</v>
      </c>
      <c r="H31" s="277"/>
      <c r="I31" s="157"/>
      <c r="J31" s="478"/>
    </row>
    <row r="32" spans="1:11" s="703" customFormat="1" ht="60" customHeight="1">
      <c r="A32" s="635" t="s">
        <v>447</v>
      </c>
      <c r="B32" s="635" t="s">
        <v>290</v>
      </c>
      <c r="C32" s="635" t="s">
        <v>439</v>
      </c>
      <c r="D32" s="636" t="s">
        <v>291</v>
      </c>
      <c r="E32" s="702" t="s">
        <v>456</v>
      </c>
      <c r="F32" s="690" t="s">
        <v>457</v>
      </c>
      <c r="G32" s="691">
        <f t="shared" si="2"/>
        <v>-3200000</v>
      </c>
      <c r="H32" s="691"/>
      <c r="I32" s="691">
        <v>-3200000</v>
      </c>
      <c r="J32" s="691">
        <v>-3200000</v>
      </c>
    </row>
    <row r="33" spans="1:11" s="479" customFormat="1" ht="60.75" hidden="1" customHeight="1">
      <c r="A33" s="438" t="s">
        <v>497</v>
      </c>
      <c r="B33" s="438" t="s">
        <v>499</v>
      </c>
      <c r="C33" s="438" t="s">
        <v>56</v>
      </c>
      <c r="D33" s="439" t="s">
        <v>501</v>
      </c>
      <c r="E33" s="279" t="s">
        <v>351</v>
      </c>
      <c r="F33" s="279" t="s">
        <v>441</v>
      </c>
      <c r="G33" s="277">
        <f t="shared" si="2"/>
        <v>0</v>
      </c>
      <c r="H33" s="277"/>
      <c r="I33" s="277"/>
      <c r="J33" s="277"/>
    </row>
    <row r="34" spans="1:11" s="479" customFormat="1" ht="49.5" hidden="1" customHeight="1">
      <c r="A34" s="438" t="s">
        <v>498</v>
      </c>
      <c r="B34" s="438" t="s">
        <v>500</v>
      </c>
      <c r="C34" s="438" t="s">
        <v>56</v>
      </c>
      <c r="D34" s="439" t="s">
        <v>502</v>
      </c>
      <c r="E34" s="156" t="s">
        <v>535</v>
      </c>
      <c r="F34" s="156" t="s">
        <v>538</v>
      </c>
      <c r="G34" s="277">
        <f t="shared" si="2"/>
        <v>0</v>
      </c>
      <c r="H34" s="277"/>
      <c r="I34" s="157"/>
      <c r="J34" s="157"/>
    </row>
    <row r="35" spans="1:11" s="479" customFormat="1" ht="69" hidden="1" customHeight="1">
      <c r="A35" s="434" t="s">
        <v>444</v>
      </c>
      <c r="B35" s="434" t="s">
        <v>445</v>
      </c>
      <c r="C35" s="483" t="s">
        <v>56</v>
      </c>
      <c r="D35" s="484" t="s">
        <v>443</v>
      </c>
      <c r="E35" s="156" t="s">
        <v>477</v>
      </c>
      <c r="F35" s="156" t="s">
        <v>458</v>
      </c>
      <c r="G35" s="277">
        <f t="shared" si="2"/>
        <v>0</v>
      </c>
      <c r="H35" s="277"/>
      <c r="I35" s="157"/>
      <c r="J35" s="157"/>
    </row>
    <row r="36" spans="1:11" s="700" customFormat="1" ht="54.75" customHeight="1">
      <c r="A36" s="696" t="s">
        <v>213</v>
      </c>
      <c r="B36" s="696" t="s">
        <v>214</v>
      </c>
      <c r="C36" s="696" t="s">
        <v>56</v>
      </c>
      <c r="D36" s="697" t="s">
        <v>215</v>
      </c>
      <c r="E36" s="690" t="s">
        <v>355</v>
      </c>
      <c r="F36" s="698" t="s">
        <v>459</v>
      </c>
      <c r="G36" s="691">
        <f t="shared" si="2"/>
        <v>2247262</v>
      </c>
      <c r="H36" s="691">
        <v>2247262</v>
      </c>
      <c r="I36" s="699"/>
      <c r="J36" s="699"/>
    </row>
    <row r="37" spans="1:11" s="275" customFormat="1" ht="63" hidden="1" customHeight="1">
      <c r="A37" s="434" t="s">
        <v>503</v>
      </c>
      <c r="B37" s="434" t="s">
        <v>504</v>
      </c>
      <c r="C37" s="434" t="s">
        <v>439</v>
      </c>
      <c r="D37" s="441" t="s">
        <v>505</v>
      </c>
      <c r="E37" s="156" t="s">
        <v>539</v>
      </c>
      <c r="F37" s="279" t="s">
        <v>540</v>
      </c>
      <c r="G37" s="277">
        <f t="shared" si="2"/>
        <v>0</v>
      </c>
      <c r="H37" s="277"/>
      <c r="I37" s="157"/>
      <c r="J37" s="157"/>
    </row>
    <row r="38" spans="1:11" s="275" customFormat="1" ht="63.75" hidden="1" customHeight="1">
      <c r="A38" s="434" t="s">
        <v>506</v>
      </c>
      <c r="B38" s="434" t="s">
        <v>507</v>
      </c>
      <c r="C38" s="434" t="s">
        <v>541</v>
      </c>
      <c r="D38" s="441" t="s">
        <v>508</v>
      </c>
      <c r="E38" s="156" t="s">
        <v>542</v>
      </c>
      <c r="F38" s="279" t="s">
        <v>543</v>
      </c>
      <c r="G38" s="277">
        <f t="shared" si="2"/>
        <v>0</v>
      </c>
      <c r="H38" s="277"/>
      <c r="I38" s="157"/>
      <c r="J38" s="157"/>
    </row>
    <row r="39" spans="1:11" s="146" customFormat="1" ht="63" customHeight="1">
      <c r="A39" s="637" t="s">
        <v>587</v>
      </c>
      <c r="B39" s="637" t="s">
        <v>162</v>
      </c>
      <c r="C39" s="637" t="s">
        <v>294</v>
      </c>
      <c r="D39" s="638" t="s">
        <v>293</v>
      </c>
      <c r="E39" s="702" t="s">
        <v>456</v>
      </c>
      <c r="F39" s="690" t="s">
        <v>457</v>
      </c>
      <c r="G39" s="691">
        <f t="shared" si="2"/>
        <v>6000000</v>
      </c>
      <c r="H39" s="701"/>
      <c r="I39" s="699">
        <v>6000000</v>
      </c>
      <c r="J39" s="699">
        <v>6000000</v>
      </c>
    </row>
    <row r="40" spans="1:11" s="128" customFormat="1" ht="61.5" customHeight="1">
      <c r="A40" s="648" t="s">
        <v>446</v>
      </c>
      <c r="B40" s="648" t="s">
        <v>296</v>
      </c>
      <c r="C40" s="648" t="s">
        <v>57</v>
      </c>
      <c r="D40" s="646" t="s">
        <v>295</v>
      </c>
      <c r="E40" s="690" t="s">
        <v>462</v>
      </c>
      <c r="F40" s="698" t="s">
        <v>461</v>
      </c>
      <c r="G40" s="691">
        <f t="shared" si="2"/>
        <v>340918</v>
      </c>
      <c r="H40" s="701">
        <v>340918</v>
      </c>
      <c r="I40" s="699"/>
      <c r="J40" s="623"/>
    </row>
    <row r="41" spans="1:11" s="145" customFormat="1" ht="60.75" hidden="1" customHeight="1">
      <c r="A41" s="158" t="s">
        <v>219</v>
      </c>
      <c r="B41" s="158" t="s">
        <v>220</v>
      </c>
      <c r="C41" s="158" t="s">
        <v>60</v>
      </c>
      <c r="D41" s="278" t="s">
        <v>155</v>
      </c>
      <c r="E41" s="156" t="s">
        <v>354</v>
      </c>
      <c r="F41" s="279" t="s">
        <v>463</v>
      </c>
      <c r="G41" s="277">
        <f t="shared" si="2"/>
        <v>0</v>
      </c>
      <c r="H41" s="277"/>
      <c r="I41" s="157"/>
      <c r="J41" s="198"/>
    </row>
    <row r="42" spans="1:11" s="145" customFormat="1" ht="39" hidden="1" customHeight="1">
      <c r="A42" s="158" t="s">
        <v>219</v>
      </c>
      <c r="B42" s="158" t="s">
        <v>220</v>
      </c>
      <c r="C42" s="158" t="s">
        <v>60</v>
      </c>
      <c r="D42" s="278" t="s">
        <v>155</v>
      </c>
      <c r="E42" s="156" t="s">
        <v>355</v>
      </c>
      <c r="F42" s="279" t="s">
        <v>459</v>
      </c>
      <c r="G42" s="277">
        <f t="shared" si="2"/>
        <v>0</v>
      </c>
      <c r="H42" s="277"/>
      <c r="I42" s="157"/>
      <c r="J42" s="157"/>
    </row>
    <row r="43" spans="1:11" s="146" customFormat="1" ht="59.25" hidden="1" customHeight="1">
      <c r="A43" s="158" t="s">
        <v>222</v>
      </c>
      <c r="B43" s="158" t="s">
        <v>223</v>
      </c>
      <c r="C43" s="158" t="s">
        <v>60</v>
      </c>
      <c r="D43" s="278" t="s">
        <v>221</v>
      </c>
      <c r="E43" s="156" t="s">
        <v>558</v>
      </c>
      <c r="F43" s="279" t="s">
        <v>559</v>
      </c>
      <c r="G43" s="277">
        <f t="shared" si="2"/>
        <v>0</v>
      </c>
      <c r="H43" s="485"/>
      <c r="I43" s="157"/>
      <c r="J43" s="199"/>
    </row>
    <row r="44" spans="1:11" s="146" customFormat="1" ht="69" hidden="1" customHeight="1">
      <c r="A44" s="158" t="s">
        <v>224</v>
      </c>
      <c r="B44" s="158" t="s">
        <v>225</v>
      </c>
      <c r="C44" s="286" t="s">
        <v>226</v>
      </c>
      <c r="D44" s="287" t="s">
        <v>227</v>
      </c>
      <c r="E44" s="156" t="s">
        <v>356</v>
      </c>
      <c r="F44" s="279" t="s">
        <v>460</v>
      </c>
      <c r="G44" s="277">
        <f t="shared" si="2"/>
        <v>0</v>
      </c>
      <c r="H44" s="273"/>
      <c r="I44" s="157"/>
      <c r="J44" s="199"/>
    </row>
    <row r="45" spans="1:11" s="146" customFormat="1" ht="43.5" hidden="1" customHeight="1">
      <c r="A45" s="428" t="s">
        <v>451</v>
      </c>
      <c r="B45" s="434" t="s">
        <v>452</v>
      </c>
      <c r="C45" s="428" t="s">
        <v>72</v>
      </c>
      <c r="D45" s="429" t="s">
        <v>453</v>
      </c>
      <c r="E45" s="156" t="s">
        <v>357</v>
      </c>
      <c r="F45" s="279" t="s">
        <v>564</v>
      </c>
      <c r="G45" s="277">
        <f t="shared" si="2"/>
        <v>0</v>
      </c>
      <c r="H45" s="288"/>
      <c r="I45" s="157"/>
      <c r="J45" s="199"/>
    </row>
    <row r="46" spans="1:11" s="146" customFormat="1" ht="42" hidden="1" customHeight="1">
      <c r="A46" s="158" t="s">
        <v>228</v>
      </c>
      <c r="B46" s="158" t="s">
        <v>229</v>
      </c>
      <c r="C46" s="158" t="s">
        <v>58</v>
      </c>
      <c r="D46" s="278" t="s">
        <v>230</v>
      </c>
      <c r="E46" s="279" t="s">
        <v>352</v>
      </c>
      <c r="F46" s="156" t="s">
        <v>455</v>
      </c>
      <c r="G46" s="277">
        <f t="shared" si="2"/>
        <v>0</v>
      </c>
      <c r="H46" s="273"/>
      <c r="I46" s="157"/>
      <c r="J46" s="199"/>
    </row>
    <row r="47" spans="1:11" s="710" customFormat="1" ht="54" customHeight="1">
      <c r="A47" s="328" t="s">
        <v>25</v>
      </c>
      <c r="B47" s="328"/>
      <c r="C47" s="328"/>
      <c r="D47" s="329" t="s">
        <v>171</v>
      </c>
      <c r="E47" s="708"/>
      <c r="F47" s="708"/>
      <c r="G47" s="709">
        <f>SUM(G48)</f>
        <v>12691684</v>
      </c>
      <c r="H47" s="709">
        <f t="shared" ref="H47:J47" si="3">SUM(H48)</f>
        <v>0</v>
      </c>
      <c r="I47" s="709">
        <f t="shared" si="3"/>
        <v>12691684</v>
      </c>
      <c r="J47" s="709">
        <f t="shared" si="3"/>
        <v>12691684</v>
      </c>
    </row>
    <row r="48" spans="1:11" s="710" customFormat="1" ht="58.5" customHeight="1">
      <c r="A48" s="328" t="s">
        <v>26</v>
      </c>
      <c r="B48" s="328"/>
      <c r="C48" s="328"/>
      <c r="D48" s="329" t="s">
        <v>171</v>
      </c>
      <c r="E48" s="708"/>
      <c r="F48" s="708"/>
      <c r="G48" s="709">
        <f>SUM(G49:G58)</f>
        <v>12691684</v>
      </c>
      <c r="H48" s="709">
        <f t="shared" ref="H48:J48" si="4">SUM(H49:H58)</f>
        <v>0</v>
      </c>
      <c r="I48" s="709">
        <f t="shared" si="4"/>
        <v>12691684</v>
      </c>
      <c r="J48" s="709">
        <f t="shared" si="4"/>
        <v>12691684</v>
      </c>
      <c r="K48" s="148">
        <f>SUM(H47:I47)</f>
        <v>12691684</v>
      </c>
    </row>
    <row r="49" spans="1:11" s="707" customFormat="1" ht="93" customHeight="1">
      <c r="A49" s="635" t="s">
        <v>572</v>
      </c>
      <c r="B49" s="648" t="s">
        <v>573</v>
      </c>
      <c r="C49" s="648" t="s">
        <v>53</v>
      </c>
      <c r="D49" s="704" t="s">
        <v>574</v>
      </c>
      <c r="E49" s="698" t="s">
        <v>561</v>
      </c>
      <c r="F49" s="698" t="s">
        <v>544</v>
      </c>
      <c r="G49" s="691">
        <f t="shared" ref="G49:G57" si="5">SUM(H49:I49)</f>
        <v>1391684</v>
      </c>
      <c r="H49" s="705"/>
      <c r="I49" s="701">
        <v>1391684</v>
      </c>
      <c r="J49" s="701">
        <v>1391684</v>
      </c>
      <c r="K49" s="706"/>
    </row>
    <row r="50" spans="1:11" s="707" customFormat="1" ht="96.75" customHeight="1">
      <c r="A50" s="637" t="s">
        <v>292</v>
      </c>
      <c r="B50" s="637" t="s">
        <v>162</v>
      </c>
      <c r="C50" s="637" t="s">
        <v>294</v>
      </c>
      <c r="D50" s="638" t="s">
        <v>293</v>
      </c>
      <c r="E50" s="698" t="s">
        <v>561</v>
      </c>
      <c r="F50" s="698" t="s">
        <v>544</v>
      </c>
      <c r="G50" s="691">
        <f t="shared" ref="G50" si="6">SUM(H50:I50)</f>
        <v>11300000</v>
      </c>
      <c r="H50" s="705"/>
      <c r="I50" s="701">
        <v>11300000</v>
      </c>
      <c r="J50" s="701">
        <v>11300000</v>
      </c>
      <c r="K50" s="706"/>
    </row>
    <row r="51" spans="1:11" s="146" customFormat="1" ht="96" hidden="1" customHeight="1">
      <c r="A51" s="438" t="s">
        <v>289</v>
      </c>
      <c r="B51" s="438" t="s">
        <v>290</v>
      </c>
      <c r="C51" s="438" t="s">
        <v>439</v>
      </c>
      <c r="D51" s="439" t="s">
        <v>291</v>
      </c>
      <c r="E51" s="279" t="s">
        <v>561</v>
      </c>
      <c r="F51" s="279" t="s">
        <v>544</v>
      </c>
      <c r="G51" s="277">
        <f t="shared" si="5"/>
        <v>0</v>
      </c>
      <c r="H51" s="273"/>
      <c r="I51" s="157"/>
      <c r="J51" s="157"/>
      <c r="K51" s="288"/>
    </row>
    <row r="52" spans="1:11" s="275" customFormat="1" ht="96.75" hidden="1" customHeight="1">
      <c r="A52" s="438" t="s">
        <v>409</v>
      </c>
      <c r="B52" s="438" t="s">
        <v>410</v>
      </c>
      <c r="C52" s="438" t="s">
        <v>56</v>
      </c>
      <c r="D52" s="439" t="s">
        <v>411</v>
      </c>
      <c r="E52" s="279" t="s">
        <v>561</v>
      </c>
      <c r="F52" s="279" t="s">
        <v>544</v>
      </c>
      <c r="G52" s="277">
        <f t="shared" si="5"/>
        <v>0</v>
      </c>
      <c r="H52" s="273"/>
      <c r="I52" s="157"/>
      <c r="J52" s="157"/>
      <c r="K52" s="289"/>
    </row>
    <row r="53" spans="1:11" s="275" customFormat="1" ht="95.25" hidden="1" customHeight="1">
      <c r="A53" s="438" t="s">
        <v>515</v>
      </c>
      <c r="B53" s="438" t="s">
        <v>516</v>
      </c>
      <c r="C53" s="438" t="s">
        <v>56</v>
      </c>
      <c r="D53" s="439" t="s">
        <v>517</v>
      </c>
      <c r="E53" s="279" t="s">
        <v>561</v>
      </c>
      <c r="F53" s="279" t="s">
        <v>544</v>
      </c>
      <c r="G53" s="277">
        <f t="shared" si="5"/>
        <v>0</v>
      </c>
      <c r="H53" s="273"/>
      <c r="I53" s="157"/>
      <c r="J53" s="157"/>
      <c r="K53" s="289"/>
    </row>
    <row r="54" spans="1:11" s="275" customFormat="1" ht="97.5" hidden="1" customHeight="1">
      <c r="A54" s="438" t="s">
        <v>518</v>
      </c>
      <c r="B54" s="438" t="s">
        <v>214</v>
      </c>
      <c r="C54" s="434" t="s">
        <v>56</v>
      </c>
      <c r="D54" s="441" t="s">
        <v>215</v>
      </c>
      <c r="E54" s="279" t="s">
        <v>561</v>
      </c>
      <c r="F54" s="279" t="s">
        <v>544</v>
      </c>
      <c r="G54" s="277">
        <f t="shared" ref="G54" si="7">SUM(H54:I54)</f>
        <v>0</v>
      </c>
      <c r="H54" s="273"/>
      <c r="I54" s="157"/>
      <c r="J54" s="157"/>
      <c r="K54" s="289"/>
    </row>
    <row r="55" spans="1:11" s="146" customFormat="1" ht="93.75" hidden="1" customHeight="1">
      <c r="A55" s="427" t="s">
        <v>292</v>
      </c>
      <c r="B55" s="427" t="s">
        <v>162</v>
      </c>
      <c r="C55" s="427" t="s">
        <v>294</v>
      </c>
      <c r="D55" s="443" t="s">
        <v>293</v>
      </c>
      <c r="E55" s="279" t="s">
        <v>545</v>
      </c>
      <c r="F55" s="279" t="s">
        <v>546</v>
      </c>
      <c r="G55" s="277">
        <f t="shared" si="5"/>
        <v>0</v>
      </c>
      <c r="H55" s="273"/>
      <c r="I55" s="157"/>
      <c r="J55" s="157"/>
      <c r="K55" s="288"/>
    </row>
    <row r="56" spans="1:11" s="146" customFormat="1" ht="96.75" hidden="1" customHeight="1">
      <c r="A56" s="158" t="s">
        <v>519</v>
      </c>
      <c r="B56" s="434" t="s">
        <v>465</v>
      </c>
      <c r="C56" s="434" t="s">
        <v>294</v>
      </c>
      <c r="D56" s="448" t="s">
        <v>466</v>
      </c>
      <c r="E56" s="279" t="s">
        <v>561</v>
      </c>
      <c r="F56" s="279" t="s">
        <v>544</v>
      </c>
      <c r="G56" s="277">
        <f t="shared" si="5"/>
        <v>0</v>
      </c>
      <c r="H56" s="273"/>
      <c r="I56" s="157"/>
      <c r="J56" s="157"/>
      <c r="K56" s="288"/>
    </row>
    <row r="57" spans="1:11" s="146" customFormat="1" ht="63.75" hidden="1" customHeight="1">
      <c r="A57" s="434" t="s">
        <v>374</v>
      </c>
      <c r="B57" s="434" t="s">
        <v>373</v>
      </c>
      <c r="C57" s="434" t="s">
        <v>294</v>
      </c>
      <c r="D57" s="448" t="s">
        <v>372</v>
      </c>
      <c r="E57" s="279" t="s">
        <v>562</v>
      </c>
      <c r="F57" s="279" t="s">
        <v>560</v>
      </c>
      <c r="G57" s="277">
        <f t="shared" si="5"/>
        <v>0</v>
      </c>
      <c r="H57" s="273"/>
      <c r="I57" s="157"/>
      <c r="J57" s="157"/>
      <c r="K57" s="288"/>
    </row>
    <row r="58" spans="1:11" s="146" customFormat="1" ht="97.5" hidden="1" customHeight="1">
      <c r="A58" s="427" t="s">
        <v>520</v>
      </c>
      <c r="B58" s="434" t="s">
        <v>229</v>
      </c>
      <c r="C58" s="434" t="s">
        <v>58</v>
      </c>
      <c r="D58" s="435" t="s">
        <v>230</v>
      </c>
      <c r="E58" s="279" t="s">
        <v>561</v>
      </c>
      <c r="F58" s="279" t="s">
        <v>544</v>
      </c>
      <c r="G58" s="277">
        <f t="shared" ref="G58" si="8">SUM(H58:I58)</f>
        <v>0</v>
      </c>
      <c r="H58" s="157"/>
      <c r="I58" s="157"/>
      <c r="J58" s="157"/>
      <c r="K58" s="288"/>
    </row>
    <row r="59" spans="1:11" s="145" customFormat="1" ht="47.25" hidden="1" customHeight="1">
      <c r="A59" s="442" t="s">
        <v>246</v>
      </c>
      <c r="B59" s="487"/>
      <c r="C59" s="487"/>
      <c r="D59" s="453" t="s">
        <v>168</v>
      </c>
      <c r="E59" s="334"/>
      <c r="F59" s="334"/>
      <c r="G59" s="488">
        <f>SUM(H61,H62,G64,G65)</f>
        <v>0</v>
      </c>
      <c r="H59" s="488">
        <f>SUM(H60)</f>
        <v>0</v>
      </c>
      <c r="I59" s="488">
        <f>SUM(J61,J62,I64,I65)</f>
        <v>0</v>
      </c>
      <c r="J59" s="488">
        <f>SUM(K61,K62,J64,J65)</f>
        <v>0</v>
      </c>
    </row>
    <row r="60" spans="1:11" s="145" customFormat="1" ht="45.75" hidden="1" customHeight="1">
      <c r="A60" s="442" t="s">
        <v>245</v>
      </c>
      <c r="B60" s="487"/>
      <c r="C60" s="487"/>
      <c r="D60" s="453" t="s">
        <v>168</v>
      </c>
      <c r="E60" s="334"/>
      <c r="F60" s="334"/>
      <c r="G60" s="488">
        <f>SUM(G61:G63,G65)</f>
        <v>0</v>
      </c>
      <c r="H60" s="488">
        <f>SUM(H61:H63,H65)</f>
        <v>0</v>
      </c>
      <c r="I60" s="488">
        <f t="shared" ref="I60:J60" si="9">SUM(I61:I63,I65)</f>
        <v>0</v>
      </c>
      <c r="J60" s="488">
        <f t="shared" si="9"/>
        <v>0</v>
      </c>
      <c r="K60" s="489">
        <f>SUM(H60:I60)</f>
        <v>0</v>
      </c>
    </row>
    <row r="61" spans="1:11" s="145" customFormat="1" ht="78" hidden="1" customHeight="1">
      <c r="A61" s="284" t="s">
        <v>301</v>
      </c>
      <c r="B61" s="284" t="s">
        <v>63</v>
      </c>
      <c r="C61" s="290" t="s">
        <v>49</v>
      </c>
      <c r="D61" s="285" t="s">
        <v>299</v>
      </c>
      <c r="E61" s="279" t="s">
        <v>536</v>
      </c>
      <c r="F61" s="279" t="s">
        <v>537</v>
      </c>
      <c r="G61" s="273">
        <f t="shared" ref="G61:G62" si="10">SUM(H61:I61)</f>
        <v>0</v>
      </c>
      <c r="H61" s="273"/>
      <c r="I61" s="472"/>
      <c r="J61" s="490"/>
      <c r="K61" s="198"/>
    </row>
    <row r="62" spans="1:11" s="145" customFormat="1" ht="93.75" hidden="1" customHeight="1">
      <c r="A62" s="284" t="s">
        <v>303</v>
      </c>
      <c r="B62" s="284" t="s">
        <v>61</v>
      </c>
      <c r="C62" s="284" t="s">
        <v>50</v>
      </c>
      <c r="D62" s="491" t="s">
        <v>302</v>
      </c>
      <c r="E62" s="279" t="s">
        <v>536</v>
      </c>
      <c r="F62" s="279" t="s">
        <v>537</v>
      </c>
      <c r="G62" s="273">
        <f t="shared" si="10"/>
        <v>0</v>
      </c>
      <c r="H62" s="297"/>
      <c r="I62" s="472"/>
      <c r="J62" s="490"/>
      <c r="K62" s="198"/>
    </row>
    <row r="63" spans="1:11" s="145" customFormat="1" ht="81.75" hidden="1" customHeight="1">
      <c r="A63" s="284" t="s">
        <v>314</v>
      </c>
      <c r="B63" s="284" t="s">
        <v>312</v>
      </c>
      <c r="C63" s="290"/>
      <c r="D63" s="285" t="s">
        <v>307</v>
      </c>
      <c r="E63" s="279" t="s">
        <v>371</v>
      </c>
      <c r="F63" s="279"/>
      <c r="G63" s="297"/>
      <c r="H63" s="157"/>
      <c r="I63" s="157"/>
      <c r="J63" s="198"/>
    </row>
    <row r="64" spans="1:11" s="145" customFormat="1" ht="95.25" hidden="1" customHeight="1">
      <c r="A64" s="283" t="s">
        <v>347</v>
      </c>
      <c r="B64" s="283" t="s">
        <v>313</v>
      </c>
      <c r="C64" s="291" t="s">
        <v>52</v>
      </c>
      <c r="D64" s="159" t="s">
        <v>309</v>
      </c>
      <c r="E64" s="280" t="s">
        <v>371</v>
      </c>
      <c r="F64" s="280"/>
      <c r="G64" s="315"/>
      <c r="H64" s="276"/>
      <c r="I64" s="276"/>
      <c r="J64" s="198"/>
    </row>
    <row r="65" spans="1:11" s="146" customFormat="1" ht="50.25" hidden="1" customHeight="1">
      <c r="A65" s="158" t="s">
        <v>320</v>
      </c>
      <c r="B65" s="158" t="s">
        <v>218</v>
      </c>
      <c r="C65" s="158" t="s">
        <v>71</v>
      </c>
      <c r="D65" s="292" t="s">
        <v>18</v>
      </c>
      <c r="E65" s="156" t="s">
        <v>353</v>
      </c>
      <c r="F65" s="156"/>
      <c r="G65" s="314"/>
      <c r="H65" s="157"/>
      <c r="I65" s="157"/>
      <c r="J65" s="199"/>
    </row>
    <row r="66" spans="1:11" s="145" customFormat="1" ht="63" hidden="1" customHeight="1">
      <c r="A66" s="442" t="s">
        <v>242</v>
      </c>
      <c r="B66" s="442"/>
      <c r="C66" s="442"/>
      <c r="D66" s="453" t="s">
        <v>169</v>
      </c>
      <c r="E66" s="335"/>
      <c r="F66" s="335"/>
      <c r="G66" s="486">
        <f>SUM(H66:I66)</f>
        <v>0</v>
      </c>
      <c r="H66" s="488">
        <f>SUM(H67)</f>
        <v>0</v>
      </c>
      <c r="I66" s="488">
        <f t="shared" ref="I66:J66" si="11">SUM(I69,I70,I71,I73,I75,I76)</f>
        <v>0</v>
      </c>
      <c r="J66" s="488">
        <f t="shared" si="11"/>
        <v>0</v>
      </c>
    </row>
    <row r="67" spans="1:11" s="145" customFormat="1" ht="60" hidden="1" customHeight="1">
      <c r="A67" s="442" t="s">
        <v>241</v>
      </c>
      <c r="B67" s="442"/>
      <c r="C67" s="442"/>
      <c r="D67" s="453" t="s">
        <v>169</v>
      </c>
      <c r="E67" s="335"/>
      <c r="F67" s="335"/>
      <c r="G67" s="488">
        <f>SUM(G69:G76)</f>
        <v>0</v>
      </c>
      <c r="H67" s="488">
        <f>SUM(H69:H76)</f>
        <v>0</v>
      </c>
      <c r="I67" s="488">
        <f t="shared" ref="I67:J67" si="12">SUM(I69:I76)</f>
        <v>0</v>
      </c>
      <c r="J67" s="488">
        <f t="shared" si="12"/>
        <v>0</v>
      </c>
      <c r="K67" s="489">
        <f>SUM(H67:I67)</f>
        <v>0</v>
      </c>
    </row>
    <row r="68" spans="1:11" s="145" customFormat="1" ht="104.25" hidden="1" customHeight="1">
      <c r="A68" s="293" t="s">
        <v>250</v>
      </c>
      <c r="B68" s="293" t="s">
        <v>248</v>
      </c>
      <c r="C68" s="294"/>
      <c r="D68" s="285" t="s">
        <v>256</v>
      </c>
      <c r="E68" s="156" t="s">
        <v>358</v>
      </c>
      <c r="F68" s="156"/>
      <c r="G68" s="314"/>
      <c r="H68" s="157"/>
      <c r="I68" s="157"/>
      <c r="J68" s="198"/>
    </row>
    <row r="69" spans="1:11" s="145" customFormat="1" ht="45.75" hidden="1" customHeight="1">
      <c r="A69" s="293" t="s">
        <v>251</v>
      </c>
      <c r="B69" s="293" t="s">
        <v>249</v>
      </c>
      <c r="C69" s="294" t="s">
        <v>21</v>
      </c>
      <c r="D69" s="285" t="s">
        <v>257</v>
      </c>
      <c r="E69" s="156" t="s">
        <v>358</v>
      </c>
      <c r="F69" s="279" t="s">
        <v>438</v>
      </c>
      <c r="G69" s="277">
        <f>SUM(H69:I69)</f>
        <v>0</v>
      </c>
      <c r="H69" s="157"/>
      <c r="I69" s="157"/>
      <c r="J69" s="198"/>
    </row>
    <row r="70" spans="1:11" s="145" customFormat="1" ht="41.25" hidden="1" customHeight="1">
      <c r="A70" s="293" t="s">
        <v>254</v>
      </c>
      <c r="B70" s="492" t="s">
        <v>253</v>
      </c>
      <c r="C70" s="493" t="s">
        <v>61</v>
      </c>
      <c r="D70" s="285" t="s">
        <v>258</v>
      </c>
      <c r="E70" s="156" t="s">
        <v>358</v>
      </c>
      <c r="F70" s="279" t="s">
        <v>438</v>
      </c>
      <c r="G70" s="277">
        <f t="shared" ref="G70:G79" si="13">SUM(H70:I70)</f>
        <v>0</v>
      </c>
      <c r="H70" s="157"/>
      <c r="I70" s="157"/>
      <c r="J70" s="198"/>
    </row>
    <row r="71" spans="1:11" s="495" customFormat="1" ht="61.5" hidden="1" customHeight="1">
      <c r="A71" s="293" t="s">
        <v>255</v>
      </c>
      <c r="B71" s="293" t="s">
        <v>252</v>
      </c>
      <c r="C71" s="294" t="s">
        <v>61</v>
      </c>
      <c r="D71" s="285" t="s">
        <v>22</v>
      </c>
      <c r="E71" s="156" t="s">
        <v>358</v>
      </c>
      <c r="F71" s="279" t="s">
        <v>438</v>
      </c>
      <c r="G71" s="277">
        <f t="shared" si="13"/>
        <v>0</v>
      </c>
      <c r="H71" s="157"/>
      <c r="I71" s="157"/>
      <c r="J71" s="494"/>
    </row>
    <row r="72" spans="1:11" s="495" customFormat="1" ht="52.5" hidden="1" customHeight="1">
      <c r="A72" s="496" t="s">
        <v>266</v>
      </c>
      <c r="B72" s="496" t="s">
        <v>267</v>
      </c>
      <c r="C72" s="449"/>
      <c r="D72" s="497" t="s">
        <v>348</v>
      </c>
      <c r="E72" s="156" t="s">
        <v>358</v>
      </c>
      <c r="F72" s="156"/>
      <c r="G72" s="277">
        <f t="shared" si="13"/>
        <v>0</v>
      </c>
      <c r="H72" s="157"/>
      <c r="I72" s="157"/>
      <c r="J72" s="494"/>
    </row>
    <row r="73" spans="1:11" s="495" customFormat="1" ht="62.25" hidden="1" customHeight="1">
      <c r="A73" s="496" t="s">
        <v>264</v>
      </c>
      <c r="B73" s="496" t="s">
        <v>265</v>
      </c>
      <c r="C73" s="449" t="s">
        <v>21</v>
      </c>
      <c r="D73" s="497" t="s">
        <v>413</v>
      </c>
      <c r="E73" s="156" t="s">
        <v>358</v>
      </c>
      <c r="F73" s="279" t="s">
        <v>438</v>
      </c>
      <c r="G73" s="277">
        <f t="shared" si="13"/>
        <v>0</v>
      </c>
      <c r="H73" s="157"/>
      <c r="I73" s="157"/>
      <c r="J73" s="494"/>
    </row>
    <row r="74" spans="1:11" s="495" customFormat="1" ht="0.75" hidden="1" customHeight="1">
      <c r="A74" s="498" t="s">
        <v>268</v>
      </c>
      <c r="B74" s="498" t="s">
        <v>208</v>
      </c>
      <c r="C74" s="499"/>
      <c r="D74" s="500" t="s">
        <v>209</v>
      </c>
      <c r="E74" s="285"/>
      <c r="F74" s="285"/>
      <c r="G74" s="277">
        <f t="shared" si="13"/>
        <v>0</v>
      </c>
      <c r="H74" s="157"/>
      <c r="I74" s="157"/>
      <c r="J74" s="494"/>
    </row>
    <row r="75" spans="1:11" s="495" customFormat="1" ht="50.25" hidden="1" customHeight="1">
      <c r="A75" s="293" t="s">
        <v>269</v>
      </c>
      <c r="B75" s="293" t="s">
        <v>207</v>
      </c>
      <c r="C75" s="449" t="s">
        <v>54</v>
      </c>
      <c r="D75" s="497" t="s">
        <v>210</v>
      </c>
      <c r="E75" s="156" t="s">
        <v>358</v>
      </c>
      <c r="F75" s="279" t="s">
        <v>438</v>
      </c>
      <c r="G75" s="277">
        <f t="shared" si="13"/>
        <v>0</v>
      </c>
      <c r="H75" s="157"/>
      <c r="I75" s="157"/>
      <c r="J75" s="494"/>
    </row>
    <row r="76" spans="1:11" s="495" customFormat="1" ht="81.75" hidden="1" customHeight="1">
      <c r="A76" s="293" t="s">
        <v>269</v>
      </c>
      <c r="B76" s="293" t="s">
        <v>207</v>
      </c>
      <c r="C76" s="449" t="s">
        <v>54</v>
      </c>
      <c r="D76" s="497" t="s">
        <v>210</v>
      </c>
      <c r="E76" s="279" t="s">
        <v>359</v>
      </c>
      <c r="F76" s="279" t="s">
        <v>437</v>
      </c>
      <c r="G76" s="277">
        <f t="shared" si="13"/>
        <v>0</v>
      </c>
      <c r="H76" s="157"/>
      <c r="I76" s="157"/>
      <c r="J76" s="494"/>
    </row>
    <row r="77" spans="1:11" s="145" customFormat="1" ht="50.25" hidden="1" customHeight="1">
      <c r="A77" s="442" t="s">
        <v>23</v>
      </c>
      <c r="B77" s="442"/>
      <c r="C77" s="442"/>
      <c r="D77" s="501" t="s">
        <v>349</v>
      </c>
      <c r="E77" s="333"/>
      <c r="F77" s="333"/>
      <c r="G77" s="486">
        <f>SUM(G78)</f>
        <v>0</v>
      </c>
      <c r="H77" s="486">
        <f t="shared" ref="H77:J77" si="14">SUM(H78)</f>
        <v>0</v>
      </c>
      <c r="I77" s="486">
        <f t="shared" si="14"/>
        <v>0</v>
      </c>
      <c r="J77" s="486">
        <f t="shared" si="14"/>
        <v>0</v>
      </c>
    </row>
    <row r="78" spans="1:11" s="145" customFormat="1" ht="51" hidden="1" customHeight="1">
      <c r="A78" s="442" t="s">
        <v>24</v>
      </c>
      <c r="B78" s="442"/>
      <c r="C78" s="442"/>
      <c r="D78" s="501" t="s">
        <v>349</v>
      </c>
      <c r="E78" s="333"/>
      <c r="F78" s="333"/>
      <c r="G78" s="486">
        <f>SUM(G79:G80)</f>
        <v>0</v>
      </c>
      <c r="H78" s="486">
        <f t="shared" ref="H78:J78" si="15">SUM(H79:H80)</f>
        <v>0</v>
      </c>
      <c r="I78" s="486">
        <f t="shared" si="15"/>
        <v>0</v>
      </c>
      <c r="J78" s="486">
        <f t="shared" si="15"/>
        <v>0</v>
      </c>
      <c r="K78" s="489">
        <f>SUM(H78:I78)</f>
        <v>0</v>
      </c>
    </row>
    <row r="79" spans="1:11" s="145" customFormat="1" ht="45.75" hidden="1" customHeight="1">
      <c r="A79" s="427" t="s">
        <v>278</v>
      </c>
      <c r="B79" s="427" t="s">
        <v>279</v>
      </c>
      <c r="C79" s="427" t="s">
        <v>66</v>
      </c>
      <c r="D79" s="469" t="s">
        <v>280</v>
      </c>
      <c r="E79" s="156" t="s">
        <v>361</v>
      </c>
      <c r="F79" s="279" t="s">
        <v>563</v>
      </c>
      <c r="G79" s="277">
        <f t="shared" si="13"/>
        <v>0</v>
      </c>
      <c r="H79" s="157"/>
      <c r="I79" s="157"/>
      <c r="J79" s="502"/>
    </row>
    <row r="80" spans="1:11" s="145" customFormat="1" ht="45" hidden="1" customHeight="1">
      <c r="A80" s="427" t="s">
        <v>282</v>
      </c>
      <c r="B80" s="427" t="s">
        <v>283</v>
      </c>
      <c r="C80" s="427" t="s">
        <v>66</v>
      </c>
      <c r="D80" s="503" t="s">
        <v>281</v>
      </c>
      <c r="E80" s="156" t="s">
        <v>360</v>
      </c>
      <c r="F80" s="279" t="s">
        <v>442</v>
      </c>
      <c r="G80" s="277">
        <f t="shared" ref="G80" si="16">SUM(H80:I80)</f>
        <v>0</v>
      </c>
      <c r="H80" s="157"/>
      <c r="I80" s="157"/>
      <c r="J80" s="502"/>
    </row>
    <row r="81" spans="1:11" s="145" customFormat="1" ht="42.75" customHeight="1">
      <c r="A81" s="200"/>
      <c r="B81" s="200"/>
      <c r="C81" s="200"/>
      <c r="D81" s="201"/>
      <c r="E81" s="202" t="s">
        <v>154</v>
      </c>
      <c r="F81" s="336"/>
      <c r="G81" s="155">
        <f>SUM(G15,G48,G60,G67,G78)</f>
        <v>20879864</v>
      </c>
      <c r="H81" s="155">
        <f>SUM(H15,H48,H60,H67,H78)</f>
        <v>5388180</v>
      </c>
      <c r="I81" s="155">
        <f>SUM(I15,I48,I60,I67,I78)</f>
        <v>15491684</v>
      </c>
      <c r="J81" s="155">
        <f>SUM(J15,J48,J60,J67,J78)</f>
        <v>15491684</v>
      </c>
      <c r="K81" s="144">
        <f>SUM(H81:I81)</f>
        <v>20879864</v>
      </c>
    </row>
    <row r="82" spans="1:11" ht="28.9" customHeight="1">
      <c r="A82" s="84"/>
      <c r="B82" s="84"/>
      <c r="C82" s="84"/>
      <c r="D82" s="84"/>
      <c r="E82" s="84"/>
      <c r="F82" s="337"/>
      <c r="G82" s="316"/>
      <c r="H82" s="85"/>
      <c r="I82" s="85"/>
    </row>
    <row r="83" spans="1:11" ht="81.75" customHeight="1">
      <c r="A83" s="84"/>
      <c r="B83" s="84"/>
      <c r="C83" s="84"/>
      <c r="D83" s="84"/>
      <c r="E83" s="84"/>
      <c r="F83" s="337"/>
      <c r="G83" s="316"/>
      <c r="H83" s="85"/>
      <c r="I83" s="85"/>
    </row>
    <row r="84" spans="1:11" ht="18.75">
      <c r="A84" s="84"/>
      <c r="B84" s="84"/>
      <c r="C84" s="84"/>
      <c r="D84" s="86"/>
      <c r="E84" s="86"/>
      <c r="F84" s="145"/>
      <c r="G84" s="317"/>
      <c r="I84" s="85"/>
    </row>
    <row r="85" spans="1:11" ht="18.75">
      <c r="A85" s="84"/>
      <c r="B85" s="84"/>
      <c r="C85" s="84"/>
      <c r="D85" s="84"/>
      <c r="E85" s="84"/>
      <c r="F85" s="337"/>
      <c r="G85" s="316"/>
      <c r="H85" s="85"/>
      <c r="I85" s="85"/>
    </row>
    <row r="86" spans="1:11" ht="18.75">
      <c r="A86" s="84"/>
      <c r="B86" s="84"/>
      <c r="C86" s="84"/>
      <c r="D86" s="84"/>
      <c r="E86" s="84"/>
      <c r="F86" s="337"/>
      <c r="G86" s="316"/>
      <c r="H86" s="85"/>
      <c r="I86" s="85"/>
    </row>
    <row r="87" spans="1:11">
      <c r="A87" s="86"/>
      <c r="B87" s="86"/>
      <c r="C87" s="86"/>
      <c r="D87" s="86"/>
      <c r="E87" s="86"/>
      <c r="F87" s="145"/>
      <c r="G87" s="317"/>
    </row>
    <row r="88" spans="1:11" ht="18">
      <c r="A88" s="86"/>
      <c r="B88" s="86"/>
      <c r="C88" s="86"/>
      <c r="D88" s="86"/>
      <c r="E88" s="86"/>
      <c r="F88" s="145"/>
      <c r="G88" s="317"/>
      <c r="H88" s="144"/>
      <c r="I88" s="144"/>
    </row>
    <row r="89" spans="1:11">
      <c r="A89" s="86"/>
      <c r="B89" s="86"/>
      <c r="C89" s="86"/>
      <c r="D89" s="86"/>
      <c r="E89" s="86"/>
      <c r="F89" s="145"/>
      <c r="G89" s="317"/>
    </row>
  </sheetData>
  <mergeCells count="13">
    <mergeCell ref="A5:B5"/>
    <mergeCell ref="A6:B6"/>
    <mergeCell ref="D7:I7"/>
    <mergeCell ref="D8:J8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8740157480314965" right="0.19685039370078741" top="0.78740157480314965" bottom="0.78740157480314965" header="0.51181102362204722" footer="0.51181102362204722"/>
  <pageSetup paperSize="9" scale="58" orientation="landscape" r:id="rId1"/>
  <headerFooter differentFirst="1" alignWithMargins="0">
    <oddHeader>&amp;C&amp;P&amp;Rпродовження додатку 6</oddHeader>
  </headerFooter>
  <rowBreaks count="1" manualBreakCount="1">
    <brk id="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дод4!Заголовки_для_печати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2020-03-31T05:35:21Z</cp:lastPrinted>
  <dcterms:created xsi:type="dcterms:W3CDTF">2004-12-22T07:46:33Z</dcterms:created>
  <dcterms:modified xsi:type="dcterms:W3CDTF">2020-03-31T11:54:28Z</dcterms:modified>
</cp:coreProperties>
</file>