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Документи\рішення 2021\уточнення червень\проект ради в новій редакції від 18.06\на сайт\"/>
    </mc:Choice>
  </mc:AlternateContent>
  <bookViews>
    <workbookView xWindow="-15" yWindow="465" windowWidth="20550" windowHeight="7620" tabRatio="601"/>
  </bookViews>
  <sheets>
    <sheet name="дод1" sheetId="53" r:id="rId1"/>
    <sheet name="дод2" sheetId="50" r:id="rId2"/>
    <sheet name="дод3" sheetId="49" r:id="rId3"/>
    <sheet name="дод4" sheetId="54" r:id="rId4"/>
    <sheet name="дод5" sheetId="55" r:id="rId5"/>
    <sheet name="дод6" sheetId="52" r:id="rId6"/>
  </sheet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дод1!$A$1:$F$111</definedName>
    <definedName name="_xlnm.Print_Area" localSheetId="1">дод2!$A$1:$F$39</definedName>
    <definedName name="_xlnm.Print_Area" localSheetId="2">дод3!$A$1:$R$157</definedName>
    <definedName name="_xlnm.Print_Area" localSheetId="3">дод4!$A$1:$D$69</definedName>
    <definedName name="_xlnm.Print_Area" localSheetId="4">дод5!$A$1:$J$98</definedName>
    <definedName name="_xlnm.Print_Area" localSheetId="5">дод6!$A$1:$J$96</definedName>
  </definedNames>
  <calcPr calcId="162913"/>
</workbook>
</file>

<file path=xl/calcChain.xml><?xml version="1.0" encoding="utf-8"?>
<calcChain xmlns="http://schemas.openxmlformats.org/spreadsheetml/2006/main">
  <c r="G74" i="52" l="1"/>
  <c r="H94" i="52"/>
  <c r="J69" i="52" l="1"/>
  <c r="I69" i="52"/>
  <c r="H69" i="52"/>
  <c r="G69" i="52"/>
  <c r="J79" i="52"/>
  <c r="J78" i="52" s="1"/>
  <c r="I79" i="52"/>
  <c r="I78" i="52" s="1"/>
  <c r="H79" i="52"/>
  <c r="H78" i="52" s="1"/>
  <c r="G78" i="52" s="1"/>
  <c r="G81" i="52"/>
  <c r="G80" i="52"/>
  <c r="J74" i="52"/>
  <c r="J73" i="52" s="1"/>
  <c r="I74" i="52"/>
  <c r="I73" i="52" s="1"/>
  <c r="H74" i="52"/>
  <c r="G77" i="52"/>
  <c r="G76" i="52"/>
  <c r="G75" i="52"/>
  <c r="R62" i="49"/>
  <c r="Q62" i="49"/>
  <c r="P62" i="49"/>
  <c r="O62" i="49"/>
  <c r="N62" i="49"/>
  <c r="M62" i="49"/>
  <c r="L62" i="49"/>
  <c r="K62" i="49"/>
  <c r="J62" i="49"/>
  <c r="I62" i="49"/>
  <c r="H62" i="49"/>
  <c r="G62" i="49"/>
  <c r="F62" i="49"/>
  <c r="G70" i="52"/>
  <c r="I74" i="55"/>
  <c r="I73" i="55" s="1"/>
  <c r="I67" i="55"/>
  <c r="I66" i="55" s="1"/>
  <c r="I61" i="55"/>
  <c r="I60" i="55" s="1"/>
  <c r="I54" i="55"/>
  <c r="I24" i="55" s="1"/>
  <c r="R144" i="49"/>
  <c r="Q144" i="49"/>
  <c r="P144" i="49"/>
  <c r="O144" i="49"/>
  <c r="N144" i="49"/>
  <c r="M144" i="49"/>
  <c r="L144" i="49"/>
  <c r="K144" i="49"/>
  <c r="J144" i="49"/>
  <c r="I144" i="49"/>
  <c r="H144" i="49"/>
  <c r="G144" i="49"/>
  <c r="F144" i="49"/>
  <c r="E144" i="49"/>
  <c r="R146" i="49"/>
  <c r="J146" i="49"/>
  <c r="Q107" i="49"/>
  <c r="P107" i="49"/>
  <c r="O107" i="49"/>
  <c r="N107" i="49"/>
  <c r="M107" i="49"/>
  <c r="L107" i="49"/>
  <c r="K107" i="49"/>
  <c r="J107" i="49"/>
  <c r="I107" i="49"/>
  <c r="H107" i="49"/>
  <c r="G107" i="49"/>
  <c r="F107" i="49"/>
  <c r="E107" i="49"/>
  <c r="E114" i="49"/>
  <c r="R114" i="49" s="1"/>
  <c r="E113" i="49"/>
  <c r="R113" i="49" s="1"/>
  <c r="E112" i="49"/>
  <c r="R112" i="49" s="1"/>
  <c r="E111" i="49"/>
  <c r="E110" i="49"/>
  <c r="R110" i="49" s="1"/>
  <c r="E109" i="49"/>
  <c r="R109" i="49" s="1"/>
  <c r="J114" i="49"/>
  <c r="J113" i="49"/>
  <c r="J112" i="49"/>
  <c r="J111" i="49"/>
  <c r="J110" i="49"/>
  <c r="J109" i="49"/>
  <c r="J120" i="49"/>
  <c r="J121" i="49"/>
  <c r="R121" i="49"/>
  <c r="E118" i="49"/>
  <c r="R120" i="49"/>
  <c r="G79" i="52" l="1"/>
  <c r="H73" i="52"/>
  <c r="G73" i="52" s="1"/>
  <c r="R111" i="49"/>
  <c r="J77" i="49" l="1"/>
  <c r="J76" i="49"/>
  <c r="O78" i="49"/>
  <c r="K78" i="49"/>
  <c r="O75" i="49"/>
  <c r="N75" i="49"/>
  <c r="M75" i="49"/>
  <c r="L75" i="49"/>
  <c r="J75" i="49" s="1"/>
  <c r="K75" i="49"/>
  <c r="I75" i="49"/>
  <c r="H75" i="49"/>
  <c r="G75" i="49"/>
  <c r="F75" i="49"/>
  <c r="E77" i="49"/>
  <c r="E76" i="49"/>
  <c r="E75" i="49" l="1"/>
  <c r="R77" i="49"/>
  <c r="R76" i="49"/>
  <c r="R75" i="49"/>
  <c r="I94" i="55"/>
  <c r="I93" i="55" s="1"/>
  <c r="I91" i="55"/>
  <c r="I48" i="55"/>
  <c r="I47" i="55" s="1"/>
  <c r="I45" i="55"/>
  <c r="I44" i="55" s="1"/>
  <c r="I42" i="55"/>
  <c r="I41" i="55" s="1"/>
  <c r="I38" i="55" s="1"/>
  <c r="I37" i="55" s="1"/>
  <c r="I32" i="55"/>
  <c r="I31" i="55" s="1"/>
  <c r="I23" i="55"/>
  <c r="I79" i="55"/>
  <c r="I78" i="55" s="1"/>
  <c r="K14" i="55"/>
  <c r="I90" i="55" l="1"/>
  <c r="I96" i="55"/>
  <c r="I14" i="55"/>
  <c r="I13" i="55" s="1"/>
  <c r="C17" i="50" l="1"/>
  <c r="D64" i="54" l="1"/>
  <c r="D63" i="54"/>
  <c r="F62" i="54"/>
  <c r="D32" i="54"/>
  <c r="D33" i="54" s="1"/>
  <c r="C96" i="53"/>
  <c r="D96" i="53"/>
  <c r="D88" i="53" s="1"/>
  <c r="D87" i="53" s="1"/>
  <c r="D110" i="53" s="1"/>
  <c r="D89" i="53"/>
  <c r="C92" i="53"/>
  <c r="C109" i="53"/>
  <c r="C108" i="53"/>
  <c r="C107" i="53"/>
  <c r="C106" i="53"/>
  <c r="C105" i="53"/>
  <c r="C104" i="53"/>
  <c r="C103" i="53"/>
  <c r="C102" i="53"/>
  <c r="C101" i="53"/>
  <c r="C100" i="53"/>
  <c r="C99" i="53"/>
  <c r="C98" i="53"/>
  <c r="C97" i="53"/>
  <c r="C95" i="53"/>
  <c r="C94" i="53"/>
  <c r="C93" i="53"/>
  <c r="C91" i="53"/>
  <c r="C90" i="53"/>
  <c r="C89" i="53"/>
  <c r="C85" i="53"/>
  <c r="C84" i="53"/>
  <c r="F83" i="53"/>
  <c r="E83" i="53" s="1"/>
  <c r="C83" i="53" s="1"/>
  <c r="C80" i="53"/>
  <c r="C78" i="53"/>
  <c r="E77" i="53"/>
  <c r="C77" i="53" s="1"/>
  <c r="E75" i="53"/>
  <c r="C75" i="53" s="1"/>
  <c r="C74" i="53"/>
  <c r="D73" i="53"/>
  <c r="C73" i="53"/>
  <c r="D72" i="53"/>
  <c r="C72" i="53" s="1"/>
  <c r="C71" i="53"/>
  <c r="C70" i="53"/>
  <c r="D69" i="53"/>
  <c r="C69" i="53" s="1"/>
  <c r="C68" i="53"/>
  <c r="D67" i="53"/>
  <c r="C67" i="53" s="1"/>
  <c r="C66" i="53"/>
  <c r="C65" i="53"/>
  <c r="C64" i="53"/>
  <c r="D63" i="53"/>
  <c r="C63" i="53" s="1"/>
  <c r="C61" i="53"/>
  <c r="C60" i="53"/>
  <c r="D59" i="53"/>
  <c r="C59" i="53"/>
  <c r="C58" i="53"/>
  <c r="C57" i="53"/>
  <c r="D56" i="53"/>
  <c r="D55" i="53" s="1"/>
  <c r="C56" i="53"/>
  <c r="C55" i="53" s="1"/>
  <c r="C53" i="53"/>
  <c r="C52" i="53"/>
  <c r="C51" i="53"/>
  <c r="E50" i="53"/>
  <c r="C50" i="53" s="1"/>
  <c r="C48" i="53"/>
  <c r="C47" i="53"/>
  <c r="C46" i="53"/>
  <c r="D45" i="53"/>
  <c r="C45" i="53" s="1"/>
  <c r="C44" i="53"/>
  <c r="C43" i="53"/>
  <c r="D42" i="53"/>
  <c r="C42" i="53" s="1"/>
  <c r="C41" i="53"/>
  <c r="C40" i="53"/>
  <c r="C39" i="53"/>
  <c r="C38" i="53"/>
  <c r="C37" i="53"/>
  <c r="C36" i="53"/>
  <c r="C35" i="53"/>
  <c r="C34" i="53"/>
  <c r="C33" i="53"/>
  <c r="D32" i="53"/>
  <c r="C32" i="53"/>
  <c r="C30" i="53"/>
  <c r="C29" i="53"/>
  <c r="C28" i="53" s="1"/>
  <c r="C27" i="53"/>
  <c r="C26" i="53"/>
  <c r="D25" i="53"/>
  <c r="C25" i="53" s="1"/>
  <c r="C24" i="53"/>
  <c r="C23" i="53"/>
  <c r="D22" i="53"/>
  <c r="C22" i="53" s="1"/>
  <c r="C20" i="53"/>
  <c r="D19" i="53"/>
  <c r="C19" i="53" s="1"/>
  <c r="C18" i="53"/>
  <c r="C17" i="53"/>
  <c r="C16" i="53"/>
  <c r="C15" i="53"/>
  <c r="D14" i="53"/>
  <c r="C14" i="53"/>
  <c r="D13" i="53"/>
  <c r="C13" i="53" s="1"/>
  <c r="C88" i="53" l="1"/>
  <c r="C87" i="53" s="1"/>
  <c r="C110" i="53" s="1"/>
  <c r="E49" i="53"/>
  <c r="D62" i="53"/>
  <c r="F82" i="53"/>
  <c r="D21" i="53"/>
  <c r="C21" i="53" s="1"/>
  <c r="E76" i="53"/>
  <c r="D31" i="53"/>
  <c r="F86" i="53" l="1"/>
  <c r="F110" i="53" s="1"/>
  <c r="E82" i="53"/>
  <c r="C82" i="53" s="1"/>
  <c r="C31" i="53"/>
  <c r="D12" i="53"/>
  <c r="C62" i="53"/>
  <c r="D54" i="53"/>
  <c r="C76" i="53"/>
  <c r="E54" i="53"/>
  <c r="E12" i="53"/>
  <c r="C49" i="53"/>
  <c r="C12" i="53" l="1"/>
  <c r="D86" i="53"/>
  <c r="C54" i="53"/>
  <c r="E86" i="53"/>
  <c r="E110" i="53" s="1"/>
  <c r="C86" i="53" l="1"/>
  <c r="F14" i="49" l="1"/>
  <c r="E119" i="49" l="1"/>
  <c r="F118" i="49" s="1"/>
  <c r="G118" i="49" l="1"/>
  <c r="H118" i="49"/>
  <c r="I118" i="49" s="1"/>
  <c r="J142" i="49"/>
  <c r="E142" i="49"/>
  <c r="J118" i="49" l="1"/>
  <c r="K118" i="49"/>
  <c r="G72" i="52"/>
  <c r="G71" i="52"/>
  <c r="J68" i="52"/>
  <c r="I68" i="52"/>
  <c r="G67" i="52"/>
  <c r="G66" i="52"/>
  <c r="G65" i="52"/>
  <c r="G64" i="52"/>
  <c r="G63" i="52"/>
  <c r="G62" i="52"/>
  <c r="G61" i="52"/>
  <c r="J59" i="52"/>
  <c r="J58" i="52" s="1"/>
  <c r="I59" i="52"/>
  <c r="I58" i="52" s="1"/>
  <c r="H59" i="52"/>
  <c r="H58" i="52" s="1"/>
  <c r="G56" i="52"/>
  <c r="G55" i="52"/>
  <c r="J54" i="52"/>
  <c r="J53" i="52" s="1"/>
  <c r="I54" i="52"/>
  <c r="H54" i="52"/>
  <c r="H53" i="52" s="1"/>
  <c r="G93" i="52"/>
  <c r="G92" i="52"/>
  <c r="G91" i="52"/>
  <c r="G90" i="52"/>
  <c r="G89" i="52"/>
  <c r="G88" i="52"/>
  <c r="G87" i="52"/>
  <c r="G86" i="52"/>
  <c r="G85" i="52"/>
  <c r="G84" i="52"/>
  <c r="J83" i="52"/>
  <c r="I83" i="52"/>
  <c r="I82" i="52" s="1"/>
  <c r="H83" i="52"/>
  <c r="H82" i="52" s="1"/>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G26" i="52"/>
  <c r="G25" i="52"/>
  <c r="G24" i="52"/>
  <c r="G23" i="52"/>
  <c r="G22" i="52"/>
  <c r="G21" i="52"/>
  <c r="G20" i="52"/>
  <c r="G19" i="52"/>
  <c r="G18" i="52"/>
  <c r="G17" i="52"/>
  <c r="G16" i="52"/>
  <c r="J15" i="52"/>
  <c r="J14" i="52" s="1"/>
  <c r="I15" i="52"/>
  <c r="H15" i="52"/>
  <c r="C34" i="50"/>
  <c r="C33" i="50"/>
  <c r="F32" i="50"/>
  <c r="F31" i="50" s="1"/>
  <c r="E32" i="50"/>
  <c r="E31" i="50" s="1"/>
  <c r="D32" i="50"/>
  <c r="C30" i="50"/>
  <c r="D29" i="50"/>
  <c r="C29" i="50" s="1"/>
  <c r="F28" i="50"/>
  <c r="E28" i="50"/>
  <c r="E24" i="50" s="1"/>
  <c r="C27" i="50"/>
  <c r="D26" i="50"/>
  <c r="C26" i="50" s="1"/>
  <c r="F25" i="50"/>
  <c r="E25" i="50"/>
  <c r="C21" i="50"/>
  <c r="C20" i="50"/>
  <c r="F19" i="50"/>
  <c r="F18" i="50" s="1"/>
  <c r="E19" i="50"/>
  <c r="E18" i="50" s="1"/>
  <c r="D19" i="50"/>
  <c r="C16" i="50"/>
  <c r="F15" i="50"/>
  <c r="F14" i="50" s="1"/>
  <c r="E15" i="50"/>
  <c r="E14" i="50" s="1"/>
  <c r="D15" i="50"/>
  <c r="D14" i="50" s="1"/>
  <c r="H14" i="52" l="1"/>
  <c r="I14" i="52"/>
  <c r="I94" i="52"/>
  <c r="J82" i="52"/>
  <c r="J94" i="52"/>
  <c r="L118" i="49"/>
  <c r="M118" i="49" s="1"/>
  <c r="N118" i="49" s="1"/>
  <c r="K15" i="52"/>
  <c r="D25" i="50"/>
  <c r="D24" i="50" s="1"/>
  <c r="C24" i="50" s="1"/>
  <c r="C32" i="50"/>
  <c r="D31" i="50"/>
  <c r="D35" i="50" s="1"/>
  <c r="C19" i="50"/>
  <c r="C25" i="50"/>
  <c r="G54" i="52"/>
  <c r="G53" i="52" s="1"/>
  <c r="G59" i="52"/>
  <c r="G58" i="52" s="1"/>
  <c r="F22" i="50"/>
  <c r="E22" i="50"/>
  <c r="D18" i="50"/>
  <c r="C18" i="50" s="1"/>
  <c r="D28" i="50"/>
  <c r="C28" i="50" s="1"/>
  <c r="F24" i="50"/>
  <c r="F35" i="50" s="1"/>
  <c r="K59" i="52"/>
  <c r="K69" i="52"/>
  <c r="K54" i="52"/>
  <c r="C15" i="50"/>
  <c r="G68" i="52"/>
  <c r="H68" i="52"/>
  <c r="I53" i="52"/>
  <c r="K83" i="52"/>
  <c r="G83" i="52"/>
  <c r="G82" i="52" s="1"/>
  <c r="G15" i="52"/>
  <c r="G94" i="52" s="1"/>
  <c r="E35" i="50"/>
  <c r="C14" i="50"/>
  <c r="O118" i="49" l="1"/>
  <c r="P118" i="49" s="1"/>
  <c r="Q118" i="49" s="1"/>
  <c r="K94" i="52"/>
  <c r="C31" i="50"/>
  <c r="C35" i="50" s="1"/>
  <c r="C22" i="50"/>
  <c r="D22" i="50"/>
  <c r="G14" i="52"/>
  <c r="R118" i="49" l="1"/>
  <c r="E73" i="49"/>
  <c r="R73" i="49" s="1"/>
  <c r="G14" i="49" l="1"/>
  <c r="E108" i="49" l="1"/>
  <c r="J108" i="49"/>
  <c r="R108" i="49" l="1"/>
  <c r="R107" i="49" s="1"/>
  <c r="R171" i="49"/>
  <c r="R170" i="49"/>
  <c r="J169" i="49"/>
  <c r="E169" i="49"/>
  <c r="R169" i="49" s="1"/>
  <c r="R168" i="49"/>
  <c r="K167" i="49"/>
  <c r="K166" i="49"/>
  <c r="I166" i="49"/>
  <c r="H166" i="49"/>
  <c r="G166" i="49"/>
  <c r="F166" i="49"/>
  <c r="J145" i="49"/>
  <c r="J143" i="49" s="1"/>
  <c r="E145" i="49"/>
  <c r="R116" i="49"/>
  <c r="P106" i="49"/>
  <c r="O106" i="49"/>
  <c r="N106" i="49"/>
  <c r="M106" i="49"/>
  <c r="L106" i="49"/>
  <c r="K106" i="49"/>
  <c r="J106" i="49"/>
  <c r="I106" i="49"/>
  <c r="H106" i="49"/>
  <c r="G106" i="49"/>
  <c r="F106" i="49"/>
  <c r="Q106" i="49"/>
  <c r="E106" i="49"/>
  <c r="R142" i="49"/>
  <c r="Q141" i="49"/>
  <c r="Q140" i="49" s="1"/>
  <c r="P141" i="49"/>
  <c r="P140" i="49" s="1"/>
  <c r="O141" i="49"/>
  <c r="O140" i="49" s="1"/>
  <c r="N141" i="49"/>
  <c r="N140" i="49" s="1"/>
  <c r="M141" i="49"/>
  <c r="M140" i="49" s="1"/>
  <c r="L141" i="49"/>
  <c r="L140" i="49" s="1"/>
  <c r="K141" i="49"/>
  <c r="K140" i="49" s="1"/>
  <c r="J141" i="49"/>
  <c r="J140" i="49" s="1"/>
  <c r="I141" i="49"/>
  <c r="I140" i="49" s="1"/>
  <c r="H141" i="49"/>
  <c r="H140" i="49" s="1"/>
  <c r="G141" i="49"/>
  <c r="G140" i="49" s="1"/>
  <c r="F141" i="49"/>
  <c r="F140" i="49" s="1"/>
  <c r="E141" i="49"/>
  <c r="E140" i="49" s="1"/>
  <c r="R119" i="49"/>
  <c r="Q117" i="49"/>
  <c r="N117" i="49"/>
  <c r="M117" i="49"/>
  <c r="L117" i="49"/>
  <c r="K117" i="49"/>
  <c r="I117" i="49"/>
  <c r="H117" i="49"/>
  <c r="G117" i="49"/>
  <c r="F117" i="49"/>
  <c r="P117" i="49"/>
  <c r="O117" i="49"/>
  <c r="J139" i="49"/>
  <c r="J138" i="49" s="1"/>
  <c r="J137" i="49" s="1"/>
  <c r="E139" i="49"/>
  <c r="E138" i="49" s="1"/>
  <c r="Q138" i="49"/>
  <c r="Q137" i="49" s="1"/>
  <c r="P138" i="49"/>
  <c r="P137" i="49" s="1"/>
  <c r="O138" i="49"/>
  <c r="O137" i="49" s="1"/>
  <c r="N138" i="49"/>
  <c r="N137" i="49" s="1"/>
  <c r="M138" i="49"/>
  <c r="M137" i="49" s="1"/>
  <c r="L138" i="49"/>
  <c r="L137" i="49" s="1"/>
  <c r="K138" i="49"/>
  <c r="K137" i="49" s="1"/>
  <c r="I138" i="49"/>
  <c r="I137" i="49" s="1"/>
  <c r="H138" i="49"/>
  <c r="H137" i="49" s="1"/>
  <c r="G138" i="49"/>
  <c r="G137" i="49" s="1"/>
  <c r="F138" i="49"/>
  <c r="F137" i="49" s="1"/>
  <c r="J153" i="49"/>
  <c r="E153" i="49"/>
  <c r="J152" i="49"/>
  <c r="R152" i="49" s="1"/>
  <c r="J151" i="49"/>
  <c r="E151" i="49"/>
  <c r="J150" i="49"/>
  <c r="R150" i="49" s="1"/>
  <c r="J149" i="49"/>
  <c r="E149" i="49"/>
  <c r="Q148" i="49"/>
  <c r="Q147" i="49" s="1"/>
  <c r="P148" i="49"/>
  <c r="P147" i="49" s="1"/>
  <c r="O148" i="49"/>
  <c r="O147" i="49" s="1"/>
  <c r="N148" i="49"/>
  <c r="N147" i="49" s="1"/>
  <c r="M148" i="49"/>
  <c r="M147" i="49" s="1"/>
  <c r="L148" i="49"/>
  <c r="L147" i="49" s="1"/>
  <c r="K148" i="49"/>
  <c r="K147" i="49" s="1"/>
  <c r="I148" i="49"/>
  <c r="I147" i="49" s="1"/>
  <c r="H148" i="49"/>
  <c r="H147" i="49" s="1"/>
  <c r="G148" i="49"/>
  <c r="G147" i="49" s="1"/>
  <c r="F148" i="49"/>
  <c r="F147" i="49" s="1"/>
  <c r="J105" i="49"/>
  <c r="E105" i="49"/>
  <c r="J104" i="49"/>
  <c r="E104" i="49"/>
  <c r="J103" i="49"/>
  <c r="E103" i="49"/>
  <c r="J102" i="49"/>
  <c r="E102" i="49"/>
  <c r="J101" i="49"/>
  <c r="E101" i="49"/>
  <c r="J100" i="49"/>
  <c r="E100" i="49"/>
  <c r="J99" i="49"/>
  <c r="E99" i="49"/>
  <c r="J98" i="49"/>
  <c r="E98" i="49"/>
  <c r="Q97" i="49"/>
  <c r="Q96" i="49" s="1"/>
  <c r="P97" i="49"/>
  <c r="P96" i="49" s="1"/>
  <c r="O97" i="49"/>
  <c r="O96" i="49" s="1"/>
  <c r="N97" i="49"/>
  <c r="N96" i="49" s="1"/>
  <c r="M97" i="49"/>
  <c r="M96" i="49" s="1"/>
  <c r="L97" i="49"/>
  <c r="L96" i="49" s="1"/>
  <c r="K97" i="49"/>
  <c r="K96" i="49" s="1"/>
  <c r="I97" i="49"/>
  <c r="I96" i="49" s="1"/>
  <c r="H97" i="49"/>
  <c r="H96" i="49" s="1"/>
  <c r="G97" i="49"/>
  <c r="G96" i="49" s="1"/>
  <c r="F97" i="49"/>
  <c r="F96" i="49" s="1"/>
  <c r="J95" i="49"/>
  <c r="E95" i="49"/>
  <c r="J94" i="49"/>
  <c r="E94" i="49"/>
  <c r="J93" i="49"/>
  <c r="E93" i="49"/>
  <c r="J92" i="49"/>
  <c r="E92" i="49"/>
  <c r="Q91" i="49"/>
  <c r="Q85" i="49" s="1"/>
  <c r="Q84" i="49" s="1"/>
  <c r="J91" i="49"/>
  <c r="J90" i="49" s="1"/>
  <c r="J85" i="49" s="1"/>
  <c r="J84" i="49" s="1"/>
  <c r="E91" i="49"/>
  <c r="E90" i="49"/>
  <c r="J89" i="49"/>
  <c r="E89" i="49"/>
  <c r="J88" i="49"/>
  <c r="E88" i="49"/>
  <c r="J87" i="49"/>
  <c r="E87" i="49"/>
  <c r="J86" i="49"/>
  <c r="E86" i="49"/>
  <c r="P85" i="49"/>
  <c r="P84" i="49" s="1"/>
  <c r="O85" i="49"/>
  <c r="O84" i="49" s="1"/>
  <c r="N85" i="49"/>
  <c r="N84" i="49" s="1"/>
  <c r="M85" i="49"/>
  <c r="M84" i="49" s="1"/>
  <c r="L85" i="49"/>
  <c r="L84" i="49" s="1"/>
  <c r="K85" i="49"/>
  <c r="K84" i="49" s="1"/>
  <c r="I85" i="49"/>
  <c r="I84" i="49" s="1"/>
  <c r="H85" i="49"/>
  <c r="H84" i="49" s="1"/>
  <c r="G85" i="49"/>
  <c r="F85" i="49"/>
  <c r="J83" i="49"/>
  <c r="E83" i="49"/>
  <c r="J82" i="49"/>
  <c r="E82" i="49"/>
  <c r="Q81" i="49"/>
  <c r="J81" i="49"/>
  <c r="I81" i="49"/>
  <c r="J80" i="49"/>
  <c r="E80" i="49"/>
  <c r="J79" i="49"/>
  <c r="E79" i="49"/>
  <c r="J78" i="49"/>
  <c r="E78" i="49"/>
  <c r="J74" i="49"/>
  <c r="E74" i="49"/>
  <c r="J72" i="49"/>
  <c r="E72" i="49"/>
  <c r="J71" i="49"/>
  <c r="E71" i="49"/>
  <c r="J70" i="49"/>
  <c r="E70" i="49"/>
  <c r="J69" i="49"/>
  <c r="E69" i="49"/>
  <c r="J68" i="49"/>
  <c r="E68" i="49"/>
  <c r="J67" i="49"/>
  <c r="E67" i="49"/>
  <c r="J66" i="49"/>
  <c r="E66" i="49"/>
  <c r="E65" i="49"/>
  <c r="R65" i="49" s="1"/>
  <c r="J64" i="49"/>
  <c r="E64" i="49"/>
  <c r="J63" i="49"/>
  <c r="E63" i="49"/>
  <c r="Q61" i="49"/>
  <c r="P61" i="49"/>
  <c r="O61" i="49"/>
  <c r="N61" i="49"/>
  <c r="M61" i="49"/>
  <c r="L61" i="49"/>
  <c r="K61" i="49"/>
  <c r="I61" i="49"/>
  <c r="H61" i="49"/>
  <c r="G61" i="49"/>
  <c r="F61" i="49"/>
  <c r="J136" i="49"/>
  <c r="E136" i="49"/>
  <c r="E135" i="49"/>
  <c r="R135" i="49" s="1"/>
  <c r="E134" i="49"/>
  <c r="R134" i="49" s="1"/>
  <c r="J133" i="49"/>
  <c r="E133" i="49"/>
  <c r="J132" i="49"/>
  <c r="E132" i="49"/>
  <c r="J131" i="49"/>
  <c r="E131" i="49"/>
  <c r="J130" i="49"/>
  <c r="E130" i="49"/>
  <c r="J129" i="49"/>
  <c r="E129" i="49"/>
  <c r="J128" i="49"/>
  <c r="E128" i="49"/>
  <c r="J127" i="49"/>
  <c r="E127" i="49"/>
  <c r="J126" i="49"/>
  <c r="E126" i="49"/>
  <c r="J125" i="49"/>
  <c r="E125" i="49"/>
  <c r="J124" i="49"/>
  <c r="E124" i="49"/>
  <c r="Q123" i="49"/>
  <c r="Q122" i="49" s="1"/>
  <c r="P123" i="49"/>
  <c r="P122" i="49" s="1"/>
  <c r="O123" i="49"/>
  <c r="O122" i="49" s="1"/>
  <c r="N123" i="49"/>
  <c r="N122" i="49" s="1"/>
  <c r="M123" i="49"/>
  <c r="M122" i="49" s="1"/>
  <c r="L123" i="49"/>
  <c r="L122" i="49" s="1"/>
  <c r="K123" i="49"/>
  <c r="K122" i="49" s="1"/>
  <c r="I123" i="49"/>
  <c r="I122" i="49" s="1"/>
  <c r="H123" i="49"/>
  <c r="H122" i="49" s="1"/>
  <c r="G123" i="49"/>
  <c r="G122" i="49" s="1"/>
  <c r="F123" i="49"/>
  <c r="F122" i="49" s="1"/>
  <c r="J60" i="49"/>
  <c r="E60" i="49"/>
  <c r="J59" i="49"/>
  <c r="E59" i="49"/>
  <c r="J58" i="49"/>
  <c r="E58" i="49"/>
  <c r="J57" i="49"/>
  <c r="E57" i="49"/>
  <c r="J56" i="49"/>
  <c r="E56" i="49"/>
  <c r="J55" i="49"/>
  <c r="E55" i="49"/>
  <c r="J54" i="49"/>
  <c r="E54" i="49"/>
  <c r="J53" i="49"/>
  <c r="E53" i="49"/>
  <c r="J52" i="49"/>
  <c r="E52" i="49"/>
  <c r="J51" i="49"/>
  <c r="E51" i="49"/>
  <c r="J50" i="49"/>
  <c r="E50" i="49"/>
  <c r="J49" i="49"/>
  <c r="E49" i="49"/>
  <c r="J48" i="49"/>
  <c r="E48" i="49"/>
  <c r="J47" i="49"/>
  <c r="E47" i="49"/>
  <c r="J46" i="49"/>
  <c r="E46" i="49"/>
  <c r="J45" i="49"/>
  <c r="E45" i="49"/>
  <c r="J44" i="49"/>
  <c r="E44" i="49"/>
  <c r="J43" i="49"/>
  <c r="E43" i="49"/>
  <c r="J42" i="49"/>
  <c r="E42" i="49"/>
  <c r="J41" i="49"/>
  <c r="E41" i="49"/>
  <c r="J40" i="49"/>
  <c r="E40" i="49"/>
  <c r="J39" i="49"/>
  <c r="E39" i="49"/>
  <c r="J38" i="49"/>
  <c r="E38" i="49"/>
  <c r="J37" i="49"/>
  <c r="E37" i="49"/>
  <c r="J36" i="49"/>
  <c r="E36" i="49"/>
  <c r="J35" i="49"/>
  <c r="E35" i="49"/>
  <c r="J34" i="49"/>
  <c r="E34" i="49"/>
  <c r="J33" i="49"/>
  <c r="E33" i="49"/>
  <c r="J32" i="49"/>
  <c r="E32" i="49"/>
  <c r="J31" i="49"/>
  <c r="E31" i="49"/>
  <c r="J30" i="49"/>
  <c r="E30" i="49"/>
  <c r="J29" i="49"/>
  <c r="E29" i="49"/>
  <c r="J28" i="49"/>
  <c r="E28" i="49"/>
  <c r="J27" i="49"/>
  <c r="E27" i="49"/>
  <c r="J26" i="49"/>
  <c r="E26" i="49"/>
  <c r="J25" i="49"/>
  <c r="E25" i="49"/>
  <c r="J24" i="49"/>
  <c r="E24" i="49"/>
  <c r="J23" i="49"/>
  <c r="E23" i="49"/>
  <c r="J22" i="49"/>
  <c r="E22" i="49"/>
  <c r="J21" i="49"/>
  <c r="E21" i="49"/>
  <c r="J20" i="49"/>
  <c r="E20" i="49"/>
  <c r="J19" i="49"/>
  <c r="E19" i="49"/>
  <c r="J18" i="49"/>
  <c r="E18" i="49"/>
  <c r="J17" i="49"/>
  <c r="E17" i="49"/>
  <c r="J16" i="49"/>
  <c r="E16" i="49"/>
  <c r="J15" i="49"/>
  <c r="E15" i="49"/>
  <c r="Q14" i="49"/>
  <c r="P14" i="49"/>
  <c r="O14" i="49"/>
  <c r="N14" i="49"/>
  <c r="M14" i="49"/>
  <c r="L14" i="49"/>
  <c r="K14" i="49"/>
  <c r="I14" i="49"/>
  <c r="H14" i="49"/>
  <c r="G13" i="49"/>
  <c r="F13" i="49"/>
  <c r="G143" i="49" l="1"/>
  <c r="G154" i="49"/>
  <c r="P143" i="49"/>
  <c r="P154" i="49"/>
  <c r="H143" i="49"/>
  <c r="H154" i="49"/>
  <c r="Q143" i="49"/>
  <c r="Q154" i="49"/>
  <c r="I143" i="49"/>
  <c r="I154" i="49"/>
  <c r="K143" i="49"/>
  <c r="K154" i="49"/>
  <c r="L143" i="49"/>
  <c r="L154" i="49"/>
  <c r="M143" i="49"/>
  <c r="M154" i="49"/>
  <c r="N143" i="49"/>
  <c r="N154" i="49"/>
  <c r="F143" i="49"/>
  <c r="F154" i="49"/>
  <c r="O143" i="49"/>
  <c r="O154" i="49"/>
  <c r="E62" i="49"/>
  <c r="E61" i="49" s="1"/>
  <c r="J61" i="49"/>
  <c r="I13" i="49"/>
  <c r="M13" i="49"/>
  <c r="K13" i="49"/>
  <c r="N13" i="49"/>
  <c r="H13" i="49"/>
  <c r="O13" i="49"/>
  <c r="F84" i="49"/>
  <c r="R126" i="49"/>
  <c r="R128" i="49"/>
  <c r="R130" i="49"/>
  <c r="R132" i="49"/>
  <c r="R42" i="49"/>
  <c r="R46" i="49"/>
  <c r="R48" i="49"/>
  <c r="R58" i="49"/>
  <c r="K174" i="49"/>
  <c r="R89" i="49"/>
  <c r="R101" i="49"/>
  <c r="R105" i="49"/>
  <c r="R63" i="49"/>
  <c r="R98" i="49"/>
  <c r="R102" i="49"/>
  <c r="T107" i="49"/>
  <c r="E14" i="49"/>
  <c r="R41" i="49"/>
  <c r="R57" i="49"/>
  <c r="R72" i="49"/>
  <c r="R80" i="49"/>
  <c r="J123" i="49"/>
  <c r="J122" i="49" s="1"/>
  <c r="R125" i="49"/>
  <c r="R127" i="49"/>
  <c r="R16" i="49"/>
  <c r="R106" i="49"/>
  <c r="R19" i="49"/>
  <c r="R27" i="49"/>
  <c r="R29" i="49"/>
  <c r="R35" i="49"/>
  <c r="R45" i="49"/>
  <c r="R47" i="49"/>
  <c r="R49" i="49"/>
  <c r="R51" i="49"/>
  <c r="R53" i="49"/>
  <c r="R55" i="49"/>
  <c r="R129" i="49"/>
  <c r="R133" i="49"/>
  <c r="R136" i="49"/>
  <c r="R64" i="49"/>
  <c r="R82" i="49"/>
  <c r="R91" i="49"/>
  <c r="R151" i="49"/>
  <c r="R153" i="49"/>
  <c r="R60" i="49"/>
  <c r="R70" i="49"/>
  <c r="R78" i="49"/>
  <c r="R92" i="49"/>
  <c r="R94" i="49"/>
  <c r="R100" i="49"/>
  <c r="R52" i="49"/>
  <c r="R56" i="49"/>
  <c r="R44" i="49"/>
  <c r="R34" i="49"/>
  <c r="R43" i="49"/>
  <c r="R50" i="49"/>
  <c r="R59" i="49"/>
  <c r="R67" i="49"/>
  <c r="R71" i="49"/>
  <c r="R79" i="49"/>
  <c r="R95" i="49"/>
  <c r="R69" i="49"/>
  <c r="R68" i="49"/>
  <c r="R17" i="49"/>
  <c r="R28" i="49"/>
  <c r="R32" i="49"/>
  <c r="R18" i="49"/>
  <c r="R25" i="49"/>
  <c r="J14" i="49"/>
  <c r="R15" i="49"/>
  <c r="J166" i="49"/>
  <c r="R24" i="49"/>
  <c r="R26" i="49"/>
  <c r="R31" i="49"/>
  <c r="R33" i="49"/>
  <c r="R36" i="49"/>
  <c r="R21" i="49"/>
  <c r="R23" i="49"/>
  <c r="R30" i="49"/>
  <c r="R37" i="49"/>
  <c r="R39" i="49"/>
  <c r="R83" i="49"/>
  <c r="E81" i="49"/>
  <c r="R81" i="49" s="1"/>
  <c r="R93" i="49"/>
  <c r="R88" i="49"/>
  <c r="E148" i="49"/>
  <c r="E147" i="49" s="1"/>
  <c r="J97" i="49"/>
  <c r="J96" i="49" s="1"/>
  <c r="R140" i="49"/>
  <c r="T138" i="49"/>
  <c r="J117" i="49"/>
  <c r="T106" i="49"/>
  <c r="R139" i="49"/>
  <c r="R66" i="49"/>
  <c r="R40" i="49"/>
  <c r="R149" i="49"/>
  <c r="J148" i="49"/>
  <c r="R124" i="49"/>
  <c r="R86" i="49"/>
  <c r="E85" i="49"/>
  <c r="R138" i="49"/>
  <c r="P13" i="49"/>
  <c r="R141" i="49"/>
  <c r="E123" i="49"/>
  <c r="R99" i="49"/>
  <c r="E97" i="49"/>
  <c r="T140" i="49"/>
  <c r="R145" i="49"/>
  <c r="E167" i="49"/>
  <c r="R104" i="49"/>
  <c r="E137" i="49"/>
  <c r="T137" i="49" s="1"/>
  <c r="E166" i="49"/>
  <c r="L13" i="49"/>
  <c r="Q13" i="49"/>
  <c r="R20" i="49"/>
  <c r="R22" i="49"/>
  <c r="R38" i="49"/>
  <c r="R54" i="49"/>
  <c r="J167" i="49"/>
  <c r="R131" i="49"/>
  <c r="R74" i="49"/>
  <c r="G84" i="49"/>
  <c r="R87" i="49"/>
  <c r="R90" i="49"/>
  <c r="R103" i="49"/>
  <c r="E172" i="49"/>
  <c r="R172" i="49" s="1"/>
  <c r="T118" i="49"/>
  <c r="E117" i="49"/>
  <c r="T141" i="49"/>
  <c r="J154" i="49" l="1"/>
  <c r="E154" i="49"/>
  <c r="J13" i="49"/>
  <c r="R61" i="49"/>
  <c r="R14" i="49"/>
  <c r="R154" i="49" s="1"/>
  <c r="R117" i="49"/>
  <c r="T148" i="49"/>
  <c r="J174" i="49"/>
  <c r="T117" i="49"/>
  <c r="T61" i="49"/>
  <c r="R97" i="49"/>
  <c r="R96" i="49" s="1"/>
  <c r="T123" i="49"/>
  <c r="E122" i="49"/>
  <c r="R85" i="49"/>
  <c r="E84" i="49"/>
  <c r="T85" i="49"/>
  <c r="J147" i="49"/>
  <c r="R147" i="49" s="1"/>
  <c r="R148" i="49"/>
  <c r="R167" i="49"/>
  <c r="R137" i="49"/>
  <c r="R166" i="49"/>
  <c r="E174" i="49"/>
  <c r="R123" i="49"/>
  <c r="E143" i="49"/>
  <c r="T144" i="49"/>
  <c r="E96" i="49"/>
  <c r="T96" i="49" s="1"/>
  <c r="T97" i="49"/>
  <c r="T14" i="49"/>
  <c r="E13" i="49"/>
  <c r="T13" i="49" s="1"/>
  <c r="T62" i="49"/>
  <c r="R13" i="49" l="1"/>
  <c r="R174" i="49"/>
  <c r="T154" i="49"/>
  <c r="V154" i="49"/>
  <c r="U154" i="49"/>
  <c r="T143" i="49"/>
  <c r="R143" i="49"/>
  <c r="R122" i="49"/>
  <c r="T122" i="49"/>
  <c r="R84" i="49"/>
  <c r="T84" i="49"/>
  <c r="T147" i="49"/>
</calcChain>
</file>

<file path=xl/comments1.xml><?xml version="1.0" encoding="utf-8"?>
<comments xmlns="http://schemas.openxmlformats.org/spreadsheetml/2006/main">
  <authors>
    <author>ALeh</author>
  </authors>
  <commentList>
    <comment ref="A8" authorId="0" shape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<sst xmlns="http://schemas.openxmlformats.org/spreadsheetml/2006/main" count="1415" uniqueCount="639">
  <si>
    <t>/гривень/</t>
  </si>
  <si>
    <t>Загальний фонд</t>
  </si>
  <si>
    <t>Спеціальний фонд</t>
  </si>
  <si>
    <t>0219770</t>
  </si>
  <si>
    <t>Усього</t>
  </si>
  <si>
    <t>(код бюджету)</t>
  </si>
  <si>
    <t>17532000000</t>
  </si>
  <si>
    <t>0219800</t>
  </si>
  <si>
    <t>Субвенція з місцевого бюджету державному бюджету на виконання програм соціально-економічного розвитку регіонів</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</si>
  <si>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</si>
  <si>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</si>
  <si>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</si>
  <si>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</si>
  <si>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0200000</t>
  </si>
  <si>
    <t>Виконавчий комітет Вараської міської ради</t>
  </si>
  <si>
    <t>0210000</t>
  </si>
  <si>
    <t>0443</t>
  </si>
  <si>
    <t>0217370</t>
  </si>
  <si>
    <t>7370</t>
  </si>
  <si>
    <t>0490</t>
  </si>
  <si>
    <t>Реалізація інших заходів щодо соціально-економічного розвитку територій</t>
  </si>
  <si>
    <t>0212010</t>
  </si>
  <si>
    <t>2010</t>
  </si>
  <si>
    <t>0731</t>
  </si>
  <si>
    <t>Багатопрофільна стаціонарна медична допомога населенню</t>
  </si>
  <si>
    <t>0217350</t>
  </si>
  <si>
    <t>7350</t>
  </si>
  <si>
    <t>Розроблення схем планування та забудови територій (містобудівної документації)</t>
  </si>
  <si>
    <t>9770</t>
  </si>
  <si>
    <t>0180</t>
  </si>
  <si>
    <t xml:space="preserve">Інші субвенції з місцевого бюджету </t>
  </si>
  <si>
    <t>9800</t>
  </si>
  <si>
    <t>1500000</t>
  </si>
  <si>
    <t>Управління містобудування, архітектури та капітального будівництва виконавчого комітету Вараської міської ради</t>
  </si>
  <si>
    <t>1510000</t>
  </si>
  <si>
    <t>1515045</t>
  </si>
  <si>
    <t>5045</t>
  </si>
  <si>
    <t>0810</t>
  </si>
  <si>
    <t>Будівництво мультифункціональних майданчиків для занять ігровими видами спорту</t>
  </si>
  <si>
    <t>1517310</t>
  </si>
  <si>
    <t>7310</t>
  </si>
  <si>
    <t>Будівництво об'єктів житлово-комунального господарства</t>
  </si>
  <si>
    <t>1517330</t>
  </si>
  <si>
    <t>7330</t>
  </si>
  <si>
    <t>Будівництво  інших об'єктів комунальної власності</t>
  </si>
  <si>
    <t>1517350</t>
  </si>
  <si>
    <t>0600000</t>
  </si>
  <si>
    <t>Управління  освіти виконавчого комітету Вараської міської ради</t>
  </si>
  <si>
    <t>0610000</t>
  </si>
  <si>
    <t>0617321</t>
  </si>
  <si>
    <t>7321</t>
  </si>
  <si>
    <t>Будівництво освітніх установ та закладів</t>
  </si>
  <si>
    <t>0611021</t>
  </si>
  <si>
    <t>0921</t>
  </si>
  <si>
    <t>Надання загальної середньої освіти закладами загальної середньої освіти</t>
  </si>
  <si>
    <t>0800000</t>
  </si>
  <si>
    <t>Управління праці та соціального захисту населення виконавчого комітету Вараської міської ради</t>
  </si>
  <si>
    <t>0810000</t>
  </si>
  <si>
    <t>0816083</t>
  </si>
  <si>
    <t>6083</t>
  </si>
  <si>
    <t>0610</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</si>
  <si>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</si>
  <si>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0810160</t>
  </si>
  <si>
    <t>0160</t>
  </si>
  <si>
    <t>0111</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</si>
  <si>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</si>
  <si>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</si>
  <si>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</si>
  <si>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1000000</t>
  </si>
  <si>
    <t>Відділ  культури та туризму  виконавчого комітету Вараської міської ради</t>
  </si>
  <si>
    <t>1010000</t>
  </si>
  <si>
    <t>1017324</t>
  </si>
  <si>
    <t>7324</t>
  </si>
  <si>
    <t>Будівництво установ та закладів культури</t>
  </si>
  <si>
    <t>1011080</t>
  </si>
  <si>
    <t>1080</t>
  </si>
  <si>
    <t>0960</t>
  </si>
  <si>
    <t>Надання спеціальної освіти мистецькими школами</t>
  </si>
  <si>
    <t>3700000</t>
  </si>
  <si>
    <t>Фінансове управління виконавчого комітету Вараської міської ради</t>
  </si>
  <si>
    <t>3710000</t>
  </si>
  <si>
    <t>1600000</t>
  </si>
  <si>
    <t>Відділ  архітектури та містобудування виконавчого комітету Вараської міської ради</t>
  </si>
  <si>
    <t>1610000</t>
  </si>
  <si>
    <t>1610160</t>
  </si>
  <si>
    <t>Керівництво і управління у відповідній сфері у містах (місті Києві), селищах, селах, територіальних громадах</t>
  </si>
  <si>
    <t>Департамент житлово-комунального господарства, майна та будівництва  виконавчого комітету Вараської міської ради</t>
  </si>
  <si>
    <t>Відділ  Державного архітектурно-будівельного контролю  виконавчого комітету Вараської міської ради</t>
  </si>
  <si>
    <t>Департамент культури, туризму, молоді та спорту  виконавчого комітету Вараської міської ради</t>
  </si>
  <si>
    <t>Департамент соціального захисту та гідності  виконавчого комітету Вараської міської ради</t>
  </si>
  <si>
    <t>РАЗОМ</t>
  </si>
  <si>
    <t>видатки споживання</t>
  </si>
  <si>
    <t>з них</t>
  </si>
  <si>
    <t xml:space="preserve">видатки розвитку </t>
  </si>
  <si>
    <t>у тому числі бюджет розвитку</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</si>
  <si>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</si>
  <si>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</si>
  <si>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</si>
  <si>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</si>
  <si>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бюджет розвитку</t>
  </si>
  <si>
    <t>капітальні видатки за рахунок коштів, що передаються із загального фонду до бюджету розвитку (спеціального фонду)</t>
  </si>
  <si>
    <t>2</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</si>
  <si>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</si>
  <si>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</si>
  <si>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</si>
  <si>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</si>
  <si>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0210180</t>
  </si>
  <si>
    <t>0133</t>
  </si>
  <si>
    <t>Інша діяльність у сфері державного управління</t>
  </si>
  <si>
    <t>0210191</t>
  </si>
  <si>
    <t>0191</t>
  </si>
  <si>
    <t>Проведення місцевих виборів</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</si>
  <si>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</si>
  <si>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0212111</t>
  </si>
  <si>
    <t>2111</t>
  </si>
  <si>
    <t>0726</t>
  </si>
  <si>
    <t>Первинна медична допомога населенню, що надається центрами первинної медичної (медико-санітарної) допомоги</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</si>
  <si>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</si>
  <si>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0212142</t>
  </si>
  <si>
    <t>2142</t>
  </si>
  <si>
    <t>0763</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</si>
  <si>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</si>
  <si>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</si>
  <si>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</si>
  <si>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</si>
  <si>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</si>
  <si>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0212145</t>
  </si>
  <si>
    <t>2145</t>
  </si>
  <si>
    <t>Централізовані заходи з лікування онкологічних хворих</t>
  </si>
  <si>
    <t>0212152</t>
  </si>
  <si>
    <t>2152</t>
  </si>
  <si>
    <t>Інші програми та заходи у сфері охорони здоров’я</t>
  </si>
  <si>
    <t>в т.ч. за рахунок субвенції з місцевого бюджету</t>
  </si>
  <si>
    <t>0213112</t>
  </si>
  <si>
    <t>3112</t>
  </si>
  <si>
    <t>1040</t>
  </si>
  <si>
    <t>Заходи державної політики з питань дітей та їх соціального захисту</t>
  </si>
  <si>
    <t>0213121</t>
  </si>
  <si>
    <t>3121</t>
  </si>
  <si>
    <t>Утримання та забезпечення діяльності центрів соціальних служб для сім’ї, дітей та молоді</t>
  </si>
  <si>
    <t>0213132</t>
  </si>
  <si>
    <t>3132</t>
  </si>
  <si>
    <t>Утримання клубів для підлітків за місцем проживання</t>
  </si>
  <si>
    <t>0213133</t>
  </si>
  <si>
    <t>3133</t>
  </si>
  <si>
    <t>Інші заходи та заклади молодіжної політики</t>
  </si>
  <si>
    <t>0213140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</si>
  <si>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</si>
  <si>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</si>
  <si>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0213242</t>
  </si>
  <si>
    <t>3242</t>
  </si>
  <si>
    <t>1090</t>
  </si>
  <si>
    <t>Інші заходи у сфері соціального захисту і соціального забезпечення</t>
  </si>
  <si>
    <t>0215011</t>
  </si>
  <si>
    <t>5011</t>
  </si>
  <si>
    <t>Проведення навчально-тренувальних зборів і змагань з олімпійських видів спорту</t>
  </si>
  <si>
    <t>0215012</t>
  </si>
  <si>
    <t>5012</t>
  </si>
  <si>
    <t>Проведення навчально-тренувальних зборів і змагань з неолімпійських видів спорту</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</si>
  <si>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</si>
  <si>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</si>
  <si>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</si>
  <si>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</si>
  <si>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</si>
  <si>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</si>
  <si>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0216012</t>
  </si>
  <si>
    <t>6012</t>
  </si>
  <si>
    <t>0620</t>
  </si>
  <si>
    <t>Забезпечення діяльності з виробництва, транспортування, постачання теплової енергії</t>
  </si>
  <si>
    <t>0216013</t>
  </si>
  <si>
    <t>6013</t>
  </si>
  <si>
    <t>Забезпечення діяльності водопровідно-каналізаційного господарства</t>
  </si>
  <si>
    <t>0216014</t>
  </si>
  <si>
    <t>6014</t>
  </si>
  <si>
    <t>Забезпечення збору та вивезення сміття і відходів</t>
  </si>
  <si>
    <t>0216020</t>
  </si>
  <si>
    <t>6020</t>
  </si>
  <si>
    <t>Забезпечення функціонування підприємств, установ та організацій, що виробляють, виконують та/або надають житлово-комунальні послуги</t>
  </si>
  <si>
    <t>0216030</t>
  </si>
  <si>
    <t>6030</t>
  </si>
  <si>
    <t>Організація благоустрою населених пунктів</t>
  </si>
  <si>
    <t>0216082</t>
  </si>
  <si>
    <t>6082</t>
  </si>
  <si>
    <t>Придбання житла для окремих категорій населення відповідно до законодавства</t>
  </si>
  <si>
    <t>0217130</t>
  </si>
  <si>
    <t>7130</t>
  </si>
  <si>
    <t>0421</t>
  </si>
  <si>
    <t>Здійснення заходів із землеустрою</t>
  </si>
  <si>
    <t>0217310</t>
  </si>
  <si>
    <t>0217461</t>
  </si>
  <si>
    <t>7461</t>
  </si>
  <si>
    <t>0456</t>
  </si>
  <si>
    <t>Утримання та розвиток автомобільних доріг та дорожньої інфраструктури за рахунок коштів місцевого бюджету</t>
  </si>
  <si>
    <t>0217530</t>
  </si>
  <si>
    <t>7530</t>
  </si>
  <si>
    <t>0460</t>
  </si>
  <si>
    <t>Інші заходи у сфері зв'язку, телекомунікації та інформатики</t>
  </si>
  <si>
    <t>0217610</t>
  </si>
  <si>
    <t>7610</t>
  </si>
  <si>
    <t>0411</t>
  </si>
  <si>
    <t>Сприяння розвитку малого та середнього підприємництва</t>
  </si>
  <si>
    <t>0217640</t>
  </si>
  <si>
    <t>7640</t>
  </si>
  <si>
    <t>0470</t>
  </si>
  <si>
    <t>Заходи з енергозбереження</t>
  </si>
  <si>
    <t>0217670</t>
  </si>
  <si>
    <t>7670</t>
  </si>
  <si>
    <t>Внески до статутного капіталу суб’єктів господарювання</t>
  </si>
  <si>
    <t>0217680</t>
  </si>
  <si>
    <t>7680</t>
  </si>
  <si>
    <t>Членські внески до асоціацій органів місцевого самоврядування</t>
  </si>
  <si>
    <t>0218110</t>
  </si>
  <si>
    <t>8110</t>
  </si>
  <si>
    <t>0320</t>
  </si>
  <si>
    <t>Заходи із запобігання та ліквідації надзвичайних ситуацій та наслідків стихійного лиха</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</si>
  <si>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</si>
  <si>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</si>
  <si>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0218340</t>
  </si>
  <si>
    <t>8340</t>
  </si>
  <si>
    <t>0540</t>
  </si>
  <si>
    <t>Природоохоронні заходи за рахунок цільових фондів</t>
  </si>
  <si>
    <t>1510160</t>
  </si>
  <si>
    <t>1511010</t>
  </si>
  <si>
    <t>1010</t>
  </si>
  <si>
    <t>0910</t>
  </si>
  <si>
    <t>Надання дошкільної освіти</t>
  </si>
  <si>
    <t>1516011</t>
  </si>
  <si>
    <t>1516015</t>
  </si>
  <si>
    <t>6015</t>
  </si>
  <si>
    <t xml:space="preserve">Забезпечення надійної та безперебійної експлуатації ліфтів </t>
  </si>
  <si>
    <t>1516016</t>
  </si>
  <si>
    <t>6016</t>
  </si>
  <si>
    <t>Впровадження засобів обліку витрат та регулювання споживання води та теплової енергії</t>
  </si>
  <si>
    <t>1516030</t>
  </si>
  <si>
    <t>1517321</t>
  </si>
  <si>
    <t>1517461</t>
  </si>
  <si>
    <t>1519770</t>
  </si>
  <si>
    <t>0610160</t>
  </si>
  <si>
    <t>0611010</t>
  </si>
  <si>
    <t>0611020</t>
  </si>
  <si>
    <t>Надання загальної середньої освіти за рахунок коштів місцевого бюджету</t>
  </si>
  <si>
    <t>0611070</t>
  </si>
  <si>
    <t>1070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</si>
  <si>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</si>
  <si>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</si>
  <si>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</si>
  <si>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</si>
  <si>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</si>
  <si>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</si>
  <si>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</si>
  <si>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</si>
  <si>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</si>
  <si>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</si>
  <si>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</si>
  <si>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</si>
  <si>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</si>
  <si>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</si>
  <si>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</si>
  <si>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</si>
  <si>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</si>
  <si>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0813050</t>
  </si>
  <si>
    <t>Пільгове медичне обслуговування осіб, які постраждали внаслідок Чорнобильської катастрофи</t>
  </si>
  <si>
    <t>0813105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</si>
  <si>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</si>
  <si>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</si>
  <si>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</si>
  <si>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</si>
  <si>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</si>
  <si>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</si>
  <si>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</si>
  <si>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</si>
  <si>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0813242</t>
  </si>
  <si>
    <t>0815045</t>
  </si>
  <si>
    <t>1010160</t>
  </si>
  <si>
    <t>1014030</t>
  </si>
  <si>
    <t>4030</t>
  </si>
  <si>
    <t>0824</t>
  </si>
  <si>
    <t>Забезпечення діяльності бібліотек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</si>
  <si>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</si>
  <si>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</si>
  <si>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</si>
  <si>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</si>
  <si>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</si>
  <si>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</si>
  <si>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</si>
  <si>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 xml:space="preserve">Забезпечення діяльності інших закладів в галузі культури і мистецтва </t>
  </si>
  <si>
    <t>1014082</t>
  </si>
  <si>
    <t>4082</t>
  </si>
  <si>
    <t xml:space="preserve">Інші заходи в галузі культури і мистецтва </t>
  </si>
  <si>
    <t>1017650</t>
  </si>
  <si>
    <t>7650</t>
  </si>
  <si>
    <t>Проведення експертної грошової оцінки земельної ділянки чи права на неї</t>
  </si>
  <si>
    <t>3710160</t>
  </si>
  <si>
    <t>3718500</t>
  </si>
  <si>
    <t>8500</t>
  </si>
  <si>
    <t>Нерозподілені трансферти з державного бюджету</t>
  </si>
  <si>
    <t>3718600</t>
  </si>
  <si>
    <t>8600</t>
  </si>
  <si>
    <t>0170</t>
  </si>
  <si>
    <t>Обслуговування місцевого боргу</t>
  </si>
  <si>
    <t>3718700</t>
  </si>
  <si>
    <t>8700</t>
  </si>
  <si>
    <t>Резервний фонд</t>
  </si>
  <si>
    <t>3719110</t>
  </si>
  <si>
    <t>9110</t>
  </si>
  <si>
    <t>Реверсна дотація</t>
  </si>
  <si>
    <t>ВСЬОГО ВИДАТКІВ</t>
  </si>
  <si>
    <t>програми</t>
  </si>
  <si>
    <t>харчування</t>
  </si>
  <si>
    <t>парк</t>
  </si>
  <si>
    <t>заходи</t>
  </si>
  <si>
    <t>3410160</t>
  </si>
  <si>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</si>
  <si>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</si>
  <si>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</si>
  <si>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0611061</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</si>
  <si>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</si>
  <si>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0611060</t>
  </si>
  <si>
    <t>1110160</t>
  </si>
  <si>
    <t>в т.ч.: за рахунок інших субвенцій з місцевого бюджету</t>
  </si>
  <si>
    <t>1100000</t>
  </si>
  <si>
    <t>1110000</t>
  </si>
  <si>
    <t>3400000</t>
  </si>
  <si>
    <t>3410000</t>
  </si>
  <si>
    <t>Зміни до фінансування  бюджету Вараської                                                                                міської територіальної громади на 2021 рік</t>
  </si>
  <si>
    <t xml:space="preserve">Код </t>
  </si>
  <si>
    <t>Найменування згідно з Класифікацією фінансування бюджету</t>
  </si>
  <si>
    <t>УСЬОГО</t>
  </si>
  <si>
    <t>усього</t>
  </si>
  <si>
    <t>Фінансування  за типом кредитора</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</si>
  <si>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</si>
  <si>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</si>
  <si>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</si>
  <si>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</si>
  <si>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</si>
  <si>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</si>
  <si>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300000</t>
  </si>
  <si>
    <t>Зовнішнє фінансування</t>
  </si>
  <si>
    <t>Позики, надані міжнародними фінансовими організаціями</t>
  </si>
  <si>
    <t xml:space="preserve">Одержано позик </t>
  </si>
  <si>
    <t>301200</t>
  </si>
  <si>
    <t>Погашено позик</t>
  </si>
  <si>
    <t>Загальне фінансування</t>
  </si>
  <si>
    <t>Фінансування  за типом боргового зобов'язання</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</si>
  <si>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</si>
  <si>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</si>
  <si>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</si>
  <si>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</si>
  <si>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</si>
  <si>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</si>
  <si>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</si>
  <si>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</si>
  <si>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402000</t>
  </si>
  <si>
    <t>Погашення</t>
  </si>
  <si>
    <t>402200</t>
  </si>
  <si>
    <t>Зовнішні зобов'язання</t>
  </si>
  <si>
    <t>402202</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</si>
  <si>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</si>
  <si>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</si>
  <si>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</si>
  <si>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</si>
  <si>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</si>
  <si>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</si>
  <si>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</si>
  <si>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Кошти, що передаються із загального фонду бюджету до бюджету розвитку (спеціального фонду)</t>
  </si>
  <si>
    <t>0217322</t>
  </si>
  <si>
    <t>7322</t>
  </si>
  <si>
    <t>Будівництво медичних установ та закладів</t>
  </si>
  <si>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</si>
  <si>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</si>
  <si>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</si>
  <si>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</si>
  <si>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місцевої /регіональної програми </t>
  </si>
  <si>
    <t>Дата та номер документа, яким затверджено місцеву регіональну програму</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</si>
  <si>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</si>
  <si>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</si>
  <si>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</si>
  <si>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</si>
  <si>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</si>
  <si>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</si>
  <si>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0213123</t>
  </si>
  <si>
    <t>3123</t>
  </si>
  <si>
    <t>Заходи державної політики з питань сім'ї</t>
  </si>
  <si>
    <t>Комплексна програма підтримки сім'ї, дітей та молоді міста на 2018-2020 роки</t>
  </si>
  <si>
    <t>Рішення міської ради від 23.01.2018 №1000</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</si>
  <si>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</si>
  <si>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</si>
  <si>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</si>
  <si>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</si>
  <si>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</si>
  <si>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</si>
  <si>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</si>
  <si>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</si>
  <si>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</si>
  <si>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</si>
  <si>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</si>
  <si>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</si>
  <si>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</si>
  <si>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</si>
  <si>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Комплексна програма "Розумна громада" на 2021-2024 роки</t>
  </si>
  <si>
    <t>Рішення міської ради від 15.12.2020 №61</t>
  </si>
  <si>
    <t>Міська програма "Безпечне місто" на 2019-2023 роки</t>
  </si>
  <si>
    <t>Рішення міської ради від 03.04.2019 №1381</t>
  </si>
  <si>
    <t>Програма поводження з відходами м.Вараш на 2016-2020 роки</t>
  </si>
  <si>
    <t>Рішення міської ради від 15.10.2015  №2196</t>
  </si>
  <si>
    <t>Комплексна програма розвитку цивільного захисту міста Вараш на 2016-2020 роки</t>
  </si>
  <si>
    <t>Рішення міської ради від 15.10.2015  №2199</t>
  </si>
  <si>
    <t>Програма реалізації природоохоронних заходів Вараської міської територіальної громади на 2021-2023 роки</t>
  </si>
  <si>
    <t>Рішення міської ради від 15.12.2020 №40</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</si>
  <si>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</si>
  <si>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</si>
  <si>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</si>
  <si>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</si>
  <si>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1512111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</si>
  <si>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</si>
  <si>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</si>
  <si>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</si>
  <si>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</si>
  <si>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</si>
  <si>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</si>
  <si>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</si>
  <si>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</si>
  <si>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</si>
  <si>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</si>
  <si>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</si>
  <si>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</si>
  <si>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</si>
  <si>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</si>
  <si>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</si>
  <si>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</si>
  <si>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</si>
  <si>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</si>
  <si>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</si>
  <si>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</si>
  <si>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</si>
  <si>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</si>
  <si>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</si>
  <si>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</si>
  <si>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</si>
  <si>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</si>
  <si>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</si>
  <si>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</si>
  <si>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</si>
  <si>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Надання фінансової підтримки громадським об'єднанням ветеранів і осіб з інвалідністю,  діяльність яких має соціальну спрямованість</t>
  </si>
  <si>
    <t>0813240</t>
  </si>
  <si>
    <t>3240</t>
  </si>
  <si>
    <t>Інші заклади та заходи</t>
  </si>
  <si>
    <t>Програма розвитку культури та туризму на 2021-2025 роки</t>
  </si>
  <si>
    <t>Рішення міської ради від 15.12.2020 №39</t>
  </si>
  <si>
    <t>Х</t>
  </si>
  <si>
    <t>1700000</t>
  </si>
  <si>
    <t>1710000</t>
  </si>
  <si>
    <t>1710160</t>
  </si>
  <si>
    <t>1200000</t>
  </si>
  <si>
    <t>1210000</t>
  </si>
  <si>
    <t>1210160</t>
  </si>
  <si>
    <t>0617363</t>
  </si>
  <si>
    <t>7363</t>
  </si>
  <si>
    <t>Виконання інвестиційних проектів в рамках здійснення заходів щодо соціально-економічного розвитку окремих територій</t>
  </si>
  <si>
    <t>в т.ч. за рахунок субвенції з державного бюджету місцевим бюджетам на здійснення заходів щодо соціально-економічного розвитку окремих територій</t>
  </si>
  <si>
    <t>Програма розвитку земельних відносин Вараської міської територіальної громади на 2019-2021 роки</t>
  </si>
  <si>
    <t>Рішення міської ради від 14.11.2019 №1583</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</si>
  <si>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</si>
  <si>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                          </t>
  </si>
  <si>
    <t>Зміни до доходів бюджету</t>
  </si>
  <si>
    <t xml:space="preserve"> Вараської міської територіальної громади на 2021 рік</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</si>
  <si>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</si>
  <si>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</si>
  <si>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</si>
  <si>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</si>
  <si>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</si>
  <si>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</si>
  <si>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</si>
  <si>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</si>
  <si>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</si>
  <si>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</si>
  <si>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</si>
  <si>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</si>
  <si>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</si>
  <si>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</si>
  <si>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</si>
  <si>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</si>
  <si>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</si>
  <si>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</si>
  <si>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</si>
  <si>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</si>
  <si>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</si>
  <si>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</si>
  <si>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</si>
  <si>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</si>
  <si>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</si>
  <si>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</si>
  <si>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</si>
  <si>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</si>
  <si>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</si>
  <si>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</si>
  <si>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</si>
  <si>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</si>
  <si>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</si>
  <si>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</si>
  <si>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</si>
  <si>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</si>
  <si>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</si>
  <si>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</si>
  <si>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</si>
  <si>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</si>
  <si>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</si>
  <si>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</si>
  <si>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</si>
  <si>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</si>
  <si>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</si>
  <si>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</si>
  <si>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</si>
  <si>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</si>
  <si>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</si>
  <si>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</si>
  <si>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</si>
  <si>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</si>
  <si>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</si>
  <si>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</si>
  <si>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</si>
  <si>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</si>
  <si>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</si>
  <si>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</si>
  <si>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</si>
  <si>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</si>
  <si>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</si>
  <si>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</si>
  <si>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</si>
  <si>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</si>
  <si>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</si>
  <si>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</si>
  <si>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</si>
  <si>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</si>
  <si>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</si>
  <si>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</si>
  <si>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</si>
  <si>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Плата за оренду майна бюджетних установ</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</si>
  <si>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</si>
  <si>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</si>
  <si>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</si>
  <si>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</si>
  <si>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</si>
  <si>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</si>
  <si>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</si>
  <si>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</si>
  <si>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</si>
  <si>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</si>
  <si>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Субвенція з державного бюджету місцевим бюджетам на здійснення заходів щодо соціально-економічного розвитку окремих територій</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</si>
  <si>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</si>
  <si>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</si>
  <si>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</si>
  <si>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</si>
  <si>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</si>
  <si>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</si>
  <si>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</si>
  <si>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</si>
  <si>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</si>
  <si>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</si>
  <si>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</si>
  <si>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</si>
  <si>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Інші субвенції з місцевого бюджету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</si>
  <si>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</si>
  <si>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</si>
  <si>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</si>
  <si>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</si>
  <si>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</si>
  <si>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Секретар міської ради                                           Геннадій ДЕРЕВ'ЯНЧУК</t>
  </si>
  <si>
    <t>Субвенція з державного бюджету місцевим бюджетам на розвиток мережі центрів надання адміністративних послуг</t>
  </si>
  <si>
    <t xml:space="preserve">                                                                   Додаток 4</t>
  </si>
  <si>
    <t xml:space="preserve">                                                                   до рішення Вараської міської ради</t>
  </si>
  <si>
    <t xml:space="preserve">                                                                    _________ 2021 року № ____
</t>
  </si>
  <si>
    <t>Зміни до міжбюджетних трансфертів на  2021 рік</t>
  </si>
  <si>
    <t>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</si>
  <si>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</si>
  <si>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</si>
  <si>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</si>
  <si>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 xml:space="preserve">                          I. Трансферти до загального фонду бюджету</t>
  </si>
  <si>
    <t>Державний бюджет України</t>
  </si>
  <si>
    <t xml:space="preserve">                          II. Трансферти до спеціального фонду бюджету</t>
  </si>
  <si>
    <t>Обласний бюджет Рівненської області</t>
  </si>
  <si>
    <t>х</t>
  </si>
  <si>
    <r>
      <rPr>
        <b/>
        <sz val="15"/>
        <rFont val="Times New Roman"/>
        <family val="1"/>
        <charset val="204"/>
      </rPr>
      <t>УСЬОГО</t>
    </r>
    <r>
      <rPr>
        <sz val="15"/>
        <rFont val="Times New Roman"/>
        <family val="1"/>
        <charset val="204"/>
      </rPr>
      <t xml:space="preserve"> за розділами I, II, у тому числі:</t>
    </r>
  </si>
  <si>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</si>
  <si>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</si>
  <si>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</si>
  <si>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</si>
  <si>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</si>
  <si>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</si>
  <si>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</si>
  <si>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</si>
  <si>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r>
      <rPr>
        <b/>
        <sz val="14"/>
        <rFont val="Times New Roman"/>
        <family val="1"/>
        <charset val="204"/>
      </rPr>
      <t>УСЬОГО</t>
    </r>
    <r>
      <rPr>
        <sz val="14"/>
        <rFont val="Times New Roman"/>
        <family val="1"/>
        <charset val="204"/>
      </rPr>
      <t xml:space="preserve"> за розділами I, II, у тому числі:</t>
    </r>
  </si>
  <si>
    <t>Секретар міської ради                                                       Геннадій ДЕРЕВ'ЯНЧУК</t>
  </si>
  <si>
    <t xml:space="preserve"> (код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</si>
  <si>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</si>
  <si>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</si>
  <si>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</si>
  <si>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</si>
  <si>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</si>
  <si>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</si>
  <si>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у т.ч. на погашення заборгованості що утворилася на початок року</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</si>
  <si>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</si>
  <si>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Будівництво системи відеоспостереження Вараської міської територіальної громади Рівненської області (виготовлення проектно-кошторисної документації)</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</si>
  <si>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</si>
  <si>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Капітальний ремонт (модернізація) пасажирських ліфтів житлових будинків м. Вараш</t>
  </si>
  <si>
    <t>Капітальний ремонт каналізаційного колектора (від КК-17 до КК-19) в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</si>
  <si>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</si>
  <si>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Капітальний ремонт напірного каналізаційного колектора (від КК-1 до кута № 7а) в м. Вараш Рівненської області</t>
  </si>
  <si>
    <t>Реконструкція систем водопостачання та водовідведення міста Вараш з підвищенням енергоіфективності та запровадження диспетчеризації з моніторингом енергоефективності (виготовлення проєктно-кошторисної документації)</t>
  </si>
  <si>
    <t>Капітальний ремонт зовнішнього освітлення пр. Т.Г. Шевченка, м. Вараш, Рівненської області</t>
  </si>
  <si>
    <t>Капітальний ремонт нежитлового приміщення за адресою м-н Перемоги, 21 м.Вараш, Рівненської області</t>
  </si>
  <si>
    <t>Проекні роботи "Реконструкція Вараського ліцею №1 в м. Вараш. Коригування." (Заміна покрівлі одноповерхової частини, добудова сходової клітки, благоустрій, влаштування пандусу, заміна тамбуру входу, зовнішнє опорядження блоку №3)</t>
  </si>
  <si>
    <t>Експертиза проектної документації "Капітальний ремонт покрівлі Вараського ліцею №3 по мікрорайону Перемоги, 8 в м.Вараш, Рівненської області"</t>
  </si>
  <si>
    <t xml:space="preserve">Проектні роботи "Будівництво Сопачівського ліцею Вараської міської ради на 600 місць за адресою: с.Сопачів, вул. І.Гозуватого, 10 Володимирецького району Рівненської області" </t>
  </si>
  <si>
    <t>Керівництво і управління у відповідній сфері у містах (місті Києві), селищах, селах, об’єднаних територіальних громадах</t>
  </si>
  <si>
    <t>3104</t>
  </si>
  <si>
    <t>1020</t>
  </si>
  <si>
    <t>Капітальний ремонт будівлі (заміна вікон та зовнішніх дверей) загальноосвітньої школи I—III ступенів с. Заболоття Вараської міської ради Рівненської області за адресою вул. Соборна 8а</t>
  </si>
  <si>
    <t>1217310</t>
  </si>
  <si>
    <t>Всього</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</si>
  <si>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</si>
  <si>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</si>
  <si>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Виконання заходів, спрямованих на забезпечення якісної, сучасної та доступної загальної середньої освіти "Нова українська школа"</t>
  </si>
  <si>
    <t>1182</t>
  </si>
  <si>
    <t>1181</t>
  </si>
  <si>
    <t>0611181</t>
  </si>
  <si>
    <t>0611182</t>
  </si>
  <si>
    <t>0611180</t>
  </si>
  <si>
    <t>1111080</t>
  </si>
  <si>
    <t>1114030</t>
  </si>
  <si>
    <t>1114060</t>
  </si>
  <si>
    <t>1114081</t>
  </si>
  <si>
    <t>1114082</t>
  </si>
  <si>
    <t>1117324</t>
  </si>
  <si>
    <t>1217461</t>
  </si>
  <si>
    <t>Розвиток мережі центрів надання адміністративних послуг</t>
  </si>
  <si>
    <t>7390</t>
  </si>
  <si>
    <t>3417390</t>
  </si>
  <si>
    <t>Реконструкція об'єктів інфраструктури парку (громадського туалету з благоустроєм території) в м.Вараші Рівненської області (коригування проєктно-кошторисної документації)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</si>
</sst>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8" x14ac:knownFonts="1">
    <font>
      <sz val="10"/>
      <name val="Arial Cyr"/>
      <charset val="204"/>
    </font>
    <font>
      <sz val="10"/>
      <name val="Arial Cyr"/>
      <charset val="204"/>
    </font>
    <font>
      <sz val="10"/>
      <name val="Times New Roman"/>
      <family val="1"/>
      <charset val="204"/>
    </font>
    <font>
      <sz val="10"/>
      <name val="Helv"/>
      <charset val="204"/>
    </font>
    <font>
      <sz val="11"/>
      <name val="Times New Roman"/>
      <family val="1"/>
      <charset val="204"/>
    </font>
    <font>
      <sz val="14"/>
      <name val="Times New Roman"/>
      <family val="1"/>
      <charset val="204"/>
    </font>
    <font>
      <b/>
      <sz val="16"/>
      <color indexed="8"/>
      <name val="Times New Roman"/>
      <family val="1"/>
      <charset val="204"/>
    </font>
    <font>
      <sz val="12"/>
      <name val="Times New Roman"/>
      <family val="1"/>
      <charset val="204"/>
    </font>
    <font>
      <b/>
      <sz val="12"/>
      <name val="Arial Cyr"/>
      <charset val="204"/>
    </font>
    <font>
      <sz val="20"/>
      <color indexed="8"/>
      <name val="Times New Roman"/>
      <family val="1"/>
      <charset val="204"/>
    </font>
    <font>
      <sz val="16"/>
      <color indexed="8"/>
      <name val="Times New Roman"/>
      <family val="1"/>
      <charset val="204"/>
    </font>
    <font>
      <sz val="10"/>
      <color rgb="FFFF0000"/>
      <name val="Arial Cyr"/>
      <charset val="204"/>
    </font>
    <font>
      <sz val="14"/>
      <color rgb="FFFF0000"/>
      <name val="Times New Roman"/>
      <family val="1"/>
      <charset val="204"/>
    </font>
    <font>
      <i/>
      <sz val="14"/>
      <color rgb="FFFF0000"/>
      <name val="Times New Roman"/>
      <family val="1"/>
      <charset val="204"/>
    </font>
    <font>
      <sz val="10"/>
      <name val="Times New Roman"/>
      <family val="1"/>
      <charset val="204"/>
    </font>
    <font>
      <sz val="10"/>
      <name val="Courier New"/>
      <family val="3"/>
      <charset val="204"/>
    </font>
    <font>
      <sz val="14"/>
      <color rgb="FFFF0000"/>
      <name val="Times New Roman Cyr"/>
      <family val="1"/>
      <charset val="204"/>
    </font>
    <font>
      <sz val="10"/>
      <color rgb="FFFF0000"/>
      <name val="Times New Roman"/>
      <family val="1"/>
      <charset val="204"/>
    </font>
    <font>
      <b/>
      <sz val="14"/>
      <name val="Times New Roman"/>
      <family val="1"/>
      <charset val="204"/>
    </font>
    <font>
      <u/>
      <sz val="12"/>
      <name val="Times New Roman"/>
      <family val="1"/>
      <charset val="204"/>
    </font>
    <font>
      <sz val="14"/>
      <name val="Times New Roman"/>
      <family val="1"/>
    </font>
    <font>
      <sz val="11"/>
      <name val="Times New Roman"/>
      <family val="1"/>
    </font>
    <font>
      <i/>
      <sz val="10"/>
      <name val="Times New Roman"/>
      <family val="1"/>
      <charset val="204"/>
    </font>
    <font>
      <i/>
      <sz val="10"/>
      <name val="Times New Roman"/>
      <family val="1"/>
    </font>
    <font>
      <b/>
      <sz val="14"/>
      <name val="Times New Roman Cyr"/>
      <family val="1"/>
      <charset val="204"/>
    </font>
    <font>
      <u/>
      <sz val="10"/>
      <color indexed="12"/>
      <name val="Arial Cyr"/>
      <charset val="204"/>
    </font>
    <font>
      <sz val="10"/>
      <name val="Times New Roman"/>
      <family val="1"/>
    </font>
    <font>
      <sz val="14"/>
      <name val="Times New Roman Cyr"/>
      <family val="1"/>
      <charset val="204"/>
    </font>
    <font>
      <sz val="14"/>
      <color rgb="FFFF0000"/>
      <name val="Times New Roman"/>
      <family val="1"/>
    </font>
    <font>
      <i/>
      <sz val="14"/>
      <color rgb="FFFF0000"/>
      <name val="Times New Roman Cyr"/>
      <charset val="204"/>
    </font>
    <font>
      <sz val="14"/>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name val="Times New Roman CYR"/>
      <charset val="204"/>
    </font>
    <font>
      <b/>
      <sz val="12"/>
      <name val="Times New Roman CYR"/>
      <family val="1"/>
      <charset val="204"/>
    </font>
    <font>
      <sz val="12"/>
      <name val="Times New Roman Cyr"/>
      <family val="1"/>
      <charset val="204"/>
    </font>
    <font>
      <b/>
      <sz val="10"/>
      <name val="Times New Roman"/>
      <family val="1"/>
    </font>
    <font>
      <b/>
      <sz val="10"/>
      <name val="Times New Roman"/>
      <family val="1"/>
      <charset val="204"/>
    </font>
    <font>
      <b/>
      <sz val="12"/>
      <name val="Times New Roman"/>
      <family val="1"/>
    </font>
    <font>
      <sz val="12"/>
      <name val="Arial Cyr"/>
      <charset val="204"/>
    </font>
    <font>
      <i/>
      <sz val="10"/>
      <name val="Times New Roman CYR"/>
      <charset val="204"/>
    </font>
    <font>
      <b/>
      <sz val="12"/>
      <color rgb="FFFF0000"/>
      <name val="Times New Roman CYR"/>
      <family val="1"/>
      <charset val="204"/>
    </font>
    <font>
      <b/>
      <sz val="14"/>
      <color rgb="FFFF0000"/>
      <name val="Times New Roman"/>
      <family val="1"/>
    </font>
    <font>
      <i/>
      <sz val="12"/>
      <color rgb="FFFF0000"/>
      <name val="Times New Roman"/>
      <family val="1"/>
      <charset val="204"/>
    </font>
    <font>
      <b/>
      <i/>
      <sz val="14"/>
      <color rgb="FFFF0000"/>
      <name val="Times New Roman"/>
      <family val="1"/>
    </font>
    <font>
      <b/>
      <i/>
      <sz val="12"/>
      <color rgb="FFFF0000"/>
      <name val="Times New Roman CYR"/>
      <family val="1"/>
      <charset val="204"/>
    </font>
    <font>
      <i/>
      <sz val="14"/>
      <color rgb="FFFF0000"/>
      <name val="Times New Roman Cyr"/>
      <family val="1"/>
      <charset val="204"/>
    </font>
    <font>
      <i/>
      <sz val="12"/>
      <color rgb="FFFF0000"/>
      <name val="Times New Roman"/>
      <family val="1"/>
    </font>
    <font>
      <i/>
      <sz val="12"/>
      <color rgb="FFFF0000"/>
      <name val="Times New Roman Cyr"/>
      <family val="1"/>
      <charset val="204"/>
    </font>
    <font>
      <sz val="12"/>
      <color rgb="FFFF0000"/>
      <name val="Times New Roman Cyr"/>
      <family val="1"/>
      <charset val="204"/>
    </font>
    <font>
      <i/>
      <sz val="10"/>
      <color rgb="FFFF0000"/>
      <name val="Arial Cyr"/>
      <charset val="204"/>
    </font>
    <font>
      <i/>
      <sz val="14"/>
      <color rgb="FFFF0000"/>
      <name val="Arial Cyr"/>
      <charset val="204"/>
    </font>
    <font>
      <b/>
      <sz val="14"/>
      <name val="Times New Roman"/>
      <family val="1"/>
    </font>
    <font>
      <i/>
      <sz val="12"/>
      <name val="Times New Roman"/>
      <family val="1"/>
      <charset val="204"/>
    </font>
    <font>
      <b/>
      <sz val="14"/>
      <color rgb="FFFF0000"/>
      <name val="Times New Roman"/>
      <family val="1"/>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b/>
      <sz val="10"/>
      <name val="Arial"/>
      <family val="2"/>
      <charset val="204"/>
    </font>
    <font>
      <b/>
      <sz val="14"/>
      <color indexed="8"/>
      <name val="Arial"/>
      <family val="2"/>
      <charset val="204"/>
    </font>
    <font>
      <b/>
      <sz val="12"/>
      <name val="Arial"/>
      <family val="2"/>
      <charset val="204"/>
    </font>
    <font>
      <b/>
      <sz val="16"/>
      <name val="Arial Cyr"/>
      <charset val="204"/>
    </font>
    <font>
      <b/>
      <sz val="8"/>
      <color indexed="81"/>
      <name val="Tahoma"/>
      <family val="2"/>
      <charset val="204"/>
    </font>
    <font>
      <sz val="8"/>
      <color indexed="81"/>
      <name val="Tahoma"/>
      <family val="2"/>
      <charset val="204"/>
    </font>
    <font>
      <sz val="10"/>
      <color rgb="FFFF0000"/>
      <name val="Helv"/>
      <charset val="204"/>
    </font>
    <font>
      <b/>
      <sz val="10"/>
      <name val="Arial Cyr"/>
      <charset val="204"/>
    </font>
    <font>
      <b/>
      <sz val="10"/>
      <name val="Helv"/>
      <charset val="204"/>
    </font>
    <font>
      <sz val="7"/>
      <name val="Times New Roman"/>
      <family val="1"/>
      <charset val="204"/>
    </font>
    <font>
      <b/>
      <sz val="14"/>
      <color indexed="10"/>
      <name val="Times New Roman"/>
      <family val="1"/>
      <charset val="204"/>
    </font>
    <font>
      <sz val="12"/>
      <color rgb="FFFF0000"/>
      <name val="Arial Cyr"/>
      <charset val="204"/>
    </font>
    <font>
      <sz val="13"/>
      <color rgb="FFFF0000"/>
      <name val="Arial Cyr"/>
      <charset val="204"/>
    </font>
    <font>
      <sz val="12"/>
      <color rgb="FFFF0000"/>
      <name val="Helv"/>
      <charset val="204"/>
    </font>
    <font>
      <i/>
      <sz val="10"/>
      <color rgb="FFFF0000"/>
      <name val="Helv"/>
      <charset val="204"/>
    </font>
    <font>
      <sz val="12"/>
      <name val="Helv"/>
      <charset val="204"/>
    </font>
    <font>
      <i/>
      <sz val="12"/>
      <name val="Helv"/>
      <charset val="204"/>
    </font>
    <font>
      <b/>
      <sz val="14"/>
      <name val="Arial Cyr"/>
      <charset val="204"/>
    </font>
    <font>
      <sz val="14"/>
      <color indexed="10"/>
      <name val="Times New Roman"/>
      <family val="1"/>
    </font>
    <font>
      <sz val="10"/>
      <color indexed="10"/>
      <name val="Arial Cyr"/>
      <charset val="204"/>
    </font>
    <font>
      <i/>
      <sz val="14"/>
      <name val="Times New Roman"/>
      <family val="1"/>
      <charset val="204"/>
    </font>
    <font>
      <i/>
      <sz val="14"/>
      <name val="Times New Roman Cyr"/>
      <family val="1"/>
      <charset val="204"/>
    </font>
    <font>
      <i/>
      <sz val="14"/>
      <name val="Times New Roman"/>
      <family val="1"/>
    </font>
    <font>
      <i/>
      <sz val="12"/>
      <name val="Times New Roman Cyr"/>
      <family val="1"/>
      <charset val="204"/>
    </font>
    <font>
      <i/>
      <sz val="10"/>
      <name val="Arial Cyr"/>
      <charset val="204"/>
    </font>
    <font>
      <sz val="18"/>
      <name val="Times New Roman"/>
      <family val="1"/>
      <charset val="204"/>
    </font>
    <font>
      <sz val="20"/>
      <name val="Times New Roman"/>
      <family val="1"/>
      <charset val="204"/>
    </font>
    <font>
      <sz val="22"/>
      <name val="Times New Roman"/>
      <family val="1"/>
      <charset val="204"/>
    </font>
    <font>
      <u/>
      <sz val="18"/>
      <name val="Times New Roman"/>
      <family val="1"/>
      <charset val="204"/>
    </font>
    <font>
      <sz val="16"/>
      <name val="Times New Roman"/>
      <family val="1"/>
      <charset val="204"/>
    </font>
    <font>
      <b/>
      <sz val="26"/>
      <name val="Times New Roman"/>
      <family val="1"/>
      <charset val="204"/>
    </font>
    <font>
      <b/>
      <sz val="26"/>
      <color indexed="8"/>
      <name val="Times New Roman"/>
      <family val="1"/>
      <charset val="204"/>
    </font>
    <font>
      <b/>
      <sz val="28"/>
      <color indexed="8"/>
      <name val="Times New Roman"/>
      <family val="1"/>
      <charset val="204"/>
    </font>
    <font>
      <b/>
      <sz val="21"/>
      <name val="Times New Roman"/>
      <family val="1"/>
      <charset val="204"/>
    </font>
    <font>
      <b/>
      <sz val="22"/>
      <name val="Times New Roman"/>
      <family val="1"/>
      <charset val="204"/>
    </font>
    <font>
      <b/>
      <sz val="17"/>
      <name val="Times New Roman"/>
      <family val="1"/>
      <charset val="204"/>
    </font>
    <font>
      <sz val="10"/>
      <color indexed="8"/>
      <name val="Times New Roman"/>
      <family val="1"/>
      <charset val="204"/>
    </font>
    <font>
      <b/>
      <sz val="20"/>
      <color indexed="8"/>
      <name val="Times New Roman"/>
      <family val="1"/>
      <charset val="204"/>
    </font>
    <font>
      <b/>
      <sz val="22"/>
      <color theme="0"/>
      <name val="Times New Roman"/>
      <family val="1"/>
      <charset val="204"/>
    </font>
    <font>
      <b/>
      <sz val="16"/>
      <name val="Times New Roman"/>
      <family val="1"/>
      <charset val="204"/>
    </font>
    <font>
      <b/>
      <sz val="20"/>
      <name val="Times New Roman"/>
      <family val="1"/>
      <charset val="204"/>
    </font>
    <font>
      <b/>
      <sz val="20"/>
      <color rgb="FF000000"/>
      <name val="Times New Roman"/>
      <family val="1"/>
      <charset val="204"/>
    </font>
    <font>
      <sz val="20"/>
      <color rgb="FF000000"/>
      <name val="Times New Roman"/>
      <family val="1"/>
      <charset val="204"/>
    </font>
    <font>
      <b/>
      <sz val="10"/>
      <color rgb="FFC00000"/>
      <name val="Helv"/>
      <charset val="204"/>
    </font>
    <font>
      <sz val="19"/>
      <name val="Times New Roman"/>
      <family val="1"/>
      <charset val="204"/>
    </font>
    <font>
      <sz val="19"/>
      <color indexed="8"/>
      <name val="Times New Roman"/>
      <family val="1"/>
      <charset val="204"/>
    </font>
    <font>
      <b/>
      <sz val="8"/>
      <color indexed="8"/>
      <name val="Times New Roman"/>
      <family val="1"/>
      <charset val="204"/>
    </font>
    <font>
      <b/>
      <sz val="22"/>
      <color indexed="8"/>
      <name val="Times New Roman"/>
      <family val="1"/>
      <charset val="204"/>
    </font>
    <font>
      <sz val="21"/>
      <name val="Times New Roman"/>
      <family val="1"/>
      <charset val="204"/>
    </font>
    <font>
      <sz val="21"/>
      <color rgb="FF000000"/>
      <name val="Times New Roman"/>
      <family val="1"/>
      <charset val="204"/>
    </font>
    <font>
      <sz val="16"/>
      <name val="Arial Cyr"/>
      <charset val="204"/>
    </font>
    <font>
      <sz val="28"/>
      <color indexed="8"/>
      <name val="Times New Roman"/>
      <family val="1"/>
      <charset val="204"/>
    </font>
    <font>
      <sz val="18"/>
      <color indexed="8"/>
      <name val="Times New Roman"/>
      <family val="1"/>
      <charset val="204"/>
    </font>
    <font>
      <b/>
      <sz val="18"/>
      <color indexed="8"/>
      <name val="Times New Roman"/>
      <family val="1"/>
      <charset val="204"/>
    </font>
    <font>
      <sz val="18"/>
      <name val="Arial Cyr"/>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sz val="15"/>
      <name val="Times New Roman"/>
      <family val="1"/>
      <charset val="204"/>
    </font>
    <font>
      <sz val="15"/>
      <name val="Arial Cyr"/>
      <charset val="204"/>
    </font>
    <font>
      <sz val="13"/>
      <name val="Times New Roman"/>
      <family val="1"/>
      <charset val="204"/>
    </font>
    <font>
      <sz val="13"/>
      <name val="Arial Cyr"/>
      <charset val="204"/>
    </font>
    <font>
      <sz val="13"/>
      <color rgb="FFFF0000"/>
      <name val="Times New Roman"/>
      <family val="1"/>
      <charset val="204"/>
    </font>
    <font>
      <i/>
      <sz val="13"/>
      <color rgb="FFFF0000"/>
      <name val="Times New Roman"/>
      <family val="1"/>
      <charset val="204"/>
    </font>
    <font>
      <i/>
      <sz val="14"/>
      <name val="Arial Cyr"/>
      <charset val="204"/>
    </font>
    <font>
      <sz val="12"/>
      <name val="Times New Roman"/>
      <family val="1"/>
    </font>
    <font>
      <sz val="12"/>
      <name val="Arial Cyr"/>
      <family val="2"/>
      <charset val="204"/>
    </font>
    <font>
      <i/>
      <sz val="12"/>
      <name val="Arial Cyr"/>
      <family val="2"/>
      <charset val="204"/>
    </font>
    <font>
      <sz val="14"/>
      <name val="Arial Cyr"/>
      <family val="2"/>
      <charset val="204"/>
    </font>
    <font>
      <sz val="13"/>
      <name val="Times New Roman"/>
      <family val="1"/>
    </font>
    <font>
      <sz val="14"/>
      <color rgb="FFFF0000"/>
      <name val="Arial Cyr"/>
      <family val="2"/>
      <charset val="204"/>
    </font>
    <font>
      <b/>
      <sz val="14"/>
      <color rgb="FFFF0000"/>
      <name val="Times New Roman Cyr"/>
      <charset val="204"/>
    </font>
    <font>
      <i/>
      <sz val="14"/>
      <name val="Times New Roman CYR"/>
      <charset val="204"/>
    </font>
    <font>
      <b/>
      <i/>
      <sz val="14"/>
      <color rgb="FFFF0000"/>
      <name val="Times New Roman Cyr"/>
      <family val="1"/>
      <charset val="204"/>
    </font>
    <font>
      <i/>
      <sz val="14"/>
      <color rgb="FFFF0000"/>
      <name val="Arial Cyr"/>
      <family val="2"/>
      <charset val="204"/>
    </font>
    <font>
      <sz val="14"/>
      <color rgb="FF333333"/>
      <name val="Times New Roman"/>
      <family val="1"/>
      <charset val="204"/>
    </font>
    <font>
      <b/>
      <sz val="16"/>
      <name val="Times New Roman CYR"/>
      <family val="1"/>
      <charset val="204"/>
    </font>
    <font>
      <sz val="16"/>
      <name val="Arial Cyr"/>
      <family val="2"/>
      <charset val="204"/>
    </font>
    <font>
      <b/>
      <sz val="10"/>
      <name val="Times New Roman Cyr"/>
      <family val="1"/>
      <charset val="204"/>
    </font>
    <font>
      <sz val="14"/>
      <color theme="1"/>
      <name val="Times New Roman Cyr"/>
      <family val="1"/>
      <charset val="204"/>
    </font>
    <font>
      <sz val="14"/>
      <color theme="1"/>
      <name val="Times New Roman"/>
      <family val="1"/>
      <charset val="204"/>
    </font>
    <font>
      <i/>
      <sz val="10"/>
      <color theme="1"/>
      <name val="Times New Roman"/>
      <family val="1"/>
      <charset val="204"/>
    </font>
    <font>
      <sz val="14"/>
      <color theme="1"/>
      <name val="Times New Roman"/>
      <family val="1"/>
    </font>
    <font>
      <i/>
      <sz val="10"/>
      <color rgb="FFFF0000"/>
      <name val="Times New Roman"/>
      <family val="1"/>
      <charset val="204"/>
    </font>
    <font>
      <sz val="14"/>
      <color theme="1"/>
      <name val="Times New Roman CYR"/>
      <charset val="204"/>
    </font>
    <font>
      <b/>
      <sz val="14"/>
      <color theme="1"/>
      <name val="Times New Roman Cyr"/>
      <family val="1"/>
      <charset val="204"/>
    </font>
    <font>
      <b/>
      <sz val="14"/>
      <color theme="1"/>
      <name val="Times New Roman"/>
      <family val="1"/>
      <charset val="204"/>
    </font>
    <font>
      <b/>
      <sz val="14"/>
      <color theme="1"/>
      <name val="Times New Roman"/>
      <family val="1"/>
    </font>
    <font>
      <sz val="10"/>
      <color theme="1"/>
      <name val="Arial Cyr"/>
      <charset val="204"/>
    </font>
    <font>
      <b/>
      <sz val="12"/>
      <color theme="1"/>
      <name val="Times New Roman CYR"/>
      <family val="1"/>
      <charset val="204"/>
    </font>
    <font>
      <i/>
      <sz val="13.5"/>
      <name val="Times New Roman"/>
      <family val="1"/>
      <charset val="204"/>
    </font>
  </fonts>
  <fills count="8">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bottom style="hair">
        <color indexed="64"/>
      </bottom>
      <diagonal/>
    </border>
    <border>
      <left/>
      <right style="hair">
        <color auto="1"/>
      </right>
      <top/>
      <bottom style="hair">
        <color auto="1"/>
      </bottom>
      <diagonal/>
    </border>
    <border>
      <left style="hair">
        <color auto="1"/>
      </left>
      <right style="hair">
        <color auto="1"/>
      </right>
      <top/>
      <bottom/>
      <diagonal/>
    </border>
    <border>
      <left style="hair">
        <color auto="1"/>
      </left>
      <right style="thin">
        <color indexed="64"/>
      </right>
      <top/>
      <bottom style="hair">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s>
  <cellStyleXfs count="31">
    <xf numFmtId="0" fontId="0" fillId="0" borderId="0"/>
    <xf numFmtId="0" fontId="14"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15"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3" fillId="0" borderId="0"/>
    <xf numFmtId="0" fontId="2" fillId="0" borderId="0"/>
    <xf numFmtId="0" fontId="2" fillId="0" borderId="0"/>
    <xf numFmtId="0" fontId="25" fillId="0" borderId="0" applyNumberFormat="0" applyFill="0" applyBorder="0" applyAlignment="0" applyProtection="0">
      <alignment vertical="top"/>
      <protection locked="0"/>
    </xf>
    <xf numFmtId="0" fontId="2" fillId="0" borderId="0"/>
    <xf numFmtId="0" fontId="2" fillId="0" borderId="0"/>
    <xf numFmtId="0" fontId="2" fillId="0" borderId="0"/>
    <xf numFmtId="0" fontId="36" fillId="0" borderId="0"/>
    <xf numFmtId="0" fontId="1" fillId="0" borderId="0"/>
  </cellStyleXfs>
  <cellXfs count="828">
    <xf numFmtId="0" fontId="0" fillId="0" borderId="0" xfId="0"/>
    <xf numFmtId="0" fontId="3" fillId="0" borderId="0" xfId="0" applyFont="1"/>
    <xf numFmtId="0" fontId="0" fillId="0" borderId="0" xfId="0" applyFont="1"/>
    <xf numFmtId="3" fontId="8" fillId="0" borderId="0" xfId="0" applyNumberFormat="1" applyFont="1"/>
    <xf numFmtId="0" fontId="5" fillId="0" borderId="0" xfId="0" applyFont="1"/>
    <xf numFmtId="49" fontId="24" fillId="2" borderId="1" xfId="0" applyNumberFormat="1" applyFont="1" applyFill="1" applyBorder="1" applyAlignment="1">
      <alignment horizontal="center" wrapText="1"/>
    </xf>
    <xf numFmtId="49" fontId="24" fillId="2" borderId="1" xfId="25"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center" wrapText="1"/>
    </xf>
    <xf numFmtId="49" fontId="27" fillId="0" borderId="1" xfId="0" applyNumberFormat="1" applyFont="1" applyFill="1" applyBorder="1" applyAlignment="1">
      <alignment horizontal="center" wrapText="1"/>
    </xf>
    <xf numFmtId="49" fontId="5" fillId="0" borderId="1" xfId="0" applyNumberFormat="1" applyFont="1" applyBorder="1" applyAlignment="1">
      <alignment horizontal="left" wrapText="1"/>
    </xf>
    <xf numFmtId="49" fontId="5" fillId="0" borderId="4" xfId="0" applyNumberFormat="1" applyFont="1" applyBorder="1" applyAlignment="1">
      <alignment horizontal="left" wrapText="1"/>
    </xf>
    <xf numFmtId="49" fontId="20" fillId="4" borderId="1" xfId="0" applyNumberFormat="1" applyFont="1" applyFill="1" applyBorder="1" applyAlignment="1">
      <alignment horizontal="center" wrapText="1"/>
    </xf>
    <xf numFmtId="49" fontId="20" fillId="4" borderId="1" xfId="0" applyNumberFormat="1" applyFont="1" applyFill="1" applyBorder="1" applyAlignment="1">
      <alignment horizontal="left" wrapText="1"/>
    </xf>
    <xf numFmtId="49" fontId="16" fillId="0" borderId="1" xfId="0" applyNumberFormat="1" applyFont="1" applyFill="1" applyBorder="1" applyAlignment="1">
      <alignment horizontal="center" wrapText="1"/>
    </xf>
    <xf numFmtId="49" fontId="12" fillId="0" borderId="4" xfId="0" applyNumberFormat="1" applyFont="1" applyBorder="1" applyAlignment="1">
      <alignment horizontal="left" wrapText="1"/>
    </xf>
    <xf numFmtId="49" fontId="20" fillId="0" borderId="1" xfId="26" applyNumberFormat="1" applyFont="1" applyFill="1" applyBorder="1" applyAlignment="1">
      <alignment horizontal="center" wrapText="1"/>
    </xf>
    <xf numFmtId="49" fontId="5" fillId="0" borderId="0" xfId="0" applyNumberFormat="1" applyFont="1" applyAlignment="1">
      <alignment horizontal="left" wrapText="1"/>
    </xf>
    <xf numFmtId="49" fontId="20" fillId="0" borderId="1" xfId="0" applyNumberFormat="1" applyFont="1" applyFill="1" applyBorder="1" applyAlignment="1">
      <alignment horizontal="center" wrapText="1"/>
    </xf>
    <xf numFmtId="49" fontId="20" fillId="0" borderId="1" xfId="0" applyNumberFormat="1" applyFont="1" applyFill="1" applyBorder="1" applyAlignment="1">
      <alignment horizontal="left" wrapText="1"/>
    </xf>
    <xf numFmtId="49" fontId="28" fillId="0" borderId="1" xfId="26" applyNumberFormat="1" applyFont="1" applyFill="1" applyBorder="1" applyAlignment="1">
      <alignment horizontal="center" wrapText="1"/>
    </xf>
    <xf numFmtId="49" fontId="28" fillId="0" borderId="1" xfId="26" applyNumberFormat="1" applyFont="1" applyFill="1" applyBorder="1" applyAlignment="1">
      <alignment horizontal="left" wrapText="1"/>
    </xf>
    <xf numFmtId="49" fontId="24" fillId="2" borderId="1" xfId="0" applyNumberFormat="1" applyFont="1" applyFill="1" applyBorder="1" applyAlignment="1" applyProtection="1">
      <alignment horizontal="left" wrapText="1"/>
      <protection locked="0"/>
    </xf>
    <xf numFmtId="49" fontId="27" fillId="0" borderId="1" xfId="0" applyNumberFormat="1" applyFont="1" applyBorder="1" applyAlignment="1">
      <alignment horizontal="center" wrapText="1"/>
    </xf>
    <xf numFmtId="49" fontId="16" fillId="0" borderId="1" xfId="0" applyNumberFormat="1" applyFont="1" applyBorder="1" applyAlignment="1">
      <alignment horizontal="center" wrapText="1"/>
    </xf>
    <xf numFmtId="49" fontId="12" fillId="0" borderId="1" xfId="0" applyNumberFormat="1" applyFont="1" applyBorder="1" applyAlignment="1">
      <alignment horizontal="left" wrapText="1"/>
    </xf>
    <xf numFmtId="49" fontId="30" fillId="0" borderId="1" xfId="0" applyNumberFormat="1" applyFont="1" applyBorder="1" applyAlignment="1">
      <alignment horizontal="left" wrapText="1"/>
    </xf>
    <xf numFmtId="49" fontId="31" fillId="2" borderId="1" xfId="0" applyNumberFormat="1" applyFont="1" applyFill="1" applyBorder="1" applyAlignment="1">
      <alignment horizontal="center" wrapText="1"/>
    </xf>
    <xf numFmtId="49" fontId="31" fillId="2" borderId="1" xfId="0" applyNumberFormat="1" applyFont="1" applyFill="1" applyBorder="1" applyAlignment="1" applyProtection="1">
      <alignment horizontal="left" wrapText="1"/>
      <protection locked="0"/>
    </xf>
    <xf numFmtId="3" fontId="33" fillId="0" borderId="1" xfId="0" applyNumberFormat="1" applyFont="1" applyBorder="1" applyAlignment="1">
      <alignment horizontal="center" wrapText="1"/>
    </xf>
    <xf numFmtId="49" fontId="34" fillId="2" borderId="1" xfId="0" applyNumberFormat="1" applyFont="1" applyFill="1" applyBorder="1" applyAlignment="1" applyProtection="1">
      <alignment horizontal="left" wrapText="1"/>
      <protection locked="0"/>
    </xf>
    <xf numFmtId="49" fontId="28" fillId="0" borderId="1" xfId="0" applyNumberFormat="1" applyFont="1" applyBorder="1" applyAlignment="1" applyProtection="1">
      <alignment horizontal="left" wrapText="1"/>
      <protection locked="0"/>
    </xf>
    <xf numFmtId="49" fontId="2" fillId="0" borderId="0" xfId="0" applyNumberFormat="1" applyFont="1" applyBorder="1"/>
    <xf numFmtId="49" fontId="0" fillId="0" borderId="0" xfId="0" applyNumberFormat="1" applyBorder="1" applyAlignment="1" applyProtection="1">
      <alignment vertical="top"/>
      <protection locked="0"/>
    </xf>
    <xf numFmtId="0" fontId="26" fillId="0" borderId="0" xfId="0" applyFont="1"/>
    <xf numFmtId="0" fontId="37" fillId="0" borderId="0" xfId="0" applyFont="1"/>
    <xf numFmtId="0" fontId="38" fillId="0" borderId="0" xfId="0" applyFont="1"/>
    <xf numFmtId="49" fontId="0" fillId="0" borderId="0" xfId="0" applyNumberFormat="1" applyAlignment="1" applyProtection="1">
      <alignment vertical="top"/>
      <protection locked="0"/>
    </xf>
    <xf numFmtId="49" fontId="0" fillId="0" borderId="0" xfId="0" applyNumberFormat="1" applyBorder="1" applyAlignment="1" applyProtection="1">
      <alignment horizontal="center" vertical="top"/>
      <protection locked="0"/>
    </xf>
    <xf numFmtId="0" fontId="26" fillId="0" borderId="0" xfId="0" applyFont="1" applyBorder="1" applyAlignment="1">
      <alignment horizontal="center"/>
    </xf>
    <xf numFmtId="0" fontId="37" fillId="0" borderId="0" xfId="0" applyFont="1" applyBorder="1" applyAlignment="1">
      <alignment horizontal="center"/>
    </xf>
    <xf numFmtId="0" fontId="0" fillId="0" borderId="0" xfId="0" applyBorder="1" applyAlignment="1">
      <alignment horizontal="center"/>
    </xf>
    <xf numFmtId="0" fontId="38" fillId="0" borderId="0" xfId="0" applyFont="1" applyBorder="1" applyAlignment="1">
      <alignment horizontal="center"/>
    </xf>
    <xf numFmtId="0" fontId="0" fillId="0" borderId="0" xfId="0" applyBorder="1"/>
    <xf numFmtId="0" fontId="21" fillId="0" borderId="0" xfId="0" applyFont="1" applyBorder="1" applyAlignment="1">
      <alignment horizontal="center"/>
    </xf>
    <xf numFmtId="0" fontId="37"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41"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0" fillId="0" borderId="0" xfId="0" applyFont="1" applyBorder="1"/>
    <xf numFmtId="3" fontId="34" fillId="2" borderId="1" xfId="0" applyNumberFormat="1" applyFont="1" applyFill="1" applyBorder="1" applyAlignment="1">
      <alignment horizontal="center" wrapText="1"/>
    </xf>
    <xf numFmtId="3" fontId="24" fillId="2" borderId="1" xfId="0" applyNumberFormat="1" applyFont="1" applyFill="1" applyBorder="1" applyAlignment="1">
      <alignment horizontal="center" wrapText="1"/>
    </xf>
    <xf numFmtId="3" fontId="35" fillId="0" borderId="0" xfId="0" applyNumberFormat="1" applyFont="1" applyFill="1"/>
    <xf numFmtId="0" fontId="35" fillId="0" borderId="0" xfId="0" applyFont="1"/>
    <xf numFmtId="49" fontId="16" fillId="0" borderId="1" xfId="0" applyNumberFormat="1" applyFont="1" applyFill="1" applyBorder="1" applyAlignment="1">
      <alignment horizontal="center" vertical="center" wrapText="1"/>
    </xf>
    <xf numFmtId="3" fontId="12" fillId="0" borderId="2" xfId="0" applyNumberFormat="1" applyFont="1" applyFill="1" applyBorder="1" applyAlignment="1">
      <alignment horizontal="center" wrapText="1"/>
    </xf>
    <xf numFmtId="3" fontId="32" fillId="0" borderId="1" xfId="0" applyNumberFormat="1" applyFont="1" applyFill="1" applyBorder="1" applyAlignment="1">
      <alignment horizontal="center" wrapText="1"/>
    </xf>
    <xf numFmtId="3" fontId="28" fillId="0" borderId="1" xfId="0" applyNumberFormat="1" applyFont="1" applyBorder="1" applyAlignment="1">
      <alignment horizontal="center" wrapText="1"/>
    </xf>
    <xf numFmtId="3" fontId="16" fillId="0" borderId="1" xfId="0" applyNumberFormat="1" applyFont="1" applyFill="1" applyBorder="1" applyAlignment="1">
      <alignment horizontal="center" wrapText="1"/>
    </xf>
    <xf numFmtId="0" fontId="42" fillId="0" borderId="0" xfId="0" applyFont="1"/>
    <xf numFmtId="0" fontId="42" fillId="0" borderId="0" xfId="0" applyFont="1" applyFill="1"/>
    <xf numFmtId="3" fontId="12" fillId="0" borderId="1" xfId="0" applyNumberFormat="1" applyFont="1" applyFill="1" applyBorder="1" applyAlignment="1">
      <alignment horizontal="center" wrapText="1"/>
    </xf>
    <xf numFmtId="3" fontId="28" fillId="0" borderId="1" xfId="0" applyNumberFormat="1" applyFont="1" applyFill="1" applyBorder="1" applyAlignment="1">
      <alignment horizontal="center" wrapText="1"/>
    </xf>
    <xf numFmtId="4" fontId="28" fillId="0" borderId="1" xfId="0" applyNumberFormat="1" applyFont="1" applyBorder="1" applyAlignment="1">
      <alignment horizontal="center" wrapText="1"/>
    </xf>
    <xf numFmtId="49" fontId="28" fillId="0" borderId="1" xfId="0" applyNumberFormat="1" applyFont="1" applyFill="1" applyBorder="1" applyAlignment="1">
      <alignment horizontal="center" wrapText="1"/>
    </xf>
    <xf numFmtId="49" fontId="28" fillId="0" borderId="1" xfId="27" applyNumberFormat="1" applyFont="1" applyFill="1" applyBorder="1" applyAlignment="1">
      <alignment horizontal="left" wrapText="1"/>
    </xf>
    <xf numFmtId="3" fontId="28" fillId="0" borderId="1" xfId="0" applyNumberFormat="1" applyFont="1" applyFill="1" applyBorder="1" applyAlignment="1" applyProtection="1">
      <alignment horizontal="center"/>
      <protection locked="0"/>
    </xf>
    <xf numFmtId="3" fontId="43" fillId="0" borderId="1" xfId="0" applyNumberFormat="1" applyFont="1" applyFill="1" applyBorder="1" applyAlignment="1">
      <alignment horizontal="center" wrapText="1"/>
    </xf>
    <xf numFmtId="49" fontId="33" fillId="0" borderId="1" xfId="0" applyNumberFormat="1" applyFont="1" applyFill="1" applyBorder="1" applyAlignment="1">
      <alignment horizontal="center" wrapText="1"/>
    </xf>
    <xf numFmtId="49" fontId="44" fillId="0" borderId="1" xfId="27" applyNumberFormat="1" applyFont="1" applyFill="1" applyBorder="1" applyAlignment="1">
      <alignment horizontal="left" wrapText="1"/>
    </xf>
    <xf numFmtId="3" fontId="33" fillId="0" borderId="1" xfId="0" applyNumberFormat="1" applyFont="1" applyFill="1" applyBorder="1" applyAlignment="1">
      <alignment horizontal="center" wrapText="1"/>
    </xf>
    <xf numFmtId="3" fontId="33" fillId="0" borderId="1" xfId="0" applyNumberFormat="1" applyFont="1" applyFill="1" applyBorder="1" applyAlignment="1" applyProtection="1">
      <alignment horizontal="center"/>
      <protection locked="0"/>
    </xf>
    <xf numFmtId="3" fontId="45" fillId="0" borderId="1" xfId="0" applyNumberFormat="1" applyFont="1" applyFill="1" applyBorder="1" applyAlignment="1">
      <alignment horizontal="center" wrapText="1"/>
    </xf>
    <xf numFmtId="0" fontId="46" fillId="0" borderId="0" xfId="0" applyFont="1"/>
    <xf numFmtId="0" fontId="46" fillId="0" borderId="0" xfId="0" applyFont="1" applyFill="1"/>
    <xf numFmtId="3" fontId="5" fillId="0" borderId="1" xfId="0" applyNumberFormat="1" applyFont="1" applyFill="1" applyBorder="1" applyAlignment="1">
      <alignment horizontal="center" wrapText="1"/>
    </xf>
    <xf numFmtId="3" fontId="20" fillId="0" borderId="1" xfId="0" applyNumberFormat="1" applyFont="1" applyFill="1" applyBorder="1" applyAlignment="1">
      <alignment horizontal="center" wrapText="1"/>
    </xf>
    <xf numFmtId="3" fontId="27" fillId="0" borderId="1" xfId="0" applyNumberFormat="1" applyFont="1" applyFill="1" applyBorder="1" applyAlignment="1">
      <alignment horizontal="center" wrapText="1"/>
    </xf>
    <xf numFmtId="3" fontId="20" fillId="0" borderId="1" xfId="0" applyNumberFormat="1" applyFont="1" applyBorder="1" applyAlignment="1">
      <alignment horizontal="center" wrapText="1"/>
    </xf>
    <xf numFmtId="0" fontId="35" fillId="0" borderId="0" xfId="0" applyFont="1" applyFill="1"/>
    <xf numFmtId="49" fontId="47" fillId="0" borderId="1" xfId="0" applyNumberFormat="1" applyFont="1" applyFill="1" applyBorder="1" applyAlignment="1">
      <alignment horizontal="center" wrapText="1"/>
    </xf>
    <xf numFmtId="49" fontId="48" fillId="0" borderId="1" xfId="0" applyNumberFormat="1" applyFont="1" applyFill="1" applyBorder="1" applyAlignment="1">
      <alignment horizontal="left" wrapText="1"/>
    </xf>
    <xf numFmtId="3" fontId="13" fillId="0" borderId="1" xfId="0" applyNumberFormat="1" applyFont="1" applyFill="1" applyBorder="1" applyAlignment="1">
      <alignment horizontal="center" wrapText="1"/>
    </xf>
    <xf numFmtId="3" fontId="29" fillId="0" borderId="1" xfId="0" applyNumberFormat="1" applyFont="1" applyFill="1" applyBorder="1" applyAlignment="1">
      <alignment horizontal="center" wrapText="1"/>
    </xf>
    <xf numFmtId="3" fontId="47" fillId="0" borderId="1" xfId="0" applyNumberFormat="1" applyFont="1" applyFill="1" applyBorder="1" applyAlignment="1">
      <alignment horizontal="center" wrapText="1"/>
    </xf>
    <xf numFmtId="0" fontId="49" fillId="0" borderId="0" xfId="0" applyFont="1"/>
    <xf numFmtId="0" fontId="49" fillId="0" borderId="0" xfId="0" applyFont="1" applyFill="1"/>
    <xf numFmtId="49" fontId="12" fillId="0" borderId="0" xfId="0" applyNumberFormat="1" applyFont="1" applyAlignment="1">
      <alignment horizontal="left" wrapText="1"/>
    </xf>
    <xf numFmtId="0" fontId="50" fillId="0" borderId="0" xfId="0" applyFont="1" applyAlignment="1">
      <alignment horizontal="center"/>
    </xf>
    <xf numFmtId="0" fontId="50" fillId="0" borderId="0" xfId="0" applyFont="1" applyFill="1" applyAlignment="1">
      <alignment horizontal="center"/>
    </xf>
    <xf numFmtId="3" fontId="13" fillId="0" borderId="1" xfId="0" applyNumberFormat="1" applyFont="1" applyBorder="1" applyAlignment="1">
      <alignment horizontal="center" wrapText="1"/>
    </xf>
    <xf numFmtId="0" fontId="49" fillId="0" borderId="0" xfId="0" applyFont="1" applyFill="1" applyAlignment="1">
      <alignment horizontal="center"/>
    </xf>
    <xf numFmtId="49" fontId="28" fillId="0" borderId="1" xfId="0" applyNumberFormat="1" applyFont="1" applyFill="1" applyBorder="1" applyAlignment="1">
      <alignment horizontal="left" wrapText="1"/>
    </xf>
    <xf numFmtId="49" fontId="33" fillId="0" borderId="1" xfId="0" applyNumberFormat="1" applyFont="1" applyFill="1" applyBorder="1" applyAlignment="1">
      <alignment horizontal="left" wrapText="1"/>
    </xf>
    <xf numFmtId="0" fontId="49" fillId="0" borderId="0" xfId="0" applyFont="1" applyAlignment="1">
      <alignment horizontal="center"/>
    </xf>
    <xf numFmtId="0" fontId="12" fillId="0" borderId="0" xfId="0" applyFont="1" applyAlignment="1">
      <alignment horizontal="left" wrapText="1"/>
    </xf>
    <xf numFmtId="3" fontId="12" fillId="0" borderId="1" xfId="0" applyNumberFormat="1" applyFont="1" applyBorder="1" applyAlignment="1">
      <alignment horizontal="center" wrapText="1"/>
    </xf>
    <xf numFmtId="0" fontId="11" fillId="0" borderId="0" xfId="0" applyFont="1" applyFill="1" applyBorder="1"/>
    <xf numFmtId="49" fontId="16" fillId="0" borderId="1" xfId="0" applyNumberFormat="1" applyFont="1" applyFill="1" applyBorder="1" applyAlignment="1" applyProtection="1">
      <alignment horizontal="left" wrapText="1"/>
      <protection locked="0"/>
    </xf>
    <xf numFmtId="0" fontId="50" fillId="0" borderId="0" xfId="0" applyFont="1"/>
    <xf numFmtId="0" fontId="50" fillId="0" borderId="0" xfId="0" applyFont="1" applyFill="1"/>
    <xf numFmtId="0" fontId="50" fillId="0" borderId="0" xfId="0" applyFont="1" applyAlignment="1">
      <alignment horizontal="left"/>
    </xf>
    <xf numFmtId="0" fontId="50" fillId="0" borderId="0" xfId="0" applyFont="1" applyFill="1" applyAlignment="1">
      <alignment horizontal="left"/>
    </xf>
    <xf numFmtId="49" fontId="32" fillId="0" borderId="1" xfId="0" applyNumberFormat="1" applyFont="1" applyFill="1" applyBorder="1" applyAlignment="1">
      <alignment horizontal="center" wrapText="1"/>
    </xf>
    <xf numFmtId="3" fontId="12" fillId="0" borderId="1" xfId="0" applyNumberFormat="1" applyFont="1" applyFill="1" applyBorder="1" applyAlignment="1" applyProtection="1">
      <alignment horizontal="center" wrapText="1"/>
      <protection locked="0"/>
    </xf>
    <xf numFmtId="49" fontId="20" fillId="0" borderId="1" xfId="26" applyNumberFormat="1" applyFont="1" applyFill="1" applyBorder="1" applyAlignment="1">
      <alignment horizontal="left" wrapText="1"/>
    </xf>
    <xf numFmtId="3" fontId="5" fillId="0" borderId="1" xfId="0" applyNumberFormat="1" applyFont="1" applyBorder="1" applyAlignment="1">
      <alignment horizontal="center" wrapText="1"/>
    </xf>
    <xf numFmtId="49" fontId="27" fillId="0" borderId="5" xfId="0" applyNumberFormat="1" applyFont="1" applyFill="1" applyBorder="1" applyAlignment="1">
      <alignment horizontal="center" wrapText="1"/>
    </xf>
    <xf numFmtId="49" fontId="28" fillId="4" borderId="1" xfId="0" applyNumberFormat="1" applyFont="1" applyFill="1" applyBorder="1" applyAlignment="1">
      <alignment horizontal="center" wrapText="1"/>
    </xf>
    <xf numFmtId="49" fontId="28" fillId="4" borderId="1" xfId="0" applyNumberFormat="1" applyFont="1" applyFill="1" applyBorder="1" applyAlignment="1">
      <alignment horizontal="left" wrapText="1"/>
    </xf>
    <xf numFmtId="3" fontId="12" fillId="0" borderId="1" xfId="0" applyNumberFormat="1" applyFont="1" applyFill="1" applyBorder="1" applyAlignment="1" applyProtection="1">
      <alignment horizontal="center"/>
      <protection locked="0"/>
    </xf>
    <xf numFmtId="0" fontId="11" fillId="0" borderId="0" xfId="0" applyFont="1"/>
    <xf numFmtId="49" fontId="44" fillId="4" borderId="1" xfId="0" applyNumberFormat="1" applyFont="1" applyFill="1" applyBorder="1" applyAlignment="1">
      <alignment horizontal="left" wrapText="1"/>
    </xf>
    <xf numFmtId="3" fontId="18" fillId="2" borderId="1" xfId="0" applyNumberFormat="1" applyFont="1" applyFill="1" applyBorder="1" applyAlignment="1">
      <alignment horizontal="center" wrapText="1"/>
    </xf>
    <xf numFmtId="49" fontId="27" fillId="0" borderId="5" xfId="0" applyNumberFormat="1" applyFont="1" applyBorder="1" applyAlignment="1">
      <alignment horizontal="center" wrapText="1"/>
    </xf>
    <xf numFmtId="0" fontId="5" fillId="0" borderId="1" xfId="0" applyFont="1" applyBorder="1" applyAlignment="1">
      <alignment horizontal="left" wrapText="1"/>
    </xf>
    <xf numFmtId="49" fontId="33" fillId="0" borderId="1" xfId="0" applyNumberFormat="1" applyFont="1" applyBorder="1" applyAlignment="1" applyProtection="1">
      <alignment horizontal="left" wrapText="1"/>
      <protection locked="0"/>
    </xf>
    <xf numFmtId="0" fontId="51" fillId="0" borderId="0" xfId="0" applyFont="1"/>
    <xf numFmtId="0" fontId="52" fillId="0" borderId="0" xfId="0" applyFont="1"/>
    <xf numFmtId="0" fontId="5" fillId="0" borderId="1" xfId="0" applyFont="1" applyBorder="1" applyAlignment="1">
      <alignment horizontal="center" wrapText="1"/>
    </xf>
    <xf numFmtId="49" fontId="5" fillId="0" borderId="1" xfId="0" applyNumberFormat="1" applyFont="1" applyBorder="1" applyAlignment="1">
      <alignment horizontal="center"/>
    </xf>
    <xf numFmtId="49" fontId="20" fillId="0" borderId="1" xfId="0" applyNumberFormat="1" applyFont="1" applyBorder="1" applyAlignment="1">
      <alignment horizontal="center"/>
    </xf>
    <xf numFmtId="49" fontId="20" fillId="0" borderId="1" xfId="0" applyNumberFormat="1" applyFont="1" applyBorder="1" applyAlignment="1">
      <alignment horizontal="left" wrapText="1"/>
    </xf>
    <xf numFmtId="49" fontId="16" fillId="0" borderId="4" xfId="0" applyNumberFormat="1" applyFont="1" applyBorder="1" applyAlignment="1">
      <alignment horizontal="center" wrapText="1"/>
    </xf>
    <xf numFmtId="3" fontId="43" fillId="0" borderId="1" xfId="0" applyNumberFormat="1" applyFont="1" applyBorder="1" applyAlignment="1">
      <alignment horizontal="center" wrapText="1"/>
    </xf>
    <xf numFmtId="0" fontId="11" fillId="0" borderId="0" xfId="0" applyFont="1" applyBorder="1"/>
    <xf numFmtId="0" fontId="11" fillId="0" borderId="1" xfId="0" applyFont="1" applyBorder="1"/>
    <xf numFmtId="49" fontId="16" fillId="0" borderId="1" xfId="0" applyNumberFormat="1" applyFont="1" applyBorder="1" applyAlignment="1">
      <alignment horizontal="center" vertical="center" wrapText="1"/>
    </xf>
    <xf numFmtId="49" fontId="27" fillId="3" borderId="1" xfId="0" applyNumberFormat="1" applyFont="1" applyFill="1" applyBorder="1" applyAlignment="1" applyProtection="1">
      <alignment horizontal="center" wrapText="1"/>
      <protection locked="0"/>
    </xf>
    <xf numFmtId="49" fontId="24" fillId="3" borderId="1" xfId="25" applyNumberFormat="1" applyFont="1" applyFill="1" applyBorder="1" applyAlignment="1" applyProtection="1">
      <alignment horizontal="left" wrapText="1"/>
      <protection locked="0"/>
    </xf>
    <xf numFmtId="3" fontId="35" fillId="0" borderId="0" xfId="0" applyNumberFormat="1" applyFont="1"/>
    <xf numFmtId="49" fontId="2" fillId="0" borderId="0" xfId="0" applyNumberFormat="1" applyFont="1" applyAlignment="1">
      <alignment horizontal="center" vertical="center"/>
    </xf>
    <xf numFmtId="49" fontId="0" fillId="0" borderId="0" xfId="0" applyNumberFormat="1" applyAlignment="1" applyProtection="1">
      <alignment vertical="top" wrapText="1"/>
      <protection locked="0"/>
    </xf>
    <xf numFmtId="0" fontId="26" fillId="0" borderId="0" xfId="0" applyFont="1" applyAlignment="1">
      <alignment horizontal="left" vertical="center"/>
    </xf>
    <xf numFmtId="0" fontId="37" fillId="0" borderId="0" xfId="0" applyFont="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49" fontId="26" fillId="0" borderId="0" xfId="0" applyNumberFormat="1" applyFont="1" applyAlignment="1">
      <alignment horizontal="center" vertical="center"/>
    </xf>
    <xf numFmtId="3" fontId="2" fillId="0" borderId="0" xfId="0" applyNumberFormat="1" applyFont="1"/>
    <xf numFmtId="3" fontId="26" fillId="0" borderId="0" xfId="0" applyNumberFormat="1" applyFont="1"/>
    <xf numFmtId="3" fontId="37" fillId="0" borderId="0" xfId="0" applyNumberFormat="1" applyFont="1"/>
    <xf numFmtId="3" fontId="0" fillId="0" borderId="0" xfId="0" applyNumberFormat="1"/>
    <xf numFmtId="3" fontId="38" fillId="0" borderId="0" xfId="0" applyNumberFormat="1" applyFont="1"/>
    <xf numFmtId="49" fontId="17" fillId="0" borderId="0" xfId="0" applyNumberFormat="1" applyFont="1" applyAlignment="1">
      <alignment horizontal="center" vertical="center"/>
    </xf>
    <xf numFmtId="49" fontId="11" fillId="0" borderId="0" xfId="0" applyNumberFormat="1" applyFont="1" applyAlignment="1" applyProtection="1">
      <alignment vertical="top"/>
      <protection locked="0"/>
    </xf>
    <xf numFmtId="3" fontId="26" fillId="0" borderId="10" xfId="0" applyNumberFormat="1" applyFont="1" applyBorder="1"/>
    <xf numFmtId="0" fontId="37" fillId="0" borderId="10" xfId="0" applyFont="1" applyBorder="1"/>
    <xf numFmtId="0" fontId="0" fillId="0" borderId="10" xfId="0" applyBorder="1"/>
    <xf numFmtId="3" fontId="37" fillId="0" borderId="10" xfId="0" applyNumberFormat="1" applyFont="1" applyBorder="1"/>
    <xf numFmtId="49" fontId="2" fillId="0" borderId="0" xfId="0" applyNumberFormat="1" applyFont="1"/>
    <xf numFmtId="49" fontId="27" fillId="0" borderId="1" xfId="0" applyNumberFormat="1" applyFont="1" applyFill="1" applyBorder="1" applyAlignment="1" applyProtection="1">
      <alignment horizontal="left" wrapText="1"/>
      <protection locked="0"/>
    </xf>
    <xf numFmtId="49" fontId="5" fillId="0" borderId="1" xfId="0" applyNumberFormat="1" applyFont="1" applyFill="1" applyBorder="1" applyAlignment="1">
      <alignment horizontal="left" wrapText="1"/>
    </xf>
    <xf numFmtId="49" fontId="30" fillId="0" borderId="1" xfId="0" applyNumberFormat="1" applyFont="1" applyFill="1" applyBorder="1" applyAlignment="1">
      <alignment horizontal="center" wrapText="1"/>
    </xf>
    <xf numFmtId="1" fontId="2" fillId="0" borderId="0" xfId="28" applyNumberFormat="1" applyFont="1" applyFill="1" applyBorder="1" applyAlignment="1">
      <alignment vertical="top" wrapText="1"/>
    </xf>
    <xf numFmtId="49" fontId="2" fillId="0" borderId="0" xfId="28" applyNumberFormat="1" applyFont="1" applyFill="1" applyBorder="1" applyAlignment="1">
      <alignment vertical="top" wrapText="1"/>
    </xf>
    <xf numFmtId="0" fontId="56" fillId="0" borderId="0" xfId="28" applyFont="1" applyAlignment="1"/>
    <xf numFmtId="0" fontId="57" fillId="0" borderId="0" xfId="28" applyFont="1" applyFill="1" applyBorder="1"/>
    <xf numFmtId="0" fontId="5" fillId="0" borderId="0" xfId="28" applyFont="1" applyAlignment="1">
      <alignment horizontal="right"/>
    </xf>
    <xf numFmtId="49" fontId="7" fillId="0" borderId="10" xfId="28" applyNumberFormat="1" applyFont="1" applyFill="1" applyBorder="1" applyAlignment="1">
      <alignment horizontal="right" wrapText="1"/>
    </xf>
    <xf numFmtId="1" fontId="2" fillId="0" borderId="0" xfId="28" applyNumberFormat="1" applyFont="1" applyFill="1" applyBorder="1" applyAlignment="1">
      <alignment horizontal="right" vertical="top" wrapText="1"/>
    </xf>
    <xf numFmtId="0" fontId="38" fillId="0" borderId="0" xfId="28" applyFont="1" applyFill="1" applyBorder="1"/>
    <xf numFmtId="0" fontId="4" fillId="0" borderId="0" xfId="28" applyFont="1" applyFill="1" applyBorder="1" applyAlignment="1">
      <alignment horizontal="center"/>
    </xf>
    <xf numFmtId="0" fontId="60" fillId="0" borderId="1" xfId="28" applyFont="1" applyFill="1" applyBorder="1" applyAlignment="1">
      <alignment horizontal="center" vertical="center"/>
    </xf>
    <xf numFmtId="0" fontId="60" fillId="0" borderId="1" xfId="28" applyFont="1" applyFill="1" applyBorder="1" applyAlignment="1">
      <alignment horizontal="center" vertical="center" wrapText="1"/>
    </xf>
    <xf numFmtId="49" fontId="22" fillId="0" borderId="1" xfId="28" applyNumberFormat="1" applyFont="1" applyFill="1" applyBorder="1" applyAlignment="1">
      <alignment horizontal="center" vertical="top" wrapText="1"/>
    </xf>
    <xf numFmtId="0" fontId="22" fillId="0" borderId="1" xfId="28" applyFont="1" applyFill="1" applyBorder="1" applyAlignment="1">
      <alignment horizontal="center" vertical="center" wrapText="1"/>
    </xf>
    <xf numFmtId="0" fontId="61" fillId="0" borderId="0" xfId="28" applyFont="1" applyFill="1" applyBorder="1"/>
    <xf numFmtId="0" fontId="57" fillId="4" borderId="0" xfId="28" applyFont="1" applyFill="1" applyBorder="1"/>
    <xf numFmtId="49" fontId="62" fillId="0" borderId="1" xfId="28" applyNumberFormat="1" applyFont="1" applyFill="1" applyBorder="1" applyAlignment="1">
      <alignment horizontal="center" wrapText="1"/>
    </xf>
    <xf numFmtId="49" fontId="62" fillId="0" borderId="1" xfId="28" applyNumberFormat="1" applyFont="1" applyFill="1" applyBorder="1" applyAlignment="1">
      <alignment wrapText="1"/>
    </xf>
    <xf numFmtId="3" fontId="59" fillId="0" borderId="1" xfId="28" applyNumberFormat="1" applyFont="1" applyFill="1" applyBorder="1" applyAlignment="1">
      <alignment horizontal="center" wrapText="1"/>
    </xf>
    <xf numFmtId="0" fontId="63" fillId="4" borderId="0" xfId="28" applyFont="1" applyFill="1" applyBorder="1"/>
    <xf numFmtId="0" fontId="63" fillId="0" borderId="0" xfId="28" applyFont="1" applyFill="1" applyBorder="1"/>
    <xf numFmtId="49" fontId="64" fillId="0" borderId="1" xfId="28" applyNumberFormat="1" applyFont="1" applyFill="1" applyBorder="1" applyAlignment="1">
      <alignment horizontal="center" wrapText="1"/>
    </xf>
    <xf numFmtId="49" fontId="64" fillId="0" borderId="1" xfId="28" applyNumberFormat="1" applyFont="1" applyFill="1" applyBorder="1" applyAlignment="1">
      <alignment horizontal="left" wrapText="1"/>
    </xf>
    <xf numFmtId="2" fontId="63" fillId="0" borderId="0" xfId="28" applyNumberFormat="1" applyFont="1" applyFill="1" applyBorder="1"/>
    <xf numFmtId="49" fontId="64" fillId="0" borderId="1" xfId="28" applyNumberFormat="1" applyFont="1" applyFill="1" applyBorder="1" applyAlignment="1">
      <alignment horizontal="left" vertical="top" wrapText="1"/>
    </xf>
    <xf numFmtId="3" fontId="7" fillId="0" borderId="1" xfId="28" applyNumberFormat="1" applyFont="1" applyFill="1" applyBorder="1" applyAlignment="1">
      <alignment horizontal="center"/>
    </xf>
    <xf numFmtId="0" fontId="65" fillId="4" borderId="0" xfId="28" applyFont="1" applyFill="1" applyBorder="1"/>
    <xf numFmtId="0" fontId="65" fillId="0" borderId="0" xfId="28" applyFont="1" applyFill="1" applyBorder="1"/>
    <xf numFmtId="4" fontId="59" fillId="0" borderId="1" xfId="28" applyNumberFormat="1" applyFont="1" applyFill="1" applyBorder="1" applyAlignment="1">
      <alignment horizontal="center" wrapText="1"/>
    </xf>
    <xf numFmtId="4" fontId="7" fillId="0" borderId="1" xfId="28" applyNumberFormat="1" applyFont="1" applyFill="1" applyBorder="1" applyAlignment="1">
      <alignment horizontal="center" wrapText="1"/>
    </xf>
    <xf numFmtId="4" fontId="64" fillId="0" borderId="1" xfId="28" applyNumberFormat="1" applyFont="1" applyFill="1" applyBorder="1" applyAlignment="1">
      <alignment horizontal="center" wrapText="1"/>
    </xf>
    <xf numFmtId="4" fontId="7" fillId="0" borderId="1" xfId="28" applyNumberFormat="1" applyFont="1" applyFill="1" applyBorder="1" applyAlignment="1">
      <alignment horizontal="center"/>
    </xf>
    <xf numFmtId="49" fontId="64" fillId="0" borderId="1" xfId="28" applyNumberFormat="1" applyFont="1" applyFill="1" applyBorder="1" applyAlignment="1">
      <alignment wrapText="1"/>
    </xf>
    <xf numFmtId="4" fontId="59" fillId="0" borderId="1" xfId="28" applyNumberFormat="1" applyFont="1" applyFill="1" applyBorder="1" applyAlignment="1">
      <alignment horizontal="center"/>
    </xf>
    <xf numFmtId="49" fontId="64" fillId="0" borderId="1" xfId="28" applyNumberFormat="1" applyFont="1" applyFill="1" applyBorder="1" applyAlignment="1">
      <alignment vertical="center" wrapText="1"/>
    </xf>
    <xf numFmtId="3" fontId="59" fillId="0" borderId="1" xfId="28" applyNumberFormat="1" applyFont="1" applyFill="1" applyBorder="1" applyAlignment="1">
      <alignment horizontal="left" wrapText="1"/>
    </xf>
    <xf numFmtId="49" fontId="57" fillId="0" borderId="0" xfId="28" applyNumberFormat="1" applyFont="1" applyFill="1" applyBorder="1" applyAlignment="1">
      <alignment vertical="top" wrapText="1"/>
    </xf>
    <xf numFmtId="0" fontId="67" fillId="0" borderId="0" xfId="28" applyFont="1" applyFill="1" applyBorder="1"/>
    <xf numFmtId="0" fontId="63" fillId="0" borderId="0" xfId="29" applyFont="1" applyFill="1" applyBorder="1" applyAlignment="1" applyProtection="1">
      <alignment vertical="center" wrapText="1"/>
    </xf>
    <xf numFmtId="164" fontId="65" fillId="0" borderId="0" xfId="28" applyNumberFormat="1" applyFont="1" applyFill="1" applyBorder="1"/>
    <xf numFmtId="3" fontId="65" fillId="0" borderId="0" xfId="28" applyNumberFormat="1" applyFont="1" applyFill="1" applyBorder="1"/>
    <xf numFmtId="1" fontId="57" fillId="0" borderId="0" xfId="28" applyNumberFormat="1" applyFont="1" applyFill="1" applyBorder="1" applyAlignment="1">
      <alignment vertical="top" wrapText="1"/>
    </xf>
    <xf numFmtId="49" fontId="16" fillId="0" borderId="5" xfId="0" applyNumberFormat="1" applyFont="1" applyBorder="1" applyAlignment="1">
      <alignment horizontal="center" wrapText="1"/>
    </xf>
    <xf numFmtId="0" fontId="12" fillId="0" borderId="1" xfId="0" applyFont="1" applyBorder="1" applyAlignment="1">
      <alignment horizontal="left" wrapText="1"/>
    </xf>
    <xf numFmtId="0" fontId="71" fillId="0" borderId="0" xfId="0" applyFont="1" applyAlignment="1">
      <alignment horizontal="center"/>
    </xf>
    <xf numFmtId="0" fontId="3" fillId="0" borderId="0" xfId="0" applyFont="1" applyAlignment="1">
      <alignment horizontal="center"/>
    </xf>
    <xf numFmtId="0" fontId="1" fillId="0" borderId="0" xfId="0" applyFont="1"/>
    <xf numFmtId="0" fontId="53" fillId="0" borderId="0" xfId="0" applyFont="1" applyAlignment="1">
      <alignment horizontal="left"/>
    </xf>
    <xf numFmtId="0" fontId="43" fillId="0" borderId="0" xfId="0" applyFont="1" applyAlignment="1">
      <alignment horizontal="center"/>
    </xf>
    <xf numFmtId="0" fontId="53" fillId="0" borderId="0" xfId="0" applyFont="1" applyAlignment="1">
      <alignment horizontal="center"/>
    </xf>
    <xf numFmtId="49" fontId="7" fillId="0" borderId="10" xfId="24" applyNumberFormat="1" applyFont="1" applyFill="1" applyBorder="1" applyAlignment="1">
      <alignment horizontal="center" wrapText="1"/>
    </xf>
    <xf numFmtId="1" fontId="2" fillId="0" borderId="0" xfId="24" applyNumberFormat="1" applyFont="1" applyFill="1" applyBorder="1" applyAlignment="1">
      <alignment horizontal="center" vertical="top" wrapText="1"/>
    </xf>
    <xf numFmtId="0" fontId="0" fillId="0" borderId="0" xfId="0" applyFont="1" applyAlignment="1">
      <alignment horizontal="left"/>
    </xf>
    <xf numFmtId="0" fontId="53" fillId="0" borderId="0" xfId="0" applyFont="1"/>
    <xf numFmtId="0" fontId="72" fillId="0" borderId="0" xfId="0" applyFont="1"/>
    <xf numFmtId="0" fontId="73" fillId="0" borderId="0" xfId="0" applyFont="1"/>
    <xf numFmtId="0" fontId="59"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74" fillId="0" borderId="0" xfId="0" applyFont="1"/>
    <xf numFmtId="49" fontId="18" fillId="2" borderId="1" xfId="0" applyNumberFormat="1" applyFont="1" applyFill="1" applyBorder="1" applyAlignment="1">
      <alignment horizontal="center" wrapText="1"/>
    </xf>
    <xf numFmtId="49" fontId="18" fillId="2" borderId="1" xfId="25" applyNumberFormat="1" applyFont="1" applyFill="1" applyBorder="1" applyAlignment="1" applyProtection="1">
      <alignment horizontal="left" wrapText="1"/>
      <protection locked="0"/>
    </xf>
    <xf numFmtId="0" fontId="75" fillId="2" borderId="1" xfId="0" applyFont="1" applyFill="1" applyBorder="1" applyAlignment="1"/>
    <xf numFmtId="0" fontId="55" fillId="2" borderId="1" xfId="0" applyFont="1" applyFill="1" applyBorder="1" applyAlignment="1">
      <alignment horizontal="center"/>
    </xf>
    <xf numFmtId="3" fontId="18" fillId="0" borderId="0" xfId="0" applyNumberFormat="1" applyFont="1"/>
    <xf numFmtId="0" fontId="12" fillId="0" borderId="1" xfId="0" applyFont="1" applyFill="1" applyBorder="1" applyAlignment="1">
      <alignment wrapText="1"/>
    </xf>
    <xf numFmtId="0" fontId="12" fillId="0" borderId="1" xfId="0" applyFont="1" applyBorder="1" applyAlignment="1">
      <alignment horizontal="center" wrapText="1"/>
    </xf>
    <xf numFmtId="3" fontId="76" fillId="0" borderId="0" xfId="0" applyNumberFormat="1" applyFont="1" applyFill="1"/>
    <xf numFmtId="0" fontId="71" fillId="0" borderId="0" xfId="0" applyFont="1" applyFill="1"/>
    <xf numFmtId="0" fontId="12" fillId="0" borderId="1" xfId="0" applyFont="1" applyBorder="1" applyAlignment="1">
      <alignment wrapText="1"/>
    </xf>
    <xf numFmtId="49" fontId="12" fillId="0" borderId="1" xfId="0" applyNumberFormat="1" applyFont="1" applyFill="1" applyBorder="1" applyAlignment="1">
      <alignment horizontal="center" wrapText="1"/>
    </xf>
    <xf numFmtId="0" fontId="71" fillId="0" borderId="0" xfId="0" applyFont="1"/>
    <xf numFmtId="0" fontId="78" fillId="0" borderId="0" xfId="0" applyFont="1"/>
    <xf numFmtId="49" fontId="12" fillId="0" borderId="1" xfId="0" applyNumberFormat="1" applyFont="1" applyFill="1" applyBorder="1" applyAlignment="1">
      <alignment horizontal="left" wrapText="1"/>
    </xf>
    <xf numFmtId="0" fontId="76" fillId="0" borderId="0" xfId="0" applyFont="1"/>
    <xf numFmtId="0" fontId="79" fillId="0" borderId="0" xfId="0" applyFont="1"/>
    <xf numFmtId="49" fontId="12" fillId="0" borderId="1" xfId="0" applyNumberFormat="1" applyFont="1" applyBorder="1" applyAlignment="1">
      <alignment horizontal="center" wrapText="1"/>
    </xf>
    <xf numFmtId="49" fontId="16" fillId="0" borderId="5" xfId="0" applyNumberFormat="1" applyFont="1" applyFill="1" applyBorder="1" applyAlignment="1">
      <alignment horizontal="center" wrapText="1"/>
    </xf>
    <xf numFmtId="0" fontId="12" fillId="0" borderId="4" xfId="0" applyFont="1" applyBorder="1" applyAlignment="1">
      <alignment horizontal="left" wrapText="1"/>
    </xf>
    <xf numFmtId="0" fontId="5" fillId="0" borderId="1" xfId="0" applyFont="1" applyBorder="1" applyAlignment="1">
      <alignment wrapText="1"/>
    </xf>
    <xf numFmtId="0" fontId="5" fillId="0" borderId="1" xfId="0" applyFont="1" applyFill="1" applyBorder="1" applyAlignment="1">
      <alignment horizontal="center" wrapText="1"/>
    </xf>
    <xf numFmtId="0" fontId="80" fillId="0" borderId="0" xfId="0" applyFont="1"/>
    <xf numFmtId="0" fontId="81" fillId="0" borderId="0" xfId="0" applyFont="1"/>
    <xf numFmtId="0" fontId="5" fillId="0" borderId="1" xfId="0" applyFont="1" applyFill="1" applyBorder="1" applyAlignment="1">
      <alignment wrapText="1"/>
    </xf>
    <xf numFmtId="49" fontId="5" fillId="0" borderId="1" xfId="0" applyNumberFormat="1" applyFont="1" applyFill="1" applyBorder="1" applyAlignment="1" applyProtection="1">
      <alignment horizontal="left" wrapText="1"/>
      <protection locked="0"/>
    </xf>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wrapText="1"/>
    </xf>
    <xf numFmtId="0" fontId="5" fillId="2" borderId="1" xfId="0" applyFont="1" applyFill="1" applyBorder="1" applyAlignment="1">
      <alignment wrapText="1"/>
    </xf>
    <xf numFmtId="0" fontId="5" fillId="2" borderId="1" xfId="0" applyFont="1" applyFill="1" applyBorder="1" applyAlignment="1">
      <alignment horizontal="center" wrapText="1"/>
    </xf>
    <xf numFmtId="3" fontId="8" fillId="0" borderId="0" xfId="0" applyNumberFormat="1" applyFont="1" applyFill="1"/>
    <xf numFmtId="0" fontId="5" fillId="0" borderId="0" xfId="0" applyFont="1" applyFill="1"/>
    <xf numFmtId="0" fontId="54" fillId="0" borderId="0" xfId="0" applyFont="1"/>
    <xf numFmtId="49" fontId="18" fillId="2" borderId="1" xfId="0" applyNumberFormat="1" applyFont="1" applyFill="1" applyBorder="1" applyAlignment="1">
      <alignment horizontal="center"/>
    </xf>
    <xf numFmtId="0" fontId="18" fillId="2" borderId="1" xfId="0" applyFont="1" applyFill="1" applyBorder="1" applyAlignment="1">
      <alignment horizontal="justify" wrapText="1"/>
    </xf>
    <xf numFmtId="0" fontId="18" fillId="2" borderId="1" xfId="0" applyFont="1" applyFill="1" applyBorder="1" applyAlignment="1">
      <alignment horizontal="center" wrapText="1"/>
    </xf>
    <xf numFmtId="3" fontId="82" fillId="0" borderId="0" xfId="0" applyNumberFormat="1" applyFont="1"/>
    <xf numFmtId="0" fontId="12" fillId="0" borderId="1" xfId="0" applyFont="1" applyBorder="1" applyAlignment="1"/>
    <xf numFmtId="0" fontId="18" fillId="2" borderId="1" xfId="0" applyFont="1" applyFill="1" applyBorder="1" applyAlignment="1">
      <alignment wrapText="1"/>
    </xf>
    <xf numFmtId="49" fontId="27" fillId="0" borderId="4" xfId="0" applyNumberFormat="1" applyFont="1" applyFill="1" applyBorder="1" applyAlignment="1">
      <alignment horizontal="center" wrapText="1"/>
    </xf>
    <xf numFmtId="49" fontId="27" fillId="0" borderId="11" xfId="0" applyNumberFormat="1" applyFont="1" applyFill="1" applyBorder="1" applyAlignment="1">
      <alignment horizontal="center" wrapText="1"/>
    </xf>
    <xf numFmtId="0" fontId="40" fillId="0" borderId="0" xfId="0" applyFont="1" applyAlignment="1">
      <alignment horizontal="center"/>
    </xf>
    <xf numFmtId="49" fontId="20" fillId="0" borderId="3" xfId="0" applyNumberFormat="1" applyFont="1" applyBorder="1" applyAlignment="1">
      <alignment horizontal="center"/>
    </xf>
    <xf numFmtId="49" fontId="27" fillId="0" borderId="3" xfId="0" applyNumberFormat="1" applyFont="1" applyBorder="1" applyAlignment="1">
      <alignment horizontal="center" wrapText="1"/>
    </xf>
    <xf numFmtId="49" fontId="20" fillId="0" borderId="3" xfId="0" applyNumberFormat="1" applyFont="1" applyBorder="1" applyAlignment="1">
      <alignment horizontal="left" wrapText="1"/>
    </xf>
    <xf numFmtId="0" fontId="18" fillId="2" borderId="1" xfId="0" applyFont="1" applyFill="1" applyBorder="1" applyAlignment="1"/>
    <xf numFmtId="0" fontId="18" fillId="2" borderId="1" xfId="0" applyFont="1" applyFill="1" applyBorder="1" applyAlignment="1">
      <alignment horizontal="center"/>
    </xf>
    <xf numFmtId="49"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xf>
    <xf numFmtId="0" fontId="18" fillId="6" borderId="1" xfId="0" applyFont="1" applyFill="1" applyBorder="1" applyAlignment="1">
      <alignment horizontal="center" wrapText="1"/>
    </xf>
    <xf numFmtId="3" fontId="82" fillId="0" borderId="0" xfId="0" applyNumberFormat="1" applyFont="1" applyAlignment="1"/>
    <xf numFmtId="0" fontId="72" fillId="0" borderId="0" xfId="0" applyFont="1" applyAlignment="1">
      <alignment horizontal="center" vertical="center"/>
    </xf>
    <xf numFmtId="0" fontId="83" fillId="0" borderId="0" xfId="0" applyFont="1"/>
    <xf numFmtId="0" fontId="28" fillId="0" borderId="0" xfId="0" applyFont="1" applyAlignment="1">
      <alignment horizontal="center"/>
    </xf>
    <xf numFmtId="0" fontId="83" fillId="0" borderId="0" xfId="0" applyFont="1" applyAlignment="1">
      <alignment horizontal="center"/>
    </xf>
    <xf numFmtId="0" fontId="20" fillId="0" borderId="0" xfId="0" applyFont="1"/>
    <xf numFmtId="0" fontId="84" fillId="0" borderId="0" xfId="0" applyFont="1"/>
    <xf numFmtId="0" fontId="11" fillId="0" borderId="0" xfId="0" applyFont="1" applyAlignment="1">
      <alignment horizontal="center"/>
    </xf>
    <xf numFmtId="0" fontId="84" fillId="0" borderId="0" xfId="0" applyFont="1" applyAlignment="1">
      <alignment horizontal="center"/>
    </xf>
    <xf numFmtId="49" fontId="5" fillId="0" borderId="1" xfId="0" applyNumberFormat="1" applyFont="1" applyBorder="1" applyAlignment="1">
      <alignment horizontal="center" wrapText="1"/>
    </xf>
    <xf numFmtId="49" fontId="5" fillId="0" borderId="5" xfId="0" applyNumberFormat="1" applyFont="1" applyFill="1" applyBorder="1" applyAlignment="1">
      <alignment horizontal="center" wrapText="1"/>
    </xf>
    <xf numFmtId="3" fontId="12" fillId="0" borderId="0" xfId="0" applyNumberFormat="1" applyFont="1" applyAlignment="1">
      <alignment wrapText="1"/>
    </xf>
    <xf numFmtId="0" fontId="12" fillId="0" borderId="0" xfId="0" applyFont="1" applyAlignment="1">
      <alignment wrapText="1"/>
    </xf>
    <xf numFmtId="3" fontId="31" fillId="0" borderId="1" xfId="0" applyNumberFormat="1" applyFont="1" applyFill="1" applyBorder="1" applyAlignment="1">
      <alignment horizontal="center" wrapText="1"/>
    </xf>
    <xf numFmtId="49" fontId="12" fillId="0" borderId="3" xfId="0" applyNumberFormat="1" applyFont="1" applyFill="1" applyBorder="1" applyAlignment="1">
      <alignment horizontal="left" wrapText="1"/>
    </xf>
    <xf numFmtId="49" fontId="28" fillId="0" borderId="5" xfId="0" applyNumberFormat="1" applyFont="1" applyFill="1" applyBorder="1" applyAlignment="1">
      <alignment horizontal="center" wrapText="1"/>
    </xf>
    <xf numFmtId="3" fontId="28" fillId="0" borderId="1" xfId="0" applyNumberFormat="1" applyFont="1" applyFill="1" applyBorder="1" applyAlignment="1" applyProtection="1">
      <alignment horizontal="center" wrapText="1"/>
      <protection locked="0"/>
    </xf>
    <xf numFmtId="3" fontId="12" fillId="0" borderId="2" xfId="0" applyNumberFormat="1" applyFont="1" applyBorder="1" applyAlignment="1">
      <alignment horizontal="center" wrapText="1"/>
    </xf>
    <xf numFmtId="49" fontId="32" fillId="0" borderId="5" xfId="0" applyNumberFormat="1" applyFont="1" applyBorder="1" applyAlignment="1">
      <alignment horizontal="center" wrapText="1"/>
    </xf>
    <xf numFmtId="0" fontId="12" fillId="5" borderId="1" xfId="0" applyFont="1" applyFill="1" applyBorder="1" applyAlignment="1">
      <alignment horizontal="center" wrapText="1"/>
    </xf>
    <xf numFmtId="0" fontId="52" fillId="0" borderId="1" xfId="0" applyFont="1" applyBorder="1"/>
    <xf numFmtId="0" fontId="12" fillId="5" borderId="1" xfId="0" applyFont="1" applyFill="1" applyBorder="1" applyAlignment="1">
      <alignment horizontal="left" wrapText="1"/>
    </xf>
    <xf numFmtId="49" fontId="32" fillId="0" borderId="1" xfId="0" applyNumberFormat="1" applyFont="1" applyBorder="1" applyAlignment="1">
      <alignment horizontal="center" wrapText="1"/>
    </xf>
    <xf numFmtId="0" fontId="52" fillId="0" borderId="1" xfId="0" applyFont="1" applyBorder="1" applyAlignment="1"/>
    <xf numFmtId="4" fontId="12" fillId="0" borderId="1" xfId="0" applyNumberFormat="1" applyFont="1" applyBorder="1" applyAlignment="1">
      <alignment horizontal="center" wrapText="1"/>
    </xf>
    <xf numFmtId="4" fontId="12" fillId="0" borderId="2" xfId="0" applyNumberFormat="1" applyFont="1" applyBorder="1" applyAlignment="1">
      <alignment horizontal="center" wrapText="1"/>
    </xf>
    <xf numFmtId="49" fontId="29" fillId="0" borderId="1" xfId="0" applyNumberFormat="1" applyFont="1" applyBorder="1" applyAlignment="1">
      <alignment horizontal="center" wrapText="1"/>
    </xf>
    <xf numFmtId="0" fontId="13" fillId="5" borderId="1" xfId="0" applyFont="1" applyFill="1" applyBorder="1" applyAlignment="1">
      <alignment horizontal="center" wrapText="1"/>
    </xf>
    <xf numFmtId="0" fontId="13" fillId="5" borderId="1" xfId="0" applyFont="1" applyFill="1" applyBorder="1" applyAlignment="1">
      <alignment horizontal="left" wrapText="1"/>
    </xf>
    <xf numFmtId="4" fontId="13" fillId="0" borderId="1" xfId="0" applyNumberFormat="1" applyFont="1" applyBorder="1" applyAlignment="1">
      <alignment horizontal="center" wrapText="1"/>
    </xf>
    <xf numFmtId="4" fontId="13" fillId="0" borderId="2" xfId="0" applyNumberFormat="1" applyFont="1" applyBorder="1" applyAlignment="1">
      <alignment horizontal="center" wrapText="1"/>
    </xf>
    <xf numFmtId="49" fontId="47" fillId="0" borderId="1" xfId="0" applyNumberFormat="1" applyFont="1" applyBorder="1" applyAlignment="1">
      <alignment horizontal="center" wrapText="1"/>
    </xf>
    <xf numFmtId="3" fontId="45" fillId="0" borderId="1" xfId="0" applyNumberFormat="1" applyFont="1" applyBorder="1" applyAlignment="1">
      <alignment horizontal="center" wrapText="1"/>
    </xf>
    <xf numFmtId="49" fontId="12" fillId="4" borderId="1" xfId="0" applyNumberFormat="1" applyFont="1" applyFill="1" applyBorder="1" applyAlignment="1">
      <alignment horizontal="center" wrapText="1"/>
    </xf>
    <xf numFmtId="49" fontId="12" fillId="4" borderId="1" xfId="0" applyNumberFormat="1" applyFont="1" applyFill="1" applyBorder="1" applyAlignment="1">
      <alignment horizontal="left" wrapText="1"/>
    </xf>
    <xf numFmtId="49" fontId="29" fillId="0" borderId="1" xfId="0" applyNumberFormat="1" applyFont="1" applyBorder="1" applyAlignment="1">
      <alignment horizontal="left" wrapText="1"/>
    </xf>
    <xf numFmtId="3" fontId="7" fillId="0" borderId="1" xfId="28" applyNumberFormat="1" applyFont="1" applyFill="1" applyBorder="1" applyAlignment="1">
      <alignment horizontal="center" wrapText="1"/>
    </xf>
    <xf numFmtId="3" fontId="64" fillId="0" borderId="1" xfId="28" applyNumberFormat="1" applyFont="1" applyFill="1" applyBorder="1" applyAlignment="1">
      <alignment horizontal="center" wrapText="1"/>
    </xf>
    <xf numFmtId="49" fontId="24" fillId="2" borderId="1" xfId="0" applyNumberFormat="1" applyFont="1" applyFill="1" applyBorder="1" applyAlignment="1">
      <alignment horizontal="center" vertical="center" wrapText="1"/>
    </xf>
    <xf numFmtId="3" fontId="53" fillId="2" borderId="1" xfId="0" applyNumberFormat="1" applyFont="1" applyFill="1" applyBorder="1" applyAlignment="1">
      <alignment horizontal="center" wrapText="1"/>
    </xf>
    <xf numFmtId="0" fontId="35" fillId="0" borderId="0" xfId="0" applyFont="1" applyBorder="1"/>
    <xf numFmtId="0" fontId="5" fillId="0" borderId="0" xfId="0" applyFont="1" applyAlignment="1">
      <alignment wrapText="1"/>
    </xf>
    <xf numFmtId="0" fontId="36" fillId="0" borderId="0" xfId="0" applyFont="1"/>
    <xf numFmtId="0" fontId="36" fillId="0" borderId="0" xfId="0" applyFont="1" applyBorder="1"/>
    <xf numFmtId="3" fontId="5" fillId="0" borderId="3" xfId="0" applyNumberFormat="1" applyFont="1" applyBorder="1" applyAlignment="1">
      <alignment horizontal="center" wrapText="1"/>
    </xf>
    <xf numFmtId="3" fontId="27" fillId="0" borderId="3" xfId="0" applyNumberFormat="1" applyFont="1" applyFill="1" applyBorder="1" applyAlignment="1">
      <alignment horizontal="center" wrapText="1"/>
    </xf>
    <xf numFmtId="3" fontId="20" fillId="0" borderId="3" xfId="0" applyNumberFormat="1" applyFont="1" applyBorder="1" applyAlignment="1">
      <alignment horizontal="center" wrapText="1"/>
    </xf>
    <xf numFmtId="0" fontId="5" fillId="0" borderId="5" xfId="0" applyFont="1" applyBorder="1" applyAlignment="1">
      <alignment horizontal="center" wrapText="1"/>
    </xf>
    <xf numFmtId="3" fontId="27" fillId="0" borderId="8" xfId="0" applyNumberFormat="1" applyFont="1" applyFill="1" applyBorder="1" applyAlignment="1">
      <alignment horizontal="center" wrapText="1"/>
    </xf>
    <xf numFmtId="3" fontId="5" fillId="0" borderId="2" xfId="0" applyNumberFormat="1" applyFont="1" applyBorder="1" applyAlignment="1">
      <alignment horizontal="center" wrapText="1"/>
    </xf>
    <xf numFmtId="3" fontId="30" fillId="0" borderId="1" xfId="0" applyNumberFormat="1" applyFont="1" applyFill="1" applyBorder="1" applyAlignment="1">
      <alignment horizontal="center" wrapText="1"/>
    </xf>
    <xf numFmtId="3" fontId="30" fillId="0" borderId="4" xfId="0" applyNumberFormat="1" applyFont="1" applyFill="1" applyBorder="1" applyAlignment="1">
      <alignment horizontal="center" wrapText="1"/>
    </xf>
    <xf numFmtId="3" fontId="27" fillId="0" borderId="4" xfId="0" applyNumberFormat="1" applyFont="1" applyFill="1" applyBorder="1" applyAlignment="1">
      <alignment horizontal="center" wrapText="1"/>
    </xf>
    <xf numFmtId="49" fontId="85" fillId="0" borderId="1" xfId="0" applyNumberFormat="1" applyFont="1" applyBorder="1" applyAlignment="1">
      <alignment horizontal="center"/>
    </xf>
    <xf numFmtId="49" fontId="86" fillId="0" borderId="1" xfId="0" applyNumberFormat="1" applyFont="1" applyBorder="1" applyAlignment="1">
      <alignment horizontal="center" wrapText="1"/>
    </xf>
    <xf numFmtId="0" fontId="54" fillId="0" borderId="1" xfId="0" applyFont="1" applyBorder="1" applyAlignment="1">
      <alignment horizontal="left" wrapText="1"/>
    </xf>
    <xf numFmtId="3" fontId="85" fillId="0" borderId="2" xfId="0" applyNumberFormat="1" applyFont="1" applyBorder="1" applyAlignment="1">
      <alignment horizontal="center" wrapText="1"/>
    </xf>
    <xf numFmtId="3" fontId="85" fillId="0" borderId="1" xfId="0" applyNumberFormat="1" applyFont="1" applyBorder="1" applyAlignment="1">
      <alignment horizontal="center" wrapText="1"/>
    </xf>
    <xf numFmtId="3" fontId="87" fillId="0" borderId="1" xfId="0" applyNumberFormat="1" applyFont="1" applyBorder="1" applyAlignment="1">
      <alignment horizontal="center" wrapText="1"/>
    </xf>
    <xf numFmtId="0" fontId="88" fillId="0" borderId="0" xfId="0" applyFont="1"/>
    <xf numFmtId="0" fontId="88" fillId="0" borderId="0" xfId="0" applyFont="1" applyBorder="1"/>
    <xf numFmtId="3" fontId="20" fillId="0" borderId="1" xfId="0" applyNumberFormat="1" applyFont="1" applyFill="1" applyBorder="1" applyAlignment="1" applyProtection="1">
      <alignment horizontal="center" wrapText="1"/>
      <protection locked="0"/>
    </xf>
    <xf numFmtId="0" fontId="35" fillId="0" borderId="0" xfId="0" applyFont="1" applyBorder="1" applyAlignment="1"/>
    <xf numFmtId="0" fontId="35" fillId="0" borderId="9" xfId="0" applyFont="1" applyBorder="1"/>
    <xf numFmtId="0" fontId="35" fillId="0" borderId="3" xfId="0" applyFont="1" applyBorder="1"/>
    <xf numFmtId="0" fontId="35" fillId="0" borderId="1" xfId="0" applyFont="1" applyBorder="1"/>
    <xf numFmtId="49" fontId="27" fillId="0" borderId="1" xfId="0" applyNumberFormat="1" applyFont="1" applyFill="1" applyBorder="1" applyAlignment="1">
      <alignment horizontal="center" vertical="center" wrapText="1"/>
    </xf>
    <xf numFmtId="49" fontId="20" fillId="0" borderId="1" xfId="0" applyNumberFormat="1" applyFont="1" applyBorder="1" applyAlignment="1" applyProtection="1">
      <alignment horizontal="left" wrapText="1"/>
      <protection locked="0"/>
    </xf>
    <xf numFmtId="49" fontId="27" fillId="0" borderId="1" xfId="0" applyNumberFormat="1" applyFont="1" applyBorder="1" applyAlignment="1">
      <alignment horizontal="center" vertical="center" wrapText="1"/>
    </xf>
    <xf numFmtId="49" fontId="30" fillId="0" borderId="1" xfId="0" applyNumberFormat="1" applyFont="1" applyFill="1" applyBorder="1" applyAlignment="1">
      <alignment horizontal="left" wrapText="1"/>
    </xf>
    <xf numFmtId="3" fontId="53" fillId="0" borderId="1" xfId="0" applyNumberFormat="1" applyFont="1" applyBorder="1" applyAlignment="1">
      <alignment horizontal="center" wrapText="1"/>
    </xf>
    <xf numFmtId="4" fontId="24" fillId="2" borderId="1" xfId="0" applyNumberFormat="1" applyFont="1" applyFill="1" applyBorder="1" applyAlignment="1">
      <alignment horizontal="center" wrapText="1"/>
    </xf>
    <xf numFmtId="3" fontId="20" fillId="0" borderId="1" xfId="0" applyNumberFormat="1" applyFont="1" applyFill="1" applyBorder="1" applyAlignment="1" applyProtection="1">
      <alignment horizontal="center"/>
      <protection locked="0"/>
    </xf>
    <xf numFmtId="3" fontId="5" fillId="0" borderId="1" xfId="0" applyNumberFormat="1" applyFont="1" applyFill="1" applyBorder="1" applyAlignment="1" applyProtection="1">
      <alignment horizontal="center"/>
      <protection locked="0"/>
    </xf>
    <xf numFmtId="0" fontId="0" fillId="0" borderId="0" xfId="0" applyFont="1" applyFill="1" applyBorder="1"/>
    <xf numFmtId="3" fontId="5" fillId="0" borderId="1" xfId="0" applyNumberFormat="1" applyFont="1" applyFill="1" applyBorder="1" applyAlignment="1">
      <alignment horizontal="center"/>
    </xf>
    <xf numFmtId="49" fontId="87" fillId="0" borderId="1" xfId="0" applyNumberFormat="1" applyFont="1" applyFill="1" applyBorder="1" applyAlignment="1">
      <alignment horizontal="center" wrapText="1"/>
    </xf>
    <xf numFmtId="49" fontId="86" fillId="0" borderId="1" xfId="0" applyNumberFormat="1" applyFont="1" applyFill="1" applyBorder="1" applyAlignment="1">
      <alignment horizontal="center" wrapText="1"/>
    </xf>
    <xf numFmtId="49" fontId="87" fillId="0" borderId="1" xfId="0" applyNumberFormat="1" applyFont="1" applyBorder="1" applyAlignment="1" applyProtection="1">
      <alignment horizontal="left" wrapText="1"/>
      <protection locked="0"/>
    </xf>
    <xf numFmtId="3" fontId="85" fillId="0" borderId="1" xfId="0" applyNumberFormat="1" applyFont="1" applyFill="1" applyBorder="1" applyAlignment="1">
      <alignment horizontal="center" wrapText="1"/>
    </xf>
    <xf numFmtId="3" fontId="85" fillId="0" borderId="1" xfId="0" applyNumberFormat="1" applyFont="1" applyFill="1" applyBorder="1" applyAlignment="1" applyProtection="1">
      <alignment horizontal="center"/>
      <protection locked="0"/>
    </xf>
    <xf numFmtId="3" fontId="87" fillId="0" borderId="1" xfId="0" applyNumberFormat="1" applyFont="1" applyFill="1" applyBorder="1" applyAlignment="1">
      <alignment horizontal="center" wrapText="1"/>
    </xf>
    <xf numFmtId="3" fontId="85" fillId="0" borderId="1" xfId="0" applyNumberFormat="1" applyFont="1" applyFill="1" applyBorder="1" applyAlignment="1">
      <alignment horizontal="center"/>
    </xf>
    <xf numFmtId="4" fontId="20" fillId="0" borderId="1" xfId="0" applyNumberFormat="1" applyFont="1" applyBorder="1" applyAlignment="1">
      <alignment horizontal="center" wrapText="1"/>
    </xf>
    <xf numFmtId="0" fontId="89" fillId="0" borderId="0" xfId="0" applyFont="1"/>
    <xf numFmtId="49" fontId="27"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wrapText="1"/>
    </xf>
    <xf numFmtId="0" fontId="90" fillId="0" borderId="0" xfId="0" applyFont="1"/>
    <xf numFmtId="0" fontId="91" fillId="0" borderId="0" xfId="0" applyFont="1"/>
    <xf numFmtId="0" fontId="91" fillId="0" borderId="0" xfId="0" applyFont="1" applyAlignment="1"/>
    <xf numFmtId="0" fontId="92" fillId="0" borderId="0" xfId="0" applyFont="1" applyAlignment="1"/>
    <xf numFmtId="49" fontId="97" fillId="0" borderId="0" xfId="0" applyNumberFormat="1" applyFont="1" applyBorder="1" applyAlignment="1" applyProtection="1">
      <alignment horizontal="center" vertical="top"/>
      <protection locked="0"/>
    </xf>
    <xf numFmtId="49" fontId="10" fillId="0" borderId="0" xfId="0" applyNumberFormat="1" applyFont="1" applyBorder="1" applyAlignment="1" applyProtection="1">
      <alignment horizontal="center"/>
      <protection locked="0"/>
    </xf>
    <xf numFmtId="0" fontId="99" fillId="0" borderId="16" xfId="0" applyFont="1" applyBorder="1" applyAlignment="1">
      <alignment horizontal="center" vertical="center" wrapText="1"/>
    </xf>
    <xf numFmtId="0" fontId="100" fillId="0" borderId="17" xfId="0" applyFont="1" applyBorder="1" applyAlignment="1">
      <alignment horizontal="center" vertical="center" wrapText="1"/>
    </xf>
    <xf numFmtId="0" fontId="101" fillId="0" borderId="15" xfId="0" applyFont="1" applyBorder="1" applyAlignment="1">
      <alignment horizontal="center" vertical="center" wrapText="1"/>
    </xf>
    <xf numFmtId="49" fontId="101" fillId="0" borderId="16" xfId="0" applyNumberFormat="1" applyFont="1" applyBorder="1" applyAlignment="1" applyProtection="1">
      <alignment horizontal="center" vertical="center" wrapText="1"/>
      <protection locked="0"/>
    </xf>
    <xf numFmtId="0" fontId="101" fillId="0" borderId="16" xfId="0" applyFont="1" applyBorder="1" applyAlignment="1">
      <alignment horizontal="center" vertical="center" wrapText="1"/>
    </xf>
    <xf numFmtId="0" fontId="101" fillId="0" borderId="17" xfId="0" applyFont="1" applyBorder="1" applyAlignment="1">
      <alignment horizontal="center" vertical="center" wrapText="1"/>
    </xf>
    <xf numFmtId="0" fontId="6" fillId="0" borderId="15" xfId="0" applyFont="1" applyBorder="1" applyAlignment="1">
      <alignment horizontal="left" wrapText="1"/>
    </xf>
    <xf numFmtId="49" fontId="102" fillId="0" borderId="16" xfId="0" applyNumberFormat="1" applyFont="1" applyBorder="1" applyAlignment="1" applyProtection="1">
      <alignment horizontal="left" wrapText="1"/>
      <protection locked="0"/>
    </xf>
    <xf numFmtId="3" fontId="99" fillId="0" borderId="16" xfId="0" applyNumberFormat="1" applyFont="1" applyBorder="1" applyAlignment="1" applyProtection="1">
      <alignment wrapText="1"/>
      <protection locked="0"/>
    </xf>
    <xf numFmtId="3" fontId="99" fillId="0" borderId="16" xfId="0" applyNumberFormat="1" applyFont="1" applyBorder="1" applyAlignment="1">
      <alignment wrapText="1"/>
    </xf>
    <xf numFmtId="3" fontId="103" fillId="0" borderId="16" xfId="0" applyNumberFormat="1" applyFont="1" applyBorder="1" applyAlignment="1">
      <alignment horizontal="right" wrapText="1"/>
    </xf>
    <xf numFmtId="3" fontId="99" fillId="0" borderId="17" xfId="0" applyNumberFormat="1" applyFont="1" applyBorder="1" applyAlignment="1">
      <alignment horizontal="right" wrapText="1"/>
    </xf>
    <xf numFmtId="4" fontId="92" fillId="0" borderId="16" xfId="0" applyNumberFormat="1" applyFont="1" applyBorder="1" applyAlignment="1">
      <alignment horizontal="center" wrapText="1"/>
    </xf>
    <xf numFmtId="4" fontId="92" fillId="0" borderId="17" xfId="0" applyNumberFormat="1" applyFont="1" applyBorder="1" applyAlignment="1">
      <alignment horizontal="center" wrapText="1"/>
    </xf>
    <xf numFmtId="0" fontId="10" fillId="0" borderId="15" xfId="0" applyFont="1" applyBorder="1" applyAlignment="1">
      <alignment horizontal="left" wrapText="1"/>
    </xf>
    <xf numFmtId="0" fontId="91" fillId="0" borderId="16" xfId="0" applyFont="1" applyBorder="1" applyAlignment="1">
      <alignment horizontal="left" wrapText="1"/>
    </xf>
    <xf numFmtId="3" fontId="92" fillId="0" borderId="16" xfId="0" applyNumberFormat="1" applyFont="1" applyBorder="1" applyAlignment="1">
      <alignment horizontal="right" wrapText="1"/>
    </xf>
    <xf numFmtId="0" fontId="104" fillId="0" borderId="15" xfId="0" applyFont="1" applyBorder="1" applyAlignment="1">
      <alignment horizontal="left" wrapText="1"/>
    </xf>
    <xf numFmtId="0" fontId="105" fillId="0" borderId="16" xfId="0" applyFont="1" applyBorder="1"/>
    <xf numFmtId="3" fontId="99" fillId="0" borderId="16" xfId="0" applyNumberFormat="1" applyFont="1" applyBorder="1" applyAlignment="1">
      <alignment horizontal="right" wrapText="1"/>
    </xf>
    <xf numFmtId="0" fontId="94" fillId="0" borderId="15" xfId="0" applyFont="1" applyBorder="1" applyAlignment="1">
      <alignment horizontal="left" wrapText="1"/>
    </xf>
    <xf numFmtId="0" fontId="91" fillId="0" borderId="16" xfId="0" applyFont="1" applyBorder="1" applyAlignment="1">
      <alignment wrapText="1"/>
    </xf>
    <xf numFmtId="0" fontId="106" fillId="0" borderId="16" xfId="0" applyFont="1" applyBorder="1" applyAlignment="1">
      <alignment wrapText="1"/>
    </xf>
    <xf numFmtId="0" fontId="105" fillId="0" borderId="16" xfId="0" applyFont="1" applyBorder="1" applyAlignment="1">
      <alignment horizontal="left" wrapText="1"/>
    </xf>
    <xf numFmtId="3" fontId="99" fillId="0" borderId="16" xfId="0" applyNumberFormat="1" applyFont="1" applyBorder="1" applyAlignment="1" applyProtection="1">
      <alignment horizontal="right" wrapText="1"/>
      <protection locked="0"/>
    </xf>
    <xf numFmtId="3" fontId="92" fillId="0" borderId="17" xfId="0" applyNumberFormat="1" applyFont="1" applyBorder="1" applyAlignment="1">
      <alignment horizontal="center" wrapText="1"/>
    </xf>
    <xf numFmtId="0" fontId="107" fillId="0" borderId="16" xfId="0" applyFont="1" applyBorder="1" applyAlignment="1">
      <alignment wrapText="1"/>
    </xf>
    <xf numFmtId="3" fontId="3" fillId="0" borderId="0" xfId="0" applyNumberFormat="1" applyFont="1"/>
    <xf numFmtId="0" fontId="105" fillId="0" borderId="16" xfId="0" applyFont="1" applyFill="1" applyBorder="1" applyAlignment="1" applyProtection="1">
      <alignment horizontal="left" wrapText="1"/>
    </xf>
    <xf numFmtId="0" fontId="91" fillId="0" borderId="16" xfId="0" applyNumberFormat="1" applyFont="1" applyBorder="1" applyAlignment="1">
      <alignment horizontal="left" wrapText="1"/>
    </xf>
    <xf numFmtId="3" fontId="92" fillId="0" borderId="17" xfId="0" applyNumberFormat="1" applyFont="1" applyBorder="1" applyAlignment="1">
      <alignment horizontal="right" wrapText="1"/>
    </xf>
    <xf numFmtId="3" fontId="108" fillId="0" borderId="0" xfId="0" applyNumberFormat="1" applyFont="1"/>
    <xf numFmtId="0" fontId="108" fillId="0" borderId="0" xfId="0" applyFont="1"/>
    <xf numFmtId="0" fontId="109" fillId="0" borderId="16" xfId="0" applyNumberFormat="1" applyFont="1" applyBorder="1" applyAlignment="1">
      <alignment horizontal="left" wrapText="1"/>
    </xf>
    <xf numFmtId="49" fontId="9" fillId="0" borderId="16" xfId="0" applyNumberFormat="1" applyFont="1" applyBorder="1" applyAlignment="1" applyProtection="1">
      <alignment horizontal="left" wrapText="1"/>
      <protection locked="0"/>
    </xf>
    <xf numFmtId="3" fontId="92" fillId="0" borderId="16" xfId="0" applyNumberFormat="1" applyFont="1" applyBorder="1" applyAlignment="1">
      <alignment horizontal="center" wrapText="1"/>
    </xf>
    <xf numFmtId="0" fontId="91" fillId="0" borderId="16" xfId="0" applyFont="1" applyBorder="1" applyAlignment="1">
      <alignment horizontal="left"/>
    </xf>
    <xf numFmtId="0" fontId="105" fillId="0" borderId="16" xfId="0" applyFont="1" applyBorder="1" applyAlignment="1">
      <alignment horizontal="left"/>
    </xf>
    <xf numFmtId="3" fontId="92" fillId="0" borderId="16" xfId="0" applyNumberFormat="1" applyFont="1" applyBorder="1" applyAlignment="1">
      <alignment wrapText="1"/>
    </xf>
    <xf numFmtId="49" fontId="91" fillId="0" borderId="16" xfId="0" applyNumberFormat="1" applyFont="1" applyBorder="1" applyAlignment="1">
      <alignment horizontal="left" wrapText="1"/>
    </xf>
    <xf numFmtId="49" fontId="110" fillId="0" borderId="16" xfId="0" applyNumberFormat="1" applyFont="1" applyBorder="1" applyAlignment="1" applyProtection="1">
      <alignment horizontal="left" wrapText="1"/>
      <protection locked="0"/>
    </xf>
    <xf numFmtId="0" fontId="107" fillId="0" borderId="0" xfId="0" applyFont="1"/>
    <xf numFmtId="0" fontId="3" fillId="0" borderId="0" xfId="0" applyFont="1" applyAlignment="1">
      <alignment wrapText="1"/>
    </xf>
    <xf numFmtId="3" fontId="99" fillId="0" borderId="17" xfId="0" applyNumberFormat="1" applyFont="1" applyBorder="1" applyAlignment="1">
      <alignment horizontal="center" wrapText="1"/>
    </xf>
    <xf numFmtId="3" fontId="99" fillId="0" borderId="16" xfId="0" applyNumberFormat="1" applyFont="1" applyBorder="1" applyAlignment="1">
      <alignment horizontal="center" wrapText="1"/>
    </xf>
    <xf numFmtId="0" fontId="92" fillId="0" borderId="16" xfId="0" applyFont="1" applyBorder="1" applyAlignment="1">
      <alignment horizontal="center" wrapText="1"/>
    </xf>
    <xf numFmtId="3" fontId="92" fillId="0" borderId="16" xfId="0" applyNumberFormat="1" applyFont="1" applyFill="1" applyBorder="1" applyAlignment="1">
      <alignment horizontal="right" wrapText="1"/>
    </xf>
    <xf numFmtId="3" fontId="92" fillId="0" borderId="17" xfId="0" applyNumberFormat="1" applyFont="1" applyFill="1" applyBorder="1" applyAlignment="1">
      <alignment horizontal="center" wrapText="1"/>
    </xf>
    <xf numFmtId="0" fontId="92" fillId="0" borderId="16" xfId="0" applyFont="1" applyBorder="1" applyAlignment="1">
      <alignment horizontal="right" wrapText="1"/>
    </xf>
    <xf numFmtId="0" fontId="98" fillId="0" borderId="16" xfId="0" applyFont="1" applyBorder="1"/>
    <xf numFmtId="0" fontId="105" fillId="0" borderId="16" xfId="0" applyFont="1" applyBorder="1" applyAlignment="1">
      <alignment wrapText="1"/>
    </xf>
    <xf numFmtId="0" fontId="99" fillId="0" borderId="16" xfId="0" applyFont="1" applyBorder="1" applyAlignment="1">
      <alignment horizontal="right" wrapText="1"/>
    </xf>
    <xf numFmtId="0" fontId="91" fillId="0" borderId="16" xfId="0" applyFont="1" applyBorder="1"/>
    <xf numFmtId="3" fontId="103" fillId="0" borderId="17" xfId="0" applyNumberFormat="1" applyFont="1" applyBorder="1" applyAlignment="1">
      <alignment horizontal="right" wrapText="1"/>
    </xf>
    <xf numFmtId="3" fontId="111" fillId="0" borderId="0" xfId="0" applyNumberFormat="1" applyFont="1" applyBorder="1" applyAlignment="1">
      <alignment horizontal="justify" wrapText="1"/>
    </xf>
    <xf numFmtId="49" fontId="112" fillId="0" borderId="16" xfId="0" applyNumberFormat="1" applyFont="1" applyBorder="1" applyAlignment="1" applyProtection="1">
      <alignment horizontal="left" wrapText="1"/>
      <protection locked="0"/>
    </xf>
    <xf numFmtId="3" fontId="92" fillId="0" borderId="17" xfId="0" applyNumberFormat="1" applyFont="1" applyBorder="1" applyAlignment="1">
      <alignment wrapText="1"/>
    </xf>
    <xf numFmtId="3" fontId="99" fillId="0" borderId="16" xfId="0" applyNumberFormat="1" applyFont="1" applyBorder="1" applyAlignment="1">
      <alignment horizontal="right" vertical="center" wrapText="1"/>
    </xf>
    <xf numFmtId="3" fontId="92" fillId="0" borderId="17" xfId="0" applyNumberFormat="1" applyFont="1" applyBorder="1" applyAlignment="1">
      <alignment horizontal="center" vertical="center" wrapText="1"/>
    </xf>
    <xf numFmtId="0" fontId="94" fillId="0" borderId="15" xfId="0" applyFont="1" applyBorder="1" applyAlignment="1">
      <alignment horizontal="left"/>
    </xf>
    <xf numFmtId="0" fontId="107" fillId="0" borderId="16" xfId="0" applyFont="1" applyBorder="1" applyAlignment="1">
      <alignment horizontal="left" vertical="center" wrapText="1"/>
    </xf>
    <xf numFmtId="0" fontId="104" fillId="0" borderId="15" xfId="0" applyFont="1" applyBorder="1" applyAlignment="1">
      <alignment horizontal="left"/>
    </xf>
    <xf numFmtId="0" fontId="106" fillId="0" borderId="16" xfId="0" applyFont="1" applyBorder="1" applyAlignment="1">
      <alignment horizontal="left" wrapText="1"/>
    </xf>
    <xf numFmtId="0" fontId="98" fillId="0" borderId="16" xfId="0" applyFont="1" applyBorder="1" applyAlignment="1">
      <alignment horizontal="left" wrapText="1"/>
    </xf>
    <xf numFmtId="0" fontId="92" fillId="0" borderId="17" xfId="0" applyFont="1" applyBorder="1" applyAlignment="1">
      <alignment horizontal="center" wrapText="1"/>
    </xf>
    <xf numFmtId="0" fontId="113" fillId="0" borderId="16" xfId="0" applyFont="1" applyBorder="1" applyAlignment="1">
      <alignment horizontal="left" wrapText="1"/>
    </xf>
    <xf numFmtId="4" fontId="92" fillId="0" borderId="16" xfId="0" applyNumberFormat="1" applyFont="1" applyBorder="1" applyAlignment="1">
      <alignment horizontal="right" wrapText="1"/>
    </xf>
    <xf numFmtId="0" fontId="114" fillId="0" borderId="16" xfId="0" applyFont="1" applyBorder="1" applyAlignment="1">
      <alignment wrapText="1"/>
    </xf>
    <xf numFmtId="0" fontId="107" fillId="0" borderId="16" xfId="0" applyFont="1" applyBorder="1" applyAlignment="1">
      <alignment horizontal="left" wrapText="1"/>
    </xf>
    <xf numFmtId="0" fontId="115" fillId="0" borderId="18" xfId="0" applyFont="1" applyBorder="1" applyAlignment="1">
      <alignment horizontal="left"/>
    </xf>
    <xf numFmtId="0" fontId="112" fillId="0" borderId="19" xfId="0" applyFont="1" applyBorder="1" applyAlignment="1">
      <alignment horizontal="left" wrapText="1"/>
    </xf>
    <xf numFmtId="3" fontId="99" fillId="0" borderId="19" xfId="0" applyNumberFormat="1" applyFont="1" applyBorder="1" applyAlignment="1">
      <alignment horizontal="right" wrapText="1"/>
    </xf>
    <xf numFmtId="3" fontId="99" fillId="0" borderId="20" xfId="0" applyNumberFormat="1" applyFont="1" applyBorder="1" applyAlignment="1">
      <alignment horizontal="right" wrapText="1"/>
    </xf>
    <xf numFmtId="0" fontId="90" fillId="0" borderId="0" xfId="0" applyFont="1" applyBorder="1" applyAlignment="1">
      <alignment horizontal="center"/>
    </xf>
    <xf numFmtId="0" fontId="90" fillId="0" borderId="0" xfId="0" applyNumberFormat="1" applyFont="1" applyBorder="1" applyAlignment="1" applyProtection="1">
      <alignment horizontal="left" vertical="center" wrapText="1"/>
    </xf>
    <xf numFmtId="164" fontId="117" fillId="0" borderId="0" xfId="0" applyNumberFormat="1" applyFont="1" applyBorder="1" applyAlignment="1">
      <alignment horizontal="right" wrapText="1"/>
    </xf>
    <xf numFmtId="0" fontId="117" fillId="0" borderId="0" xfId="0" applyFont="1" applyFill="1" applyBorder="1" applyAlignment="1">
      <alignment horizontal="center" vertical="top" wrapText="1"/>
    </xf>
    <xf numFmtId="49" fontId="118" fillId="0" borderId="0" xfId="0" applyNumberFormat="1" applyFont="1" applyFill="1" applyBorder="1" applyAlignment="1" applyProtection="1">
      <alignment wrapText="1"/>
      <protection locked="0"/>
    </xf>
    <xf numFmtId="164" fontId="118" fillId="0" borderId="0" xfId="0" applyNumberFormat="1" applyFont="1" applyFill="1" applyBorder="1" applyAlignment="1">
      <alignment horizontal="right" wrapText="1"/>
    </xf>
    <xf numFmtId="0" fontId="119" fillId="0" borderId="0" xfId="0" applyFont="1"/>
    <xf numFmtId="0" fontId="117" fillId="0" borderId="0" xfId="0" applyFont="1" applyBorder="1" applyAlignment="1" applyProtection="1">
      <alignment horizontal="center" vertical="top" wrapText="1"/>
    </xf>
    <xf numFmtId="0" fontId="117" fillId="0" borderId="0" xfId="0" applyFont="1" applyBorder="1" applyAlignment="1" applyProtection="1">
      <alignment vertical="top" wrapText="1"/>
    </xf>
    <xf numFmtId="0" fontId="0" fillId="0" borderId="0" xfId="0" applyAlignment="1">
      <alignment horizontal="center"/>
    </xf>
    <xf numFmtId="0" fontId="2" fillId="0" borderId="0" xfId="0" applyFont="1"/>
    <xf numFmtId="0" fontId="4" fillId="0" borderId="1" xfId="0" applyFont="1" applyBorder="1" applyAlignment="1">
      <alignment horizontal="center" vertical="center"/>
    </xf>
    <xf numFmtId="0" fontId="127" fillId="0" borderId="21" xfId="0" applyFont="1" applyBorder="1" applyAlignment="1">
      <alignment horizontal="right"/>
    </xf>
    <xf numFmtId="0" fontId="125" fillId="0" borderId="22" xfId="0" applyFont="1" applyBorder="1" applyAlignment="1">
      <alignment horizontal="left"/>
    </xf>
    <xf numFmtId="0" fontId="126" fillId="0" borderId="22" xfId="0" applyFont="1" applyBorder="1" applyAlignment="1">
      <alignment horizontal="left"/>
    </xf>
    <xf numFmtId="3" fontId="125" fillId="0" borderId="23" xfId="0" applyNumberFormat="1" applyFont="1" applyBorder="1" applyAlignment="1">
      <alignment horizontal="right"/>
    </xf>
    <xf numFmtId="0" fontId="127" fillId="0" borderId="24" xfId="0" applyFont="1" applyBorder="1" applyAlignment="1">
      <alignment horizontal="right"/>
    </xf>
    <xf numFmtId="3" fontId="125" fillId="0" borderId="26" xfId="0" applyNumberFormat="1" applyFont="1" applyBorder="1" applyAlignment="1">
      <alignment horizontal="right"/>
    </xf>
    <xf numFmtId="0" fontId="125" fillId="0" borderId="27" xfId="0" applyFont="1" applyBorder="1" applyAlignment="1"/>
    <xf numFmtId="0" fontId="125" fillId="0" borderId="28" xfId="0" applyFont="1" applyBorder="1" applyAlignment="1"/>
    <xf numFmtId="0" fontId="2" fillId="0" borderId="24" xfId="0" applyFont="1" applyBorder="1"/>
    <xf numFmtId="3" fontId="2" fillId="0" borderId="26" xfId="0" applyNumberFormat="1" applyFont="1" applyBorder="1"/>
    <xf numFmtId="0" fontId="94" fillId="0" borderId="24" xfId="0" applyFont="1" applyBorder="1" applyAlignment="1">
      <alignment horizontal="center"/>
    </xf>
    <xf numFmtId="3" fontId="122" fillId="0" borderId="26" xfId="0" applyNumberFormat="1" applyFont="1" applyBorder="1" applyAlignment="1">
      <alignment horizontal="right"/>
    </xf>
    <xf numFmtId="0" fontId="94" fillId="0" borderId="29" xfId="0" applyFont="1" applyBorder="1" applyAlignment="1">
      <alignment horizontal="center"/>
    </xf>
    <xf numFmtId="0" fontId="94" fillId="0" borderId="0" xfId="0" applyFont="1" applyBorder="1" applyAlignment="1">
      <alignment horizontal="center"/>
    </xf>
    <xf numFmtId="0" fontId="5" fillId="0" borderId="0" xfId="0" applyFont="1" applyBorder="1"/>
    <xf numFmtId="0" fontId="2" fillId="0" borderId="0" xfId="0" applyFont="1" applyBorder="1"/>
    <xf numFmtId="49" fontId="12" fillId="0" borderId="21" xfId="0" applyNumberFormat="1" applyFont="1" applyBorder="1" applyAlignment="1">
      <alignment horizontal="right"/>
    </xf>
    <xf numFmtId="0" fontId="12" fillId="0" borderId="22" xfId="0" applyFont="1" applyBorder="1" applyAlignment="1">
      <alignment horizontal="center"/>
    </xf>
    <xf numFmtId="0" fontId="12" fillId="0" borderId="22" xfId="0" applyFont="1" applyBorder="1" applyAlignment="1">
      <alignment horizontal="left"/>
    </xf>
    <xf numFmtId="3" fontId="12" fillId="0" borderId="23" xfId="0" applyNumberFormat="1" applyFont="1" applyBorder="1" applyAlignment="1">
      <alignment horizontal="center" vertical="center"/>
    </xf>
    <xf numFmtId="0" fontId="129" fillId="0" borderId="24" xfId="0" applyFont="1" applyBorder="1" applyAlignment="1">
      <alignment horizontal="right"/>
    </xf>
    <xf numFmtId="0" fontId="11" fillId="0" borderId="25" xfId="0" applyFont="1" applyBorder="1"/>
    <xf numFmtId="0" fontId="12" fillId="0" borderId="25" xfId="0" applyFont="1" applyBorder="1" applyAlignment="1"/>
    <xf numFmtId="3" fontId="12" fillId="0" borderId="26" xfId="0" applyNumberFormat="1" applyFont="1" applyBorder="1" applyAlignment="1">
      <alignment horizontal="center" vertical="center"/>
    </xf>
    <xf numFmtId="3" fontId="13" fillId="0" borderId="26" xfId="0" applyNumberFormat="1" applyFont="1" applyBorder="1" applyAlignment="1">
      <alignment horizontal="center"/>
    </xf>
    <xf numFmtId="0" fontId="129" fillId="0" borderId="24" xfId="0" applyFont="1" applyBorder="1" applyAlignment="1">
      <alignment horizontal="center"/>
    </xf>
    <xf numFmtId="0" fontId="12" fillId="0" borderId="25" xfId="0" applyFont="1" applyBorder="1" applyAlignment="1">
      <alignment horizontal="center"/>
    </xf>
    <xf numFmtId="3" fontId="12" fillId="0" borderId="26" xfId="0" applyNumberFormat="1" applyFont="1" applyBorder="1" applyAlignment="1">
      <alignment horizontal="center"/>
    </xf>
    <xf numFmtId="49" fontId="12" fillId="0" borderId="24" xfId="0" applyNumberFormat="1" applyFont="1" applyBorder="1"/>
    <xf numFmtId="0" fontId="12" fillId="0" borderId="25" xfId="0" applyFont="1" applyBorder="1"/>
    <xf numFmtId="0" fontId="130" fillId="0" borderId="25" xfId="0" applyFont="1" applyBorder="1" applyAlignment="1">
      <alignment wrapText="1"/>
    </xf>
    <xf numFmtId="49" fontId="129" fillId="0" borderId="24" xfId="0" applyNumberFormat="1" applyFont="1" applyBorder="1" applyAlignment="1">
      <alignment horizontal="center"/>
    </xf>
    <xf numFmtId="49" fontId="16" fillId="0" borderId="25" xfId="0" applyNumberFormat="1" applyFont="1" applyFill="1" applyBorder="1" applyAlignment="1" applyProtection="1">
      <alignment horizontal="left" wrapText="1"/>
      <protection locked="0"/>
    </xf>
    <xf numFmtId="0" fontId="130" fillId="0" borderId="25" xfId="0" applyFont="1" applyBorder="1" applyAlignment="1"/>
    <xf numFmtId="3" fontId="130" fillId="0" borderId="26" xfId="0" applyNumberFormat="1" applyFont="1" applyBorder="1" applyAlignment="1">
      <alignment horizontal="center"/>
    </xf>
    <xf numFmtId="0" fontId="17" fillId="0" borderId="26" xfId="0" applyFont="1" applyBorder="1"/>
    <xf numFmtId="49" fontId="5" fillId="0" borderId="24" xfId="0" applyNumberFormat="1" applyFont="1" applyBorder="1" applyAlignment="1">
      <alignment horizontal="right"/>
    </xf>
    <xf numFmtId="0" fontId="5" fillId="0" borderId="25" xfId="0" applyFont="1" applyBorder="1" applyAlignment="1">
      <alignment horizontal="center"/>
    </xf>
    <xf numFmtId="0" fontId="5" fillId="0" borderId="25" xfId="0" applyFont="1" applyBorder="1" applyAlignment="1">
      <alignment horizontal="left"/>
    </xf>
    <xf numFmtId="3" fontId="5" fillId="0" borderId="35" xfId="0" applyNumberFormat="1" applyFont="1" applyBorder="1" applyAlignment="1">
      <alignment horizontal="center" vertical="center"/>
    </xf>
    <xf numFmtId="0" fontId="0" fillId="0" borderId="25" xfId="0" applyFont="1" applyBorder="1"/>
    <xf numFmtId="0" fontId="5" fillId="0" borderId="25" xfId="0" applyFont="1" applyBorder="1" applyAlignment="1"/>
    <xf numFmtId="3" fontId="85" fillId="0" borderId="35" xfId="0" applyNumberFormat="1" applyFont="1" applyBorder="1" applyAlignment="1">
      <alignment horizontal="center"/>
    </xf>
    <xf numFmtId="3" fontId="5" fillId="0" borderId="35" xfId="0" applyNumberFormat="1" applyFont="1" applyBorder="1" applyAlignment="1">
      <alignment horizontal="center"/>
    </xf>
    <xf numFmtId="3" fontId="85" fillId="0" borderId="26" xfId="0" applyNumberFormat="1" applyFont="1" applyBorder="1" applyAlignment="1">
      <alignment horizontal="center"/>
    </xf>
    <xf numFmtId="49" fontId="5" fillId="0" borderId="24" xfId="0" applyNumberFormat="1" applyFont="1" applyBorder="1" applyAlignment="1">
      <alignment horizontal="center"/>
    </xf>
    <xf numFmtId="0" fontId="5" fillId="0" borderId="25" xfId="0" applyFont="1" applyBorder="1" applyAlignment="1">
      <alignment horizontal="left" wrapText="1"/>
    </xf>
    <xf numFmtId="3" fontId="5" fillId="0" borderId="26" xfId="0" applyNumberFormat="1" applyFont="1" applyBorder="1" applyAlignment="1">
      <alignment horizontal="center"/>
    </xf>
    <xf numFmtId="49" fontId="127" fillId="0" borderId="36" xfId="0" applyNumberFormat="1" applyFont="1" applyBorder="1" applyAlignment="1">
      <alignment horizontal="center"/>
    </xf>
    <xf numFmtId="0" fontId="5" fillId="0" borderId="25" xfId="23" applyFont="1" applyFill="1" applyBorder="1" applyAlignment="1">
      <alignment horizontal="left" vertical="center" wrapText="1"/>
    </xf>
    <xf numFmtId="0" fontId="94" fillId="0" borderId="25" xfId="0" applyFont="1" applyBorder="1" applyAlignment="1">
      <alignment horizontal="center"/>
    </xf>
    <xf numFmtId="3" fontId="18" fillId="0" borderId="26" xfId="0" applyNumberFormat="1" applyFont="1" applyBorder="1" applyAlignment="1">
      <alignment horizontal="center"/>
    </xf>
    <xf numFmtId="0" fontId="5" fillId="0" borderId="25" xfId="0" applyFont="1" applyBorder="1"/>
    <xf numFmtId="0" fontId="94" fillId="0" borderId="30" xfId="0" applyFont="1" applyBorder="1" applyAlignment="1">
      <alignment horizontal="center"/>
    </xf>
    <xf numFmtId="0" fontId="5" fillId="0" borderId="30" xfId="0" applyFont="1" applyBorder="1"/>
    <xf numFmtId="3" fontId="5" fillId="0" borderId="37" xfId="0" applyNumberFormat="1" applyFont="1" applyBorder="1" applyAlignment="1">
      <alignment horizontal="center"/>
    </xf>
    <xf numFmtId="49" fontId="117" fillId="0" borderId="0" xfId="0" applyNumberFormat="1" applyFont="1" applyBorder="1" applyAlignment="1" applyProtection="1">
      <protection locked="0"/>
    </xf>
    <xf numFmtId="0" fontId="5" fillId="0" borderId="0" xfId="0" applyFont="1" applyAlignment="1">
      <alignment wrapText="1"/>
    </xf>
    <xf numFmtId="0" fontId="5" fillId="0" borderId="0" xfId="0" applyFont="1" applyAlignment="1">
      <alignment wrapText="1"/>
    </xf>
    <xf numFmtId="4" fontId="18" fillId="2" borderId="1" xfId="0" applyNumberFormat="1" applyFont="1" applyFill="1" applyBorder="1" applyAlignment="1">
      <alignment horizontal="center" wrapText="1"/>
    </xf>
    <xf numFmtId="4" fontId="35" fillId="0" borderId="0" xfId="0" applyNumberFormat="1" applyFont="1" applyFill="1"/>
    <xf numFmtId="0" fontId="132" fillId="0" borderId="0" xfId="30" applyFont="1"/>
    <xf numFmtId="0" fontId="133" fillId="0" borderId="0" xfId="30" applyFont="1"/>
    <xf numFmtId="49" fontId="19" fillId="0" borderId="0" xfId="28" applyNumberFormat="1" applyFont="1" applyFill="1" applyBorder="1" applyAlignment="1">
      <alignment horizontal="right" wrapText="1"/>
    </xf>
    <xf numFmtId="0" fontId="20" fillId="0" borderId="0" xfId="30" applyFont="1"/>
    <xf numFmtId="0" fontId="132" fillId="0" borderId="1" xfId="30" applyFont="1" applyBorder="1" applyAlignment="1">
      <alignment horizontal="center" vertical="center" wrapText="1"/>
    </xf>
    <xf numFmtId="0" fontId="21" fillId="0" borderId="38" xfId="30" applyFont="1" applyBorder="1" applyAlignment="1">
      <alignment horizontal="center" vertical="center" wrapText="1"/>
    </xf>
    <xf numFmtId="0" fontId="133" fillId="0" borderId="0" xfId="30" applyFont="1" applyAlignment="1">
      <alignment horizontal="center" vertical="center" wrapText="1"/>
    </xf>
    <xf numFmtId="0" fontId="22" fillId="0" borderId="1" xfId="30" applyFont="1" applyBorder="1" applyAlignment="1">
      <alignment horizontal="center" vertical="center" wrapText="1"/>
    </xf>
    <xf numFmtId="0" fontId="23" fillId="0" borderId="39" xfId="30" applyFont="1" applyBorder="1" applyAlignment="1">
      <alignment horizontal="center" vertical="center" wrapText="1"/>
    </xf>
    <xf numFmtId="0" fontId="134" fillId="0" borderId="0" xfId="30" applyFont="1" applyAlignment="1">
      <alignment horizontal="center" vertical="center" wrapText="1"/>
    </xf>
    <xf numFmtId="0" fontId="20" fillId="2" borderId="1" xfId="30" applyFont="1" applyFill="1" applyBorder="1" applyAlignment="1">
      <alignment horizontal="center" wrapText="1"/>
    </xf>
    <xf numFmtId="3" fontId="18" fillId="2" borderId="1" xfId="30" applyNumberFormat="1" applyFont="1" applyFill="1" applyBorder="1" applyAlignment="1">
      <alignment horizontal="center" wrapText="1"/>
    </xf>
    <xf numFmtId="0" fontId="26" fillId="0" borderId="39" xfId="30" applyFont="1" applyBorder="1" applyAlignment="1">
      <alignment horizontal="center" vertical="center" wrapText="1"/>
    </xf>
    <xf numFmtId="3" fontId="20" fillId="3" borderId="39" xfId="30" applyNumberFormat="1" applyFont="1" applyFill="1" applyBorder="1" applyAlignment="1">
      <alignment horizontal="center" vertical="center" wrapText="1"/>
    </xf>
    <xf numFmtId="0" fontId="135" fillId="0" borderId="0" xfId="30" applyFont="1" applyAlignment="1">
      <alignment horizontal="center" vertical="center" wrapText="1"/>
    </xf>
    <xf numFmtId="0" fontId="136" fillId="0" borderId="1" xfId="30" applyFont="1" applyFill="1" applyBorder="1" applyAlignment="1">
      <alignment wrapText="1"/>
    </xf>
    <xf numFmtId="3" fontId="20" fillId="0" borderId="1" xfId="30" applyNumberFormat="1" applyFont="1" applyBorder="1" applyAlignment="1">
      <alignment horizontal="center" wrapText="1"/>
    </xf>
    <xf numFmtId="0" fontId="136" fillId="0" borderId="1" xfId="30" applyFont="1" applyBorder="1" applyAlignment="1">
      <alignment wrapText="1"/>
    </xf>
    <xf numFmtId="3" fontId="28" fillId="0" borderId="1" xfId="30" applyNumberFormat="1" applyFont="1" applyBorder="1" applyAlignment="1">
      <alignment horizontal="center" wrapText="1"/>
    </xf>
    <xf numFmtId="3" fontId="28" fillId="3" borderId="39" xfId="30" applyNumberFormat="1" applyFont="1" applyFill="1" applyBorder="1" applyAlignment="1">
      <alignment horizontal="center" vertical="center" wrapText="1"/>
    </xf>
    <xf numFmtId="0" fontId="137" fillId="0" borderId="0" xfId="30" applyFont="1" applyAlignment="1">
      <alignment horizontal="center" vertical="center" wrapText="1"/>
    </xf>
    <xf numFmtId="0" fontId="20" fillId="0" borderId="1" xfId="30" applyFont="1" applyBorder="1" applyAlignment="1">
      <alignment wrapText="1"/>
    </xf>
    <xf numFmtId="4" fontId="20" fillId="0" borderId="1" xfId="30" applyNumberFormat="1" applyFont="1" applyBorder="1" applyAlignment="1">
      <alignment horizontal="center" wrapText="1"/>
    </xf>
    <xf numFmtId="3" fontId="29" fillId="0" borderId="1" xfId="30" applyNumberFormat="1" applyFont="1" applyFill="1" applyBorder="1" applyAlignment="1">
      <alignment horizontal="center" wrapText="1"/>
    </xf>
    <xf numFmtId="3" fontId="16" fillId="0" borderId="1" xfId="30" applyNumberFormat="1" applyFont="1" applyFill="1" applyBorder="1" applyAlignment="1">
      <alignment horizontal="center" wrapText="1"/>
    </xf>
    <xf numFmtId="0" fontId="28" fillId="0" borderId="1" xfId="30" applyFont="1" applyFill="1" applyBorder="1" applyAlignment="1">
      <alignment wrapText="1"/>
    </xf>
    <xf numFmtId="0" fontId="28" fillId="0" borderId="1" xfId="30" applyFont="1" applyBorder="1" applyAlignment="1">
      <alignment wrapText="1"/>
    </xf>
    <xf numFmtId="4" fontId="28" fillId="0" borderId="1" xfId="30" applyNumberFormat="1" applyFont="1" applyBorder="1" applyAlignment="1">
      <alignment horizontal="center" wrapText="1"/>
    </xf>
    <xf numFmtId="4" fontId="18" fillId="2" borderId="1" xfId="30" applyNumberFormat="1" applyFont="1" applyFill="1" applyBorder="1" applyAlignment="1">
      <alignment horizontal="center" wrapText="1"/>
    </xf>
    <xf numFmtId="0" fontId="135" fillId="2" borderId="1" xfId="30" applyFont="1" applyFill="1" applyBorder="1" applyAlignment="1">
      <alignment horizontal="center" vertical="center" wrapText="1"/>
    </xf>
    <xf numFmtId="0" fontId="23" fillId="0" borderId="40" xfId="30" applyFont="1" applyBorder="1" applyAlignment="1">
      <alignment horizontal="center" vertical="center" wrapText="1"/>
    </xf>
    <xf numFmtId="0" fontId="20" fillId="0" borderId="1" xfId="30" applyFont="1" applyFill="1" applyBorder="1" applyAlignment="1">
      <alignment horizontal="left" wrapText="1"/>
    </xf>
    <xf numFmtId="4" fontId="5" fillId="0" borderId="1" xfId="30" applyNumberFormat="1" applyFont="1" applyBorder="1" applyAlignment="1">
      <alignment horizontal="center" wrapText="1"/>
    </xf>
    <xf numFmtId="49" fontId="24" fillId="2" borderId="1" xfId="30" applyNumberFormat="1" applyFont="1" applyFill="1" applyBorder="1" applyAlignment="1" applyProtection="1">
      <alignment horizontal="center" wrapText="1"/>
      <protection locked="0"/>
    </xf>
    <xf numFmtId="3" fontId="24" fillId="2" borderId="1" xfId="30" applyNumberFormat="1" applyFont="1" applyFill="1" applyBorder="1" applyAlignment="1" applyProtection="1">
      <alignment horizontal="center" wrapText="1"/>
      <protection locked="0"/>
    </xf>
    <xf numFmtId="3" fontId="20" fillId="3" borderId="40" xfId="30" applyNumberFormat="1" applyFont="1" applyFill="1" applyBorder="1" applyAlignment="1">
      <alignment horizontal="center" vertical="center" wrapText="1"/>
    </xf>
    <xf numFmtId="3" fontId="20" fillId="0" borderId="40" xfId="30" applyNumberFormat="1" applyFont="1" applyBorder="1" applyAlignment="1">
      <alignment wrapText="1"/>
    </xf>
    <xf numFmtId="0" fontId="135" fillId="0" borderId="0" xfId="30" applyFont="1" applyAlignment="1">
      <alignment wrapText="1"/>
    </xf>
    <xf numFmtId="49" fontId="30" fillId="0" borderId="1" xfId="30" applyNumberFormat="1" applyFont="1" applyFill="1" applyBorder="1" applyAlignment="1" applyProtection="1">
      <alignment wrapText="1"/>
      <protection locked="0"/>
    </xf>
    <xf numFmtId="49" fontId="31" fillId="0" borderId="1" xfId="30" applyNumberFormat="1" applyFont="1" applyFill="1" applyBorder="1" applyAlignment="1" applyProtection="1">
      <alignment horizontal="center" wrapText="1"/>
      <protection locked="0"/>
    </xf>
    <xf numFmtId="3" fontId="32" fillId="0" borderId="1" xfId="30" applyNumberFormat="1" applyFont="1" applyFill="1" applyBorder="1" applyAlignment="1" applyProtection="1">
      <alignment horizontal="center" wrapText="1"/>
      <protection locked="0"/>
    </xf>
    <xf numFmtId="3" fontId="28" fillId="0" borderId="40" xfId="30" applyNumberFormat="1" applyFont="1" applyFill="1" applyBorder="1" applyAlignment="1">
      <alignment wrapText="1"/>
    </xf>
    <xf numFmtId="0" fontId="137" fillId="0" borderId="0" xfId="30" applyFont="1" applyFill="1" applyAlignment="1">
      <alignment wrapText="1"/>
    </xf>
    <xf numFmtId="49" fontId="27" fillId="7" borderId="1" xfId="0" applyNumberFormat="1" applyFont="1" applyFill="1" applyBorder="1" applyAlignment="1">
      <alignment horizontal="center" wrapText="1"/>
    </xf>
    <xf numFmtId="49" fontId="5" fillId="7" borderId="1" xfId="0" applyNumberFormat="1" applyFont="1" applyFill="1" applyBorder="1" applyAlignment="1">
      <alignment horizontal="left" wrapText="1"/>
    </xf>
    <xf numFmtId="49" fontId="30" fillId="7" borderId="1" xfId="30" applyNumberFormat="1" applyFont="1" applyFill="1" applyBorder="1" applyAlignment="1" applyProtection="1">
      <alignment wrapText="1"/>
      <protection locked="0"/>
    </xf>
    <xf numFmtId="49" fontId="31" fillId="7" borderId="1" xfId="30" applyNumberFormat="1" applyFont="1" applyFill="1" applyBorder="1" applyAlignment="1" applyProtection="1">
      <alignment horizontal="center" wrapText="1"/>
      <protection locked="0"/>
    </xf>
    <xf numFmtId="3" fontId="32" fillId="7" borderId="1" xfId="30" applyNumberFormat="1" applyFont="1" applyFill="1" applyBorder="1" applyAlignment="1" applyProtection="1">
      <alignment horizontal="center" wrapText="1"/>
      <protection locked="0"/>
    </xf>
    <xf numFmtId="3" fontId="28" fillId="7" borderId="40" xfId="30" applyNumberFormat="1" applyFont="1" applyFill="1" applyBorder="1" applyAlignment="1">
      <alignment wrapText="1"/>
    </xf>
    <xf numFmtId="0" fontId="137" fillId="7" borderId="0" xfId="30" applyFont="1" applyFill="1" applyAlignment="1">
      <alignment wrapText="1"/>
    </xf>
    <xf numFmtId="0" fontId="12" fillId="0" borderId="1" xfId="0" applyFont="1" applyBorder="1" applyAlignment="1">
      <alignment horizontal="left" vertical="center" wrapText="1"/>
    </xf>
    <xf numFmtId="49" fontId="12" fillId="0" borderId="1" xfId="0" applyNumberFormat="1" applyFont="1" applyBorder="1" applyAlignment="1">
      <alignment horizontal="center" vertical="center"/>
    </xf>
    <xf numFmtId="49" fontId="16" fillId="0" borderId="5" xfId="0" applyNumberFormat="1" applyFont="1" applyBorder="1" applyAlignment="1">
      <alignment horizontal="center" vertical="center" wrapText="1"/>
    </xf>
    <xf numFmtId="49" fontId="32" fillId="0" borderId="1" xfId="30" applyNumberFormat="1" applyFont="1" applyFill="1" applyBorder="1" applyAlignment="1" applyProtection="1">
      <alignment horizontal="center" wrapText="1"/>
      <protection locked="0"/>
    </xf>
    <xf numFmtId="3" fontId="31" fillId="0" borderId="1" xfId="30" applyNumberFormat="1" applyFont="1" applyFill="1" applyBorder="1" applyAlignment="1" applyProtection="1">
      <alignment horizontal="center" wrapText="1"/>
      <protection locked="0"/>
    </xf>
    <xf numFmtId="3" fontId="28" fillId="0" borderId="40" xfId="30" applyNumberFormat="1" applyFont="1" applyBorder="1" applyAlignment="1">
      <alignment wrapText="1"/>
    </xf>
    <xf numFmtId="0" fontId="137" fillId="0" borderId="0" xfId="30" applyFont="1" applyAlignment="1">
      <alignment wrapText="1"/>
    </xf>
    <xf numFmtId="49" fontId="12" fillId="0" borderId="1" xfId="0" applyNumberFormat="1" applyFont="1" applyBorder="1" applyAlignment="1">
      <alignment horizontal="center"/>
    </xf>
    <xf numFmtId="0" fontId="13" fillId="0" borderId="1" xfId="0" applyFont="1" applyBorder="1" applyAlignment="1">
      <alignment horizontal="left" vertical="center" wrapText="1"/>
    </xf>
    <xf numFmtId="49" fontId="31" fillId="2" borderId="1" xfId="30" applyNumberFormat="1" applyFont="1" applyFill="1" applyBorder="1" applyAlignment="1" applyProtection="1">
      <alignment horizontal="center" wrapText="1"/>
      <protection locked="0"/>
    </xf>
    <xf numFmtId="3" fontId="33" fillId="2" borderId="1" xfId="0" applyNumberFormat="1" applyFont="1" applyFill="1" applyBorder="1" applyAlignment="1">
      <alignment horizontal="center" wrapText="1"/>
    </xf>
    <xf numFmtId="49" fontId="34" fillId="2" borderId="1" xfId="0" applyNumberFormat="1" applyFont="1" applyFill="1" applyBorder="1" applyAlignment="1">
      <alignment horizontal="center" wrapText="1"/>
    </xf>
    <xf numFmtId="49" fontId="16" fillId="2" borderId="1" xfId="0" applyNumberFormat="1" applyFont="1" applyFill="1" applyBorder="1" applyAlignment="1">
      <alignment horizontal="center" wrapText="1"/>
    </xf>
    <xf numFmtId="49" fontId="138" fillId="2" borderId="1" xfId="0" applyNumberFormat="1" applyFont="1" applyFill="1" applyBorder="1" applyAlignment="1" applyProtection="1">
      <alignment horizontal="left" wrapText="1"/>
      <protection locked="0"/>
    </xf>
    <xf numFmtId="49" fontId="30" fillId="0" borderId="1" xfId="30" applyNumberFormat="1" applyFont="1" applyFill="1" applyBorder="1" applyAlignment="1" applyProtection="1">
      <alignment horizontal="left" wrapText="1"/>
      <protection locked="0"/>
    </xf>
    <xf numFmtId="49" fontId="85" fillId="4" borderId="1" xfId="0" applyNumberFormat="1" applyFont="1" applyFill="1" applyBorder="1" applyAlignment="1">
      <alignment horizontal="center" wrapText="1"/>
    </xf>
    <xf numFmtId="49" fontId="139" fillId="0" borderId="1" xfId="0" applyNumberFormat="1" applyFont="1" applyBorder="1" applyAlignment="1">
      <alignment horizontal="left" wrapText="1"/>
    </xf>
    <xf numFmtId="49" fontId="140" fillId="0" borderId="1" xfId="30" applyNumberFormat="1" applyFont="1" applyFill="1" applyBorder="1" applyAlignment="1" applyProtection="1">
      <alignment horizontal="center" wrapText="1"/>
      <protection locked="0"/>
    </xf>
    <xf numFmtId="3" fontId="33" fillId="0" borderId="40" xfId="30" applyNumberFormat="1" applyFont="1" applyBorder="1" applyAlignment="1">
      <alignment wrapText="1"/>
    </xf>
    <xf numFmtId="0" fontId="141" fillId="0" borderId="0" xfId="30" applyFont="1" applyAlignment="1">
      <alignment wrapText="1"/>
    </xf>
    <xf numFmtId="49" fontId="30" fillId="0" borderId="5" xfId="0" applyNumberFormat="1" applyFont="1" applyBorder="1" applyAlignment="1">
      <alignment horizontal="center" wrapText="1"/>
    </xf>
    <xf numFmtId="0" fontId="5" fillId="5" borderId="1" xfId="0" applyFont="1" applyFill="1" applyBorder="1" applyAlignment="1">
      <alignment horizontal="center" wrapText="1"/>
    </xf>
    <xf numFmtId="49" fontId="30" fillId="0" borderId="6" xfId="0" applyNumberFormat="1" applyFont="1" applyBorder="1" applyAlignment="1">
      <alignment horizontal="center" wrapText="1"/>
    </xf>
    <xf numFmtId="0" fontId="5" fillId="5" borderId="3" xfId="0" applyFont="1" applyFill="1" applyBorder="1" applyAlignment="1">
      <alignment horizontal="left" wrapText="1"/>
    </xf>
    <xf numFmtId="49" fontId="138" fillId="0" borderId="1" xfId="30" applyNumberFormat="1" applyFont="1" applyFill="1" applyBorder="1" applyAlignment="1" applyProtection="1">
      <alignment horizontal="center" wrapText="1"/>
      <protection locked="0"/>
    </xf>
    <xf numFmtId="49" fontId="27" fillId="2" borderId="1" xfId="0" applyNumberFormat="1" applyFont="1" applyFill="1" applyBorder="1" applyAlignment="1">
      <alignment horizontal="center" wrapText="1"/>
    </xf>
    <xf numFmtId="3" fontId="87" fillId="2" borderId="1" xfId="0" applyNumberFormat="1" applyFont="1" applyFill="1" applyBorder="1" applyAlignment="1">
      <alignment horizontal="center" wrapText="1"/>
    </xf>
    <xf numFmtId="0" fontId="142" fillId="0" borderId="0" xfId="0" applyFont="1" applyAlignment="1">
      <alignment wrapText="1"/>
    </xf>
    <xf numFmtId="49" fontId="24" fillId="3" borderId="1" xfId="30" applyNumberFormat="1" applyFont="1" applyFill="1" applyBorder="1" applyAlignment="1">
      <alignment horizontal="center" vertical="top" wrapText="1"/>
    </xf>
    <xf numFmtId="49" fontId="24" fillId="3" borderId="1" xfId="30" applyNumberFormat="1" applyFont="1" applyFill="1" applyBorder="1" applyAlignment="1">
      <alignment horizontal="center" wrapText="1"/>
    </xf>
    <xf numFmtId="49" fontId="143" fillId="3" borderId="1" xfId="30" applyNumberFormat="1" applyFont="1" applyFill="1" applyBorder="1" applyAlignment="1" applyProtection="1">
      <alignment horizontal="center" wrapText="1"/>
      <protection locked="0"/>
    </xf>
    <xf numFmtId="49" fontId="24" fillId="3" borderId="1" xfId="30" applyNumberFormat="1" applyFont="1" applyFill="1" applyBorder="1" applyAlignment="1" applyProtection="1">
      <alignment horizontal="center" wrapText="1"/>
      <protection locked="0"/>
    </xf>
    <xf numFmtId="1" fontId="24" fillId="3" borderId="1" xfId="30" applyNumberFormat="1" applyFont="1" applyFill="1" applyBorder="1" applyAlignment="1" applyProtection="1">
      <alignment horizontal="center" wrapText="1"/>
      <protection locked="0"/>
    </xf>
    <xf numFmtId="3" fontId="143" fillId="3" borderId="1" xfId="30" applyNumberFormat="1" applyFont="1" applyFill="1" applyBorder="1" applyAlignment="1" applyProtection="1">
      <alignment horizontal="center" wrapText="1"/>
      <protection locked="0"/>
    </xf>
    <xf numFmtId="49" fontId="20" fillId="0" borderId="0" xfId="30" applyNumberFormat="1" applyFont="1"/>
    <xf numFmtId="0" fontId="135" fillId="0" borderId="0" xfId="30" applyFont="1"/>
    <xf numFmtId="49" fontId="133" fillId="0" borderId="0" xfId="30" applyNumberFormat="1" applyFont="1"/>
    <xf numFmtId="0" fontId="144" fillId="0" borderId="0" xfId="30" applyFont="1"/>
    <xf numFmtId="49" fontId="145" fillId="0" borderId="0" xfId="30" applyNumberFormat="1" applyFont="1" applyFill="1" applyBorder="1" applyAlignment="1">
      <alignment horizontal="center" vertical="center" wrapText="1"/>
    </xf>
    <xf numFmtId="49" fontId="35" fillId="0" borderId="0" xfId="30" applyNumberFormat="1" applyFont="1" applyFill="1" applyBorder="1" applyAlignment="1" applyProtection="1">
      <alignment vertical="top" wrapText="1"/>
      <protection locked="0"/>
    </xf>
    <xf numFmtId="0" fontId="133" fillId="0" borderId="0" xfId="30" applyFont="1" applyBorder="1"/>
    <xf numFmtId="49" fontId="145" fillId="0" borderId="0" xfId="30" applyNumberFormat="1" applyFont="1" applyFill="1" applyBorder="1" applyAlignment="1" applyProtection="1">
      <alignment vertical="top" wrapText="1"/>
      <protection locked="0"/>
    </xf>
    <xf numFmtId="165" fontId="18" fillId="2" borderId="1" xfId="0" applyNumberFormat="1" applyFont="1" applyFill="1" applyBorder="1" applyAlignment="1">
      <alignment horizontal="center" wrapText="1"/>
    </xf>
    <xf numFmtId="165" fontId="53" fillId="2" borderId="1" xfId="0" applyNumberFormat="1" applyFont="1" applyFill="1" applyBorder="1" applyAlignment="1">
      <alignment horizontal="center" wrapText="1"/>
    </xf>
    <xf numFmtId="4" fontId="53" fillId="2" borderId="1" xfId="0" applyNumberFormat="1" applyFont="1" applyFill="1" applyBorder="1" applyAlignment="1">
      <alignment horizontal="center" wrapText="1"/>
    </xf>
    <xf numFmtId="4" fontId="5" fillId="0" borderId="1" xfId="0" applyNumberFormat="1" applyFont="1" applyBorder="1" applyAlignment="1">
      <alignment horizontal="center" wrapText="1"/>
    </xf>
    <xf numFmtId="4" fontId="5" fillId="0" borderId="1" xfId="0" applyNumberFormat="1" applyFont="1" applyFill="1" applyBorder="1" applyAlignment="1">
      <alignment horizontal="center" wrapText="1"/>
    </xf>
    <xf numFmtId="4" fontId="27" fillId="0" borderId="1" xfId="0" applyNumberFormat="1" applyFont="1" applyFill="1" applyBorder="1" applyAlignment="1">
      <alignment horizontal="center" wrapText="1"/>
    </xf>
    <xf numFmtId="4" fontId="20" fillId="0" borderId="1" xfId="0" applyNumberFormat="1" applyFont="1" applyFill="1" applyBorder="1" applyAlignment="1">
      <alignment horizontal="center" wrapText="1"/>
    </xf>
    <xf numFmtId="4" fontId="30" fillId="0" borderId="1" xfId="0" applyNumberFormat="1" applyFont="1" applyFill="1" applyBorder="1" applyAlignment="1">
      <alignment horizontal="center" wrapText="1"/>
    </xf>
    <xf numFmtId="49" fontId="86" fillId="0" borderId="4" xfId="0" applyNumberFormat="1" applyFont="1" applyBorder="1" applyAlignment="1">
      <alignment horizontal="center" wrapText="1"/>
    </xf>
    <xf numFmtId="49" fontId="86" fillId="0" borderId="11" xfId="0" applyNumberFormat="1" applyFont="1" applyBorder="1" applyAlignment="1">
      <alignment horizontal="center" wrapText="1"/>
    </xf>
    <xf numFmtId="49" fontId="27" fillId="0" borderId="4" xfId="0" applyNumberFormat="1" applyFont="1" applyBorder="1" applyAlignment="1">
      <alignment horizontal="center" wrapText="1"/>
    </xf>
    <xf numFmtId="49" fontId="27" fillId="0" borderId="11" xfId="0" applyNumberFormat="1" applyFont="1" applyBorder="1" applyAlignment="1">
      <alignment horizontal="center" wrapText="1"/>
    </xf>
    <xf numFmtId="3" fontId="86" fillId="0" borderId="1" xfId="0" applyNumberFormat="1" applyFont="1" applyFill="1" applyBorder="1" applyAlignment="1">
      <alignment horizontal="center" wrapText="1"/>
    </xf>
    <xf numFmtId="0" fontId="131" fillId="0" borderId="0" xfId="0" applyFont="1"/>
    <xf numFmtId="49" fontId="30" fillId="0" borderId="1" xfId="0" applyNumberFormat="1" applyFont="1" applyBorder="1" applyAlignment="1">
      <alignment horizontal="center" wrapText="1"/>
    </xf>
    <xf numFmtId="49" fontId="86" fillId="0" borderId="5" xfId="0" applyNumberFormat="1" applyFont="1" applyBorder="1" applyAlignment="1">
      <alignment horizontal="center" wrapText="1"/>
    </xf>
    <xf numFmtId="4" fontId="85" fillId="0" borderId="2" xfId="0" applyNumberFormat="1" applyFont="1" applyBorder="1" applyAlignment="1">
      <alignment horizontal="center" wrapText="1"/>
    </xf>
    <xf numFmtId="4" fontId="85" fillId="0" borderId="1" xfId="0" applyNumberFormat="1" applyFont="1" applyBorder="1" applyAlignment="1">
      <alignment horizontal="center" wrapText="1"/>
    </xf>
    <xf numFmtId="4" fontId="87" fillId="0" borderId="1" xfId="0" applyNumberFormat="1" applyFont="1" applyBorder="1" applyAlignment="1">
      <alignment horizontal="center" wrapText="1"/>
    </xf>
    <xf numFmtId="49" fontId="146" fillId="0" borderId="1" xfId="0" applyNumberFormat="1" applyFont="1" applyBorder="1" applyAlignment="1">
      <alignment horizontal="center" wrapText="1"/>
    </xf>
    <xf numFmtId="49" fontId="146" fillId="0" borderId="1" xfId="0" applyNumberFormat="1" applyFont="1" applyFill="1" applyBorder="1" applyAlignment="1">
      <alignment horizontal="center" wrapText="1"/>
    </xf>
    <xf numFmtId="49" fontId="147" fillId="0" borderId="1" xfId="0" applyNumberFormat="1" applyFont="1" applyBorder="1" applyAlignment="1">
      <alignment horizontal="left" wrapText="1"/>
    </xf>
    <xf numFmtId="0" fontId="148" fillId="0" borderId="1" xfId="30" applyFont="1" applyBorder="1" applyAlignment="1">
      <alignment horizontal="center" vertical="center" wrapText="1"/>
    </xf>
    <xf numFmtId="49" fontId="149" fillId="0" borderId="1" xfId="0" applyNumberFormat="1" applyFont="1" applyFill="1" applyBorder="1" applyAlignment="1">
      <alignment horizontal="center" wrapText="1"/>
    </xf>
    <xf numFmtId="49" fontId="149" fillId="0" borderId="1" xfId="0" applyNumberFormat="1" applyFont="1" applyFill="1" applyBorder="1" applyAlignment="1">
      <alignment horizontal="left" wrapText="1"/>
    </xf>
    <xf numFmtId="0" fontId="149" fillId="0" borderId="1" xfId="30" applyFont="1" applyFill="1" applyBorder="1" applyAlignment="1">
      <alignment horizontal="left" wrapText="1"/>
    </xf>
    <xf numFmtId="4" fontId="147" fillId="0" borderId="1" xfId="30" applyNumberFormat="1" applyFont="1" applyBorder="1" applyAlignment="1">
      <alignment horizontal="center" wrapText="1"/>
    </xf>
    <xf numFmtId="0" fontId="150" fillId="0" borderId="1" xfId="30" applyFont="1" applyBorder="1" applyAlignment="1">
      <alignment horizontal="center" vertical="center" wrapText="1"/>
    </xf>
    <xf numFmtId="4" fontId="34" fillId="3" borderId="1" xfId="0" applyNumberFormat="1" applyFont="1" applyFill="1" applyBorder="1" applyAlignment="1">
      <alignment horizontal="center" wrapText="1"/>
    </xf>
    <xf numFmtId="49" fontId="152" fillId="2" borderId="1" xfId="0" applyNumberFormat="1" applyFont="1" applyFill="1" applyBorder="1" applyAlignment="1">
      <alignment horizontal="center" wrapText="1"/>
    </xf>
    <xf numFmtId="49" fontId="152" fillId="2" borderId="1" xfId="0" applyNumberFormat="1" applyFont="1" applyFill="1" applyBorder="1" applyAlignment="1">
      <alignment horizontal="center" vertical="center" wrapText="1"/>
    </xf>
    <xf numFmtId="49" fontId="152" fillId="2" borderId="1" xfId="0" applyNumberFormat="1" applyFont="1" applyFill="1" applyBorder="1" applyAlignment="1" applyProtection="1">
      <alignment horizontal="left" wrapText="1"/>
      <protection locked="0"/>
    </xf>
    <xf numFmtId="4" fontId="153" fillId="2" borderId="1" xfId="0" applyNumberFormat="1" applyFont="1" applyFill="1" applyBorder="1" applyAlignment="1">
      <alignment horizontal="center" wrapText="1"/>
    </xf>
    <xf numFmtId="3" fontId="154" fillId="2" borderId="1" xfId="0" applyNumberFormat="1" applyFont="1" applyFill="1" applyBorder="1" applyAlignment="1">
      <alignment horizontal="center" wrapText="1"/>
    </xf>
    <xf numFmtId="0" fontId="155" fillId="0" borderId="0" xfId="0" applyFont="1"/>
    <xf numFmtId="3" fontId="156" fillId="0" borderId="0" xfId="0" applyNumberFormat="1" applyFont="1" applyFill="1"/>
    <xf numFmtId="49" fontId="146" fillId="0" borderId="1" xfId="0" applyNumberFormat="1" applyFont="1" applyFill="1" applyBorder="1" applyAlignment="1">
      <alignment horizontal="center" vertical="center" wrapText="1"/>
    </xf>
    <xf numFmtId="0" fontId="147" fillId="0" borderId="0" xfId="0" applyFont="1" applyAlignment="1">
      <alignment wrapText="1"/>
    </xf>
    <xf numFmtId="3" fontId="149" fillId="0" borderId="1" xfId="0" applyNumberFormat="1" applyFont="1" applyBorder="1" applyAlignment="1">
      <alignment horizontal="center" wrapText="1"/>
    </xf>
    <xf numFmtId="3" fontId="149" fillId="0" borderId="3" xfId="0" applyNumberFormat="1" applyFont="1" applyFill="1" applyBorder="1" applyAlignment="1">
      <alignment horizontal="center" wrapText="1"/>
    </xf>
    <xf numFmtId="3" fontId="149" fillId="0" borderId="3" xfId="0" applyNumberFormat="1" applyFont="1" applyBorder="1" applyAlignment="1">
      <alignment horizontal="center" wrapText="1"/>
    </xf>
    <xf numFmtId="3" fontId="147" fillId="0" borderId="1" xfId="0" applyNumberFormat="1" applyFont="1" applyBorder="1" applyAlignment="1">
      <alignment horizontal="center" wrapText="1"/>
    </xf>
    <xf numFmtId="3" fontId="147" fillId="0" borderId="3" xfId="0" applyNumberFormat="1" applyFont="1" applyBorder="1" applyAlignment="1">
      <alignment horizontal="center" wrapText="1"/>
    </xf>
    <xf numFmtId="4" fontId="147" fillId="0" borderId="1" xfId="0" applyNumberFormat="1" applyFont="1" applyBorder="1" applyAlignment="1">
      <alignment horizontal="center" wrapText="1"/>
    </xf>
    <xf numFmtId="49" fontId="146" fillId="0" borderId="4" xfId="0" applyNumberFormat="1" applyFont="1" applyBorder="1" applyAlignment="1">
      <alignment horizontal="center" wrapText="1"/>
    </xf>
    <xf numFmtId="49" fontId="146" fillId="0" borderId="4" xfId="0" applyNumberFormat="1" applyFont="1" applyBorder="1" applyAlignment="1">
      <alignment horizontal="center" vertical="center" wrapText="1"/>
    </xf>
    <xf numFmtId="49" fontId="149" fillId="0" borderId="1" xfId="0" applyNumberFormat="1" applyFont="1" applyBorder="1" applyAlignment="1" applyProtection="1">
      <alignment horizontal="left" wrapText="1"/>
      <protection locked="0"/>
    </xf>
    <xf numFmtId="3" fontId="149" fillId="0" borderId="1" xfId="0" applyNumberFormat="1" applyFont="1" applyFill="1" applyBorder="1" applyAlignment="1">
      <alignment horizontal="center" wrapText="1"/>
    </xf>
    <xf numFmtId="3" fontId="154" fillId="0" borderId="1" xfId="0" applyNumberFormat="1" applyFont="1" applyBorder="1" applyAlignment="1">
      <alignment horizontal="center" wrapText="1"/>
    </xf>
    <xf numFmtId="0" fontId="155" fillId="0" borderId="0" xfId="0" applyFont="1" applyBorder="1"/>
    <xf numFmtId="0" fontId="155" fillId="0" borderId="1" xfId="0" applyFont="1" applyBorder="1"/>
    <xf numFmtId="49" fontId="146" fillId="0" borderId="1" xfId="0" applyNumberFormat="1" applyFont="1" applyBorder="1" applyAlignment="1">
      <alignment horizontal="center" vertical="center" wrapText="1"/>
    </xf>
    <xf numFmtId="4" fontId="34" fillId="2" borderId="1" xfId="0" applyNumberFormat="1" applyFont="1" applyFill="1" applyBorder="1" applyAlignment="1">
      <alignment horizontal="center" wrapText="1"/>
    </xf>
    <xf numFmtId="0" fontId="157" fillId="0" borderId="1" xfId="0" applyFont="1" applyBorder="1" applyAlignment="1">
      <alignment wrapText="1"/>
    </xf>
    <xf numFmtId="0" fontId="157" fillId="0" borderId="1" xfId="0" applyFont="1" applyBorder="1" applyAlignment="1">
      <alignment horizontal="left" wrapText="1"/>
    </xf>
    <xf numFmtId="0" fontId="149" fillId="0" borderId="1" xfId="30" applyFont="1" applyBorder="1" applyAlignment="1">
      <alignment wrapText="1"/>
    </xf>
    <xf numFmtId="3" fontId="149" fillId="0" borderId="1" xfId="30" applyNumberFormat="1" applyFont="1" applyBorder="1" applyAlignment="1">
      <alignment horizontal="center" wrapText="1"/>
    </xf>
    <xf numFmtId="4" fontId="149" fillId="0" borderId="1" xfId="30" applyNumberFormat="1" applyFont="1" applyBorder="1" applyAlignment="1">
      <alignment horizontal="center" wrapText="1"/>
    </xf>
    <xf numFmtId="0" fontId="28" fillId="2" borderId="1" xfId="30" applyFont="1" applyFill="1" applyBorder="1" applyAlignment="1">
      <alignment wrapText="1"/>
    </xf>
    <xf numFmtId="3" fontId="28" fillId="2" borderId="1" xfId="30" applyNumberFormat="1" applyFont="1" applyFill="1" applyBorder="1" applyAlignment="1">
      <alignment horizontal="center" wrapText="1"/>
    </xf>
    <xf numFmtId="4" fontId="28" fillId="2" borderId="1" xfId="30" applyNumberFormat="1" applyFont="1" applyFill="1" applyBorder="1" applyAlignment="1">
      <alignment horizontal="center" wrapText="1"/>
    </xf>
    <xf numFmtId="3" fontId="16" fillId="2" borderId="1" xfId="30" applyNumberFormat="1" applyFont="1" applyFill="1" applyBorder="1" applyAlignment="1">
      <alignment horizontal="center" wrapText="1"/>
    </xf>
    <xf numFmtId="0" fontId="149" fillId="2" borderId="1" xfId="30" applyFont="1" applyFill="1" applyBorder="1" applyAlignment="1">
      <alignment wrapText="1"/>
    </xf>
    <xf numFmtId="3" fontId="149" fillId="2" borderId="1" xfId="30" applyNumberFormat="1" applyFont="1" applyFill="1" applyBorder="1" applyAlignment="1">
      <alignment horizontal="center" wrapText="1"/>
    </xf>
    <xf numFmtId="4" fontId="149" fillId="2" borderId="1" xfId="30" applyNumberFormat="1" applyFont="1" applyFill="1" applyBorder="1" applyAlignment="1">
      <alignment horizontal="center" wrapText="1"/>
    </xf>
    <xf numFmtId="0" fontId="5" fillId="0" borderId="1" xfId="30" applyFont="1" applyBorder="1" applyAlignment="1">
      <alignment horizontal="center" wrapText="1"/>
    </xf>
    <xf numFmtId="0" fontId="20" fillId="0" borderId="40" xfId="30" applyFont="1" applyBorder="1" applyAlignment="1">
      <alignment horizontal="center" wrapText="1"/>
    </xf>
    <xf numFmtId="0" fontId="135" fillId="0" borderId="0" xfId="30" applyFont="1" applyAlignment="1">
      <alignment horizontal="center" wrapText="1"/>
    </xf>
    <xf numFmtId="4" fontId="133" fillId="0" borderId="0" xfId="30" applyNumberFormat="1" applyFont="1"/>
    <xf numFmtId="4" fontId="20" fillId="0" borderId="0" xfId="30" applyNumberFormat="1" applyFont="1"/>
    <xf numFmtId="4" fontId="132" fillId="0" borderId="1" xfId="30" applyNumberFormat="1" applyFont="1" applyBorder="1" applyAlignment="1">
      <alignment horizontal="center" vertical="center" wrapText="1"/>
    </xf>
    <xf numFmtId="4" fontId="24" fillId="2" borderId="1" xfId="30" applyNumberFormat="1" applyFont="1" applyFill="1" applyBorder="1" applyAlignment="1" applyProtection="1">
      <alignment horizontal="center" wrapText="1"/>
      <protection locked="0"/>
    </xf>
    <xf numFmtId="4" fontId="30" fillId="0" borderId="1" xfId="30" applyNumberFormat="1" applyFont="1" applyFill="1" applyBorder="1" applyAlignment="1" applyProtection="1">
      <alignment horizontal="center" wrapText="1"/>
      <protection locked="0"/>
    </xf>
    <xf numFmtId="4" fontId="30" fillId="7" borderId="1" xfId="30" applyNumberFormat="1" applyFont="1" applyFill="1" applyBorder="1" applyAlignment="1" applyProtection="1">
      <alignment horizontal="center" wrapText="1"/>
      <protection locked="0"/>
    </xf>
    <xf numFmtId="4" fontId="32" fillId="0" borderId="1" xfId="30" applyNumberFormat="1" applyFont="1" applyFill="1" applyBorder="1" applyAlignment="1" applyProtection="1">
      <alignment horizontal="center" wrapText="1"/>
      <protection locked="0"/>
    </xf>
    <xf numFmtId="4" fontId="13" fillId="0" borderId="1" xfId="30" applyNumberFormat="1" applyFont="1" applyBorder="1" applyAlignment="1">
      <alignment horizontal="center" wrapText="1"/>
    </xf>
    <xf numFmtId="4" fontId="31" fillId="2" borderId="1" xfId="30" applyNumberFormat="1" applyFont="1" applyFill="1" applyBorder="1" applyAlignment="1" applyProtection="1">
      <alignment horizontal="center" wrapText="1"/>
      <protection locked="0"/>
    </xf>
    <xf numFmtId="4" fontId="27" fillId="0" borderId="1" xfId="30" applyNumberFormat="1" applyFont="1" applyFill="1" applyBorder="1" applyAlignment="1" applyProtection="1">
      <alignment horizontal="center" wrapText="1"/>
      <protection locked="0"/>
    </xf>
    <xf numFmtId="4" fontId="139" fillId="0" borderId="1" xfId="30" applyNumberFormat="1" applyFont="1" applyFill="1" applyBorder="1" applyAlignment="1" applyProtection="1">
      <alignment horizontal="center" wrapText="1"/>
      <protection locked="0"/>
    </xf>
    <xf numFmtId="4" fontId="153" fillId="2" borderId="1" xfId="30" applyNumberFormat="1" applyFont="1" applyFill="1" applyBorder="1" applyAlignment="1">
      <alignment horizontal="center" wrapText="1"/>
    </xf>
    <xf numFmtId="4" fontId="151" fillId="0" borderId="1" xfId="30" applyNumberFormat="1" applyFont="1" applyFill="1" applyBorder="1" applyAlignment="1" applyProtection="1">
      <alignment horizontal="center" wrapText="1"/>
      <protection locked="0"/>
    </xf>
    <xf numFmtId="4" fontId="152" fillId="2" borderId="1" xfId="30" applyNumberFormat="1" applyFont="1" applyFill="1" applyBorder="1" applyAlignment="1" applyProtection="1">
      <alignment horizontal="center" wrapText="1"/>
      <protection locked="0"/>
    </xf>
    <xf numFmtId="4" fontId="146" fillId="0" borderId="1" xfId="30" applyNumberFormat="1" applyFont="1" applyFill="1" applyBorder="1" applyAlignment="1" applyProtection="1">
      <alignment horizontal="center" wrapText="1"/>
      <protection locked="0"/>
    </xf>
    <xf numFmtId="4" fontId="143" fillId="3" borderId="1" xfId="30" applyNumberFormat="1" applyFont="1" applyFill="1" applyBorder="1" applyAlignment="1" applyProtection="1">
      <alignment horizontal="center" wrapText="1"/>
      <protection locked="0"/>
    </xf>
    <xf numFmtId="4" fontId="132" fillId="0" borderId="0" xfId="30" applyNumberFormat="1" applyFont="1"/>
    <xf numFmtId="49" fontId="147" fillId="0" borderId="1" xfId="0" applyNumberFormat="1" applyFont="1" applyBorder="1" applyAlignment="1">
      <alignment horizontal="center" wrapText="1"/>
    </xf>
    <xf numFmtId="49" fontId="147" fillId="0" borderId="5" xfId="0" applyNumberFormat="1" applyFont="1" applyBorder="1" applyAlignment="1">
      <alignment horizontal="center" wrapText="1"/>
    </xf>
    <xf numFmtId="0" fontId="147" fillId="0" borderId="1" xfId="0" applyFont="1" applyBorder="1" applyAlignment="1">
      <alignment horizontal="left" wrapText="1"/>
    </xf>
    <xf numFmtId="0" fontId="147" fillId="0" borderId="1" xfId="0" applyFont="1" applyFill="1" applyBorder="1" applyAlignment="1">
      <alignment wrapText="1"/>
    </xf>
    <xf numFmtId="0" fontId="147" fillId="0" borderId="1" xfId="0" applyFont="1" applyFill="1" applyBorder="1" applyAlignment="1">
      <alignment horizontal="center" wrapText="1"/>
    </xf>
    <xf numFmtId="4" fontId="18" fillId="0" borderId="1" xfId="0" applyNumberFormat="1" applyFont="1" applyFill="1" applyBorder="1" applyAlignment="1">
      <alignment horizontal="center" wrapText="1"/>
    </xf>
    <xf numFmtId="4" fontId="12" fillId="0" borderId="1" xfId="0" applyNumberFormat="1" applyFont="1" applyBorder="1" applyAlignment="1">
      <alignment horizontal="center"/>
    </xf>
    <xf numFmtId="4" fontId="5" fillId="0" borderId="1" xfId="0" applyNumberFormat="1" applyFont="1" applyBorder="1" applyAlignment="1">
      <alignment horizontal="center"/>
    </xf>
    <xf numFmtId="4" fontId="18" fillId="2" borderId="1" xfId="0" applyNumberFormat="1" applyFont="1" applyFill="1" applyBorder="1" applyAlignment="1">
      <alignment horizontal="center"/>
    </xf>
    <xf numFmtId="4" fontId="18" fillId="6" borderId="1" xfId="0" applyNumberFormat="1" applyFont="1" applyFill="1" applyBorder="1" applyAlignment="1">
      <alignment horizontal="center"/>
    </xf>
    <xf numFmtId="4" fontId="12" fillId="0" borderId="1" xfId="0" applyNumberFormat="1" applyFont="1" applyFill="1" applyBorder="1" applyAlignment="1">
      <alignment horizontal="center"/>
    </xf>
    <xf numFmtId="4" fontId="12" fillId="0" borderId="1" xfId="0" applyNumberFormat="1" applyFont="1" applyFill="1" applyBorder="1" applyAlignment="1">
      <alignment horizontal="center" wrapText="1"/>
    </xf>
    <xf numFmtId="4" fontId="55" fillId="0" borderId="1" xfId="0" applyNumberFormat="1" applyFont="1" applyBorder="1" applyAlignment="1">
      <alignment horizontal="center"/>
    </xf>
    <xf numFmtId="4" fontId="77" fillId="0" borderId="1" xfId="0" applyNumberFormat="1" applyFont="1" applyBorder="1"/>
    <xf numFmtId="4" fontId="76" fillId="0" borderId="1" xfId="0" applyNumberFormat="1" applyFont="1" applyBorder="1"/>
    <xf numFmtId="4" fontId="11" fillId="0" borderId="1" xfId="0" applyNumberFormat="1" applyFont="1" applyBorder="1"/>
    <xf numFmtId="4" fontId="79" fillId="0" borderId="1" xfId="0" applyNumberFormat="1" applyFont="1" applyBorder="1"/>
    <xf numFmtId="4" fontId="13" fillId="0" borderId="1" xfId="0" applyNumberFormat="1" applyFont="1" applyFill="1" applyBorder="1" applyAlignment="1">
      <alignment horizontal="center" wrapText="1"/>
    </xf>
    <xf numFmtId="4" fontId="13" fillId="0" borderId="1" xfId="0" applyNumberFormat="1" applyFont="1" applyBorder="1" applyAlignment="1">
      <alignment horizontal="center"/>
    </xf>
    <xf numFmtId="4" fontId="3" fillId="0" borderId="1" xfId="0" applyNumberFormat="1" applyFont="1" applyBorder="1"/>
    <xf numFmtId="4" fontId="0" fillId="0" borderId="1" xfId="0" applyNumberFormat="1" applyFont="1" applyBorder="1"/>
    <xf numFmtId="4" fontId="40" fillId="0" borderId="1" xfId="0" applyNumberFormat="1" applyFont="1" applyBorder="1"/>
    <xf numFmtId="4" fontId="5" fillId="0" borderId="4" xfId="0" applyNumberFormat="1" applyFont="1" applyBorder="1" applyAlignment="1">
      <alignment horizontal="center"/>
    </xf>
    <xf numFmtId="4" fontId="5" fillId="0" borderId="1" xfId="0" applyNumberFormat="1" applyFont="1" applyBorder="1"/>
    <xf numFmtId="4" fontId="147" fillId="0" borderId="1" xfId="0" applyNumberFormat="1" applyFont="1" applyFill="1" applyBorder="1" applyAlignment="1">
      <alignment horizontal="center" wrapText="1"/>
    </xf>
    <xf numFmtId="4" fontId="55" fillId="0" borderId="1" xfId="0" applyNumberFormat="1" applyFont="1" applyFill="1" applyBorder="1" applyAlignment="1">
      <alignment horizontal="center"/>
    </xf>
    <xf numFmtId="4" fontId="71" fillId="0" borderId="1" xfId="0" applyNumberFormat="1" applyFont="1" applyBorder="1"/>
    <xf numFmtId="4" fontId="40" fillId="0" borderId="1" xfId="0" applyNumberFormat="1" applyFont="1" applyBorder="1" applyAlignment="1">
      <alignment horizontal="center"/>
    </xf>
    <xf numFmtId="3" fontId="22" fillId="0" borderId="1" xfId="30" applyNumberFormat="1" applyFont="1" applyBorder="1" applyAlignment="1">
      <alignment horizontal="center" vertical="center" wrapText="1"/>
    </xf>
    <xf numFmtId="49" fontId="116" fillId="0" borderId="0" xfId="0" applyNumberFormat="1" applyFont="1" applyBorder="1" applyAlignment="1" applyProtection="1">
      <alignment horizontal="left"/>
      <protection locked="0"/>
    </xf>
    <xf numFmtId="49" fontId="96" fillId="0" borderId="0" xfId="0" applyNumberFormat="1" applyFont="1" applyBorder="1" applyAlignment="1" applyProtection="1">
      <alignment horizontal="center" vertical="top"/>
      <protection locked="0"/>
    </xf>
    <xf numFmtId="49" fontId="98" fillId="0" borderId="12" xfId="0" applyNumberFormat="1" applyFont="1" applyBorder="1" applyAlignment="1">
      <alignment horizontal="center" vertical="center"/>
    </xf>
    <xf numFmtId="49" fontId="98" fillId="0" borderId="15" xfId="0" applyNumberFormat="1" applyFont="1" applyBorder="1" applyAlignment="1">
      <alignment horizontal="center" vertical="center"/>
    </xf>
    <xf numFmtId="49" fontId="98" fillId="0" borderId="13" xfId="0" applyNumberFormat="1" applyFont="1" applyBorder="1" applyAlignment="1">
      <alignment horizontal="center" vertical="center" wrapText="1"/>
    </xf>
    <xf numFmtId="49" fontId="98" fillId="0" borderId="16" xfId="0" applyNumberFormat="1" applyFont="1" applyBorder="1" applyAlignment="1">
      <alignment horizontal="center" vertical="center" wrapText="1"/>
    </xf>
    <xf numFmtId="49" fontId="98" fillId="0" borderId="14" xfId="0" applyNumberFormat="1" applyFont="1" applyBorder="1" applyAlignment="1">
      <alignment horizontal="center" vertical="center" wrapText="1"/>
    </xf>
    <xf numFmtId="0" fontId="95" fillId="0" borderId="0" xfId="0" applyFont="1" applyAlignment="1">
      <alignment horizontal="center"/>
    </xf>
    <xf numFmtId="0" fontId="92" fillId="0" borderId="0" xfId="0" applyFont="1" applyAlignment="1"/>
    <xf numFmtId="49" fontId="93" fillId="0" borderId="0" xfId="24" applyNumberFormat="1" applyFont="1" applyFill="1" applyBorder="1" applyAlignment="1">
      <alignment horizontal="left" vertical="top" wrapText="1"/>
    </xf>
    <xf numFmtId="49" fontId="90" fillId="0" borderId="0" xfId="24" applyNumberFormat="1" applyFont="1" applyFill="1" applyBorder="1" applyAlignment="1">
      <alignment horizontal="left" vertical="top" wrapText="1"/>
    </xf>
    <xf numFmtId="1" fontId="94" fillId="0" borderId="0" xfId="24" applyNumberFormat="1" applyFont="1" applyFill="1" applyBorder="1" applyAlignment="1">
      <alignment horizontal="left" vertical="top" wrapText="1"/>
    </xf>
    <xf numFmtId="49" fontId="62" fillId="0" borderId="5" xfId="28" applyNumberFormat="1" applyFont="1" applyFill="1" applyBorder="1" applyAlignment="1">
      <alignment horizontal="center" wrapText="1"/>
    </xf>
    <xf numFmtId="0" fontId="0" fillId="0" borderId="7" xfId="0" applyBorder="1" applyAlignment="1">
      <alignment wrapText="1"/>
    </xf>
    <xf numFmtId="0" fontId="0" fillId="0" borderId="2" xfId="0" applyBorder="1" applyAlignment="1">
      <alignment wrapText="1"/>
    </xf>
    <xf numFmtId="49" fontId="66" fillId="0" borderId="0" xfId="28" applyNumberFormat="1" applyFont="1" applyFill="1" applyBorder="1" applyAlignment="1" applyProtection="1">
      <alignment horizontal="left" vertical="top" wrapText="1"/>
      <protection locked="0"/>
    </xf>
    <xf numFmtId="49" fontId="6" fillId="0" borderId="0" xfId="28" applyNumberFormat="1" applyFont="1" applyFill="1" applyBorder="1" applyAlignment="1" applyProtection="1">
      <alignment horizontal="left" wrapText="1"/>
      <protection locked="0"/>
    </xf>
    <xf numFmtId="0" fontId="68" fillId="0" borderId="0" xfId="0" applyFont="1" applyAlignment="1"/>
    <xf numFmtId="0" fontId="5" fillId="0" borderId="0" xfId="28" applyFont="1" applyAlignment="1"/>
    <xf numFmtId="0" fontId="5" fillId="0" borderId="0" xfId="28" applyFont="1" applyAlignment="1">
      <alignment horizontal="right"/>
    </xf>
    <xf numFmtId="1" fontId="58" fillId="0" borderId="0" xfId="28" applyNumberFormat="1" applyFont="1" applyFill="1" applyBorder="1" applyAlignment="1">
      <alignment horizontal="center" vertical="top" wrapText="1"/>
    </xf>
    <xf numFmtId="0" fontId="59" fillId="0" borderId="1" xfId="28" applyFont="1" applyFill="1" applyBorder="1" applyAlignment="1">
      <alignment horizontal="center" vertical="center" wrapText="1"/>
    </xf>
    <xf numFmtId="49" fontId="60" fillId="0" borderId="1" xfId="28" applyNumberFormat="1" applyFont="1" applyFill="1" applyBorder="1" applyAlignment="1">
      <alignment horizontal="center" vertical="center" wrapText="1"/>
    </xf>
    <xf numFmtId="0" fontId="60" fillId="0" borderId="1" xfId="28" applyFont="1" applyFill="1" applyBorder="1" applyAlignment="1">
      <alignment horizontal="center" vertical="center"/>
    </xf>
    <xf numFmtId="0" fontId="60" fillId="0" borderId="1" xfId="28" applyFont="1" applyFill="1" applyBorder="1" applyAlignment="1">
      <alignment horizontal="center" vertical="center" wrapText="1"/>
    </xf>
    <xf numFmtId="0" fontId="38" fillId="0" borderId="1" xfId="0" applyFont="1" applyBorder="1" applyAlignment="1">
      <alignment horizontal="center" vertical="center" wrapText="1"/>
    </xf>
    <xf numFmtId="0" fontId="0" fillId="0" borderId="1" xfId="0" applyFont="1" applyBorder="1" applyAlignment="1">
      <alignment horizontal="center" vertical="center"/>
    </xf>
    <xf numFmtId="0" fontId="38" fillId="0" borderId="3" xfId="0" applyFont="1" applyBorder="1" applyAlignment="1">
      <alignment horizontal="center" vertical="center" wrapText="1"/>
    </xf>
    <xf numFmtId="0" fontId="0" fillId="0" borderId="8" xfId="0" applyFont="1" applyBorder="1" applyAlignment="1">
      <alignment horizontal="center" wrapText="1"/>
    </xf>
    <xf numFmtId="0" fontId="0" fillId="0" borderId="4" xfId="0" applyFont="1" applyBorder="1" applyAlignment="1">
      <alignment horizont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49" fontId="37" fillId="0" borderId="3"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49" fontId="19" fillId="0" borderId="0" xfId="28" applyNumberFormat="1" applyFont="1" applyFill="1" applyBorder="1" applyAlignment="1">
      <alignment horizontal="left" wrapText="1"/>
    </xf>
    <xf numFmtId="0" fontId="0" fillId="0" borderId="0" xfId="0" applyAlignment="1"/>
    <xf numFmtId="1" fontId="2" fillId="0" borderId="0" xfId="28" applyNumberFormat="1" applyFont="1" applyFill="1" applyBorder="1" applyAlignment="1">
      <alignment horizontal="left" vertical="top" wrapText="1"/>
    </xf>
    <xf numFmtId="0" fontId="39" fillId="0" borderId="5" xfId="0" applyFont="1" applyBorder="1" applyAlignment="1">
      <alignment horizontal="center" vertical="center"/>
    </xf>
    <xf numFmtId="0" fontId="39" fillId="0" borderId="7" xfId="0" applyFont="1" applyBorder="1" applyAlignment="1">
      <alignment horizontal="center" vertical="center"/>
    </xf>
    <xf numFmtId="0" fontId="40" fillId="0" borderId="2"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textRotation="255"/>
    </xf>
    <xf numFmtId="0" fontId="39" fillId="0" borderId="8" xfId="0" applyFont="1" applyBorder="1" applyAlignment="1">
      <alignment horizontal="center" vertical="center" textRotation="255"/>
    </xf>
    <xf numFmtId="0" fontId="39" fillId="0" borderId="4" xfId="0" applyFont="1" applyBorder="1" applyAlignment="1">
      <alignment horizontal="center" vertical="center" textRotation="255"/>
    </xf>
    <xf numFmtId="0" fontId="38" fillId="0" borderId="3" xfId="0" applyFont="1" applyBorder="1" applyAlignment="1">
      <alignment horizontal="center" vertical="center"/>
    </xf>
    <xf numFmtId="0" fontId="38" fillId="0" borderId="8" xfId="0" applyFont="1" applyBorder="1" applyAlignment="1">
      <alignment horizontal="center" vertical="center"/>
    </xf>
    <xf numFmtId="0" fontId="38" fillId="0" borderId="4" xfId="0" applyFont="1" applyBorder="1" applyAlignment="1">
      <alignment horizontal="center" vertical="center"/>
    </xf>
    <xf numFmtId="0" fontId="37" fillId="0" borderId="1" xfId="0" applyFont="1" applyBorder="1" applyAlignment="1">
      <alignment horizontal="center" vertical="center" wrapText="1"/>
    </xf>
    <xf numFmtId="0" fontId="2" fillId="0" borderId="1" xfId="0" applyFont="1" applyBorder="1" applyAlignment="1">
      <alignment wrapText="1"/>
    </xf>
    <xf numFmtId="0" fontId="37" fillId="0" borderId="5" xfId="0" applyFont="1" applyBorder="1" applyAlignment="1">
      <alignment horizontal="center" vertical="center"/>
    </xf>
    <xf numFmtId="0" fontId="37" fillId="0" borderId="2" xfId="0" applyFont="1" applyBorder="1" applyAlignment="1">
      <alignment horizontal="center" vertical="center"/>
    </xf>
    <xf numFmtId="0" fontId="2" fillId="0" borderId="1"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4" xfId="0" applyFont="1" applyBorder="1" applyAlignment="1">
      <alignment horizontal="center" vertical="center"/>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2" xfId="0" applyFont="1" applyBorder="1" applyAlignment="1">
      <alignment horizontal="center" vertical="center" wrapText="1"/>
    </xf>
    <xf numFmtId="0" fontId="125" fillId="0" borderId="24" xfId="0" applyFont="1" applyBorder="1" applyAlignment="1">
      <alignment horizontal="left"/>
    </xf>
    <xf numFmtId="0" fontId="125" fillId="0" borderId="25" xfId="0" applyFont="1" applyBorder="1" applyAlignment="1">
      <alignment horizontal="left"/>
    </xf>
    <xf numFmtId="0" fontId="126" fillId="0" borderId="25" xfId="0" applyFont="1" applyBorder="1" applyAlignment="1">
      <alignment horizontal="left"/>
    </xf>
    <xf numFmtId="0" fontId="126" fillId="0" borderId="26" xfId="0" applyFont="1" applyBorder="1" applyAlignment="1">
      <alignment horizontal="left"/>
    </xf>
    <xf numFmtId="49" fontId="85" fillId="0" borderId="24" xfId="0" applyNumberFormat="1" applyFont="1" applyFill="1" applyBorder="1" applyAlignment="1" applyProtection="1">
      <alignment horizontal="center" wrapText="1"/>
      <protection locked="0"/>
    </xf>
    <xf numFmtId="0" fontId="0" fillId="0" borderId="25" xfId="0" applyFont="1" applyBorder="1" applyAlignment="1">
      <alignment horizontal="center"/>
    </xf>
    <xf numFmtId="0" fontId="85" fillId="0" borderId="24" xfId="23" applyFont="1" applyFill="1" applyBorder="1" applyAlignment="1">
      <alignment horizontal="center" vertical="center" wrapText="1"/>
    </xf>
    <xf numFmtId="0" fontId="131" fillId="0" borderId="25" xfId="0" applyFont="1" applyBorder="1" applyAlignment="1">
      <alignment horizontal="center"/>
    </xf>
    <xf numFmtId="49" fontId="85" fillId="0" borderId="36" xfId="0" applyNumberFormat="1" applyFont="1" applyBorder="1" applyAlignment="1">
      <alignment horizontal="center" wrapText="1"/>
    </xf>
    <xf numFmtId="0" fontId="131" fillId="0" borderId="25" xfId="0" applyFont="1" applyBorder="1" applyAlignment="1">
      <alignment wrapText="1"/>
    </xf>
    <xf numFmtId="0" fontId="94" fillId="0" borderId="0" xfId="0" applyFont="1" applyBorder="1" applyAlignment="1">
      <alignment horizontal="center"/>
    </xf>
    <xf numFmtId="0" fontId="0" fillId="0" borderId="0" xfId="0" applyBorder="1" applyAlignment="1"/>
    <xf numFmtId="0" fontId="125" fillId="0" borderId="31" xfId="0" applyFont="1" applyBorder="1" applyAlignment="1">
      <alignment horizontal="left"/>
    </xf>
    <xf numFmtId="0" fontId="125" fillId="0" borderId="32" xfId="0" applyFont="1" applyBorder="1" applyAlignment="1">
      <alignment horizontal="left"/>
    </xf>
    <xf numFmtId="0" fontId="126" fillId="0" borderId="33" xfId="0" applyFont="1" applyBorder="1" applyAlignment="1">
      <alignment horizontal="left"/>
    </xf>
    <xf numFmtId="0" fontId="126" fillId="0" borderId="34" xfId="0" applyFont="1" applyBorder="1" applyAlignment="1">
      <alignment horizontal="left"/>
    </xf>
    <xf numFmtId="49" fontId="13" fillId="0" borderId="24" xfId="0" applyNumberFormat="1" applyFont="1" applyFill="1" applyBorder="1" applyAlignment="1" applyProtection="1">
      <alignment horizontal="center" wrapText="1"/>
      <protection locked="0"/>
    </xf>
    <xf numFmtId="0" fontId="11" fillId="0" borderId="25" xfId="0" applyFont="1" applyBorder="1" applyAlignment="1">
      <alignment horizontal="center"/>
    </xf>
    <xf numFmtId="0" fontId="125" fillId="0" borderId="25" xfId="0" applyFont="1" applyBorder="1" applyAlignment="1"/>
    <xf numFmtId="0" fontId="126" fillId="0" borderId="25" xfId="0" applyFont="1" applyBorder="1" applyAlignment="1"/>
    <xf numFmtId="0" fontId="125" fillId="0" borderId="25" xfId="0" applyFont="1" applyBorder="1" applyAlignment="1">
      <alignment horizontal="left" wrapText="1"/>
    </xf>
    <xf numFmtId="0" fontId="126" fillId="0" borderId="25" xfId="0" applyFont="1" applyBorder="1" applyAlignment="1">
      <alignment horizontal="left" wrapText="1"/>
    </xf>
    <xf numFmtId="0" fontId="125" fillId="0" borderId="27" xfId="0" applyFont="1" applyBorder="1" applyAlignment="1"/>
    <xf numFmtId="0" fontId="125" fillId="0" borderId="28" xfId="0" applyFont="1" applyBorder="1" applyAlignment="1"/>
    <xf numFmtId="0" fontId="2" fillId="0" borderId="25" xfId="0" applyFont="1" applyBorder="1" applyAlignment="1"/>
    <xf numFmtId="0" fontId="0" fillId="0" borderId="25" xfId="0" applyBorder="1" applyAlignment="1"/>
    <xf numFmtId="0" fontId="125" fillId="0" borderId="30" xfId="0" applyFont="1" applyBorder="1" applyAlignment="1"/>
    <xf numFmtId="0" fontId="126" fillId="0" borderId="30" xfId="0" applyFont="1" applyBorder="1" applyAlignme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7" fillId="0" borderId="1" xfId="0" applyFont="1" applyBorder="1" applyAlignment="1">
      <alignment horizontal="center" vertical="center" wrapText="1"/>
    </xf>
    <xf numFmtId="0" fontId="128" fillId="0" borderId="1" xfId="0" applyFont="1" applyBorder="1" applyAlignment="1">
      <alignment horizontal="center" vertical="center" wrapText="1"/>
    </xf>
    <xf numFmtId="0" fontId="104" fillId="0" borderId="0" xfId="0" applyFont="1" applyAlignment="1">
      <alignment horizontal="center"/>
    </xf>
    <xf numFmtId="0" fontId="94" fillId="0" borderId="0" xfId="0" applyFont="1" applyAlignment="1">
      <alignment horizontal="center"/>
    </xf>
    <xf numFmtId="0" fontId="127" fillId="0" borderId="1" xfId="0" applyFont="1" applyBorder="1" applyAlignment="1">
      <alignment horizontal="center" vertical="center"/>
    </xf>
    <xf numFmtId="0" fontId="128" fillId="0" borderId="1" xfId="0" applyFont="1" applyBorder="1" applyAlignment="1">
      <alignment horizontal="center" vertical="center"/>
    </xf>
    <xf numFmtId="0" fontId="125" fillId="0" borderId="12" xfId="0" applyFont="1" applyBorder="1" applyAlignment="1">
      <alignment horizontal="left"/>
    </xf>
    <xf numFmtId="0" fontId="125" fillId="0" borderId="13" xfId="0" applyFont="1" applyBorder="1" applyAlignment="1">
      <alignment horizontal="left"/>
    </xf>
    <xf numFmtId="0" fontId="126" fillId="0" borderId="13" xfId="0" applyFont="1" applyBorder="1" applyAlignment="1">
      <alignment horizontal="left"/>
    </xf>
    <xf numFmtId="0" fontId="126" fillId="0" borderId="14" xfId="0" applyFont="1" applyBorder="1" applyAlignment="1">
      <alignment horizontal="left"/>
    </xf>
    <xf numFmtId="0" fontId="5" fillId="0" borderId="0" xfId="0" applyFont="1" applyAlignment="1"/>
    <xf numFmtId="0" fontId="5" fillId="0" borderId="0" xfId="0" applyFont="1" applyAlignment="1">
      <alignment wrapText="1"/>
    </xf>
    <xf numFmtId="0" fontId="120" fillId="0" borderId="0" xfId="0" applyFont="1" applyAlignment="1">
      <alignment horizontal="center"/>
    </xf>
    <xf numFmtId="0" fontId="121" fillId="0" borderId="0" xfId="0" applyFont="1" applyAlignment="1">
      <alignment horizontal="center"/>
    </xf>
    <xf numFmtId="0" fontId="122" fillId="0" borderId="0" xfId="0" applyFont="1" applyAlignment="1">
      <alignment horizontal="center"/>
    </xf>
    <xf numFmtId="0" fontId="2" fillId="0" borderId="0" xfId="0" applyFont="1" applyAlignment="1">
      <alignment horizontal="center"/>
    </xf>
    <xf numFmtId="0" fontId="105" fillId="0" borderId="0" xfId="0" applyFont="1" applyAlignment="1">
      <alignment horizontal="center"/>
    </xf>
    <xf numFmtId="0" fontId="123" fillId="0" borderId="1" xfId="0" applyFont="1" applyBorder="1" applyAlignment="1">
      <alignment horizontal="center" vertical="center" wrapText="1"/>
    </xf>
    <xf numFmtId="0" fontId="124" fillId="0" borderId="1" xfId="0" applyFont="1" applyBorder="1" applyAlignment="1">
      <alignment horizontal="center" vertical="center"/>
    </xf>
    <xf numFmtId="0" fontId="12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39" fillId="0" borderId="1" xfId="0" applyFont="1" applyBorder="1" applyAlignment="1">
      <alignment horizontal="center" vertical="center" wrapText="1"/>
    </xf>
    <xf numFmtId="0" fontId="0" fillId="0" borderId="1" xfId="0" applyBorder="1" applyAlignment="1">
      <alignment wrapText="1"/>
    </xf>
    <xf numFmtId="0" fontId="53" fillId="0" borderId="0" xfId="0" applyFont="1" applyAlignment="1">
      <alignment horizontal="center"/>
    </xf>
    <xf numFmtId="0" fontId="53" fillId="0" borderId="0" xfId="0" applyFont="1" applyAlignment="1">
      <alignment horizontal="left"/>
    </xf>
    <xf numFmtId="0" fontId="37" fillId="0" borderId="3" xfId="30" applyFont="1" applyBorder="1" applyAlignment="1">
      <alignment horizontal="center" vertical="center" wrapText="1"/>
    </xf>
    <xf numFmtId="0" fontId="39" fillId="0" borderId="3" xfId="30" applyFont="1" applyBorder="1" applyAlignment="1">
      <alignment horizontal="center" vertical="center" wrapText="1"/>
    </xf>
    <xf numFmtId="0" fontId="59"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39" fillId="0" borderId="3" xfId="0" applyFont="1" applyBorder="1" applyAlignment="1">
      <alignment horizontal="center" vertical="center" wrapText="1"/>
    </xf>
  </cellXfs>
  <cellStyles count="31">
    <cellStyle name="Normal_meresha_07" xfId="2"/>
    <cellStyle name="Гиперссылка" xfId="25" builtinId="8"/>
    <cellStyle name="Звичайний 10" xfId="3"/>
    <cellStyle name="Звичайний 11" xfId="4"/>
    <cellStyle name="Звичайний 12" xfId="5"/>
    <cellStyle name="Звичайний 13" xfId="6"/>
    <cellStyle name="Звичайний 14" xfId="7"/>
    <cellStyle name="Звичайний 15" xfId="8"/>
    <cellStyle name="Звичайний 16" xfId="9"/>
    <cellStyle name="Звичайний 17" xfId="10"/>
    <cellStyle name="Звичайний 18" xfId="11"/>
    <cellStyle name="Звичайний 19" xfId="12"/>
    <cellStyle name="Звичайний 2" xfId="13"/>
    <cellStyle name="Звичайний 20" xfId="14"/>
    <cellStyle name="Звичайний 3" xfId="15"/>
    <cellStyle name="Звичайний 4" xfId="16"/>
    <cellStyle name="Звичайний 5" xfId="17"/>
    <cellStyle name="Звичайний 6" xfId="18"/>
    <cellStyle name="Звичайний 7" xfId="19"/>
    <cellStyle name="Звичайний 8" xfId="20"/>
    <cellStyle name="Звичайний 9" xfId="21"/>
    <cellStyle name="Обычный" xfId="0" builtinId="0"/>
    <cellStyle name="Обычный 2" xfId="1"/>
    <cellStyle name="Обычный 2 2" xfId="23"/>
    <cellStyle name="Обычный_Dod1" xfId="26"/>
    <cellStyle name="Обычный_Dod2" xfId="27"/>
    <cellStyle name="Обычный_Dod5" xfId="28"/>
    <cellStyle name="Обычный_Dod5 2" xfId="24"/>
    <cellStyle name="Обычный_Dod6" xfId="30"/>
    <cellStyle name="Обычный_ZV1PIV98" xfId="29"/>
    <cellStyle name="Стиль 1" xfId="22"/>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6"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7"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2"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6"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7"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8"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9"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8"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4"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5"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6"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7"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8"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2"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0"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1"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5"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6"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1"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5"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4"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5"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6"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7"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8"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9"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0"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4"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5"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6"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7"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8"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9"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0"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1"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2"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3"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4"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5"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6"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7"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8"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6"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7"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8"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9"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0"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2"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3"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4"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5"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6"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7"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8"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9"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0"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1"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2"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7"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8"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9"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0"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1"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2"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3"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4"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5"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6"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7"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8"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9"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0"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1"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2"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4"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2"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3"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4"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5"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6"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7"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8"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9"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0"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1"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2" name="Text Box 21"/>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3"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4"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5"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6" name="Text Box 2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7"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8"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9"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0" name="Text Box 33"/>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1"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2" name="Text Box 3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7"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8"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9"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0"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1"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2"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3"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4"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5"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6"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7"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8"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9"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0"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1"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2"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4"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2" name="Text Box 1"/>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3"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4"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5"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6" name="Text Box 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7"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8" name="Text Box 9"/>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0"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1"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2"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3"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4"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5"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6"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67" name="Text Box 2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8"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9"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0"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1"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2" name="Text Box 33"/>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4" name="Text Box 3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0"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1"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2"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3"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4"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5"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6"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7"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8"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9"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0"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1"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2"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3"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4"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5"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6"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7"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29"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0"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1"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2"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3"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4"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5"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6"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7"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8"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9"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0"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1"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2"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3"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4"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5"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6"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4" name="Text Box 1"/>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5"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6"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7" name="Text Box 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8"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9"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0"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2" name="Text Box 13"/>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3"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4" name="Text Box 1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6" name="Text Box 1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7"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8" name="Text Box 19"/>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9"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0"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1" name="Text Box 23"/>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3" name="Text Box 2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5" name="Text Box 2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7" name="Text Box 29"/>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0" name="Text Box 33"/>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2" name="Text Box 3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7"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8"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9"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0"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1"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2"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3"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4"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5"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6"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7"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8"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9"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0"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1"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2"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4"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2"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3"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4" name="Text Box 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5"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6" name="Text Box 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7"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8" name="Text Box 9"/>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0" name="Text Box 11"/>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2"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3" name="Text Box 15"/>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4"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5"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6"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7"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8"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9"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0"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1"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2"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4"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0"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2"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4"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6"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8"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0"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2"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4"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6"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3"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4"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5"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6" name="Text Box 7"/>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7"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8" name="Text Box 9"/>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30" name="Text Box 11"/>
        <xdr:cNvSpPr txBox="1">
          <a:spLocks noChangeArrowheads="1"/>
        </xdr:cNvSpPr>
      </xdr:nvSpPr>
      <xdr:spPr bwMode="auto">
        <a:xfrm>
          <a:off x="1238250" y="3095625"/>
          <a:ext cx="10629900" cy="23812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2"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3"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4"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5"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6"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7"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8"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9"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0"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1"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2"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2"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3"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4"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2"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3"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4"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5"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6"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7"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8"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9"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0"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1"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2"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3"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4"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5"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6"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7"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8"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9"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4"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5"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6"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7"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8"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9"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0"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1"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2"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3"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4"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5"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6"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7"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8"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9"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0"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1"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3"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4"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5"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6"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7"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8"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9"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0"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1"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2"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3"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4"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5"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6"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7"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8"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9"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0"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1"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2"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3"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4"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5"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6"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7"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8"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9"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0"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1"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2"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3"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4"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5"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5"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6"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7"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9"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0"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1"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2"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3"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4"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5"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6"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7"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8"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9"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0"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1"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2"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3"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4"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5"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6"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0"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1"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2"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3"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4"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5"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6"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7"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8"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9"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0"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1"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6"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7"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8"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9"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0"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1"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2"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3"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4"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5"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6"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7"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8"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9"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0"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5"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6"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7"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8"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0"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1"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2"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3"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4"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5"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6"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7"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8"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9"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0"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1"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2"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0"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1"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2"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3"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4"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5"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2"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3"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4"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5"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6"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7"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8"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9"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0"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1"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2"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3"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4"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5"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6"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7"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8"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9"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1"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2"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3"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4"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5"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6"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7"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8"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9"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0"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1"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2"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3"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4"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5"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6"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7"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8"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9"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0"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1"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2"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3"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4"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5"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6"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7" name="Text Box 1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8" name="Text Box 2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9" name="Text Box 2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0" name="Text Box 2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1" name="Text Box 2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2" name="Text Box 2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3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3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3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3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9563100" y="47625"/>
          <a:ext cx="2419350" cy="9429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5" name="Text Box 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6" name="Text Box 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7" name="Text Box 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8" name="Text Box 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9" name="Text Box 1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0" name="Text Box 1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1" name="Text Box 1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2" name="Text Box 1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3" name="Text Box 1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4" name="Text Box 2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5" name="Text Box 2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6" name="Text Box 2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7" name="Text Box 2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8" name="Text Box 28"/>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9" name="Text Box 30"/>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0" name="Text Box 32"/>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1" name="Text Box 34"/>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2" name="Text Box 36"/>
        <xdr:cNvSpPr txBox="1">
          <a:spLocks noChangeArrowheads="1"/>
        </xdr:cNvSpPr>
      </xdr:nvSpPr>
      <xdr:spPr bwMode="auto">
        <a:xfrm>
          <a:off x="12334875" y="47625"/>
          <a:ext cx="1343025" cy="1257300"/>
        </a:xfrm>
        <a:prstGeom prst="rect">
          <a:avLst/>
        </a:prstGeom>
        <a:noFill/>
        <a:ln w="9525">
          <a:noFill/>
          <a:miter lim="800000"/>
          <a:headEnd/>
          <a:tailEnd/>
        </a:ln>
      </xdr:spPr>
    </xdr:sp>
    <xdr:clientData/>
  </xdr:twoCellAnchor>
  <xdr:twoCellAnchor editAs="oneCell">
    <xdr:from>
      <xdr:col>2</xdr:col>
      <xdr:colOff>1524000</xdr:colOff>
      <xdr:row>0</xdr:row>
      <xdr:rowOff>130479</xdr:rowOff>
    </xdr:from>
    <xdr:to>
      <xdr:col>6</xdr:col>
      <xdr:colOff>135890</xdr:colOff>
      <xdr:row>4</xdr:row>
      <xdr:rowOff>201029</xdr:rowOff>
    </xdr:to>
    <xdr:sp macro="" textlink="">
      <xdr:nvSpPr>
        <xdr:cNvPr id="2623" name="Text Box 1"/>
        <xdr:cNvSpPr txBox="1">
          <a:spLocks noChangeArrowheads="1"/>
        </xdr:cNvSpPr>
      </xdr:nvSpPr>
      <xdr:spPr bwMode="auto">
        <a:xfrm>
          <a:off x="7620000" y="130479"/>
          <a:ext cx="4018915" cy="12230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Вараської міської ради </a:t>
          </a:r>
        </a:p>
        <a:p>
          <a:pPr algn="l" rtl="0">
            <a:defRPr sz="1000"/>
          </a:pPr>
          <a:r>
            <a:rPr lang="ru-RU" sz="1800" b="0" i="0" u="none" strike="noStrike" baseline="0">
              <a:solidFill>
                <a:srgbClr val="000000"/>
              </a:solidFill>
              <a:latin typeface="Times New Roman"/>
              <a:cs typeface="Times New Roman"/>
            </a:rPr>
            <a:t>      __________2021 року № ________</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197471</xdr:colOff>
      <xdr:row>0</xdr:row>
      <xdr:rowOff>174238</xdr:rowOff>
    </xdr:from>
    <xdr:to>
      <xdr:col>6</xdr:col>
      <xdr:colOff>81311</xdr:colOff>
      <xdr:row>4</xdr:row>
      <xdr:rowOff>196308</xdr:rowOff>
    </xdr:to>
    <xdr:sp macro="" textlink="">
      <xdr:nvSpPr>
        <xdr:cNvPr id="2" name="Text Box 1"/>
        <xdr:cNvSpPr txBox="1">
          <a:spLocks noChangeArrowheads="1"/>
        </xdr:cNvSpPr>
      </xdr:nvSpPr>
      <xdr:spPr bwMode="auto">
        <a:xfrm>
          <a:off x="5331446" y="174238"/>
          <a:ext cx="3131865" cy="90789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564358</xdr:colOff>
      <xdr:row>3</xdr:row>
      <xdr:rowOff>161925</xdr:rowOff>
    </xdr:to>
    <xdr:sp macro="" textlink="">
      <xdr:nvSpPr>
        <xdr:cNvPr id="2" name="Text Box 1"/>
        <xdr:cNvSpPr txBox="1">
          <a:spLocks noChangeArrowheads="1"/>
        </xdr:cNvSpPr>
      </xdr:nvSpPr>
      <xdr:spPr bwMode="auto">
        <a:xfrm>
          <a:off x="12696825"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_____________  2021 року  № _____</a:t>
          </a:r>
          <a:endParaRPr lang="ru-RU" sz="1600" b="0" i="0" u="none" strike="noStrike" baseline="0">
            <a:solidFill>
              <a:srgbClr val="000000"/>
            </a:solidFill>
            <a:latin typeface="Times New Roman"/>
            <a:cs typeface="Times New Roman"/>
          </a:endParaRP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3" name="Text Box 2"/>
        <xdr:cNvSpPr txBox="1">
          <a:spLocks noChangeArrowheads="1"/>
        </xdr:cNvSpPr>
      </xdr:nvSpPr>
      <xdr:spPr bwMode="auto">
        <a:xfrm>
          <a:off x="3158490" y="0"/>
          <a:ext cx="11041378"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4" name="Text Box 3"/>
        <xdr:cNvSpPr txBox="1">
          <a:spLocks noChangeArrowheads="1"/>
        </xdr:cNvSpPr>
      </xdr:nvSpPr>
      <xdr:spPr bwMode="auto">
        <a:xfrm>
          <a:off x="2636520" y="1276350"/>
          <a:ext cx="10717530" cy="70485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156</xdr:row>
      <xdr:rowOff>257175</xdr:rowOff>
    </xdr:from>
    <xdr:to>
      <xdr:col>13</xdr:col>
      <xdr:colOff>333375</xdr:colOff>
      <xdr:row>156</xdr:row>
      <xdr:rowOff>676274</xdr:rowOff>
    </xdr:to>
    <xdr:sp macro="" textlink="">
      <xdr:nvSpPr>
        <xdr:cNvPr id="5" name="Rectangle 4"/>
        <xdr:cNvSpPr>
          <a:spLocks noChangeArrowheads="1"/>
        </xdr:cNvSpPr>
      </xdr:nvSpPr>
      <xdr:spPr bwMode="auto">
        <a:xfrm>
          <a:off x="4048125" y="18230850"/>
          <a:ext cx="1021080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uk-UA" sz="2000" b="0" i="0" u="none" strike="noStrike" baseline="0">
              <a:solidFill>
                <a:srgbClr val="000000"/>
              </a:solidFill>
              <a:latin typeface="Times New Roman"/>
              <a:cs typeface="Times New Roman"/>
            </a:rPr>
            <a:t>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2" name="Rectangle 1"/>
        <xdr:cNvSpPr>
          <a:spLocks noChangeArrowheads="1"/>
        </xdr:cNvSpPr>
      </xdr:nvSpPr>
      <xdr:spPr bwMode="auto">
        <a:xfrm>
          <a:off x="12483465" y="38100"/>
          <a:ext cx="4231138" cy="1353146"/>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_______________ 2021 року №____</a:t>
          </a: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3" name="Rectangle 2"/>
        <xdr:cNvSpPr>
          <a:spLocks noChangeArrowheads="1"/>
        </xdr:cNvSpPr>
      </xdr:nvSpPr>
      <xdr:spPr bwMode="auto">
        <a:xfrm>
          <a:off x="1304260" y="1068351"/>
          <a:ext cx="11145579" cy="1122178"/>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299040</xdr:colOff>
      <xdr:row>96</xdr:row>
      <xdr:rowOff>228600</xdr:rowOff>
    </xdr:from>
    <xdr:to>
      <xdr:col>6</xdr:col>
      <xdr:colOff>1104902</xdr:colOff>
      <xdr:row>98</xdr:row>
      <xdr:rowOff>0</xdr:rowOff>
    </xdr:to>
    <xdr:sp macro="" textlink="">
      <xdr:nvSpPr>
        <xdr:cNvPr id="4" name="Rectangle 3"/>
        <xdr:cNvSpPr>
          <a:spLocks noChangeArrowheads="1"/>
        </xdr:cNvSpPr>
      </xdr:nvSpPr>
      <xdr:spPr bwMode="auto">
        <a:xfrm>
          <a:off x="3347040" y="29946600"/>
          <a:ext cx="10083212" cy="8858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a:t>
          </a:r>
          <a:r>
            <a:rPr lang="en-US" sz="2000" b="0" i="0" u="none" strike="noStrike" baseline="0">
              <a:solidFill>
                <a:srgbClr val="000000"/>
              </a:solidFill>
              <a:latin typeface="Times New Roman"/>
              <a:cs typeface="Times New Roman"/>
            </a:rPr>
            <a:t>                                  </a:t>
          </a:r>
          <a:r>
            <a:rPr lang="ru-RU" sz="2000" b="0" i="0" u="none" strike="noStrike" baseline="0">
              <a:solidFill>
                <a:srgbClr val="000000"/>
              </a:solidFill>
              <a:latin typeface="Times New Roman"/>
              <a:cs typeface="Times New Roman"/>
            </a:rPr>
            <a:t>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15725"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829253</xdr:colOff>
      <xdr:row>3</xdr:row>
      <xdr:rowOff>428394</xdr:rowOff>
    </xdr:from>
    <xdr:to>
      <xdr:col>8</xdr:col>
      <xdr:colOff>545406</xdr:colOff>
      <xdr:row>7</xdr:row>
      <xdr:rowOff>23090</xdr:rowOff>
    </xdr:to>
    <xdr:sp macro="" textlink="">
      <xdr:nvSpPr>
        <xdr:cNvPr id="3" name="Rectangle 2"/>
        <xdr:cNvSpPr>
          <a:spLocks noChangeArrowheads="1"/>
        </xdr:cNvSpPr>
      </xdr:nvSpPr>
      <xdr:spPr bwMode="auto">
        <a:xfrm>
          <a:off x="829253" y="914169"/>
          <a:ext cx="13136878" cy="966296"/>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638175</xdr:colOff>
      <xdr:row>95</xdr:row>
      <xdr:rowOff>419099</xdr:rowOff>
    </xdr:from>
    <xdr:to>
      <xdr:col>10</xdr:col>
      <xdr:colOff>28575</xdr:colOff>
      <xdr:row>95</xdr:row>
      <xdr:rowOff>1114424</xdr:rowOff>
    </xdr:to>
    <xdr:sp macro="" textlink="">
      <xdr:nvSpPr>
        <xdr:cNvPr id="4" name="Rectangle 3"/>
        <xdr:cNvSpPr>
          <a:spLocks noChangeArrowheads="1"/>
        </xdr:cNvSpPr>
      </xdr:nvSpPr>
      <xdr:spPr bwMode="auto">
        <a:xfrm>
          <a:off x="638175" y="28346399"/>
          <a:ext cx="13487400" cy="695325"/>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762001</xdr:colOff>
      <xdr:row>0</xdr:row>
      <xdr:rowOff>84667</xdr:rowOff>
    </xdr:from>
    <xdr:to>
      <xdr:col>9</xdr:col>
      <xdr:colOff>552451</xdr:colOff>
      <xdr:row>3</xdr:row>
      <xdr:rowOff>481542</xdr:rowOff>
    </xdr:to>
    <xdr:sp macro="" textlink="">
      <xdr:nvSpPr>
        <xdr:cNvPr id="5" name="Text Box 1"/>
        <xdr:cNvSpPr txBox="1">
          <a:spLocks noChangeArrowheads="1"/>
        </xdr:cNvSpPr>
      </xdr:nvSpPr>
      <xdr:spPr bwMode="auto">
        <a:xfrm>
          <a:off x="12058651" y="8466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p>
        <a:p>
          <a:pPr algn="l" rtl="0">
            <a:defRPr sz="1000"/>
          </a:pP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_______________ 2021 року  №____</a:t>
          </a:r>
        </a:p>
        <a:p>
          <a:pPr algn="l" rtl="0">
            <a:defRPr sz="1000"/>
          </a:pPr>
          <a:endParaRPr lang="ru-RU" sz="1400" b="0" i="0" u="none" strike="noStrike" baseline="0">
            <a:solidFill>
              <a:srgbClr val="000000"/>
            </a:solidFill>
            <a:latin typeface="Times New Roman"/>
            <a:cs typeface="Times New Roman"/>
          </a:endParaRP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tabSelected="1" view="pageBreakPreview" topLeftCell="A89" zoomScale="60" zoomScaleNormal="100" workbookViewId="0">
      <selection activeCell="C102" sqref="C102"/>
    </sheetView>
  </sheetViews>
  <sheetFormatPr defaultColWidth="9.140625" defaultRowHeight="12.75" x14ac:dyDescent="0.2"/>
  <cols>
    <col min="1" max="1" width="14.7109375" style="1" customWidth="1"/>
    <col min="2" max="2" width="77.7109375" style="1" customWidth="1"/>
    <col min="3" max="3" width="21.85546875" style="1" customWidth="1"/>
    <col min="4" max="4" width="22.140625" style="1" customWidth="1"/>
    <col min="5" max="5" width="16.85546875" style="1" customWidth="1"/>
    <col min="6" max="6" width="19.28515625" style="1" customWidth="1"/>
    <col min="7" max="7" width="16.28515625" style="1" customWidth="1"/>
    <col min="8" max="16384" width="9.140625" style="1"/>
  </cols>
  <sheetData>
    <row r="1" spans="1:6" ht="22.5" customHeight="1" x14ac:dyDescent="0.4">
      <c r="A1" s="349"/>
      <c r="B1" s="350"/>
      <c r="C1" s="715"/>
      <c r="D1" s="715"/>
      <c r="E1" s="715"/>
      <c r="F1" s="715"/>
    </row>
    <row r="2" spans="1:6" ht="21.75" customHeight="1" x14ac:dyDescent="0.4">
      <c r="A2" s="349"/>
      <c r="B2" s="350"/>
      <c r="C2" s="715" t="s">
        <v>463</v>
      </c>
      <c r="D2" s="715"/>
      <c r="E2" s="715"/>
      <c r="F2" s="715"/>
    </row>
    <row r="3" spans="1:6" ht="33.75" customHeight="1" x14ac:dyDescent="0.4">
      <c r="A3" s="349"/>
      <c r="B3" s="351"/>
      <c r="C3" s="352"/>
      <c r="D3" s="715"/>
      <c r="E3" s="715"/>
      <c r="F3" s="715"/>
    </row>
    <row r="4" spans="1:6" ht="22.5" customHeight="1" x14ac:dyDescent="0.4">
      <c r="A4" s="716" t="s">
        <v>6</v>
      </c>
      <c r="B4" s="717"/>
      <c r="C4" s="352"/>
      <c r="D4" s="352"/>
      <c r="E4" s="352"/>
      <c r="F4" s="352"/>
    </row>
    <row r="5" spans="1:6" ht="27" customHeight="1" x14ac:dyDescent="0.35">
      <c r="A5" s="718" t="s">
        <v>5</v>
      </c>
      <c r="B5" s="718"/>
      <c r="C5" s="349"/>
      <c r="D5" s="349"/>
      <c r="E5" s="349"/>
      <c r="F5" s="349"/>
    </row>
    <row r="6" spans="1:6" ht="85.9" customHeight="1" x14ac:dyDescent="0.45">
      <c r="A6" s="714" t="s">
        <v>464</v>
      </c>
      <c r="B6" s="714"/>
      <c r="C6" s="714"/>
      <c r="D6" s="714"/>
      <c r="E6" s="714"/>
      <c r="F6" s="714"/>
    </row>
    <row r="7" spans="1:6" ht="49.5" customHeight="1" x14ac:dyDescent="0.2">
      <c r="A7" s="708" t="s">
        <v>465</v>
      </c>
      <c r="B7" s="708"/>
      <c r="C7" s="708"/>
      <c r="D7" s="708"/>
      <c r="E7" s="708"/>
      <c r="F7" s="708"/>
    </row>
    <row r="8" spans="1:6" ht="23.25" customHeight="1" x14ac:dyDescent="0.3">
      <c r="A8" s="353"/>
      <c r="B8" s="353"/>
      <c r="C8" s="353"/>
      <c r="D8" s="353"/>
      <c r="E8" s="353"/>
      <c r="F8" s="354" t="s">
        <v>0</v>
      </c>
    </row>
    <row r="9" spans="1:6" ht="56.25" customHeight="1" x14ac:dyDescent="0.2">
      <c r="A9" s="709" t="s">
        <v>466</v>
      </c>
      <c r="B9" s="711" t="s">
        <v>467</v>
      </c>
      <c r="C9" s="711" t="s">
        <v>4</v>
      </c>
      <c r="D9" s="711" t="s">
        <v>1</v>
      </c>
      <c r="E9" s="711" t="s">
        <v>2</v>
      </c>
      <c r="F9" s="713"/>
    </row>
    <row r="10" spans="1:6" ht="61.5" customHeight="1" x14ac:dyDescent="0.2">
      <c r="A10" s="710"/>
      <c r="B10" s="712"/>
      <c r="C10" s="712"/>
      <c r="D10" s="712"/>
      <c r="E10" s="355" t="s">
        <v>4</v>
      </c>
      <c r="F10" s="356" t="s">
        <v>468</v>
      </c>
    </row>
    <row r="11" spans="1:6" ht="17.25" customHeight="1" x14ac:dyDescent="0.2">
      <c r="A11" s="357">
        <v>1</v>
      </c>
      <c r="B11" s="358">
        <v>2</v>
      </c>
      <c r="C11" s="358" t="s">
        <v>469</v>
      </c>
      <c r="D11" s="359">
        <v>4</v>
      </c>
      <c r="E11" s="359">
        <v>5</v>
      </c>
      <c r="F11" s="360">
        <v>6</v>
      </c>
    </row>
    <row r="12" spans="1:6" ht="30" hidden="1" customHeight="1" x14ac:dyDescent="0.35">
      <c r="A12" s="361">
        <v>10000000</v>
      </c>
      <c r="B12" s="362" t="s">
        <v>470</v>
      </c>
      <c r="C12" s="363">
        <f>SUM(D12:E12)</f>
        <v>0</v>
      </c>
      <c r="D12" s="364">
        <f>SUM(D49,D31,D25,D13,D21)</f>
        <v>0</v>
      </c>
      <c r="E12" s="365">
        <f>SUM(E49)</f>
        <v>0</v>
      </c>
      <c r="F12" s="366"/>
    </row>
    <row r="13" spans="1:6" ht="48" hidden="1" customHeight="1" x14ac:dyDescent="0.4">
      <c r="A13" s="361">
        <v>11000000</v>
      </c>
      <c r="B13" s="362" t="s">
        <v>471</v>
      </c>
      <c r="C13" s="363">
        <f>SUM(D13)</f>
        <v>0</v>
      </c>
      <c r="D13" s="364">
        <f>SUM(D14,D19)</f>
        <v>0</v>
      </c>
      <c r="E13" s="367"/>
      <c r="F13" s="368"/>
    </row>
    <row r="14" spans="1:6" ht="30" hidden="1" customHeight="1" x14ac:dyDescent="0.4">
      <c r="A14" s="361">
        <v>11010000</v>
      </c>
      <c r="B14" s="362" t="s">
        <v>472</v>
      </c>
      <c r="C14" s="363">
        <f>SUM(D14)</f>
        <v>0</v>
      </c>
      <c r="D14" s="364">
        <f>SUM(D15:D18)</f>
        <v>0</v>
      </c>
      <c r="E14" s="367"/>
      <c r="F14" s="368"/>
    </row>
    <row r="15" spans="1:6" ht="78" hidden="1" customHeight="1" x14ac:dyDescent="0.4">
      <c r="A15" s="369">
        <v>11010100</v>
      </c>
      <c r="B15" s="370" t="s">
        <v>473</v>
      </c>
      <c r="C15" s="371">
        <f>SUM(D15)</f>
        <v>0</v>
      </c>
      <c r="D15" s="371"/>
      <c r="E15" s="367"/>
      <c r="F15" s="368"/>
    </row>
    <row r="16" spans="1:6" ht="101.25" hidden="1" customHeight="1" x14ac:dyDescent="0.4">
      <c r="A16" s="369">
        <v>11010200</v>
      </c>
      <c r="B16" s="370" t="s">
        <v>474</v>
      </c>
      <c r="C16" s="371">
        <f t="shared" ref="C16:C30" si="0">SUM(D16)</f>
        <v>0</v>
      </c>
      <c r="D16" s="371"/>
      <c r="E16" s="367"/>
      <c r="F16" s="368"/>
    </row>
    <row r="17" spans="1:7" ht="83.25" hidden="1" customHeight="1" x14ac:dyDescent="0.4">
      <c r="A17" s="369">
        <v>11010400</v>
      </c>
      <c r="B17" s="370" t="s">
        <v>475</v>
      </c>
      <c r="C17" s="371">
        <f t="shared" si="0"/>
        <v>0</v>
      </c>
      <c r="D17" s="371"/>
      <c r="E17" s="367"/>
      <c r="F17" s="368"/>
    </row>
    <row r="18" spans="1:7" ht="53.25" hidden="1" customHeight="1" x14ac:dyDescent="0.4">
      <c r="A18" s="369">
        <v>11010500</v>
      </c>
      <c r="B18" s="370" t="s">
        <v>476</v>
      </c>
      <c r="C18" s="371">
        <f t="shared" si="0"/>
        <v>0</v>
      </c>
      <c r="D18" s="371"/>
      <c r="E18" s="367"/>
      <c r="F18" s="368"/>
    </row>
    <row r="19" spans="1:7" ht="27.75" hidden="1" customHeight="1" x14ac:dyDescent="0.4">
      <c r="A19" s="372">
        <v>11020000</v>
      </c>
      <c r="B19" s="373" t="s">
        <v>477</v>
      </c>
      <c r="C19" s="374">
        <f>SUM(D19)</f>
        <v>0</v>
      </c>
      <c r="D19" s="374">
        <f>SUM(D20)</f>
        <v>0</v>
      </c>
      <c r="E19" s="367"/>
      <c r="F19" s="368"/>
    </row>
    <row r="20" spans="1:7" ht="52.5" hidden="1" customHeight="1" x14ac:dyDescent="0.4">
      <c r="A20" s="375">
        <v>11020200</v>
      </c>
      <c r="B20" s="376" t="s">
        <v>478</v>
      </c>
      <c r="C20" s="371">
        <f t="shared" si="0"/>
        <v>0</v>
      </c>
      <c r="D20" s="371"/>
      <c r="E20" s="367"/>
      <c r="F20" s="368"/>
    </row>
    <row r="21" spans="1:7" ht="52.5" hidden="1" customHeight="1" x14ac:dyDescent="0.4">
      <c r="A21" s="372">
        <v>13000000</v>
      </c>
      <c r="B21" s="377" t="s">
        <v>479</v>
      </c>
      <c r="C21" s="374">
        <f>SUM(D21)</f>
        <v>0</v>
      </c>
      <c r="D21" s="374">
        <f>SUM(D22)</f>
        <v>0</v>
      </c>
      <c r="E21" s="367"/>
      <c r="F21" s="368"/>
    </row>
    <row r="22" spans="1:7" ht="52.5" hidden="1" customHeight="1" x14ac:dyDescent="0.4">
      <c r="A22" s="372">
        <v>13010000</v>
      </c>
      <c r="B22" s="377" t="s">
        <v>480</v>
      </c>
      <c r="C22" s="374">
        <f>SUM(D22)</f>
        <v>0</v>
      </c>
      <c r="D22" s="374">
        <f>SUM(D23:D24)</f>
        <v>0</v>
      </c>
      <c r="E22" s="367"/>
      <c r="F22" s="368"/>
    </row>
    <row r="23" spans="1:7" ht="78.75" hidden="1" customHeight="1" x14ac:dyDescent="0.4">
      <c r="A23" s="375">
        <v>13010100</v>
      </c>
      <c r="B23" s="376" t="s">
        <v>481</v>
      </c>
      <c r="C23" s="371">
        <f>SUM(D23)</f>
        <v>0</v>
      </c>
      <c r="D23" s="371"/>
      <c r="E23" s="367"/>
      <c r="F23" s="368"/>
    </row>
    <row r="24" spans="1:7" ht="99.75" hidden="1" customHeight="1" x14ac:dyDescent="0.4">
      <c r="A24" s="375">
        <v>13010200</v>
      </c>
      <c r="B24" s="376" t="s">
        <v>482</v>
      </c>
      <c r="C24" s="371">
        <f>SUM(D24)</f>
        <v>0</v>
      </c>
      <c r="D24" s="371"/>
      <c r="E24" s="367"/>
      <c r="F24" s="368"/>
    </row>
    <row r="25" spans="1:7" ht="30" hidden="1" customHeight="1" x14ac:dyDescent="0.4">
      <c r="A25" s="361">
        <v>14000000</v>
      </c>
      <c r="B25" s="378" t="s">
        <v>483</v>
      </c>
      <c r="C25" s="379">
        <f>SUM(D25)</f>
        <v>0</v>
      </c>
      <c r="D25" s="374">
        <f>SUM(D30,D26,D28)</f>
        <v>0</v>
      </c>
      <c r="E25" s="371"/>
      <c r="F25" s="380"/>
    </row>
    <row r="26" spans="1:7" ht="51.75" hidden="1" customHeight="1" x14ac:dyDescent="0.4">
      <c r="A26" s="369">
        <v>14020000</v>
      </c>
      <c r="B26" s="381" t="s">
        <v>484</v>
      </c>
      <c r="C26" s="371">
        <f>SUM(C27)</f>
        <v>0</v>
      </c>
      <c r="D26" s="371"/>
      <c r="E26" s="371"/>
      <c r="F26" s="380"/>
      <c r="G26" s="382"/>
    </row>
    <row r="27" spans="1:7" ht="30" hidden="1" customHeight="1" x14ac:dyDescent="0.4">
      <c r="A27" s="369">
        <v>14021900</v>
      </c>
      <c r="B27" s="370" t="s">
        <v>485</v>
      </c>
      <c r="C27" s="371">
        <f>SUM(D27)</f>
        <v>0</v>
      </c>
      <c r="D27" s="371"/>
      <c r="E27" s="371"/>
      <c r="F27" s="380"/>
    </row>
    <row r="28" spans="1:7" ht="49.5" hidden="1" customHeight="1" x14ac:dyDescent="0.4">
      <c r="A28" s="369">
        <v>14030000</v>
      </c>
      <c r="B28" s="381" t="s">
        <v>486</v>
      </c>
      <c r="C28" s="371">
        <f>SUM(C29)</f>
        <v>0</v>
      </c>
      <c r="D28" s="371"/>
      <c r="E28" s="371"/>
      <c r="F28" s="380"/>
    </row>
    <row r="29" spans="1:7" ht="30" hidden="1" customHeight="1" x14ac:dyDescent="0.4">
      <c r="A29" s="369">
        <v>14031900</v>
      </c>
      <c r="B29" s="370" t="s">
        <v>485</v>
      </c>
      <c r="C29" s="371">
        <f>SUM(D29)</f>
        <v>0</v>
      </c>
      <c r="D29" s="371"/>
      <c r="E29" s="371"/>
      <c r="F29" s="380"/>
    </row>
    <row r="30" spans="1:7" ht="47.25" hidden="1" customHeight="1" x14ac:dyDescent="0.4">
      <c r="A30" s="369">
        <v>14040000</v>
      </c>
      <c r="B30" s="370" t="s">
        <v>487</v>
      </c>
      <c r="C30" s="371">
        <f t="shared" si="0"/>
        <v>0</v>
      </c>
      <c r="D30" s="371"/>
      <c r="E30" s="371"/>
      <c r="F30" s="380"/>
    </row>
    <row r="31" spans="1:7" ht="27" hidden="1" customHeight="1" x14ac:dyDescent="0.35">
      <c r="A31" s="361">
        <v>18000000</v>
      </c>
      <c r="B31" s="362" t="s">
        <v>488</v>
      </c>
      <c r="C31" s="379">
        <f>SUM(D31)</f>
        <v>0</v>
      </c>
      <c r="D31" s="374">
        <f>SUM(D45,D42,D32)</f>
        <v>0</v>
      </c>
      <c r="E31" s="374"/>
      <c r="F31" s="366"/>
    </row>
    <row r="32" spans="1:7" ht="26.25" hidden="1" customHeight="1" x14ac:dyDescent="0.35">
      <c r="A32" s="361">
        <v>18010000</v>
      </c>
      <c r="B32" s="383" t="s">
        <v>489</v>
      </c>
      <c r="C32" s="379">
        <f>SUM(D32)</f>
        <v>0</v>
      </c>
      <c r="D32" s="374">
        <f>SUM(D33:D41)</f>
        <v>0</v>
      </c>
      <c r="E32" s="374"/>
      <c r="F32" s="366"/>
    </row>
    <row r="33" spans="1:7" ht="75.75" hidden="1" customHeight="1" x14ac:dyDescent="0.4">
      <c r="A33" s="369">
        <v>18010100</v>
      </c>
      <c r="B33" s="384" t="s">
        <v>490</v>
      </c>
      <c r="C33" s="371">
        <f t="shared" ref="C33:C48" si="1">SUM(D33)</f>
        <v>0</v>
      </c>
      <c r="D33" s="371"/>
      <c r="E33" s="371"/>
      <c r="F33" s="385"/>
      <c r="G33" s="386"/>
    </row>
    <row r="34" spans="1:7" ht="75" hidden="1" customHeight="1" x14ac:dyDescent="0.4">
      <c r="A34" s="369">
        <v>18010200</v>
      </c>
      <c r="B34" s="384" t="s">
        <v>491</v>
      </c>
      <c r="C34" s="371">
        <f t="shared" si="1"/>
        <v>0</v>
      </c>
      <c r="D34" s="371"/>
      <c r="E34" s="371"/>
      <c r="F34" s="385"/>
      <c r="G34" s="387"/>
    </row>
    <row r="35" spans="1:7" ht="72" hidden="1" customHeight="1" x14ac:dyDescent="0.4">
      <c r="A35" s="369">
        <v>18010300</v>
      </c>
      <c r="B35" s="388" t="s">
        <v>492</v>
      </c>
      <c r="C35" s="371">
        <f t="shared" si="1"/>
        <v>0</v>
      </c>
      <c r="D35" s="371"/>
      <c r="E35" s="371"/>
      <c r="F35" s="385"/>
      <c r="G35" s="387"/>
    </row>
    <row r="36" spans="1:7" ht="69" hidden="1" customHeight="1" x14ac:dyDescent="0.4">
      <c r="A36" s="369">
        <v>18010400</v>
      </c>
      <c r="B36" s="388" t="s">
        <v>493</v>
      </c>
      <c r="C36" s="371">
        <f t="shared" si="1"/>
        <v>0</v>
      </c>
      <c r="D36" s="371"/>
      <c r="E36" s="371"/>
      <c r="F36" s="385"/>
      <c r="G36" s="387"/>
    </row>
    <row r="37" spans="1:7" ht="30" hidden="1" customHeight="1" x14ac:dyDescent="0.4">
      <c r="A37" s="369">
        <v>18010500</v>
      </c>
      <c r="B37" s="389" t="s">
        <v>494</v>
      </c>
      <c r="C37" s="371">
        <f t="shared" si="1"/>
        <v>0</v>
      </c>
      <c r="D37" s="371"/>
      <c r="E37" s="390"/>
      <c r="F37" s="380"/>
      <c r="G37" s="386"/>
    </row>
    <row r="38" spans="1:7" ht="30" hidden="1" customHeight="1" x14ac:dyDescent="0.4">
      <c r="A38" s="369">
        <v>18010600</v>
      </c>
      <c r="B38" s="389" t="s">
        <v>495</v>
      </c>
      <c r="C38" s="371">
        <f t="shared" si="1"/>
        <v>0</v>
      </c>
      <c r="D38" s="371"/>
      <c r="E38" s="390"/>
      <c r="F38" s="380"/>
    </row>
    <row r="39" spans="1:7" ht="30" hidden="1" customHeight="1" x14ac:dyDescent="0.4">
      <c r="A39" s="369">
        <v>18010700</v>
      </c>
      <c r="B39" s="389" t="s">
        <v>496</v>
      </c>
      <c r="C39" s="371">
        <f t="shared" si="1"/>
        <v>0</v>
      </c>
      <c r="D39" s="371"/>
      <c r="E39" s="390"/>
      <c r="F39" s="380"/>
    </row>
    <row r="40" spans="1:7" ht="30" hidden="1" customHeight="1" x14ac:dyDescent="0.4">
      <c r="A40" s="369">
        <v>18010900</v>
      </c>
      <c r="B40" s="389" t="s">
        <v>497</v>
      </c>
      <c r="C40" s="371">
        <f t="shared" si="1"/>
        <v>0</v>
      </c>
      <c r="D40" s="371"/>
      <c r="E40" s="390"/>
      <c r="F40" s="380"/>
    </row>
    <row r="41" spans="1:7" ht="30" hidden="1" customHeight="1" x14ac:dyDescent="0.4">
      <c r="A41" s="369">
        <v>18011000</v>
      </c>
      <c r="B41" s="389" t="s">
        <v>498</v>
      </c>
      <c r="C41" s="371">
        <f t="shared" si="1"/>
        <v>0</v>
      </c>
      <c r="D41" s="371"/>
      <c r="E41" s="390"/>
      <c r="F41" s="380"/>
    </row>
    <row r="42" spans="1:7" ht="30" hidden="1" customHeight="1" x14ac:dyDescent="0.4">
      <c r="A42" s="372">
        <v>18030000</v>
      </c>
      <c r="B42" s="378" t="s">
        <v>499</v>
      </c>
      <c r="C42" s="364">
        <f>SUM(D42)</f>
        <v>0</v>
      </c>
      <c r="D42" s="374">
        <f>SUM(D43:D44)</f>
        <v>0</v>
      </c>
      <c r="E42" s="390"/>
      <c r="F42" s="380"/>
    </row>
    <row r="43" spans="1:7" ht="27" hidden="1" customHeight="1" x14ac:dyDescent="0.4">
      <c r="A43" s="375">
        <v>18030100</v>
      </c>
      <c r="B43" s="370" t="s">
        <v>500</v>
      </c>
      <c r="C43" s="371">
        <f t="shared" si="1"/>
        <v>0</v>
      </c>
      <c r="D43" s="371"/>
      <c r="E43" s="390"/>
      <c r="F43" s="380"/>
    </row>
    <row r="44" spans="1:7" ht="47.25" hidden="1" customHeight="1" x14ac:dyDescent="0.4">
      <c r="A44" s="375" t="s">
        <v>501</v>
      </c>
      <c r="B44" s="370" t="s">
        <v>502</v>
      </c>
      <c r="C44" s="371">
        <f t="shared" si="1"/>
        <v>0</v>
      </c>
      <c r="D44" s="371"/>
      <c r="E44" s="390"/>
      <c r="F44" s="380"/>
    </row>
    <row r="45" spans="1:7" ht="24.75" hidden="1" customHeight="1" x14ac:dyDescent="0.35">
      <c r="A45" s="361">
        <v>18050000</v>
      </c>
      <c r="B45" s="362" t="s">
        <v>503</v>
      </c>
      <c r="C45" s="364">
        <f>SUM(D45)</f>
        <v>0</v>
      </c>
      <c r="D45" s="374">
        <f>SUM(D46:D48)</f>
        <v>0</v>
      </c>
      <c r="E45" s="374"/>
      <c r="F45" s="366"/>
    </row>
    <row r="46" spans="1:7" ht="30" hidden="1" customHeight="1" x14ac:dyDescent="0.4">
      <c r="A46" s="369">
        <v>18050300</v>
      </c>
      <c r="B46" s="391" t="s">
        <v>504</v>
      </c>
      <c r="C46" s="371">
        <f t="shared" si="1"/>
        <v>0</v>
      </c>
      <c r="D46" s="371"/>
      <c r="E46" s="371"/>
      <c r="F46" s="385"/>
    </row>
    <row r="47" spans="1:7" ht="30" hidden="1" customHeight="1" x14ac:dyDescent="0.4">
      <c r="A47" s="369">
        <v>18050400</v>
      </c>
      <c r="B47" s="391" t="s">
        <v>505</v>
      </c>
      <c r="C47" s="371">
        <f t="shared" si="1"/>
        <v>0</v>
      </c>
      <c r="D47" s="371"/>
      <c r="E47" s="371"/>
      <c r="F47" s="385"/>
    </row>
    <row r="48" spans="1:7" ht="105.75" hidden="1" customHeight="1" x14ac:dyDescent="0.4">
      <c r="A48" s="369">
        <v>18050500</v>
      </c>
      <c r="B48" s="370" t="s">
        <v>506</v>
      </c>
      <c r="C48" s="371">
        <f t="shared" si="1"/>
        <v>0</v>
      </c>
      <c r="D48" s="371"/>
      <c r="E48" s="371"/>
      <c r="F48" s="385"/>
    </row>
    <row r="49" spans="1:7" ht="30" hidden="1" customHeight="1" x14ac:dyDescent="0.35">
      <c r="A49" s="361">
        <v>19000000</v>
      </c>
      <c r="B49" s="392" t="s">
        <v>507</v>
      </c>
      <c r="C49" s="364">
        <f>SUM(E49)</f>
        <v>0</v>
      </c>
      <c r="D49" s="374"/>
      <c r="E49" s="374">
        <f>SUM(E50)</f>
        <v>0</v>
      </c>
      <c r="F49" s="366"/>
    </row>
    <row r="50" spans="1:7" ht="27" hidden="1" customHeight="1" x14ac:dyDescent="0.35">
      <c r="A50" s="361">
        <v>19010000</v>
      </c>
      <c r="B50" s="392" t="s">
        <v>508</v>
      </c>
      <c r="C50" s="364">
        <f>SUM(E50)</f>
        <v>0</v>
      </c>
      <c r="D50" s="374"/>
      <c r="E50" s="374">
        <f>SUM(E51:E53)</f>
        <v>0</v>
      </c>
      <c r="F50" s="366"/>
    </row>
    <row r="51" spans="1:7" ht="51.75" hidden="1" customHeight="1" x14ac:dyDescent="0.4">
      <c r="A51" s="369">
        <v>19010100</v>
      </c>
      <c r="B51" s="370" t="s">
        <v>509</v>
      </c>
      <c r="C51" s="393">
        <f>SUM(E51)</f>
        <v>0</v>
      </c>
      <c r="D51" s="371"/>
      <c r="E51" s="371"/>
      <c r="F51" s="385"/>
    </row>
    <row r="52" spans="1:7" ht="50.25" hidden="1" customHeight="1" x14ac:dyDescent="0.4">
      <c r="A52" s="369">
        <v>19010200</v>
      </c>
      <c r="B52" s="370" t="s">
        <v>510</v>
      </c>
      <c r="C52" s="393">
        <f>SUM(E52)</f>
        <v>0</v>
      </c>
      <c r="D52" s="371"/>
      <c r="E52" s="371"/>
      <c r="F52" s="385"/>
    </row>
    <row r="53" spans="1:7" ht="78" hidden="1" customHeight="1" x14ac:dyDescent="0.4">
      <c r="A53" s="369">
        <v>19010300</v>
      </c>
      <c r="B53" s="394" t="s">
        <v>511</v>
      </c>
      <c r="C53" s="393">
        <f>SUM(E53)</f>
        <v>0</v>
      </c>
      <c r="D53" s="371"/>
      <c r="E53" s="371"/>
      <c r="F53" s="385"/>
    </row>
    <row r="54" spans="1:7" ht="30" hidden="1" customHeight="1" x14ac:dyDescent="0.4">
      <c r="A54" s="361">
        <v>20000000</v>
      </c>
      <c r="B54" s="362" t="s">
        <v>512</v>
      </c>
      <c r="C54" s="379">
        <f>SUM(D54,E54)</f>
        <v>0</v>
      </c>
      <c r="D54" s="374">
        <f>SUM(D72,D62,D55)</f>
        <v>0</v>
      </c>
      <c r="E54" s="365">
        <f>SUM(E72,E76)</f>
        <v>0</v>
      </c>
      <c r="F54" s="380"/>
      <c r="G54" s="386"/>
    </row>
    <row r="55" spans="1:7" ht="54" hidden="1" customHeight="1" x14ac:dyDescent="0.4">
      <c r="A55" s="361">
        <v>21000000</v>
      </c>
      <c r="B55" s="362" t="s">
        <v>513</v>
      </c>
      <c r="C55" s="379">
        <f>SUM(C56,C59,C58)</f>
        <v>0</v>
      </c>
      <c r="D55" s="374">
        <f>SUM(D56,D59,D58)</f>
        <v>0</v>
      </c>
      <c r="E55" s="390"/>
      <c r="F55" s="380"/>
    </row>
    <row r="56" spans="1:7" ht="143.25" hidden="1" customHeight="1" x14ac:dyDescent="0.4">
      <c r="A56" s="361">
        <v>21010000</v>
      </c>
      <c r="B56" s="395" t="s">
        <v>514</v>
      </c>
      <c r="C56" s="379">
        <f t="shared" ref="C56:C63" si="2">SUM(D56)</f>
        <v>0</v>
      </c>
      <c r="D56" s="374">
        <f>SUM(D57)</f>
        <v>0</v>
      </c>
      <c r="E56" s="390"/>
      <c r="F56" s="380"/>
      <c r="G56" s="396"/>
    </row>
    <row r="57" spans="1:7" s="397" customFormat="1" ht="76.5" hidden="1" customHeight="1" x14ac:dyDescent="0.4">
      <c r="A57" s="369">
        <v>21010300</v>
      </c>
      <c r="B57" s="389" t="s">
        <v>515</v>
      </c>
      <c r="C57" s="371">
        <f>SUM(D57)</f>
        <v>0</v>
      </c>
      <c r="D57" s="371"/>
      <c r="E57" s="390"/>
      <c r="F57" s="380"/>
    </row>
    <row r="58" spans="1:7" s="397" customFormat="1" ht="46.5" hidden="1" customHeight="1" x14ac:dyDescent="0.4">
      <c r="A58" s="369">
        <v>21050000</v>
      </c>
      <c r="B58" s="381" t="s">
        <v>516</v>
      </c>
      <c r="C58" s="371">
        <f>SUM(D58)</f>
        <v>0</v>
      </c>
      <c r="D58" s="371"/>
      <c r="E58" s="390"/>
      <c r="F58" s="398"/>
    </row>
    <row r="59" spans="1:7" ht="27.75" hidden="1" customHeight="1" x14ac:dyDescent="0.35">
      <c r="A59" s="361">
        <v>21080000</v>
      </c>
      <c r="B59" s="362" t="s">
        <v>517</v>
      </c>
      <c r="C59" s="379">
        <f t="shared" si="2"/>
        <v>0</v>
      </c>
      <c r="D59" s="374">
        <f>SUM(D60:D61)</f>
        <v>0</v>
      </c>
      <c r="E59" s="399"/>
      <c r="F59" s="398"/>
    </row>
    <row r="60" spans="1:7" ht="28.5" hidden="1" customHeight="1" x14ac:dyDescent="0.4">
      <c r="A60" s="369">
        <v>21081100</v>
      </c>
      <c r="B60" s="389" t="s">
        <v>518</v>
      </c>
      <c r="C60" s="371">
        <f>SUM(D60)</f>
        <v>0</v>
      </c>
      <c r="D60" s="371"/>
      <c r="E60" s="390"/>
      <c r="F60" s="380"/>
    </row>
    <row r="61" spans="1:7" ht="75.75" hidden="1" customHeight="1" x14ac:dyDescent="0.4">
      <c r="A61" s="369">
        <v>21081500</v>
      </c>
      <c r="B61" s="389" t="s">
        <v>519</v>
      </c>
      <c r="C61" s="371">
        <f>SUM(D61)</f>
        <v>0</v>
      </c>
      <c r="D61" s="371"/>
      <c r="E61" s="390"/>
      <c r="F61" s="380"/>
    </row>
    <row r="62" spans="1:7" ht="52.5" hidden="1" customHeight="1" x14ac:dyDescent="0.4">
      <c r="A62" s="361">
        <v>22000000</v>
      </c>
      <c r="B62" s="362" t="s">
        <v>520</v>
      </c>
      <c r="C62" s="379">
        <f t="shared" si="2"/>
        <v>0</v>
      </c>
      <c r="D62" s="374">
        <f>SUM(D69,D67,D63)</f>
        <v>0</v>
      </c>
      <c r="E62" s="390"/>
      <c r="F62" s="380"/>
    </row>
    <row r="63" spans="1:7" ht="30" hidden="1" customHeight="1" x14ac:dyDescent="0.4">
      <c r="A63" s="361">
        <v>22010000</v>
      </c>
      <c r="B63" s="362" t="s">
        <v>521</v>
      </c>
      <c r="C63" s="379">
        <f t="shared" si="2"/>
        <v>0</v>
      </c>
      <c r="D63" s="374">
        <f>SUM(D64:D66)</f>
        <v>0</v>
      </c>
      <c r="E63" s="390"/>
      <c r="F63" s="380"/>
    </row>
    <row r="64" spans="1:7" ht="76.5" hidden="1" customHeight="1" x14ac:dyDescent="0.4">
      <c r="A64" s="369">
        <v>22010300</v>
      </c>
      <c r="B64" s="376" t="s">
        <v>522</v>
      </c>
      <c r="C64" s="371">
        <f>SUM(D64)</f>
        <v>0</v>
      </c>
      <c r="D64" s="371"/>
      <c r="E64" s="390"/>
      <c r="F64" s="380"/>
    </row>
    <row r="65" spans="1:6" ht="28.5" hidden="1" customHeight="1" x14ac:dyDescent="0.4">
      <c r="A65" s="369">
        <v>22012500</v>
      </c>
      <c r="B65" s="389" t="s">
        <v>523</v>
      </c>
      <c r="C65" s="371">
        <f>SUM(D65)</f>
        <v>0</v>
      </c>
      <c r="D65" s="371"/>
      <c r="E65" s="390"/>
      <c r="F65" s="380"/>
    </row>
    <row r="66" spans="1:6" ht="54" hidden="1" customHeight="1" x14ac:dyDescent="0.4">
      <c r="A66" s="369">
        <v>22012600</v>
      </c>
      <c r="B66" s="376" t="s">
        <v>524</v>
      </c>
      <c r="C66" s="371">
        <f>SUM(D66)</f>
        <v>0</v>
      </c>
      <c r="D66" s="371"/>
      <c r="E66" s="390"/>
      <c r="F66" s="380"/>
    </row>
    <row r="67" spans="1:6" ht="72" hidden="1" customHeight="1" x14ac:dyDescent="0.35">
      <c r="A67" s="361">
        <v>22080000</v>
      </c>
      <c r="B67" s="378" t="s">
        <v>525</v>
      </c>
      <c r="C67" s="379">
        <f>SUM(D67)</f>
        <v>0</v>
      </c>
      <c r="D67" s="374">
        <f>SUM(D68)</f>
        <v>0</v>
      </c>
      <c r="E67" s="399"/>
      <c r="F67" s="398"/>
    </row>
    <row r="68" spans="1:6" ht="84" hidden="1" customHeight="1" x14ac:dyDescent="0.4">
      <c r="A68" s="369">
        <v>22080400</v>
      </c>
      <c r="B68" s="389" t="s">
        <v>526</v>
      </c>
      <c r="C68" s="371">
        <f>SUM(D68)</f>
        <v>0</v>
      </c>
      <c r="D68" s="371"/>
      <c r="E68" s="390"/>
      <c r="F68" s="380"/>
    </row>
    <row r="69" spans="1:6" ht="27" hidden="1" customHeight="1" x14ac:dyDescent="0.35">
      <c r="A69" s="361">
        <v>22090000</v>
      </c>
      <c r="B69" s="362" t="s">
        <v>527</v>
      </c>
      <c r="C69" s="379">
        <f t="shared" ref="C69:C74" si="3">SUM(D69)</f>
        <v>0</v>
      </c>
      <c r="D69" s="374">
        <f>SUM(D70:D71)</f>
        <v>0</v>
      </c>
      <c r="E69" s="399"/>
      <c r="F69" s="398"/>
    </row>
    <row r="70" spans="1:6" ht="73.5" hidden="1" customHeight="1" x14ac:dyDescent="0.4">
      <c r="A70" s="369">
        <v>22090100</v>
      </c>
      <c r="B70" s="389" t="s">
        <v>528</v>
      </c>
      <c r="C70" s="371">
        <f t="shared" si="3"/>
        <v>0</v>
      </c>
      <c r="D70" s="371"/>
      <c r="E70" s="390"/>
      <c r="F70" s="380"/>
    </row>
    <row r="71" spans="1:6" ht="75.75" hidden="1" customHeight="1" x14ac:dyDescent="0.4">
      <c r="A71" s="369">
        <v>22090400</v>
      </c>
      <c r="B71" s="389" t="s">
        <v>529</v>
      </c>
      <c r="C71" s="371">
        <f t="shared" si="3"/>
        <v>0</v>
      </c>
      <c r="D71" s="371"/>
      <c r="E71" s="390"/>
      <c r="F71" s="380"/>
    </row>
    <row r="72" spans="1:6" ht="25.5" hidden="1" customHeight="1" x14ac:dyDescent="0.35">
      <c r="A72" s="361">
        <v>24000000</v>
      </c>
      <c r="B72" s="362" t="s">
        <v>530</v>
      </c>
      <c r="C72" s="379">
        <f>SUM(D72:E72)</f>
        <v>0</v>
      </c>
      <c r="D72" s="374">
        <f>SUM(D73)</f>
        <v>0</v>
      </c>
      <c r="E72" s="374"/>
      <c r="F72" s="398"/>
    </row>
    <row r="73" spans="1:6" ht="27.75" hidden="1" x14ac:dyDescent="0.4">
      <c r="A73" s="361">
        <v>24060000</v>
      </c>
      <c r="B73" s="362" t="s">
        <v>531</v>
      </c>
      <c r="C73" s="379">
        <f t="shared" si="3"/>
        <v>0</v>
      </c>
      <c r="D73" s="374">
        <f>SUM(D74)</f>
        <v>0</v>
      </c>
      <c r="E73" s="374"/>
      <c r="F73" s="380"/>
    </row>
    <row r="74" spans="1:6" ht="27.75" hidden="1" x14ac:dyDescent="0.4">
      <c r="A74" s="369">
        <v>24060300</v>
      </c>
      <c r="B74" s="389" t="s">
        <v>531</v>
      </c>
      <c r="C74" s="371">
        <f t="shared" si="3"/>
        <v>0</v>
      </c>
      <c r="D74" s="371"/>
      <c r="E74" s="390"/>
      <c r="F74" s="380" t="s">
        <v>463</v>
      </c>
    </row>
    <row r="75" spans="1:6" ht="52.5" hidden="1" customHeight="1" x14ac:dyDescent="0.4">
      <c r="A75" s="369">
        <v>24170000</v>
      </c>
      <c r="B75" s="381" t="s">
        <v>532</v>
      </c>
      <c r="C75" s="371">
        <f>SUM(E75)</f>
        <v>0</v>
      </c>
      <c r="D75" s="371"/>
      <c r="E75" s="371">
        <f>SUM(F75)</f>
        <v>0</v>
      </c>
      <c r="F75" s="380"/>
    </row>
    <row r="76" spans="1:6" ht="28.5" hidden="1" customHeight="1" x14ac:dyDescent="0.4">
      <c r="A76" s="361">
        <v>25000000</v>
      </c>
      <c r="B76" s="362" t="s">
        <v>533</v>
      </c>
      <c r="C76" s="374">
        <f>SUM(E76)</f>
        <v>0</v>
      </c>
      <c r="D76" s="390"/>
      <c r="E76" s="374">
        <f>SUM(E77)</f>
        <v>0</v>
      </c>
      <c r="F76" s="380"/>
    </row>
    <row r="77" spans="1:6" ht="51" hidden="1" customHeight="1" x14ac:dyDescent="0.4">
      <c r="A77" s="361">
        <v>25010000</v>
      </c>
      <c r="B77" s="362" t="s">
        <v>534</v>
      </c>
      <c r="C77" s="374">
        <f>SUM(E77)</f>
        <v>0</v>
      </c>
      <c r="D77" s="400"/>
      <c r="E77" s="374">
        <f>SUM(E78:E81)</f>
        <v>0</v>
      </c>
      <c r="F77" s="380"/>
    </row>
    <row r="78" spans="1:6" ht="51" hidden="1" customHeight="1" x14ac:dyDescent="0.4">
      <c r="A78" s="369">
        <v>25010100</v>
      </c>
      <c r="B78" s="389" t="s">
        <v>535</v>
      </c>
      <c r="C78" s="371">
        <f>SUM(E78)</f>
        <v>0</v>
      </c>
      <c r="D78" s="400"/>
      <c r="E78" s="401"/>
      <c r="F78" s="402"/>
    </row>
    <row r="79" spans="1:6" ht="51" hidden="1" customHeight="1" x14ac:dyDescent="0.4">
      <c r="A79" s="369">
        <v>25010200</v>
      </c>
      <c r="B79" s="389" t="s">
        <v>536</v>
      </c>
      <c r="C79" s="371"/>
      <c r="D79" s="400"/>
      <c r="E79" s="401"/>
      <c r="F79" s="402"/>
    </row>
    <row r="80" spans="1:6" ht="30" hidden="1" customHeight="1" x14ac:dyDescent="0.4">
      <c r="A80" s="369">
        <v>25010300</v>
      </c>
      <c r="B80" s="389" t="s">
        <v>537</v>
      </c>
      <c r="C80" s="371">
        <f>SUM(E80)</f>
        <v>0</v>
      </c>
      <c r="D80" s="400"/>
      <c r="E80" s="401"/>
      <c r="F80" s="402"/>
    </row>
    <row r="81" spans="1:7" ht="75" hidden="1" customHeight="1" x14ac:dyDescent="0.4">
      <c r="A81" s="369">
        <v>25010400</v>
      </c>
      <c r="B81" s="376" t="s">
        <v>538</v>
      </c>
      <c r="C81" s="371"/>
      <c r="D81" s="403"/>
      <c r="E81" s="371"/>
      <c r="F81" s="385"/>
    </row>
    <row r="82" spans="1:7" ht="26.25" hidden="1" customHeight="1" x14ac:dyDescent="0.4">
      <c r="A82" s="372">
        <v>30000000</v>
      </c>
      <c r="B82" s="404" t="s">
        <v>539</v>
      </c>
      <c r="C82" s="374">
        <f>SUM(E82)</f>
        <v>0</v>
      </c>
      <c r="D82" s="403"/>
      <c r="E82" s="374">
        <f>SUM(F82)</f>
        <v>0</v>
      </c>
      <c r="F82" s="366">
        <f>SUM(F83)</f>
        <v>0</v>
      </c>
    </row>
    <row r="83" spans="1:7" ht="27" hidden="1" customHeight="1" x14ac:dyDescent="0.35">
      <c r="A83" s="372">
        <v>33000000</v>
      </c>
      <c r="B83" s="405" t="s">
        <v>540</v>
      </c>
      <c r="C83" s="374">
        <f>SUM(E83)</f>
        <v>0</v>
      </c>
      <c r="D83" s="406"/>
      <c r="E83" s="374">
        <f>SUM(F83)</f>
        <v>0</v>
      </c>
      <c r="F83" s="366">
        <f>SUM(F84)</f>
        <v>0</v>
      </c>
    </row>
    <row r="84" spans="1:7" ht="26.25" hidden="1" customHeight="1" x14ac:dyDescent="0.4">
      <c r="A84" s="375">
        <v>33010000</v>
      </c>
      <c r="B84" s="407" t="s">
        <v>541</v>
      </c>
      <c r="C84" s="371">
        <f>SUM(E84)</f>
        <v>0</v>
      </c>
      <c r="D84" s="403"/>
      <c r="E84" s="371"/>
      <c r="F84" s="385"/>
    </row>
    <row r="85" spans="1:7" ht="99" hidden="1" customHeight="1" x14ac:dyDescent="0.4">
      <c r="A85" s="369">
        <v>33010100</v>
      </c>
      <c r="B85" s="376" t="s">
        <v>542</v>
      </c>
      <c r="C85" s="371">
        <f>SUM(E85)</f>
        <v>0</v>
      </c>
      <c r="D85" s="403"/>
      <c r="E85" s="371"/>
      <c r="F85" s="385"/>
    </row>
    <row r="86" spans="1:7" ht="45" hidden="1" customHeight="1" x14ac:dyDescent="0.35">
      <c r="A86" s="369"/>
      <c r="B86" s="362" t="s">
        <v>543</v>
      </c>
      <c r="C86" s="374">
        <f>SUM(C12,C54,C82)</f>
        <v>0</v>
      </c>
      <c r="D86" s="374">
        <f>SUM(D12,D54)</f>
        <v>0</v>
      </c>
      <c r="E86" s="365">
        <f>SUM(E12,E54,E82)</f>
        <v>0</v>
      </c>
      <c r="F86" s="408">
        <f>SUM(F82,F72)</f>
        <v>0</v>
      </c>
      <c r="G86" s="409"/>
    </row>
    <row r="87" spans="1:7" ht="48.6" customHeight="1" x14ac:dyDescent="0.4">
      <c r="A87" s="361">
        <v>40000000</v>
      </c>
      <c r="B87" s="410" t="s">
        <v>544</v>
      </c>
      <c r="C87" s="379">
        <f>SUM(C88)</f>
        <v>2026101</v>
      </c>
      <c r="D87" s="374">
        <f>SUM(D88)</f>
        <v>2026101</v>
      </c>
      <c r="E87" s="364"/>
      <c r="F87" s="411"/>
    </row>
    <row r="88" spans="1:7" ht="56.45" customHeight="1" x14ac:dyDescent="0.4">
      <c r="A88" s="361">
        <v>41000000</v>
      </c>
      <c r="B88" s="410" t="s">
        <v>545</v>
      </c>
      <c r="C88" s="379">
        <f>SUM(C91:C96)</f>
        <v>2026101</v>
      </c>
      <c r="D88" s="374">
        <f>SUM(D91:D96)</f>
        <v>2026101</v>
      </c>
      <c r="E88" s="364"/>
      <c r="F88" s="411"/>
    </row>
    <row r="89" spans="1:7" ht="60.6" customHeight="1" x14ac:dyDescent="0.35">
      <c r="A89" s="361">
        <v>41030000</v>
      </c>
      <c r="B89" s="410" t="s">
        <v>546</v>
      </c>
      <c r="C89" s="379">
        <f>SUM(D89)</f>
        <v>264000</v>
      </c>
      <c r="D89" s="374">
        <f>SUM(D90:D93)</f>
        <v>264000</v>
      </c>
      <c r="E89" s="412"/>
      <c r="F89" s="413"/>
    </row>
    <row r="90" spans="1:7" ht="63" hidden="1" customHeight="1" x14ac:dyDescent="0.4">
      <c r="A90" s="414">
        <v>41033900</v>
      </c>
      <c r="B90" s="370" t="s">
        <v>547</v>
      </c>
      <c r="C90" s="371">
        <f>SUM(D90)</f>
        <v>0</v>
      </c>
      <c r="D90" s="371"/>
      <c r="E90" s="393"/>
      <c r="F90" s="411"/>
    </row>
    <row r="91" spans="1:7" ht="103.9" hidden="1" customHeight="1" x14ac:dyDescent="0.4">
      <c r="A91" s="414">
        <v>41034500</v>
      </c>
      <c r="B91" s="370" t="s">
        <v>548</v>
      </c>
      <c r="C91" s="371">
        <f>SUM(D91)</f>
        <v>0</v>
      </c>
      <c r="D91" s="371"/>
      <c r="E91" s="393"/>
      <c r="F91" s="411"/>
    </row>
    <row r="92" spans="1:7" ht="104.25" hidden="1" customHeight="1" x14ac:dyDescent="0.4">
      <c r="A92" s="414">
        <v>41035100</v>
      </c>
      <c r="B92" s="415" t="s">
        <v>549</v>
      </c>
      <c r="C92" s="371">
        <f t="shared" ref="C92" si="4">SUM(D92)</f>
        <v>0</v>
      </c>
      <c r="D92" s="371"/>
      <c r="E92" s="390"/>
      <c r="F92" s="380"/>
    </row>
    <row r="93" spans="1:7" ht="86.25" customHeight="1" x14ac:dyDescent="0.4">
      <c r="A93" s="414">
        <v>41035200</v>
      </c>
      <c r="B93" s="415" t="s">
        <v>568</v>
      </c>
      <c r="C93" s="371">
        <f t="shared" ref="C93" si="5">SUM(D93)</f>
        <v>264000</v>
      </c>
      <c r="D93" s="371">
        <v>264000</v>
      </c>
      <c r="E93" s="390"/>
      <c r="F93" s="380"/>
    </row>
    <row r="94" spans="1:7" ht="24" hidden="1" customHeight="1" x14ac:dyDescent="0.4">
      <c r="A94" s="416">
        <v>41040000</v>
      </c>
      <c r="B94" s="417" t="s">
        <v>550</v>
      </c>
      <c r="C94" s="374">
        <f>SUM(D94)</f>
        <v>0</v>
      </c>
      <c r="D94" s="374"/>
      <c r="E94" s="390"/>
      <c r="F94" s="380"/>
    </row>
    <row r="95" spans="1:7" ht="0.6" customHeight="1" x14ac:dyDescent="0.4">
      <c r="A95" s="414">
        <v>41040200</v>
      </c>
      <c r="B95" s="415" t="s">
        <v>551</v>
      </c>
      <c r="C95" s="371">
        <f>SUM(D95)</f>
        <v>0</v>
      </c>
      <c r="D95" s="371"/>
      <c r="E95" s="390"/>
      <c r="F95" s="380"/>
    </row>
    <row r="96" spans="1:7" ht="54.6" customHeight="1" x14ac:dyDescent="0.4">
      <c r="A96" s="416">
        <v>41050000</v>
      </c>
      <c r="B96" s="418" t="s">
        <v>552</v>
      </c>
      <c r="C96" s="374">
        <f>SUM(C97:C102)</f>
        <v>1762101</v>
      </c>
      <c r="D96" s="374">
        <f>SUM(D97:D102)</f>
        <v>1762101</v>
      </c>
      <c r="E96" s="371"/>
      <c r="F96" s="385"/>
    </row>
    <row r="97" spans="1:7" ht="138.75" hidden="1" customHeight="1" x14ac:dyDescent="0.4">
      <c r="A97" s="414">
        <v>41050800</v>
      </c>
      <c r="B97" s="370" t="s">
        <v>553</v>
      </c>
      <c r="C97" s="371">
        <f t="shared" ref="C97:C109" si="6">SUM(D97)</f>
        <v>0</v>
      </c>
      <c r="D97" s="371"/>
      <c r="E97" s="400"/>
      <c r="F97" s="419"/>
    </row>
    <row r="98" spans="1:7" ht="85.15" hidden="1" customHeight="1" x14ac:dyDescent="0.4">
      <c r="A98" s="414">
        <v>41051000</v>
      </c>
      <c r="B98" s="420" t="s">
        <v>554</v>
      </c>
      <c r="C98" s="421">
        <f t="shared" si="6"/>
        <v>0</v>
      </c>
      <c r="D98" s="421"/>
      <c r="E98" s="400"/>
      <c r="F98" s="419"/>
    </row>
    <row r="99" spans="1:7" ht="109.5" hidden="1" customHeight="1" x14ac:dyDescent="0.4">
      <c r="A99" s="414">
        <v>41051200</v>
      </c>
      <c r="B99" s="422" t="s">
        <v>555</v>
      </c>
      <c r="C99" s="421">
        <f t="shared" si="6"/>
        <v>0</v>
      </c>
      <c r="D99" s="421"/>
      <c r="E99" s="400"/>
      <c r="F99" s="419"/>
    </row>
    <row r="100" spans="1:7" ht="130.5" customHeight="1" x14ac:dyDescent="0.4">
      <c r="A100" s="414">
        <v>41051400</v>
      </c>
      <c r="B100" s="381" t="s">
        <v>556</v>
      </c>
      <c r="C100" s="371">
        <f t="shared" si="6"/>
        <v>1706856</v>
      </c>
      <c r="D100" s="371">
        <v>1706856</v>
      </c>
      <c r="E100" s="400"/>
      <c r="F100" s="419"/>
    </row>
    <row r="101" spans="1:7" ht="80.25" hidden="1" customHeight="1" x14ac:dyDescent="0.4">
      <c r="A101" s="414">
        <v>41051500</v>
      </c>
      <c r="B101" s="370" t="s">
        <v>557</v>
      </c>
      <c r="C101" s="371">
        <f t="shared" si="6"/>
        <v>0</v>
      </c>
      <c r="D101" s="371"/>
      <c r="E101" s="400"/>
      <c r="F101" s="419"/>
    </row>
    <row r="102" spans="1:7" ht="130.5" customHeight="1" x14ac:dyDescent="0.4">
      <c r="A102" s="414">
        <v>41051700</v>
      </c>
      <c r="B102" s="370" t="s">
        <v>558</v>
      </c>
      <c r="C102" s="371">
        <f t="shared" si="6"/>
        <v>55245</v>
      </c>
      <c r="D102" s="371">
        <v>55245</v>
      </c>
      <c r="E102" s="400"/>
      <c r="F102" s="419"/>
    </row>
    <row r="103" spans="1:7" ht="108.75" hidden="1" customHeight="1" x14ac:dyDescent="0.4">
      <c r="A103" s="414">
        <v>41051800</v>
      </c>
      <c r="B103" s="370" t="s">
        <v>559</v>
      </c>
      <c r="C103" s="371">
        <f t="shared" si="6"/>
        <v>0</v>
      </c>
      <c r="D103" s="371"/>
      <c r="E103" s="400"/>
      <c r="F103" s="419"/>
    </row>
    <row r="104" spans="1:7" ht="106.5" hidden="1" customHeight="1" x14ac:dyDescent="0.4">
      <c r="A104" s="414">
        <v>41052000</v>
      </c>
      <c r="B104" s="415" t="s">
        <v>560</v>
      </c>
      <c r="C104" s="371">
        <f t="shared" si="6"/>
        <v>0</v>
      </c>
      <c r="D104" s="371"/>
      <c r="E104" s="371"/>
      <c r="F104" s="419"/>
    </row>
    <row r="105" spans="1:7" ht="34.15" hidden="1" customHeight="1" x14ac:dyDescent="0.4">
      <c r="A105" s="414">
        <v>41053900</v>
      </c>
      <c r="B105" s="423" t="s">
        <v>561</v>
      </c>
      <c r="C105" s="371">
        <f>SUM(D105)</f>
        <v>0</v>
      </c>
      <c r="D105" s="371"/>
      <c r="E105" s="371"/>
      <c r="F105" s="385"/>
    </row>
    <row r="106" spans="1:7" ht="134.25" hidden="1" customHeight="1" x14ac:dyDescent="0.4">
      <c r="A106" s="414">
        <v>41054800</v>
      </c>
      <c r="B106" s="423" t="s">
        <v>562</v>
      </c>
      <c r="C106" s="371">
        <f t="shared" si="6"/>
        <v>0</v>
      </c>
      <c r="D106" s="371"/>
      <c r="E106" s="371"/>
      <c r="F106" s="419"/>
    </row>
    <row r="107" spans="1:7" ht="206.45" hidden="1" customHeight="1" x14ac:dyDescent="0.4">
      <c r="A107" s="414">
        <v>41050900</v>
      </c>
      <c r="B107" s="381" t="s">
        <v>563</v>
      </c>
      <c r="C107" s="371">
        <f t="shared" si="6"/>
        <v>0</v>
      </c>
      <c r="D107" s="371"/>
      <c r="E107" s="371"/>
      <c r="F107" s="419"/>
    </row>
    <row r="108" spans="1:7" ht="111.75" hidden="1" customHeight="1" x14ac:dyDescent="0.4">
      <c r="A108" s="414">
        <v>41053000</v>
      </c>
      <c r="B108" s="381" t="s">
        <v>564</v>
      </c>
      <c r="C108" s="371">
        <f t="shared" si="6"/>
        <v>0</v>
      </c>
      <c r="D108" s="371"/>
      <c r="E108" s="371"/>
      <c r="F108" s="419"/>
    </row>
    <row r="109" spans="1:7" ht="111.75" hidden="1" customHeight="1" x14ac:dyDescent="0.4">
      <c r="A109" s="414">
        <v>41055000</v>
      </c>
      <c r="B109" s="381" t="s">
        <v>565</v>
      </c>
      <c r="C109" s="371">
        <f t="shared" si="6"/>
        <v>0</v>
      </c>
      <c r="D109" s="371"/>
      <c r="E109" s="371"/>
      <c r="F109" s="419"/>
    </row>
    <row r="110" spans="1:7" ht="41.45" customHeight="1" x14ac:dyDescent="0.35">
      <c r="A110" s="424"/>
      <c r="B110" s="425" t="s">
        <v>566</v>
      </c>
      <c r="C110" s="426">
        <f>SUM(C87)</f>
        <v>2026101</v>
      </c>
      <c r="D110" s="426">
        <f>SUM(D87)</f>
        <v>2026101</v>
      </c>
      <c r="E110" s="426">
        <f>SUM(E86:E87)</f>
        <v>0</v>
      </c>
      <c r="F110" s="427">
        <f>SUM(F86:F87)</f>
        <v>0</v>
      </c>
      <c r="G110" s="382"/>
    </row>
    <row r="111" spans="1:7" ht="188.45" customHeight="1" x14ac:dyDescent="0.5">
      <c r="A111" s="707" t="s">
        <v>567</v>
      </c>
      <c r="B111" s="707"/>
      <c r="C111" s="707"/>
      <c r="D111" s="707"/>
      <c r="E111" s="707"/>
      <c r="F111" s="707"/>
      <c r="G111" s="382"/>
    </row>
    <row r="112" spans="1:7" ht="33.75" customHeight="1" x14ac:dyDescent="0.35">
      <c r="A112" s="428"/>
      <c r="B112" s="429"/>
      <c r="C112" s="429"/>
      <c r="D112" s="430"/>
      <c r="E112" s="430"/>
      <c r="F112" s="430"/>
    </row>
    <row r="113" spans="1:6" ht="24.75" customHeight="1" x14ac:dyDescent="0.3">
      <c r="A113" s="431"/>
      <c r="B113" s="432"/>
      <c r="C113" s="432"/>
      <c r="D113" s="433"/>
      <c r="E113" s="433"/>
      <c r="F113" s="433"/>
    </row>
    <row r="114" spans="1:6" ht="23.25" x14ac:dyDescent="0.35">
      <c r="A114" s="434"/>
      <c r="B114" s="434"/>
      <c r="C114" s="434"/>
      <c r="D114" s="434"/>
      <c r="E114" s="434"/>
      <c r="F114" s="434"/>
    </row>
    <row r="115" spans="1:6" ht="23.25" x14ac:dyDescent="0.35">
      <c r="A115" s="435"/>
      <c r="B115" s="436"/>
      <c r="C115" s="436"/>
      <c r="D115" s="430"/>
      <c r="E115" s="430"/>
      <c r="F115" s="430"/>
    </row>
    <row r="116" spans="1:6" ht="21.75" customHeight="1" x14ac:dyDescent="0.35">
      <c r="A116" s="434"/>
      <c r="B116" s="434"/>
      <c r="C116" s="434"/>
      <c r="D116" s="434"/>
      <c r="E116" s="434"/>
      <c r="F116" s="434"/>
    </row>
    <row r="117" spans="1:6" ht="23.25" x14ac:dyDescent="0.35">
      <c r="A117" s="349"/>
      <c r="B117" s="349"/>
      <c r="C117" s="349"/>
      <c r="D117" s="349"/>
      <c r="E117" s="349"/>
      <c r="F117" s="349"/>
    </row>
    <row r="118" spans="1:6" ht="23.25" x14ac:dyDescent="0.35">
      <c r="A118" s="434"/>
      <c r="B118" s="434"/>
      <c r="C118" s="434"/>
      <c r="D118" s="434"/>
      <c r="E118" s="434"/>
      <c r="F118" s="434"/>
    </row>
    <row r="119" spans="1:6" ht="23.25" x14ac:dyDescent="0.35">
      <c r="A119" s="349"/>
      <c r="B119" s="349"/>
      <c r="C119" s="349"/>
      <c r="D119" s="349"/>
      <c r="E119" s="349"/>
      <c r="F119" s="349"/>
    </row>
    <row r="120" spans="1:6" ht="23.25" x14ac:dyDescent="0.35">
      <c r="A120" s="349"/>
      <c r="B120" s="349"/>
      <c r="C120" s="349"/>
      <c r="D120" s="349"/>
      <c r="E120" s="349"/>
      <c r="F120" s="349"/>
    </row>
    <row r="121" spans="1:6" ht="23.25" x14ac:dyDescent="0.35">
      <c r="A121" s="349"/>
      <c r="B121" s="349"/>
      <c r="C121" s="349"/>
      <c r="D121" s="349"/>
      <c r="E121" s="349"/>
      <c r="F121" s="349"/>
    </row>
    <row r="122" spans="1:6" ht="23.25" x14ac:dyDescent="0.35">
      <c r="A122" s="349"/>
      <c r="B122" s="349"/>
      <c r="C122" s="349"/>
      <c r="D122" s="349"/>
      <c r="E122" s="349"/>
      <c r="F122" s="349"/>
    </row>
    <row r="123" spans="1:6" ht="23.25" x14ac:dyDescent="0.35">
      <c r="A123" s="349"/>
      <c r="B123" s="349"/>
      <c r="C123" s="349"/>
      <c r="D123" s="349"/>
      <c r="E123" s="349"/>
      <c r="F123" s="349"/>
    </row>
    <row r="124" spans="1:6" ht="23.25" x14ac:dyDescent="0.35">
      <c r="A124" s="349"/>
      <c r="B124" s="349"/>
      <c r="C124" s="349"/>
      <c r="D124" s="349"/>
      <c r="E124" s="349"/>
      <c r="F124" s="349"/>
    </row>
    <row r="125" spans="1:6" ht="23.25" x14ac:dyDescent="0.35">
      <c r="A125" s="349"/>
      <c r="B125" s="349"/>
      <c r="C125" s="349"/>
      <c r="D125" s="349"/>
      <c r="E125" s="349"/>
      <c r="F125" s="349"/>
    </row>
    <row r="126" spans="1:6" ht="23.25" x14ac:dyDescent="0.35">
      <c r="A126" s="349"/>
      <c r="B126" s="349"/>
      <c r="C126" s="349"/>
      <c r="D126" s="349"/>
      <c r="E126" s="349"/>
      <c r="F126" s="349"/>
    </row>
    <row r="127" spans="1:6" ht="23.25" x14ac:dyDescent="0.35">
      <c r="A127" s="349"/>
      <c r="B127" s="349"/>
      <c r="C127" s="349"/>
      <c r="D127" s="349"/>
      <c r="E127" s="349"/>
      <c r="F127" s="349"/>
    </row>
    <row r="128" spans="1:6" ht="23.25" x14ac:dyDescent="0.35">
      <c r="A128" s="349"/>
      <c r="B128" s="349"/>
      <c r="C128" s="349"/>
      <c r="D128" s="349"/>
      <c r="E128" s="349"/>
      <c r="F128" s="349"/>
    </row>
    <row r="129" spans="1:6" ht="23.25" x14ac:dyDescent="0.35">
      <c r="A129" s="349"/>
      <c r="B129" s="349"/>
      <c r="C129" s="349"/>
      <c r="D129" s="349"/>
      <c r="E129" s="349"/>
      <c r="F129" s="349"/>
    </row>
    <row r="130" spans="1:6" ht="23.25" x14ac:dyDescent="0.35">
      <c r="A130" s="434"/>
      <c r="B130" s="434"/>
      <c r="C130" s="434"/>
      <c r="D130" s="434"/>
      <c r="E130" s="434"/>
      <c r="F130" s="434"/>
    </row>
    <row r="131" spans="1:6" ht="23.25" x14ac:dyDescent="0.35">
      <c r="A131" s="434"/>
      <c r="B131" s="434"/>
      <c r="C131" s="434"/>
      <c r="D131" s="434"/>
      <c r="E131" s="434"/>
      <c r="F131" s="434"/>
    </row>
    <row r="132" spans="1:6" ht="23.25" x14ac:dyDescent="0.35">
      <c r="A132" s="434"/>
      <c r="B132" s="434"/>
      <c r="C132" s="434"/>
      <c r="D132" s="434"/>
      <c r="E132" s="434"/>
      <c r="F132" s="434"/>
    </row>
    <row r="133" spans="1:6" ht="23.25" x14ac:dyDescent="0.35">
      <c r="A133" s="434"/>
      <c r="B133" s="434"/>
      <c r="C133" s="434"/>
      <c r="D133" s="434"/>
      <c r="E133" s="434"/>
      <c r="F133" s="434"/>
    </row>
    <row r="134" spans="1:6" ht="23.25" x14ac:dyDescent="0.35">
      <c r="A134" s="434"/>
      <c r="B134" s="434"/>
      <c r="C134" s="434"/>
      <c r="D134" s="434"/>
      <c r="E134" s="434"/>
      <c r="F134" s="434"/>
    </row>
    <row r="135" spans="1:6" ht="23.25" x14ac:dyDescent="0.35">
      <c r="A135" s="434"/>
      <c r="B135" s="434"/>
      <c r="C135" s="434"/>
      <c r="D135" s="434"/>
      <c r="E135" s="434"/>
      <c r="F135" s="434"/>
    </row>
    <row r="136" spans="1:6" ht="23.25" x14ac:dyDescent="0.35">
      <c r="A136" s="434"/>
      <c r="B136" s="434"/>
      <c r="C136" s="434"/>
      <c r="D136" s="434"/>
      <c r="E136" s="434"/>
      <c r="F136" s="434"/>
    </row>
    <row r="137" spans="1:6" ht="23.25" x14ac:dyDescent="0.35">
      <c r="A137" s="434"/>
      <c r="B137" s="434"/>
      <c r="C137" s="434"/>
      <c r="D137" s="434"/>
      <c r="E137" s="434"/>
      <c r="F137" s="434"/>
    </row>
    <row r="138" spans="1:6" ht="23.25" x14ac:dyDescent="0.35">
      <c r="A138" s="434"/>
      <c r="B138" s="434"/>
      <c r="C138" s="434"/>
      <c r="D138" s="434"/>
      <c r="E138" s="434"/>
      <c r="F138" s="434"/>
    </row>
    <row r="139" spans="1:6" ht="23.25" x14ac:dyDescent="0.35">
      <c r="A139" s="434"/>
      <c r="B139" s="434"/>
      <c r="C139" s="434"/>
      <c r="D139" s="434"/>
      <c r="E139" s="434"/>
      <c r="F139" s="434"/>
    </row>
    <row r="140" spans="1:6" ht="23.25" x14ac:dyDescent="0.35">
      <c r="A140" s="434"/>
      <c r="B140" s="434"/>
      <c r="C140" s="434"/>
      <c r="D140" s="434"/>
      <c r="E140" s="434"/>
      <c r="F140" s="434"/>
    </row>
    <row r="141" spans="1:6" ht="23.25" x14ac:dyDescent="0.35">
      <c r="A141" s="434"/>
      <c r="B141" s="434"/>
      <c r="C141" s="434"/>
      <c r="D141" s="434"/>
      <c r="E141" s="434"/>
      <c r="F141" s="434"/>
    </row>
    <row r="142" spans="1:6" ht="23.25" x14ac:dyDescent="0.35">
      <c r="A142" s="434"/>
      <c r="B142" s="434"/>
      <c r="C142" s="434"/>
      <c r="D142" s="434"/>
      <c r="E142" s="434"/>
      <c r="F142" s="434"/>
    </row>
    <row r="143" spans="1:6" ht="23.25" x14ac:dyDescent="0.35">
      <c r="A143" s="434"/>
      <c r="B143" s="434"/>
      <c r="C143" s="434"/>
      <c r="D143" s="434"/>
      <c r="E143" s="434"/>
      <c r="F143" s="434"/>
    </row>
    <row r="144" spans="1:6" ht="23.25" x14ac:dyDescent="0.35">
      <c r="A144" s="434"/>
      <c r="B144" s="434"/>
      <c r="C144" s="434"/>
      <c r="D144" s="434"/>
      <c r="E144" s="434"/>
      <c r="F144" s="434"/>
    </row>
    <row r="145" spans="1:6" ht="23.25" x14ac:dyDescent="0.35">
      <c r="A145" s="434"/>
      <c r="B145" s="434"/>
      <c r="C145" s="434"/>
      <c r="D145" s="434"/>
      <c r="E145" s="434"/>
      <c r="F145" s="434"/>
    </row>
    <row r="146" spans="1:6" ht="23.25" x14ac:dyDescent="0.35">
      <c r="A146" s="434"/>
      <c r="B146" s="434"/>
      <c r="C146" s="434"/>
      <c r="D146" s="434"/>
      <c r="E146" s="434"/>
      <c r="F146" s="434"/>
    </row>
    <row r="147" spans="1:6" ht="23.25" x14ac:dyDescent="0.35">
      <c r="A147" s="434"/>
      <c r="B147" s="434"/>
      <c r="C147" s="434"/>
      <c r="D147" s="434"/>
      <c r="E147" s="434"/>
      <c r="F147" s="434"/>
    </row>
    <row r="148" spans="1:6" ht="23.25" x14ac:dyDescent="0.35">
      <c r="A148" s="434"/>
      <c r="B148" s="434"/>
      <c r="C148" s="434"/>
      <c r="D148" s="434"/>
      <c r="E148" s="434"/>
      <c r="F148" s="434"/>
    </row>
    <row r="149" spans="1:6" ht="23.25" x14ac:dyDescent="0.35">
      <c r="A149" s="434"/>
      <c r="B149" s="434"/>
      <c r="C149" s="434"/>
      <c r="D149" s="434"/>
      <c r="E149" s="434"/>
      <c r="F149" s="434"/>
    </row>
    <row r="150" spans="1:6" ht="23.25" x14ac:dyDescent="0.35">
      <c r="A150" s="434"/>
      <c r="B150" s="434"/>
      <c r="C150" s="434"/>
      <c r="D150" s="434"/>
      <c r="E150" s="434"/>
      <c r="F150" s="434"/>
    </row>
    <row r="151" spans="1:6" ht="23.25" x14ac:dyDescent="0.35">
      <c r="A151" s="434"/>
      <c r="B151" s="434"/>
      <c r="C151" s="434"/>
      <c r="D151" s="434"/>
      <c r="E151" s="434"/>
      <c r="F151" s="434"/>
    </row>
    <row r="152" spans="1:6" ht="23.25" x14ac:dyDescent="0.35">
      <c r="A152" s="434"/>
      <c r="B152" s="434"/>
      <c r="C152" s="434"/>
      <c r="D152" s="434"/>
      <c r="E152" s="434"/>
      <c r="F152" s="434"/>
    </row>
    <row r="153" spans="1:6" ht="23.25" x14ac:dyDescent="0.35">
      <c r="A153" s="434"/>
      <c r="B153" s="434"/>
      <c r="C153" s="434"/>
      <c r="D153" s="434"/>
      <c r="E153" s="434"/>
      <c r="F153" s="434"/>
    </row>
    <row r="154" spans="1:6" ht="23.25" x14ac:dyDescent="0.35">
      <c r="A154" s="434"/>
      <c r="B154" s="434"/>
      <c r="C154" s="434"/>
      <c r="D154" s="434"/>
      <c r="E154" s="434"/>
      <c r="F154" s="434"/>
    </row>
    <row r="155" spans="1:6" ht="23.25" x14ac:dyDescent="0.35">
      <c r="A155" s="434"/>
      <c r="B155" s="434"/>
      <c r="C155" s="434"/>
      <c r="D155" s="434"/>
      <c r="E155" s="434"/>
      <c r="F155" s="434"/>
    </row>
  </sheetData>
  <mergeCells count="13">
    <mergeCell ref="A6:F6"/>
    <mergeCell ref="C1:F1"/>
    <mergeCell ref="C2:F2"/>
    <mergeCell ref="D3:F3"/>
    <mergeCell ref="A4:B4"/>
    <mergeCell ref="A5:B5"/>
    <mergeCell ref="A111:F111"/>
    <mergeCell ref="A7:F7"/>
    <mergeCell ref="A9:A10"/>
    <mergeCell ref="B9:B10"/>
    <mergeCell ref="C9:C10"/>
    <mergeCell ref="D9:D10"/>
    <mergeCell ref="E9:F9"/>
  </mergeCells>
  <conditionalFormatting sqref="E110:F110">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opLeftCell="A22" zoomScaleNormal="100" zoomScaleSheetLayoutView="82" workbookViewId="0">
      <selection activeCell="H38" sqref="H38"/>
    </sheetView>
  </sheetViews>
  <sheetFormatPr defaultColWidth="8" defaultRowHeight="12.75" x14ac:dyDescent="0.2"/>
  <cols>
    <col min="1" max="1" width="14.28515625" style="193" customWidth="1"/>
    <col min="2" max="2" width="45.28515625" style="188" customWidth="1"/>
    <col min="3" max="3" width="17.42578125" style="188" customWidth="1"/>
    <col min="4" max="4" width="16.140625" style="179" customWidth="1"/>
    <col min="5" max="5" width="16.5703125" style="179" customWidth="1"/>
    <col min="6" max="6" width="16" style="156" customWidth="1"/>
    <col min="7" max="8" width="8" style="156"/>
    <col min="9" max="9" width="12.140625" style="156" bestFit="1" customWidth="1"/>
    <col min="10" max="16384" width="8" style="156"/>
  </cols>
  <sheetData>
    <row r="1" spans="1:9" ht="16.5" customHeight="1" x14ac:dyDescent="0.3">
      <c r="A1" s="153"/>
      <c r="B1" s="154"/>
      <c r="C1" s="154"/>
      <c r="D1" s="155"/>
      <c r="E1" s="725"/>
      <c r="F1" s="725"/>
    </row>
    <row r="2" spans="1:9" ht="17.25" customHeight="1" x14ac:dyDescent="0.3">
      <c r="A2" s="153"/>
      <c r="B2" s="154"/>
      <c r="C2" s="154"/>
      <c r="D2" s="155"/>
      <c r="E2" s="726"/>
      <c r="F2" s="726"/>
    </row>
    <row r="3" spans="1:9" ht="18" customHeight="1" x14ac:dyDescent="0.3">
      <c r="A3" s="153"/>
      <c r="B3" s="154"/>
      <c r="C3" s="154"/>
      <c r="D3" s="155"/>
      <c r="E3" s="726"/>
      <c r="F3" s="726"/>
    </row>
    <row r="4" spans="1:9" ht="18" customHeight="1" x14ac:dyDescent="0.3">
      <c r="A4" s="153"/>
      <c r="B4" s="154"/>
      <c r="C4" s="154"/>
      <c r="D4" s="155"/>
      <c r="E4" s="157"/>
      <c r="F4" s="157"/>
    </row>
    <row r="5" spans="1:9" ht="27.75" customHeight="1" x14ac:dyDescent="0.25">
      <c r="A5" s="158" t="s">
        <v>6</v>
      </c>
      <c r="B5" s="154"/>
      <c r="C5" s="154"/>
      <c r="D5" s="155"/>
      <c r="E5" s="155"/>
      <c r="F5" s="155"/>
    </row>
    <row r="6" spans="1:9" ht="27.75" customHeight="1" x14ac:dyDescent="0.25">
      <c r="A6" s="159" t="s">
        <v>5</v>
      </c>
      <c r="B6" s="154"/>
      <c r="C6" s="154"/>
      <c r="D6" s="155"/>
      <c r="E6" s="155"/>
      <c r="F6" s="155"/>
    </row>
    <row r="7" spans="1:9" ht="21.75" customHeight="1" x14ac:dyDescent="0.25">
      <c r="A7" s="153"/>
      <c r="B7" s="154"/>
      <c r="C7" s="154"/>
      <c r="D7" s="155"/>
      <c r="E7" s="155"/>
      <c r="F7" s="155"/>
    </row>
    <row r="8" spans="1:9" ht="110.25" customHeight="1" x14ac:dyDescent="0.2">
      <c r="A8" s="727" t="s">
        <v>324</v>
      </c>
      <c r="B8" s="727"/>
      <c r="C8" s="727"/>
      <c r="D8" s="727"/>
      <c r="E8" s="727"/>
      <c r="F8" s="727"/>
    </row>
    <row r="9" spans="1:9" ht="45" customHeight="1" x14ac:dyDescent="0.25">
      <c r="A9" s="153"/>
      <c r="B9" s="154"/>
      <c r="C9" s="154"/>
      <c r="D9" s="160"/>
      <c r="E9" s="160"/>
      <c r="F9" s="161" t="s">
        <v>0</v>
      </c>
    </row>
    <row r="10" spans="1:9" ht="39" customHeight="1" x14ac:dyDescent="0.2">
      <c r="A10" s="728" t="s">
        <v>325</v>
      </c>
      <c r="B10" s="729" t="s">
        <v>326</v>
      </c>
      <c r="C10" s="730" t="s">
        <v>327</v>
      </c>
      <c r="D10" s="731" t="s">
        <v>1</v>
      </c>
      <c r="E10" s="730" t="s">
        <v>2</v>
      </c>
      <c r="F10" s="730"/>
    </row>
    <row r="11" spans="1:9" ht="51.75" customHeight="1" x14ac:dyDescent="0.2">
      <c r="A11" s="728"/>
      <c r="B11" s="729"/>
      <c r="C11" s="730"/>
      <c r="D11" s="731"/>
      <c r="E11" s="162" t="s">
        <v>328</v>
      </c>
      <c r="F11" s="163" t="s">
        <v>94</v>
      </c>
    </row>
    <row r="12" spans="1:9" s="166" customFormat="1" ht="16.5" customHeight="1" x14ac:dyDescent="0.2">
      <c r="A12" s="164">
        <v>1</v>
      </c>
      <c r="B12" s="164">
        <v>2</v>
      </c>
      <c r="C12" s="165">
        <v>3</v>
      </c>
      <c r="D12" s="165">
        <v>4</v>
      </c>
      <c r="E12" s="165">
        <v>5</v>
      </c>
      <c r="F12" s="165">
        <v>6</v>
      </c>
    </row>
    <row r="13" spans="1:9" ht="28.5" customHeight="1" x14ac:dyDescent="0.25">
      <c r="A13" s="719" t="s">
        <v>329</v>
      </c>
      <c r="B13" s="720"/>
      <c r="C13" s="720"/>
      <c r="D13" s="720"/>
      <c r="E13" s="720"/>
      <c r="F13" s="721"/>
      <c r="G13" s="167"/>
    </row>
    <row r="14" spans="1:9" s="172" customFormat="1" ht="33.75" customHeight="1" x14ac:dyDescent="0.25">
      <c r="A14" s="168" t="s">
        <v>330</v>
      </c>
      <c r="B14" s="169" t="s">
        <v>331</v>
      </c>
      <c r="C14" s="170">
        <f t="shared" ref="C14:C33" si="0">SUM(D14:E14)</f>
        <v>35657</v>
      </c>
      <c r="D14" s="170">
        <f>D15</f>
        <v>-2359259</v>
      </c>
      <c r="E14" s="170">
        <f>E15</f>
        <v>2394916</v>
      </c>
      <c r="F14" s="170">
        <f>F15</f>
        <v>2394916</v>
      </c>
      <c r="G14" s="171"/>
    </row>
    <row r="15" spans="1:9" s="172" customFormat="1" ht="38.25" customHeight="1" x14ac:dyDescent="0.25">
      <c r="A15" s="168">
        <v>208000</v>
      </c>
      <c r="B15" s="169" t="s">
        <v>332</v>
      </c>
      <c r="C15" s="170">
        <f t="shared" si="0"/>
        <v>35657</v>
      </c>
      <c r="D15" s="170">
        <f>D16+D17</f>
        <v>-2359259</v>
      </c>
      <c r="E15" s="170">
        <f>E16+E17</f>
        <v>2394916</v>
      </c>
      <c r="F15" s="170">
        <f>F16+F17</f>
        <v>2394916</v>
      </c>
      <c r="G15" s="171"/>
    </row>
    <row r="16" spans="1:9" s="172" customFormat="1" ht="26.25" customHeight="1" x14ac:dyDescent="0.25">
      <c r="A16" s="173">
        <v>208100</v>
      </c>
      <c r="B16" s="174" t="s">
        <v>333</v>
      </c>
      <c r="C16" s="298">
        <f t="shared" si="0"/>
        <v>35657</v>
      </c>
      <c r="D16" s="299">
        <v>35657</v>
      </c>
      <c r="E16" s="298">
        <v>0</v>
      </c>
      <c r="F16" s="298">
        <v>0</v>
      </c>
      <c r="G16" s="171"/>
      <c r="I16" s="175"/>
    </row>
    <row r="17" spans="1:7" ht="50.25" customHeight="1" x14ac:dyDescent="0.25">
      <c r="A17" s="173" t="s">
        <v>334</v>
      </c>
      <c r="B17" s="176" t="s">
        <v>335</v>
      </c>
      <c r="C17" s="298">
        <f>SUM(D17:E17)</f>
        <v>0</v>
      </c>
      <c r="D17" s="177">
        <v>-2394916</v>
      </c>
      <c r="E17" s="177">
        <v>2394916</v>
      </c>
      <c r="F17" s="177">
        <v>2394916</v>
      </c>
      <c r="G17" s="167"/>
    </row>
    <row r="18" spans="1:7" ht="27.75" hidden="1" customHeight="1" x14ac:dyDescent="0.25">
      <c r="A18" s="168" t="s">
        <v>336</v>
      </c>
      <c r="B18" s="169" t="s">
        <v>337</v>
      </c>
      <c r="C18" s="170">
        <f t="shared" ref="C18:C27" si="1">SUM(D18:E18)</f>
        <v>0</v>
      </c>
      <c r="D18" s="170">
        <f t="shared" ref="D18:F19" si="2">D19</f>
        <v>0</v>
      </c>
      <c r="E18" s="170">
        <f t="shared" si="2"/>
        <v>0</v>
      </c>
      <c r="F18" s="170">
        <f t="shared" si="2"/>
        <v>0</v>
      </c>
      <c r="G18" s="167"/>
    </row>
    <row r="19" spans="1:7" ht="34.5" hidden="1" customHeight="1" x14ac:dyDescent="0.25">
      <c r="A19" s="168">
        <v>301000</v>
      </c>
      <c r="B19" s="169" t="s">
        <v>338</v>
      </c>
      <c r="C19" s="170">
        <f t="shared" si="1"/>
        <v>0</v>
      </c>
      <c r="D19" s="170">
        <f t="shared" si="2"/>
        <v>0</v>
      </c>
      <c r="E19" s="170">
        <f>SUM(E20:E21)</f>
        <v>0</v>
      </c>
      <c r="F19" s="170">
        <f>SUM(F20:F21)</f>
        <v>0</v>
      </c>
      <c r="G19" s="167"/>
    </row>
    <row r="20" spans="1:7" ht="30" hidden="1" customHeight="1" x14ac:dyDescent="0.25">
      <c r="A20" s="173">
        <v>301100</v>
      </c>
      <c r="B20" s="174" t="s">
        <v>339</v>
      </c>
      <c r="C20" s="298">
        <f t="shared" si="1"/>
        <v>0</v>
      </c>
      <c r="D20" s="299">
        <v>0</v>
      </c>
      <c r="E20" s="298"/>
      <c r="F20" s="298"/>
      <c r="G20" s="167"/>
    </row>
    <row r="21" spans="1:7" ht="27.75" hidden="1" customHeight="1" x14ac:dyDescent="0.25">
      <c r="A21" s="173" t="s">
        <v>340</v>
      </c>
      <c r="B21" s="174" t="s">
        <v>341</v>
      </c>
      <c r="C21" s="298">
        <f t="shared" si="1"/>
        <v>0</v>
      </c>
      <c r="D21" s="299">
        <v>0</v>
      </c>
      <c r="E21" s="177"/>
      <c r="F21" s="177"/>
      <c r="G21" s="167"/>
    </row>
    <row r="22" spans="1:7" s="179" customFormat="1" ht="26.25" customHeight="1" x14ac:dyDescent="0.25">
      <c r="A22" s="168"/>
      <c r="B22" s="169" t="s">
        <v>342</v>
      </c>
      <c r="C22" s="170">
        <f>SUM(C14,C18)</f>
        <v>35657</v>
      </c>
      <c r="D22" s="170">
        <f t="shared" ref="D22:F22" si="3">SUM(D14,D18)</f>
        <v>-2359259</v>
      </c>
      <c r="E22" s="170">
        <f t="shared" si="3"/>
        <v>2394916</v>
      </c>
      <c r="F22" s="170">
        <f t="shared" si="3"/>
        <v>2394916</v>
      </c>
      <c r="G22" s="178"/>
    </row>
    <row r="23" spans="1:7" ht="28.5" customHeight="1" x14ac:dyDescent="0.25">
      <c r="A23" s="719" t="s">
        <v>343</v>
      </c>
      <c r="B23" s="720"/>
      <c r="C23" s="720"/>
      <c r="D23" s="720"/>
      <c r="E23" s="720"/>
      <c r="F23" s="721"/>
      <c r="G23" s="167"/>
    </row>
    <row r="24" spans="1:7" ht="35.25" hidden="1" customHeight="1" x14ac:dyDescent="0.25">
      <c r="A24" s="168" t="s">
        <v>344</v>
      </c>
      <c r="B24" s="169" t="s">
        <v>345</v>
      </c>
      <c r="C24" s="180">
        <f t="shared" si="1"/>
        <v>0</v>
      </c>
      <c r="D24" s="180">
        <f>D25</f>
        <v>0</v>
      </c>
      <c r="E24" s="180">
        <f>SUM(E25,E28)</f>
        <v>0</v>
      </c>
      <c r="F24" s="180">
        <f>SUM(F25,F28)</f>
        <v>0</v>
      </c>
      <c r="G24" s="167"/>
    </row>
    <row r="25" spans="1:7" ht="28.5" hidden="1" customHeight="1" x14ac:dyDescent="0.25">
      <c r="A25" s="168" t="s">
        <v>346</v>
      </c>
      <c r="B25" s="169" t="s">
        <v>347</v>
      </c>
      <c r="C25" s="180">
        <f t="shared" si="1"/>
        <v>0</v>
      </c>
      <c r="D25" s="180">
        <f>D26+D27</f>
        <v>0</v>
      </c>
      <c r="E25" s="180">
        <f>E26</f>
        <v>0</v>
      </c>
      <c r="F25" s="180">
        <f>F26</f>
        <v>0</v>
      </c>
      <c r="G25" s="167"/>
    </row>
    <row r="26" spans="1:7" ht="28.5" hidden="1" customHeight="1" x14ac:dyDescent="0.25">
      <c r="A26" s="173" t="s">
        <v>348</v>
      </c>
      <c r="B26" s="174" t="s">
        <v>349</v>
      </c>
      <c r="C26" s="181">
        <f t="shared" si="1"/>
        <v>0</v>
      </c>
      <c r="D26" s="182">
        <f>D20</f>
        <v>0</v>
      </c>
      <c r="E26" s="183"/>
      <c r="F26" s="183"/>
      <c r="G26" s="167"/>
    </row>
    <row r="27" spans="1:7" ht="24.75" hidden="1" customHeight="1" x14ac:dyDescent="0.25">
      <c r="A27" s="173" t="s">
        <v>350</v>
      </c>
      <c r="B27" s="184" t="s">
        <v>351</v>
      </c>
      <c r="C27" s="181">
        <f t="shared" si="1"/>
        <v>0</v>
      </c>
      <c r="D27" s="183">
        <v>0</v>
      </c>
      <c r="E27" s="183"/>
      <c r="F27" s="183"/>
      <c r="G27" s="167"/>
    </row>
    <row r="28" spans="1:7" ht="24.75" hidden="1" customHeight="1" x14ac:dyDescent="0.25">
      <c r="A28" s="168" t="s">
        <v>352</v>
      </c>
      <c r="B28" s="169" t="s">
        <v>353</v>
      </c>
      <c r="C28" s="180">
        <f t="shared" ref="C28:C30" si="4">SUM(D28:E28)</f>
        <v>0</v>
      </c>
      <c r="D28" s="185">
        <f t="shared" ref="D28:F29" si="5">SUM(D29)</f>
        <v>0</v>
      </c>
      <c r="E28" s="185">
        <f t="shared" si="5"/>
        <v>0</v>
      </c>
      <c r="F28" s="185">
        <f t="shared" si="5"/>
        <v>0</v>
      </c>
      <c r="G28" s="167"/>
    </row>
    <row r="29" spans="1:7" ht="26.25" hidden="1" customHeight="1" x14ac:dyDescent="0.25">
      <c r="A29" s="173" t="s">
        <v>354</v>
      </c>
      <c r="B29" s="184" t="s">
        <v>355</v>
      </c>
      <c r="C29" s="181">
        <f t="shared" si="4"/>
        <v>0</v>
      </c>
      <c r="D29" s="177">
        <f t="shared" si="5"/>
        <v>0</v>
      </c>
      <c r="E29" s="183"/>
      <c r="F29" s="183"/>
      <c r="G29" s="167"/>
    </row>
    <row r="30" spans="1:7" ht="29.25" hidden="1" customHeight="1" x14ac:dyDescent="0.25">
      <c r="A30" s="173" t="s">
        <v>356</v>
      </c>
      <c r="B30" s="184" t="s">
        <v>351</v>
      </c>
      <c r="C30" s="181">
        <f t="shared" si="4"/>
        <v>0</v>
      </c>
      <c r="D30" s="177">
        <v>0</v>
      </c>
      <c r="E30" s="183"/>
      <c r="F30" s="183"/>
      <c r="G30" s="167"/>
    </row>
    <row r="31" spans="1:7" ht="28.5" customHeight="1" x14ac:dyDescent="0.25">
      <c r="A31" s="168" t="s">
        <v>357</v>
      </c>
      <c r="B31" s="169" t="s">
        <v>358</v>
      </c>
      <c r="C31" s="170">
        <f t="shared" si="0"/>
        <v>35657</v>
      </c>
      <c r="D31" s="170">
        <f>D32</f>
        <v>-2359259</v>
      </c>
      <c r="E31" s="170">
        <f>E32</f>
        <v>2394916</v>
      </c>
      <c r="F31" s="170">
        <f>F32</f>
        <v>2394916</v>
      </c>
      <c r="G31" s="167"/>
    </row>
    <row r="32" spans="1:7" ht="26.25" customHeight="1" x14ac:dyDescent="0.25">
      <c r="A32" s="168" t="s">
        <v>359</v>
      </c>
      <c r="B32" s="169" t="s">
        <v>360</v>
      </c>
      <c r="C32" s="170">
        <f t="shared" si="0"/>
        <v>35657</v>
      </c>
      <c r="D32" s="170">
        <f>D33+D34</f>
        <v>-2359259</v>
      </c>
      <c r="E32" s="170">
        <f>E33+E34</f>
        <v>2394916</v>
      </c>
      <c r="F32" s="170">
        <f>F33+F34</f>
        <v>2394916</v>
      </c>
      <c r="G32" s="167"/>
    </row>
    <row r="33" spans="1:8" ht="24.75" customHeight="1" x14ac:dyDescent="0.25">
      <c r="A33" s="173" t="s">
        <v>361</v>
      </c>
      <c r="B33" s="184" t="s">
        <v>362</v>
      </c>
      <c r="C33" s="298">
        <f t="shared" si="0"/>
        <v>35657</v>
      </c>
      <c r="D33" s="299">
        <v>35657</v>
      </c>
      <c r="E33" s="298">
        <v>0</v>
      </c>
      <c r="F33" s="298">
        <v>0</v>
      </c>
    </row>
    <row r="34" spans="1:8" ht="56.25" customHeight="1" x14ac:dyDescent="0.25">
      <c r="A34" s="173" t="s">
        <v>363</v>
      </c>
      <c r="B34" s="186" t="s">
        <v>364</v>
      </c>
      <c r="C34" s="298">
        <f t="shared" ref="C34" si="6">SUM(D34:E34)</f>
        <v>0</v>
      </c>
      <c r="D34" s="177">
        <v>-2394916</v>
      </c>
      <c r="E34" s="177">
        <v>2394916</v>
      </c>
      <c r="F34" s="177">
        <v>2394916</v>
      </c>
    </row>
    <row r="35" spans="1:8" ht="30.75" customHeight="1" x14ac:dyDescent="0.25">
      <c r="A35" s="170"/>
      <c r="B35" s="187" t="s">
        <v>342</v>
      </c>
      <c r="C35" s="170">
        <f>SUM(C24,C31)</f>
        <v>35657</v>
      </c>
      <c r="D35" s="170">
        <f>SUM(D24,D31)</f>
        <v>-2359259</v>
      </c>
      <c r="E35" s="170">
        <f>SUM(E24,E31)</f>
        <v>2394916</v>
      </c>
      <c r="F35" s="170">
        <f>SUM(F24,F31)</f>
        <v>2394916</v>
      </c>
      <c r="G35" s="722"/>
      <c r="H35" s="722"/>
    </row>
    <row r="36" spans="1:8" x14ac:dyDescent="0.2">
      <c r="A36" s="188"/>
    </row>
    <row r="37" spans="1:8" ht="15.75" x14ac:dyDescent="0.25">
      <c r="A37" s="188"/>
      <c r="D37" s="189"/>
      <c r="E37" s="189"/>
      <c r="F37" s="172"/>
    </row>
    <row r="38" spans="1:8" ht="112.5" customHeight="1" x14ac:dyDescent="0.4">
      <c r="A38" s="723" t="s">
        <v>462</v>
      </c>
      <c r="B38" s="723"/>
      <c r="C38" s="723"/>
      <c r="D38" s="723"/>
      <c r="E38" s="723"/>
      <c r="F38" s="724"/>
    </row>
    <row r="39" spans="1:8" ht="15" x14ac:dyDescent="0.2">
      <c r="A39" s="188"/>
      <c r="B39" s="190"/>
      <c r="C39" s="190"/>
      <c r="D39" s="191"/>
    </row>
    <row r="40" spans="1:8" ht="15" x14ac:dyDescent="0.2">
      <c r="A40" s="188"/>
      <c r="B40" s="190"/>
      <c r="C40" s="190"/>
      <c r="D40" s="191"/>
    </row>
    <row r="41" spans="1:8" ht="15" x14ac:dyDescent="0.2">
      <c r="A41" s="188"/>
      <c r="B41" s="190"/>
      <c r="C41" s="190"/>
      <c r="D41" s="191"/>
    </row>
    <row r="42" spans="1:8" ht="15" x14ac:dyDescent="0.2">
      <c r="A42" s="188"/>
      <c r="B42" s="190"/>
      <c r="C42" s="190"/>
      <c r="D42" s="191"/>
    </row>
    <row r="43" spans="1:8" x14ac:dyDescent="0.2">
      <c r="A43" s="188"/>
    </row>
    <row r="44" spans="1:8" x14ac:dyDescent="0.2">
      <c r="A44" s="188"/>
      <c r="D44" s="191"/>
      <c r="E44" s="191"/>
    </row>
    <row r="45" spans="1:8" x14ac:dyDescent="0.2">
      <c r="A45" s="188"/>
      <c r="D45" s="192"/>
    </row>
    <row r="46" spans="1:8" x14ac:dyDescent="0.2">
      <c r="A46" s="188"/>
    </row>
    <row r="47" spans="1:8" x14ac:dyDescent="0.2">
      <c r="A47" s="188"/>
      <c r="E47" s="191"/>
    </row>
    <row r="51" spans="4:4" x14ac:dyDescent="0.2">
      <c r="D51" s="191"/>
    </row>
  </sheetData>
  <mergeCells count="13">
    <mergeCell ref="A13:F13"/>
    <mergeCell ref="A23:F23"/>
    <mergeCell ref="G35:H35"/>
    <mergeCell ref="A38:F38"/>
    <mergeCell ref="E1:F1"/>
    <mergeCell ref="E2:F2"/>
    <mergeCell ref="E3:F3"/>
    <mergeCell ref="A8:F8"/>
    <mergeCell ref="A10:A11"/>
    <mergeCell ref="B10:B11"/>
    <mergeCell ref="C10:C11"/>
    <mergeCell ref="D10:D11"/>
    <mergeCell ref="E10:F10"/>
  </mergeCells>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M317"/>
  <sheetViews>
    <sheetView view="pageBreakPreview" topLeftCell="D146" zoomScale="80" zoomScaleNormal="80" zoomScaleSheetLayoutView="80" workbookViewId="0">
      <selection activeCell="R183" sqref="R183"/>
    </sheetView>
  </sheetViews>
  <sheetFormatPr defaultRowHeight="12.75" x14ac:dyDescent="0.2"/>
  <cols>
    <col min="1" max="1" width="12.7109375" customWidth="1"/>
    <col min="2" max="2" width="10.42578125" customWidth="1"/>
    <col min="3" max="3" width="10.28515625" style="149" customWidth="1"/>
    <col min="4" max="4" width="47.28515625" style="36" customWidth="1"/>
    <col min="5" max="5" width="18.28515625" style="33" customWidth="1"/>
    <col min="6" max="6" width="18.28515625" style="34" customWidth="1"/>
    <col min="7" max="7" width="16.85546875" customWidth="1"/>
    <col min="8" max="8" width="15" customWidth="1"/>
    <col min="9" max="9" width="8.7109375" customWidth="1"/>
    <col min="10" max="10" width="15.85546875" style="35" customWidth="1"/>
    <col min="11" max="11" width="16.140625" style="35" customWidth="1"/>
    <col min="12" max="12" width="9.5703125" customWidth="1"/>
    <col min="13" max="14" width="9.140625" customWidth="1"/>
    <col min="15" max="15" width="16.140625" customWidth="1"/>
    <col min="16" max="16" width="13.42578125" hidden="1" customWidth="1"/>
    <col min="17" max="17" width="0.42578125" hidden="1" customWidth="1"/>
    <col min="18" max="18" width="18.5703125" style="34" customWidth="1"/>
    <col min="20" max="20" width="16.7109375" hidden="1" customWidth="1"/>
    <col min="21" max="21" width="14.7109375" hidden="1" customWidth="1"/>
    <col min="22" max="22" width="14.140625" hidden="1" customWidth="1"/>
  </cols>
  <sheetData>
    <row r="1" spans="1:20" x14ac:dyDescent="0.2">
      <c r="C1" s="31"/>
      <c r="D1" s="32"/>
    </row>
    <row r="2" spans="1:20" x14ac:dyDescent="0.2">
      <c r="C2" s="31"/>
      <c r="D2" s="32"/>
    </row>
    <row r="3" spans="1:20" ht="21" customHeight="1" x14ac:dyDescent="0.2">
      <c r="C3" s="31"/>
      <c r="D3" s="32"/>
    </row>
    <row r="4" spans="1:20" ht="21" customHeight="1" x14ac:dyDescent="0.25">
      <c r="B4" s="742" t="s">
        <v>6</v>
      </c>
      <c r="C4" s="743"/>
    </row>
    <row r="5" spans="1:20" ht="21" customHeight="1" x14ac:dyDescent="0.2">
      <c r="B5" s="744" t="s">
        <v>5</v>
      </c>
      <c r="C5" s="743"/>
    </row>
    <row r="6" spans="1:20" ht="12" customHeight="1" x14ac:dyDescent="0.2">
      <c r="C6" s="31"/>
      <c r="D6" s="32"/>
    </row>
    <row r="7" spans="1:20" ht="96" customHeight="1" x14ac:dyDescent="0.25">
      <c r="C7" s="31"/>
      <c r="D7" s="37"/>
      <c r="E7" s="38"/>
      <c r="F7" s="39"/>
      <c r="G7" s="40"/>
      <c r="H7" s="40"/>
      <c r="I7" s="40"/>
      <c r="J7" s="41"/>
      <c r="K7" s="41"/>
      <c r="L7" s="40"/>
      <c r="M7" s="40"/>
      <c r="N7" s="42"/>
      <c r="O7" s="42"/>
      <c r="P7" s="42"/>
      <c r="Q7" s="42"/>
      <c r="R7" s="43" t="s">
        <v>0</v>
      </c>
    </row>
    <row r="8" spans="1:20" ht="23.25" customHeight="1" x14ac:dyDescent="0.2">
      <c r="A8" s="732" t="s">
        <v>9</v>
      </c>
      <c r="B8" s="734" t="s">
        <v>10</v>
      </c>
      <c r="C8" s="734" t="s">
        <v>11</v>
      </c>
      <c r="D8" s="739" t="s">
        <v>12</v>
      </c>
      <c r="E8" s="745" t="s">
        <v>1</v>
      </c>
      <c r="F8" s="746"/>
      <c r="G8" s="746"/>
      <c r="H8" s="746"/>
      <c r="I8" s="747"/>
      <c r="J8" s="745" t="s">
        <v>2</v>
      </c>
      <c r="K8" s="746"/>
      <c r="L8" s="746"/>
      <c r="M8" s="746"/>
      <c r="N8" s="746"/>
      <c r="O8" s="746"/>
      <c r="P8" s="746"/>
      <c r="Q8" s="748"/>
      <c r="R8" s="749" t="s">
        <v>90</v>
      </c>
    </row>
    <row r="9" spans="1:20" ht="19.5" customHeight="1" x14ac:dyDescent="0.2">
      <c r="A9" s="733"/>
      <c r="B9" s="735"/>
      <c r="C9" s="735"/>
      <c r="D9" s="740"/>
      <c r="E9" s="752" t="s">
        <v>4</v>
      </c>
      <c r="F9" s="755" t="s">
        <v>91</v>
      </c>
      <c r="G9" s="757" t="s">
        <v>92</v>
      </c>
      <c r="H9" s="758"/>
      <c r="I9" s="755" t="s">
        <v>93</v>
      </c>
      <c r="J9" s="760" t="s">
        <v>4</v>
      </c>
      <c r="K9" s="737" t="s">
        <v>94</v>
      </c>
      <c r="L9" s="755" t="s">
        <v>91</v>
      </c>
      <c r="M9" s="757" t="s">
        <v>92</v>
      </c>
      <c r="N9" s="758"/>
      <c r="O9" s="755" t="s">
        <v>93</v>
      </c>
      <c r="P9" s="765" t="s">
        <v>92</v>
      </c>
      <c r="Q9" s="766"/>
      <c r="R9" s="750"/>
    </row>
    <row r="10" spans="1:20" ht="12.75" customHeight="1" x14ac:dyDescent="0.2">
      <c r="A10" s="733"/>
      <c r="B10" s="735"/>
      <c r="C10" s="735"/>
      <c r="D10" s="740"/>
      <c r="E10" s="753"/>
      <c r="F10" s="756"/>
      <c r="G10" s="737" t="s">
        <v>95</v>
      </c>
      <c r="H10" s="737" t="s">
        <v>96</v>
      </c>
      <c r="I10" s="759"/>
      <c r="J10" s="761"/>
      <c r="K10" s="763"/>
      <c r="L10" s="756"/>
      <c r="M10" s="737" t="s">
        <v>97</v>
      </c>
      <c r="N10" s="737" t="s">
        <v>98</v>
      </c>
      <c r="O10" s="759"/>
      <c r="P10" s="737" t="s">
        <v>99</v>
      </c>
      <c r="Q10" s="44" t="s">
        <v>92</v>
      </c>
      <c r="R10" s="750"/>
    </row>
    <row r="11" spans="1:20" ht="109.5" customHeight="1" x14ac:dyDescent="0.2">
      <c r="A11" s="733"/>
      <c r="B11" s="736"/>
      <c r="C11" s="736"/>
      <c r="D11" s="741"/>
      <c r="E11" s="754"/>
      <c r="F11" s="756"/>
      <c r="G11" s="738"/>
      <c r="H11" s="738"/>
      <c r="I11" s="759"/>
      <c r="J11" s="762"/>
      <c r="K11" s="764"/>
      <c r="L11" s="756"/>
      <c r="M11" s="738"/>
      <c r="N11" s="738"/>
      <c r="O11" s="759"/>
      <c r="P11" s="738"/>
      <c r="Q11" s="45" t="s">
        <v>100</v>
      </c>
      <c r="R11" s="751"/>
    </row>
    <row r="12" spans="1:20" s="2" customFormat="1" ht="15.75" customHeight="1" x14ac:dyDescent="0.2">
      <c r="A12" s="46">
        <v>1</v>
      </c>
      <c r="B12" s="46" t="s">
        <v>101</v>
      </c>
      <c r="C12" s="47">
        <v>3</v>
      </c>
      <c r="D12" s="47">
        <v>4</v>
      </c>
      <c r="E12" s="47">
        <v>5</v>
      </c>
      <c r="F12" s="48">
        <v>6</v>
      </c>
      <c r="G12" s="48">
        <v>7</v>
      </c>
      <c r="H12" s="48">
        <v>8</v>
      </c>
      <c r="I12" s="47">
        <v>9</v>
      </c>
      <c r="J12" s="48">
        <v>10</v>
      </c>
      <c r="K12" s="48">
        <v>11</v>
      </c>
      <c r="L12" s="48">
        <v>12</v>
      </c>
      <c r="M12" s="48">
        <v>13</v>
      </c>
      <c r="N12" s="48">
        <v>14</v>
      </c>
      <c r="O12" s="48">
        <v>15</v>
      </c>
      <c r="P12" s="48">
        <v>15</v>
      </c>
      <c r="Q12" s="48">
        <v>15</v>
      </c>
      <c r="R12" s="47">
        <v>16</v>
      </c>
      <c r="T12" s="49"/>
    </row>
    <row r="13" spans="1:20" s="2" customFormat="1" ht="49.5" customHeight="1" x14ac:dyDescent="0.3">
      <c r="A13" s="5" t="s">
        <v>13</v>
      </c>
      <c r="B13" s="5"/>
      <c r="C13" s="5"/>
      <c r="D13" s="6" t="s">
        <v>14</v>
      </c>
      <c r="E13" s="50">
        <f>SUM(E14)</f>
        <v>35657</v>
      </c>
      <c r="F13" s="51">
        <f t="shared" ref="F13:R13" si="0">SUM(F14)</f>
        <v>35657</v>
      </c>
      <c r="G13" s="51">
        <f t="shared" si="0"/>
        <v>0</v>
      </c>
      <c r="H13" s="51">
        <f t="shared" si="0"/>
        <v>0</v>
      </c>
      <c r="I13" s="51">
        <f t="shared" si="0"/>
        <v>0</v>
      </c>
      <c r="J13" s="51">
        <f t="shared" si="0"/>
        <v>0</v>
      </c>
      <c r="K13" s="51">
        <f t="shared" si="0"/>
        <v>0</v>
      </c>
      <c r="L13" s="51">
        <f t="shared" si="0"/>
        <v>0</v>
      </c>
      <c r="M13" s="51">
        <f t="shared" si="0"/>
        <v>0</v>
      </c>
      <c r="N13" s="51">
        <f t="shared" si="0"/>
        <v>0</v>
      </c>
      <c r="O13" s="51">
        <f t="shared" si="0"/>
        <v>0</v>
      </c>
      <c r="P13" s="51">
        <f t="shared" si="0"/>
        <v>0</v>
      </c>
      <c r="Q13" s="51">
        <f t="shared" si="0"/>
        <v>0</v>
      </c>
      <c r="R13" s="51">
        <f t="shared" si="0"/>
        <v>35657</v>
      </c>
      <c r="T13" s="52">
        <f t="shared" ref="T13:T14" si="1">SUM(E13,J13)</f>
        <v>35657</v>
      </c>
    </row>
    <row r="14" spans="1:20" s="53" customFormat="1" ht="45.75" customHeight="1" x14ac:dyDescent="0.3">
      <c r="A14" s="5" t="s">
        <v>15</v>
      </c>
      <c r="B14" s="5"/>
      <c r="C14" s="5"/>
      <c r="D14" s="6" t="s">
        <v>14</v>
      </c>
      <c r="E14" s="50">
        <f>SUM(E15,E16,E18,E21:E60)</f>
        <v>35657</v>
      </c>
      <c r="F14" s="50">
        <f>SUM(F15,F16,F18,F21:F60)</f>
        <v>35657</v>
      </c>
      <c r="G14" s="50">
        <f>SUM(G15:G16,G18,G21:G60)</f>
        <v>0</v>
      </c>
      <c r="H14" s="50">
        <f t="shared" ref="H14:Q14" si="2">SUM(H18,H21:H60)</f>
        <v>0</v>
      </c>
      <c r="I14" s="50">
        <f t="shared" si="2"/>
        <v>0</v>
      </c>
      <c r="J14" s="50">
        <f t="shared" si="2"/>
        <v>0</v>
      </c>
      <c r="K14" s="50">
        <f t="shared" si="2"/>
        <v>0</v>
      </c>
      <c r="L14" s="50">
        <f t="shared" si="2"/>
        <v>0</v>
      </c>
      <c r="M14" s="50">
        <f t="shared" si="2"/>
        <v>0</v>
      </c>
      <c r="N14" s="50">
        <f t="shared" si="2"/>
        <v>0</v>
      </c>
      <c r="O14" s="50">
        <f t="shared" si="2"/>
        <v>0</v>
      </c>
      <c r="P14" s="50">
        <f t="shared" si="2"/>
        <v>0</v>
      </c>
      <c r="Q14" s="50">
        <f t="shared" si="2"/>
        <v>0</v>
      </c>
      <c r="R14" s="50">
        <f>SUM(R15:R16,R18,R21:R60)</f>
        <v>35657</v>
      </c>
      <c r="T14" s="52">
        <f t="shared" si="1"/>
        <v>35657</v>
      </c>
    </row>
    <row r="15" spans="1:20" s="59" customFormat="1" ht="90.75" hidden="1" customHeight="1" x14ac:dyDescent="0.3">
      <c r="A15" s="54" t="s">
        <v>102</v>
      </c>
      <c r="B15" s="54" t="s">
        <v>103</v>
      </c>
      <c r="C15" s="54" t="s">
        <v>64</v>
      </c>
      <c r="D15" s="195" t="s">
        <v>104</v>
      </c>
      <c r="E15" s="55">
        <f t="shared" ref="E15:E60" si="3">SUM(F15,I15)</f>
        <v>0</v>
      </c>
      <c r="F15" s="56"/>
      <c r="G15" s="56"/>
      <c r="H15" s="56"/>
      <c r="I15" s="275"/>
      <c r="J15" s="57">
        <f t="shared" ref="J15:J60" si="4">SUM(L15,O15)</f>
        <v>0</v>
      </c>
      <c r="K15" s="57"/>
      <c r="L15" s="58"/>
      <c r="M15" s="58"/>
      <c r="N15" s="58"/>
      <c r="O15" s="57"/>
      <c r="P15" s="56"/>
      <c r="Q15" s="56"/>
      <c r="R15" s="57">
        <f t="shared" ref="R15:R136" si="5">SUM(E15,J15)</f>
        <v>0</v>
      </c>
      <c r="T15" s="60"/>
    </row>
    <row r="16" spans="1:20" s="59" customFormat="1" ht="66" hidden="1" customHeight="1" x14ac:dyDescent="0.3">
      <c r="A16" s="54" t="s">
        <v>105</v>
      </c>
      <c r="B16" s="54" t="s">
        <v>63</v>
      </c>
      <c r="C16" s="54" t="s">
        <v>64</v>
      </c>
      <c r="D16" s="274" t="s">
        <v>85</v>
      </c>
      <c r="E16" s="61">
        <f t="shared" si="3"/>
        <v>0</v>
      </c>
      <c r="F16" s="61"/>
      <c r="G16" s="56"/>
      <c r="H16" s="56"/>
      <c r="I16" s="56"/>
      <c r="J16" s="62">
        <f t="shared" si="4"/>
        <v>0</v>
      </c>
      <c r="K16" s="62"/>
      <c r="L16" s="58"/>
      <c r="M16" s="58"/>
      <c r="N16" s="58"/>
      <c r="O16" s="62"/>
      <c r="P16" s="56"/>
      <c r="Q16" s="56"/>
      <c r="R16" s="57">
        <f t="shared" si="5"/>
        <v>0</v>
      </c>
      <c r="T16" s="60"/>
    </row>
    <row r="17" spans="1:20" s="59" customFormat="1" ht="39" hidden="1" customHeight="1" x14ac:dyDescent="0.3">
      <c r="A17" s="13" t="s">
        <v>106</v>
      </c>
      <c r="B17" s="13" t="s">
        <v>29</v>
      </c>
      <c r="C17" s="13" t="s">
        <v>107</v>
      </c>
      <c r="D17" s="24" t="s">
        <v>108</v>
      </c>
      <c r="E17" s="61">
        <f t="shared" si="3"/>
        <v>0</v>
      </c>
      <c r="F17" s="61"/>
      <c r="G17" s="56"/>
      <c r="H17" s="56"/>
      <c r="I17" s="56"/>
      <c r="J17" s="62">
        <f t="shared" si="4"/>
        <v>0</v>
      </c>
      <c r="K17" s="62"/>
      <c r="L17" s="58"/>
      <c r="M17" s="58"/>
      <c r="N17" s="58"/>
      <c r="O17" s="62"/>
      <c r="P17" s="56"/>
      <c r="Q17" s="56"/>
      <c r="R17" s="63">
        <f t="shared" si="5"/>
        <v>0</v>
      </c>
      <c r="T17" s="60"/>
    </row>
    <row r="18" spans="1:20" s="59" customFormat="1" ht="33" hidden="1" customHeight="1" x14ac:dyDescent="0.3">
      <c r="A18" s="64" t="s">
        <v>109</v>
      </c>
      <c r="B18" s="64" t="s">
        <v>110</v>
      </c>
      <c r="C18" s="64" t="s">
        <v>63</v>
      </c>
      <c r="D18" s="65" t="s">
        <v>111</v>
      </c>
      <c r="E18" s="62">
        <f t="shared" si="3"/>
        <v>0</v>
      </c>
      <c r="F18" s="62"/>
      <c r="G18" s="66"/>
      <c r="H18" s="66"/>
      <c r="I18" s="66"/>
      <c r="J18" s="62">
        <f t="shared" si="4"/>
        <v>0</v>
      </c>
      <c r="K18" s="67"/>
      <c r="L18" s="66"/>
      <c r="M18" s="66"/>
      <c r="N18" s="66"/>
      <c r="O18" s="66"/>
      <c r="P18" s="66"/>
      <c r="Q18" s="66"/>
      <c r="R18" s="57">
        <f t="shared" si="5"/>
        <v>0</v>
      </c>
      <c r="T18" s="60"/>
    </row>
    <row r="19" spans="1:20" s="73" customFormat="1" ht="66" hidden="1" customHeight="1" x14ac:dyDescent="0.35">
      <c r="A19" s="68"/>
      <c r="B19" s="68"/>
      <c r="C19" s="68"/>
      <c r="D19" s="69" t="s">
        <v>112</v>
      </c>
      <c r="E19" s="70">
        <f t="shared" si="3"/>
        <v>0</v>
      </c>
      <c r="F19" s="70"/>
      <c r="G19" s="71"/>
      <c r="H19" s="71"/>
      <c r="I19" s="71"/>
      <c r="J19" s="70">
        <f t="shared" si="4"/>
        <v>0</v>
      </c>
      <c r="K19" s="72"/>
      <c r="L19" s="71"/>
      <c r="M19" s="71"/>
      <c r="N19" s="71"/>
      <c r="O19" s="71"/>
      <c r="P19" s="71"/>
      <c r="Q19" s="71"/>
      <c r="R19" s="28">
        <f t="shared" si="5"/>
        <v>0</v>
      </c>
      <c r="T19" s="74"/>
    </row>
    <row r="20" spans="1:20" s="59" customFormat="1" ht="54" hidden="1" customHeight="1" x14ac:dyDescent="0.3">
      <c r="A20" s="13" t="s">
        <v>113</v>
      </c>
      <c r="B20" s="13" t="s">
        <v>114</v>
      </c>
      <c r="C20" s="13" t="s">
        <v>115</v>
      </c>
      <c r="D20" s="24" t="s">
        <v>116</v>
      </c>
      <c r="E20" s="61">
        <f t="shared" si="3"/>
        <v>0</v>
      </c>
      <c r="F20" s="61"/>
      <c r="G20" s="56"/>
      <c r="H20" s="56"/>
      <c r="I20" s="56"/>
      <c r="J20" s="62">
        <f t="shared" si="4"/>
        <v>0</v>
      </c>
      <c r="K20" s="62"/>
      <c r="L20" s="58"/>
      <c r="M20" s="58"/>
      <c r="N20" s="58"/>
      <c r="O20" s="62"/>
      <c r="P20" s="56"/>
      <c r="Q20" s="56"/>
      <c r="R20" s="57">
        <f t="shared" si="5"/>
        <v>0</v>
      </c>
      <c r="T20" s="60"/>
    </row>
    <row r="21" spans="1:20" s="59" customFormat="1" ht="41.25" hidden="1" customHeight="1" x14ac:dyDescent="0.3">
      <c r="A21" s="13" t="s">
        <v>21</v>
      </c>
      <c r="B21" s="13" t="s">
        <v>22</v>
      </c>
      <c r="C21" s="13" t="s">
        <v>23</v>
      </c>
      <c r="D21" s="274" t="s">
        <v>24</v>
      </c>
      <c r="E21" s="61">
        <f t="shared" si="3"/>
        <v>0</v>
      </c>
      <c r="F21" s="61"/>
      <c r="G21" s="61"/>
      <c r="H21" s="61"/>
      <c r="I21" s="56"/>
      <c r="J21" s="62">
        <f t="shared" si="4"/>
        <v>0</v>
      </c>
      <c r="K21" s="62"/>
      <c r="L21" s="58"/>
      <c r="M21" s="58"/>
      <c r="N21" s="58"/>
      <c r="O21" s="62"/>
      <c r="P21" s="56"/>
      <c r="Q21" s="56"/>
      <c r="R21" s="57">
        <f t="shared" si="5"/>
        <v>0</v>
      </c>
      <c r="T21" s="60"/>
    </row>
    <row r="22" spans="1:20" s="85" customFormat="1" ht="66" hidden="1" customHeight="1" x14ac:dyDescent="0.3">
      <c r="A22" s="80"/>
      <c r="B22" s="80"/>
      <c r="C22" s="80"/>
      <c r="D22" s="81" t="s">
        <v>117</v>
      </c>
      <c r="E22" s="82">
        <f t="shared" si="3"/>
        <v>0</v>
      </c>
      <c r="F22" s="82"/>
      <c r="G22" s="82"/>
      <c r="H22" s="82"/>
      <c r="I22" s="83"/>
      <c r="J22" s="70">
        <f t="shared" si="4"/>
        <v>0</v>
      </c>
      <c r="K22" s="70"/>
      <c r="L22" s="84"/>
      <c r="M22" s="84"/>
      <c r="N22" s="84"/>
      <c r="O22" s="70"/>
      <c r="P22" s="83"/>
      <c r="Q22" s="83"/>
      <c r="R22" s="28">
        <f t="shared" si="5"/>
        <v>0</v>
      </c>
      <c r="T22" s="86"/>
    </row>
    <row r="23" spans="1:20" s="88" customFormat="1" ht="45" hidden="1" customHeight="1" x14ac:dyDescent="0.3">
      <c r="A23" s="13" t="s">
        <v>118</v>
      </c>
      <c r="B23" s="13" t="s">
        <v>119</v>
      </c>
      <c r="C23" s="13" t="s">
        <v>120</v>
      </c>
      <c r="D23" s="87" t="s">
        <v>121</v>
      </c>
      <c r="E23" s="61">
        <f t="shared" si="3"/>
        <v>0</v>
      </c>
      <c r="F23" s="58"/>
      <c r="G23" s="58"/>
      <c r="H23" s="58"/>
      <c r="I23" s="58"/>
      <c r="J23" s="62">
        <f t="shared" si="4"/>
        <v>0</v>
      </c>
      <c r="K23" s="62"/>
      <c r="L23" s="58"/>
      <c r="M23" s="58"/>
      <c r="N23" s="58"/>
      <c r="O23" s="62"/>
      <c r="P23" s="58"/>
      <c r="Q23" s="58"/>
      <c r="R23" s="57">
        <f t="shared" si="5"/>
        <v>0</v>
      </c>
      <c r="T23" s="89"/>
    </row>
    <row r="24" spans="1:20" s="88" customFormat="1" ht="45" hidden="1" customHeight="1" x14ac:dyDescent="0.3">
      <c r="A24" s="13" t="s">
        <v>122</v>
      </c>
      <c r="B24" s="13" t="s">
        <v>123</v>
      </c>
      <c r="C24" s="13" t="s">
        <v>120</v>
      </c>
      <c r="D24" s="24" t="s">
        <v>124</v>
      </c>
      <c r="E24" s="61">
        <f t="shared" si="3"/>
        <v>0</v>
      </c>
      <c r="F24" s="61"/>
      <c r="G24" s="58"/>
      <c r="H24" s="58"/>
      <c r="I24" s="58"/>
      <c r="J24" s="70">
        <f t="shared" si="4"/>
        <v>0</v>
      </c>
      <c r="K24" s="61"/>
      <c r="L24" s="58"/>
      <c r="M24" s="58"/>
      <c r="N24" s="58"/>
      <c r="O24" s="61"/>
      <c r="P24" s="58"/>
      <c r="Q24" s="58"/>
      <c r="R24" s="57">
        <f t="shared" si="5"/>
        <v>0</v>
      </c>
      <c r="T24" s="89"/>
    </row>
    <row r="25" spans="1:20" s="91" customFormat="1" ht="66" hidden="1" customHeight="1" x14ac:dyDescent="0.3">
      <c r="A25" s="80"/>
      <c r="B25" s="80"/>
      <c r="C25" s="80"/>
      <c r="D25" s="81" t="s">
        <v>125</v>
      </c>
      <c r="E25" s="82">
        <f t="shared" si="3"/>
        <v>0</v>
      </c>
      <c r="F25" s="82"/>
      <c r="G25" s="84"/>
      <c r="H25" s="84"/>
      <c r="I25" s="84"/>
      <c r="J25" s="70">
        <f t="shared" si="4"/>
        <v>0</v>
      </c>
      <c r="K25" s="82"/>
      <c r="L25" s="84"/>
      <c r="M25" s="84"/>
      <c r="N25" s="84"/>
      <c r="O25" s="82"/>
      <c r="P25" s="84"/>
      <c r="Q25" s="84"/>
      <c r="R25" s="90">
        <f t="shared" si="5"/>
        <v>0</v>
      </c>
    </row>
    <row r="26" spans="1:20" s="88" customFormat="1" ht="48" hidden="1" customHeight="1" x14ac:dyDescent="0.3">
      <c r="A26" s="13" t="s">
        <v>126</v>
      </c>
      <c r="B26" s="13" t="s">
        <v>127</v>
      </c>
      <c r="C26" s="13" t="s">
        <v>120</v>
      </c>
      <c r="D26" s="92" t="s">
        <v>128</v>
      </c>
      <c r="E26" s="61">
        <f t="shared" si="3"/>
        <v>0</v>
      </c>
      <c r="F26" s="61"/>
      <c r="G26" s="61"/>
      <c r="H26" s="61"/>
      <c r="I26" s="56"/>
      <c r="J26" s="70">
        <f t="shared" si="4"/>
        <v>0</v>
      </c>
      <c r="K26" s="62"/>
      <c r="L26" s="58"/>
      <c r="M26" s="58"/>
      <c r="N26" s="58"/>
      <c r="O26" s="62"/>
      <c r="P26" s="56"/>
      <c r="Q26" s="56"/>
      <c r="R26" s="57">
        <f t="shared" si="5"/>
        <v>0</v>
      </c>
      <c r="T26" s="89"/>
    </row>
    <row r="27" spans="1:20" s="99" customFormat="1" ht="42.75" hidden="1" customHeight="1" x14ac:dyDescent="0.3">
      <c r="A27" s="13" t="s">
        <v>129</v>
      </c>
      <c r="B27" s="13" t="s">
        <v>130</v>
      </c>
      <c r="C27" s="13" t="s">
        <v>120</v>
      </c>
      <c r="D27" s="92" t="s">
        <v>131</v>
      </c>
      <c r="E27" s="61">
        <f t="shared" si="3"/>
        <v>0</v>
      </c>
      <c r="F27" s="61"/>
      <c r="G27" s="61"/>
      <c r="H27" s="61"/>
      <c r="I27" s="56"/>
      <c r="J27" s="61">
        <f t="shared" si="4"/>
        <v>0</v>
      </c>
      <c r="K27" s="62"/>
      <c r="L27" s="58"/>
      <c r="M27" s="58"/>
      <c r="N27" s="58"/>
      <c r="O27" s="62"/>
      <c r="P27" s="56"/>
      <c r="Q27" s="56"/>
      <c r="R27" s="57">
        <f t="shared" si="5"/>
        <v>0</v>
      </c>
      <c r="T27" s="100"/>
    </row>
    <row r="28" spans="1:20" s="94" customFormat="1" ht="44.25" hidden="1" customHeight="1" x14ac:dyDescent="0.3">
      <c r="A28" s="80"/>
      <c r="B28" s="80"/>
      <c r="C28" s="80"/>
      <c r="D28" s="93" t="s">
        <v>132</v>
      </c>
      <c r="E28" s="82">
        <f t="shared" si="3"/>
        <v>0</v>
      </c>
      <c r="F28" s="82"/>
      <c r="G28" s="84"/>
      <c r="H28" s="84"/>
      <c r="I28" s="84"/>
      <c r="J28" s="70">
        <f t="shared" si="4"/>
        <v>0</v>
      </c>
      <c r="K28" s="82"/>
      <c r="L28" s="84"/>
      <c r="M28" s="84"/>
      <c r="N28" s="84"/>
      <c r="O28" s="82"/>
      <c r="P28" s="84"/>
      <c r="Q28" s="84"/>
      <c r="R28" s="57">
        <f t="shared" si="5"/>
        <v>0</v>
      </c>
      <c r="T28" s="91"/>
    </row>
    <row r="29" spans="1:20" s="97" customFormat="1" ht="48.75" hidden="1" customHeight="1" x14ac:dyDescent="0.3">
      <c r="A29" s="13" t="s">
        <v>133</v>
      </c>
      <c r="B29" s="13" t="s">
        <v>134</v>
      </c>
      <c r="C29" s="13" t="s">
        <v>135</v>
      </c>
      <c r="D29" s="95" t="s">
        <v>136</v>
      </c>
      <c r="E29" s="61">
        <f t="shared" si="3"/>
        <v>0</v>
      </c>
      <c r="F29" s="96"/>
      <c r="G29" s="58"/>
      <c r="H29" s="58"/>
      <c r="I29" s="58"/>
      <c r="J29" s="70">
        <f t="shared" si="4"/>
        <v>0</v>
      </c>
      <c r="K29" s="62"/>
      <c r="L29" s="58"/>
      <c r="M29" s="58"/>
      <c r="N29" s="58"/>
      <c r="O29" s="62"/>
      <c r="P29" s="58"/>
      <c r="Q29" s="58"/>
      <c r="R29" s="57">
        <f t="shared" si="5"/>
        <v>0</v>
      </c>
    </row>
    <row r="30" spans="1:20" s="99" customFormat="1" ht="51" hidden="1" customHeight="1" x14ac:dyDescent="0.3">
      <c r="A30" s="13" t="s">
        <v>137</v>
      </c>
      <c r="B30" s="13" t="s">
        <v>138</v>
      </c>
      <c r="C30" s="13" t="s">
        <v>135</v>
      </c>
      <c r="D30" s="98" t="s">
        <v>139</v>
      </c>
      <c r="E30" s="61">
        <f t="shared" si="3"/>
        <v>0</v>
      </c>
      <c r="F30" s="96"/>
      <c r="G30" s="96"/>
      <c r="H30" s="96"/>
      <c r="I30" s="96"/>
      <c r="J30" s="70">
        <f t="shared" si="4"/>
        <v>0</v>
      </c>
      <c r="K30" s="62"/>
      <c r="L30" s="96"/>
      <c r="M30" s="96"/>
      <c r="N30" s="96"/>
      <c r="O30" s="62"/>
      <c r="P30" s="96"/>
      <c r="Q30" s="96"/>
      <c r="R30" s="57">
        <f t="shared" si="5"/>
        <v>0</v>
      </c>
      <c r="T30" s="100"/>
    </row>
    <row r="31" spans="1:20" s="101" customFormat="1" ht="66" hidden="1" customHeight="1" x14ac:dyDescent="0.3">
      <c r="A31" s="13" t="s">
        <v>140</v>
      </c>
      <c r="B31" s="13" t="s">
        <v>141</v>
      </c>
      <c r="C31" s="13" t="s">
        <v>135</v>
      </c>
      <c r="D31" s="98" t="s">
        <v>142</v>
      </c>
      <c r="E31" s="61">
        <f t="shared" si="3"/>
        <v>0</v>
      </c>
      <c r="F31" s="96"/>
      <c r="G31" s="96"/>
      <c r="H31" s="96"/>
      <c r="I31" s="96"/>
      <c r="J31" s="70">
        <f t="shared" si="4"/>
        <v>0</v>
      </c>
      <c r="K31" s="61"/>
      <c r="L31" s="96"/>
      <c r="M31" s="96"/>
      <c r="N31" s="96"/>
      <c r="O31" s="61"/>
      <c r="P31" s="96"/>
      <c r="Q31" s="96"/>
      <c r="R31" s="57">
        <f t="shared" si="5"/>
        <v>0</v>
      </c>
      <c r="T31" s="102"/>
    </row>
    <row r="32" spans="1:20" s="99" customFormat="1" ht="36.75" hidden="1" customHeight="1" x14ac:dyDescent="0.3">
      <c r="A32" s="13" t="s">
        <v>143</v>
      </c>
      <c r="B32" s="13" t="s">
        <v>144</v>
      </c>
      <c r="C32" s="13" t="s">
        <v>135</v>
      </c>
      <c r="D32" s="98" t="s">
        <v>145</v>
      </c>
      <c r="E32" s="61">
        <f t="shared" si="3"/>
        <v>0</v>
      </c>
      <c r="F32" s="96"/>
      <c r="G32" s="58"/>
      <c r="H32" s="57"/>
      <c r="I32" s="57"/>
      <c r="J32" s="61">
        <f t="shared" si="4"/>
        <v>0</v>
      </c>
      <c r="K32" s="62"/>
      <c r="L32" s="58"/>
      <c r="M32" s="58"/>
      <c r="N32" s="58"/>
      <c r="O32" s="62"/>
      <c r="P32" s="58"/>
      <c r="Q32" s="58"/>
      <c r="R32" s="57">
        <f t="shared" si="5"/>
        <v>0</v>
      </c>
      <c r="T32" s="100"/>
    </row>
    <row r="33" spans="1:20" s="59" customFormat="1" ht="94.5" hidden="1" customHeight="1" x14ac:dyDescent="0.3">
      <c r="A33" s="23" t="s">
        <v>146</v>
      </c>
      <c r="B33" s="13" t="s">
        <v>147</v>
      </c>
      <c r="C33" s="23" t="s">
        <v>135</v>
      </c>
      <c r="D33" s="226" t="s">
        <v>148</v>
      </c>
      <c r="E33" s="61">
        <f t="shared" si="3"/>
        <v>0</v>
      </c>
      <c r="F33" s="96"/>
      <c r="G33" s="57"/>
      <c r="H33" s="57"/>
      <c r="I33" s="57"/>
      <c r="J33" s="61">
        <f t="shared" si="4"/>
        <v>0</v>
      </c>
      <c r="K33" s="62"/>
      <c r="L33" s="58"/>
      <c r="M33" s="58"/>
      <c r="N33" s="58"/>
      <c r="O33" s="62"/>
      <c r="P33" s="58"/>
      <c r="Q33" s="58"/>
      <c r="R33" s="57">
        <f t="shared" si="5"/>
        <v>0</v>
      </c>
      <c r="T33" s="60"/>
    </row>
    <row r="34" spans="1:20" s="99" customFormat="1" ht="66" hidden="1" customHeight="1" x14ac:dyDescent="0.3">
      <c r="A34" s="103" t="s">
        <v>149</v>
      </c>
      <c r="B34" s="103" t="s">
        <v>150</v>
      </c>
      <c r="C34" s="223" t="s">
        <v>151</v>
      </c>
      <c r="D34" s="276" t="s">
        <v>152</v>
      </c>
      <c r="E34" s="61">
        <f t="shared" si="3"/>
        <v>0</v>
      </c>
      <c r="F34" s="61"/>
      <c r="G34" s="104"/>
      <c r="H34" s="104"/>
      <c r="I34" s="104"/>
      <c r="J34" s="61">
        <f t="shared" si="4"/>
        <v>0</v>
      </c>
      <c r="K34" s="62"/>
      <c r="L34" s="104"/>
      <c r="M34" s="104"/>
      <c r="N34" s="104"/>
      <c r="O34" s="62"/>
      <c r="P34" s="104"/>
      <c r="Q34" s="104"/>
      <c r="R34" s="57">
        <f t="shared" si="5"/>
        <v>0</v>
      </c>
      <c r="T34" s="100"/>
    </row>
    <row r="35" spans="1:20" s="99" customFormat="1" ht="54" hidden="1" customHeight="1" x14ac:dyDescent="0.3">
      <c r="A35" s="64" t="s">
        <v>153</v>
      </c>
      <c r="B35" s="13" t="s">
        <v>154</v>
      </c>
      <c r="C35" s="277" t="s">
        <v>37</v>
      </c>
      <c r="D35" s="195" t="s">
        <v>155</v>
      </c>
      <c r="E35" s="55">
        <f t="shared" si="3"/>
        <v>0</v>
      </c>
      <c r="F35" s="61"/>
      <c r="G35" s="278"/>
      <c r="H35" s="278"/>
      <c r="I35" s="278"/>
      <c r="J35" s="61">
        <f t="shared" si="4"/>
        <v>0</v>
      </c>
      <c r="K35" s="62"/>
      <c r="L35" s="278"/>
      <c r="M35" s="278"/>
      <c r="N35" s="278"/>
      <c r="O35" s="62"/>
      <c r="P35" s="278"/>
      <c r="Q35" s="278"/>
      <c r="R35" s="57">
        <f t="shared" si="5"/>
        <v>0</v>
      </c>
      <c r="T35" s="100"/>
    </row>
    <row r="36" spans="1:20" s="99" customFormat="1" ht="54" hidden="1" customHeight="1" x14ac:dyDescent="0.3">
      <c r="A36" s="13" t="s">
        <v>156</v>
      </c>
      <c r="B36" s="13" t="s">
        <v>157</v>
      </c>
      <c r="C36" s="230" t="s">
        <v>37</v>
      </c>
      <c r="D36" s="195" t="s">
        <v>158</v>
      </c>
      <c r="E36" s="55">
        <f t="shared" si="3"/>
        <v>0</v>
      </c>
      <c r="F36" s="96"/>
      <c r="G36" s="58"/>
      <c r="H36" s="58"/>
      <c r="I36" s="58"/>
      <c r="J36" s="61">
        <f t="shared" si="4"/>
        <v>0</v>
      </c>
      <c r="K36" s="62"/>
      <c r="L36" s="104"/>
      <c r="M36" s="104"/>
      <c r="N36" s="104"/>
      <c r="O36" s="62"/>
      <c r="P36" s="104"/>
      <c r="Q36" s="104"/>
      <c r="R36" s="57">
        <f t="shared" si="5"/>
        <v>0</v>
      </c>
      <c r="T36" s="100"/>
    </row>
    <row r="37" spans="1:20" s="99" customFormat="1" ht="59.25" hidden="1" customHeight="1" x14ac:dyDescent="0.3">
      <c r="A37" s="13" t="s">
        <v>159</v>
      </c>
      <c r="B37" s="13" t="s">
        <v>160</v>
      </c>
      <c r="C37" s="230" t="s">
        <v>37</v>
      </c>
      <c r="D37" s="195" t="s">
        <v>161</v>
      </c>
      <c r="E37" s="55">
        <f t="shared" si="3"/>
        <v>0</v>
      </c>
      <c r="F37" s="96"/>
      <c r="G37" s="58"/>
      <c r="H37" s="58"/>
      <c r="I37" s="58"/>
      <c r="J37" s="61">
        <f t="shared" si="4"/>
        <v>0</v>
      </c>
      <c r="K37" s="62"/>
      <c r="L37" s="104"/>
      <c r="M37" s="104"/>
      <c r="N37" s="104"/>
      <c r="O37" s="62"/>
      <c r="P37" s="104"/>
      <c r="Q37" s="104"/>
      <c r="R37" s="57">
        <f t="shared" si="5"/>
        <v>0</v>
      </c>
      <c r="T37" s="100"/>
    </row>
    <row r="38" spans="1:20" s="99" customFormat="1" ht="66" hidden="1" customHeight="1" x14ac:dyDescent="0.3">
      <c r="A38" s="19" t="s">
        <v>162</v>
      </c>
      <c r="B38" s="19" t="s">
        <v>163</v>
      </c>
      <c r="C38" s="19" t="s">
        <v>60</v>
      </c>
      <c r="D38" s="20" t="s">
        <v>164</v>
      </c>
      <c r="E38" s="55">
        <f t="shared" si="3"/>
        <v>0</v>
      </c>
      <c r="F38" s="96"/>
      <c r="G38" s="58"/>
      <c r="H38" s="58"/>
      <c r="I38" s="58"/>
      <c r="J38" s="70">
        <f t="shared" si="4"/>
        <v>0</v>
      </c>
      <c r="K38" s="62"/>
      <c r="L38" s="104"/>
      <c r="M38" s="104"/>
      <c r="N38" s="104"/>
      <c r="O38" s="62"/>
      <c r="P38" s="104"/>
      <c r="Q38" s="104"/>
      <c r="R38" s="57">
        <f t="shared" si="5"/>
        <v>0</v>
      </c>
      <c r="T38" s="100"/>
    </row>
    <row r="39" spans="1:20" s="99" customFormat="1" ht="55.5" hidden="1" customHeight="1" x14ac:dyDescent="0.3">
      <c r="A39" s="19" t="s">
        <v>165</v>
      </c>
      <c r="B39" s="19" t="s">
        <v>166</v>
      </c>
      <c r="C39" s="19" t="s">
        <v>167</v>
      </c>
      <c r="D39" s="20" t="s">
        <v>168</v>
      </c>
      <c r="E39" s="55">
        <f t="shared" si="3"/>
        <v>0</v>
      </c>
      <c r="F39" s="96"/>
      <c r="G39" s="58"/>
      <c r="H39" s="58"/>
      <c r="I39" s="58"/>
      <c r="J39" s="61">
        <f t="shared" si="4"/>
        <v>0</v>
      </c>
      <c r="K39" s="62"/>
      <c r="L39" s="104"/>
      <c r="M39" s="104"/>
      <c r="N39" s="104"/>
      <c r="O39" s="62"/>
      <c r="P39" s="104"/>
      <c r="Q39" s="104"/>
      <c r="R39" s="57">
        <f t="shared" si="5"/>
        <v>0</v>
      </c>
      <c r="T39" s="100"/>
    </row>
    <row r="40" spans="1:20" s="99" customFormat="1" ht="37.5" hidden="1" customHeight="1" x14ac:dyDescent="0.3">
      <c r="A40" s="19" t="s">
        <v>169</v>
      </c>
      <c r="B40" s="19" t="s">
        <v>170</v>
      </c>
      <c r="C40" s="19" t="s">
        <v>167</v>
      </c>
      <c r="D40" s="20" t="s">
        <v>171</v>
      </c>
      <c r="E40" s="55">
        <f t="shared" si="3"/>
        <v>0</v>
      </c>
      <c r="F40" s="96"/>
      <c r="G40" s="58"/>
      <c r="H40" s="58"/>
      <c r="I40" s="58"/>
      <c r="J40" s="61">
        <f t="shared" si="4"/>
        <v>0</v>
      </c>
      <c r="K40" s="62"/>
      <c r="L40" s="104"/>
      <c r="M40" s="104"/>
      <c r="N40" s="104"/>
      <c r="O40" s="62"/>
      <c r="P40" s="104"/>
      <c r="Q40" s="104"/>
      <c r="R40" s="57">
        <f t="shared" si="5"/>
        <v>0</v>
      </c>
      <c r="T40" s="100"/>
    </row>
    <row r="41" spans="1:20" s="99" customFormat="1" ht="23.25" hidden="1" customHeight="1" x14ac:dyDescent="0.3">
      <c r="A41" s="19" t="s">
        <v>172</v>
      </c>
      <c r="B41" s="19" t="s">
        <v>173</v>
      </c>
      <c r="C41" s="19" t="s">
        <v>167</v>
      </c>
      <c r="D41" s="20" t="s">
        <v>174</v>
      </c>
      <c r="E41" s="55">
        <f t="shared" si="3"/>
        <v>0</v>
      </c>
      <c r="F41" s="96"/>
      <c r="G41" s="58"/>
      <c r="H41" s="58"/>
      <c r="I41" s="58"/>
      <c r="J41" s="61">
        <f t="shared" si="4"/>
        <v>0</v>
      </c>
      <c r="K41" s="62"/>
      <c r="L41" s="104"/>
      <c r="M41" s="104"/>
      <c r="N41" s="104"/>
      <c r="O41" s="62"/>
      <c r="P41" s="104"/>
      <c r="Q41" s="104"/>
      <c r="R41" s="57">
        <f t="shared" si="5"/>
        <v>0</v>
      </c>
      <c r="T41" s="100"/>
    </row>
    <row r="42" spans="1:20" s="99" customFormat="1" ht="47.25" hidden="1" customHeight="1" x14ac:dyDescent="0.3">
      <c r="A42" s="13" t="s">
        <v>175</v>
      </c>
      <c r="B42" s="13" t="s">
        <v>176</v>
      </c>
      <c r="C42" s="230" t="s">
        <v>167</v>
      </c>
      <c r="D42" s="231" t="s">
        <v>177</v>
      </c>
      <c r="E42" s="55">
        <f t="shared" si="3"/>
        <v>0</v>
      </c>
      <c r="F42" s="96"/>
      <c r="G42" s="58"/>
      <c r="H42" s="58"/>
      <c r="I42" s="58"/>
      <c r="J42" s="61">
        <f t="shared" si="4"/>
        <v>0</v>
      </c>
      <c r="K42" s="62"/>
      <c r="L42" s="104"/>
      <c r="M42" s="104"/>
      <c r="N42" s="104"/>
      <c r="O42" s="62"/>
      <c r="P42" s="104"/>
      <c r="Q42" s="104"/>
      <c r="R42" s="57">
        <f t="shared" si="5"/>
        <v>0</v>
      </c>
      <c r="T42" s="100"/>
    </row>
    <row r="43" spans="1:20" s="59" customFormat="1" ht="28.5" hidden="1" customHeight="1" x14ac:dyDescent="0.3">
      <c r="A43" s="13" t="s">
        <v>178</v>
      </c>
      <c r="B43" s="13" t="s">
        <v>179</v>
      </c>
      <c r="C43" s="13" t="s">
        <v>167</v>
      </c>
      <c r="D43" s="14" t="s">
        <v>180</v>
      </c>
      <c r="E43" s="61">
        <f t="shared" si="3"/>
        <v>0</v>
      </c>
      <c r="F43" s="61"/>
      <c r="G43" s="58"/>
      <c r="H43" s="58"/>
      <c r="I43" s="58"/>
      <c r="J43" s="61">
        <f t="shared" si="4"/>
        <v>0</v>
      </c>
      <c r="K43" s="62"/>
      <c r="L43" s="58"/>
      <c r="M43" s="58"/>
      <c r="N43" s="58"/>
      <c r="O43" s="62"/>
      <c r="P43" s="58"/>
      <c r="Q43" s="58"/>
      <c r="R43" s="57">
        <f t="shared" si="5"/>
        <v>0</v>
      </c>
      <c r="T43" s="60"/>
    </row>
    <row r="44" spans="1:20" s="59" customFormat="1" ht="8.25" hidden="1" customHeight="1" x14ac:dyDescent="0.3">
      <c r="A44" s="13" t="s">
        <v>181</v>
      </c>
      <c r="B44" s="13" t="s">
        <v>182</v>
      </c>
      <c r="C44" s="13" t="s">
        <v>60</v>
      </c>
      <c r="D44" s="14" t="s">
        <v>183</v>
      </c>
      <c r="E44" s="61">
        <f t="shared" si="3"/>
        <v>0</v>
      </c>
      <c r="F44" s="61"/>
      <c r="G44" s="58"/>
      <c r="H44" s="58"/>
      <c r="I44" s="58"/>
      <c r="J44" s="70">
        <f t="shared" si="4"/>
        <v>0</v>
      </c>
      <c r="K44" s="62"/>
      <c r="L44" s="58"/>
      <c r="M44" s="58"/>
      <c r="N44" s="58"/>
      <c r="O44" s="62"/>
      <c r="P44" s="58"/>
      <c r="Q44" s="58"/>
      <c r="R44" s="57">
        <f t="shared" si="5"/>
        <v>0</v>
      </c>
      <c r="T44" s="60"/>
    </row>
    <row r="45" spans="1:20" s="53" customFormat="1" ht="33" customHeight="1" x14ac:dyDescent="0.3">
      <c r="A45" s="17" t="s">
        <v>184</v>
      </c>
      <c r="B45" s="17" t="s">
        <v>185</v>
      </c>
      <c r="C45" s="17" t="s">
        <v>186</v>
      </c>
      <c r="D45" s="18" t="s">
        <v>187</v>
      </c>
      <c r="E45" s="75">
        <f t="shared" si="3"/>
        <v>35657</v>
      </c>
      <c r="F45" s="75">
        <v>35657</v>
      </c>
      <c r="G45" s="77"/>
      <c r="H45" s="77"/>
      <c r="I45" s="77"/>
      <c r="J45" s="75">
        <f t="shared" si="4"/>
        <v>0</v>
      </c>
      <c r="K45" s="76"/>
      <c r="L45" s="77"/>
      <c r="M45" s="77"/>
      <c r="N45" s="77"/>
      <c r="O45" s="76"/>
      <c r="P45" s="77"/>
      <c r="Q45" s="77"/>
      <c r="R45" s="78">
        <f t="shared" si="5"/>
        <v>35657</v>
      </c>
      <c r="T45" s="79"/>
    </row>
    <row r="46" spans="1:20" s="59" customFormat="1" ht="34.5" hidden="1" customHeight="1" x14ac:dyDescent="0.3">
      <c r="A46" s="64" t="s">
        <v>188</v>
      </c>
      <c r="B46" s="64" t="s">
        <v>40</v>
      </c>
      <c r="C46" s="64" t="s">
        <v>16</v>
      </c>
      <c r="D46" s="92" t="s">
        <v>41</v>
      </c>
      <c r="E46" s="61">
        <f t="shared" si="3"/>
        <v>0</v>
      </c>
      <c r="F46" s="61"/>
      <c r="G46" s="58"/>
      <c r="H46" s="58"/>
      <c r="I46" s="58"/>
      <c r="J46" s="70">
        <f t="shared" si="4"/>
        <v>0</v>
      </c>
      <c r="K46" s="62"/>
      <c r="L46" s="58"/>
      <c r="M46" s="58"/>
      <c r="N46" s="58"/>
      <c r="O46" s="62"/>
      <c r="P46" s="58"/>
      <c r="Q46" s="58"/>
      <c r="R46" s="57">
        <f t="shared" si="5"/>
        <v>0</v>
      </c>
      <c r="T46" s="60"/>
    </row>
    <row r="47" spans="1:20" s="111" customFormat="1" ht="38.25" hidden="1" customHeight="1" x14ac:dyDescent="0.3">
      <c r="A47" s="13" t="s">
        <v>25</v>
      </c>
      <c r="B47" s="13" t="s">
        <v>26</v>
      </c>
      <c r="C47" s="13" t="s">
        <v>16</v>
      </c>
      <c r="D47" s="24" t="s">
        <v>27</v>
      </c>
      <c r="E47" s="61">
        <f>SUM(F47,I47)</f>
        <v>0</v>
      </c>
      <c r="F47" s="61"/>
      <c r="G47" s="62"/>
      <c r="H47" s="62"/>
      <c r="I47" s="62"/>
      <c r="J47" s="61">
        <f>SUM(L47,O47)</f>
        <v>0</v>
      </c>
      <c r="K47" s="61"/>
      <c r="L47" s="66"/>
      <c r="M47" s="66"/>
      <c r="N47" s="66"/>
      <c r="O47" s="61"/>
      <c r="P47" s="110"/>
      <c r="Q47" s="66"/>
      <c r="R47" s="57">
        <f t="shared" si="5"/>
        <v>0</v>
      </c>
    </row>
    <row r="48" spans="1:20" s="59" customFormat="1" ht="41.25" hidden="1" customHeight="1" x14ac:dyDescent="0.3">
      <c r="A48" s="13" t="s">
        <v>17</v>
      </c>
      <c r="B48" s="13" t="s">
        <v>18</v>
      </c>
      <c r="C48" s="13" t="s">
        <v>19</v>
      </c>
      <c r="D48" s="14" t="s">
        <v>20</v>
      </c>
      <c r="E48" s="61">
        <f t="shared" ref="E48:E50" si="6">SUM(F48,I48)</f>
        <v>0</v>
      </c>
      <c r="F48" s="61"/>
      <c r="G48" s="58"/>
      <c r="H48" s="58"/>
      <c r="I48" s="58"/>
      <c r="J48" s="61">
        <f t="shared" si="4"/>
        <v>0</v>
      </c>
      <c r="K48" s="62"/>
      <c r="L48" s="58"/>
      <c r="M48" s="58"/>
      <c r="N48" s="58"/>
      <c r="O48" s="62"/>
      <c r="P48" s="58"/>
      <c r="Q48" s="58"/>
      <c r="R48" s="57">
        <f t="shared" si="5"/>
        <v>0</v>
      </c>
      <c r="T48" s="60"/>
    </row>
    <row r="49" spans="1:20" s="59" customFormat="1" ht="43.5" hidden="1" customHeight="1" x14ac:dyDescent="0.3">
      <c r="A49" s="13" t="s">
        <v>189</v>
      </c>
      <c r="B49" s="13" t="s">
        <v>190</v>
      </c>
      <c r="C49" s="13" t="s">
        <v>191</v>
      </c>
      <c r="D49" s="24" t="s">
        <v>192</v>
      </c>
      <c r="E49" s="61">
        <f t="shared" si="6"/>
        <v>0</v>
      </c>
      <c r="F49" s="96"/>
      <c r="G49" s="58"/>
      <c r="H49" s="58"/>
      <c r="I49" s="58"/>
      <c r="J49" s="61">
        <f t="shared" si="4"/>
        <v>0</v>
      </c>
      <c r="K49" s="62"/>
      <c r="L49" s="58"/>
      <c r="M49" s="58"/>
      <c r="N49" s="58"/>
      <c r="O49" s="62"/>
      <c r="P49" s="58"/>
      <c r="Q49" s="58"/>
      <c r="R49" s="57">
        <f t="shared" si="5"/>
        <v>0</v>
      </c>
      <c r="T49" s="60"/>
    </row>
    <row r="50" spans="1:20" s="59" customFormat="1" ht="36.75" hidden="1" customHeight="1" x14ac:dyDescent="0.3">
      <c r="A50" s="13" t="s">
        <v>193</v>
      </c>
      <c r="B50" s="13" t="s">
        <v>194</v>
      </c>
      <c r="C50" s="13" t="s">
        <v>195</v>
      </c>
      <c r="D50" s="273" t="s">
        <v>196</v>
      </c>
      <c r="E50" s="61">
        <f t="shared" si="6"/>
        <v>0</v>
      </c>
      <c r="F50" s="96"/>
      <c r="G50" s="58"/>
      <c r="H50" s="58"/>
      <c r="I50" s="58"/>
      <c r="J50" s="61">
        <f t="shared" si="4"/>
        <v>0</v>
      </c>
      <c r="K50" s="62"/>
      <c r="L50" s="58"/>
      <c r="M50" s="58"/>
      <c r="N50" s="58"/>
      <c r="O50" s="62"/>
      <c r="P50" s="58"/>
      <c r="Q50" s="58"/>
      <c r="R50" s="57">
        <f t="shared" si="5"/>
        <v>0</v>
      </c>
      <c r="T50" s="60"/>
    </row>
    <row r="51" spans="1:20" s="59" customFormat="1" ht="35.25" hidden="1" customHeight="1" x14ac:dyDescent="0.3">
      <c r="A51" s="13" t="s">
        <v>197</v>
      </c>
      <c r="B51" s="13" t="s">
        <v>198</v>
      </c>
      <c r="C51" s="13" t="s">
        <v>199</v>
      </c>
      <c r="D51" s="24" t="s">
        <v>200</v>
      </c>
      <c r="E51" s="61">
        <f t="shared" si="3"/>
        <v>0</v>
      </c>
      <c r="F51" s="61"/>
      <c r="G51" s="61"/>
      <c r="H51" s="61"/>
      <c r="I51" s="61"/>
      <c r="J51" s="70">
        <f t="shared" si="4"/>
        <v>0</v>
      </c>
      <c r="K51" s="62"/>
      <c r="L51" s="61"/>
      <c r="M51" s="61"/>
      <c r="N51" s="61"/>
      <c r="O51" s="62"/>
      <c r="P51" s="61"/>
      <c r="Q51" s="61"/>
      <c r="R51" s="57">
        <f t="shared" si="5"/>
        <v>0</v>
      </c>
      <c r="T51" s="60"/>
    </row>
    <row r="52" spans="1:20" s="59" customFormat="1" ht="24.75" hidden="1" customHeight="1" x14ac:dyDescent="0.3">
      <c r="A52" s="13" t="s">
        <v>201</v>
      </c>
      <c r="B52" s="13" t="s">
        <v>202</v>
      </c>
      <c r="C52" s="13" t="s">
        <v>203</v>
      </c>
      <c r="D52" s="24" t="s">
        <v>204</v>
      </c>
      <c r="E52" s="61">
        <f t="shared" si="3"/>
        <v>0</v>
      </c>
      <c r="F52" s="61"/>
      <c r="G52" s="61"/>
      <c r="H52" s="61"/>
      <c r="I52" s="61"/>
      <c r="J52" s="70">
        <f t="shared" si="4"/>
        <v>0</v>
      </c>
      <c r="K52" s="62"/>
      <c r="L52" s="61"/>
      <c r="M52" s="61"/>
      <c r="N52" s="61"/>
      <c r="O52" s="62"/>
      <c r="P52" s="61"/>
      <c r="Q52" s="61"/>
      <c r="R52" s="57">
        <f t="shared" si="5"/>
        <v>0</v>
      </c>
      <c r="T52" s="60"/>
    </row>
    <row r="53" spans="1:20" s="59" customFormat="1" ht="28.5" hidden="1" customHeight="1" x14ac:dyDescent="0.3">
      <c r="A53" s="13" t="s">
        <v>205</v>
      </c>
      <c r="B53" s="13" t="s">
        <v>206</v>
      </c>
      <c r="C53" s="13" t="s">
        <v>19</v>
      </c>
      <c r="D53" s="98" t="s">
        <v>207</v>
      </c>
      <c r="E53" s="61">
        <f t="shared" si="3"/>
        <v>0</v>
      </c>
      <c r="F53" s="96"/>
      <c r="G53" s="58"/>
      <c r="H53" s="58"/>
      <c r="I53" s="58"/>
      <c r="J53" s="70">
        <f t="shared" si="4"/>
        <v>0</v>
      </c>
      <c r="K53" s="62"/>
      <c r="L53" s="58"/>
      <c r="M53" s="58"/>
      <c r="N53" s="58"/>
      <c r="O53" s="62"/>
      <c r="P53" s="58"/>
      <c r="Q53" s="58"/>
      <c r="R53" s="57">
        <f t="shared" si="5"/>
        <v>0</v>
      </c>
      <c r="T53" s="60"/>
    </row>
    <row r="54" spans="1:20" s="73" customFormat="1" ht="30" hidden="1" customHeight="1" x14ac:dyDescent="0.3">
      <c r="A54" s="103" t="s">
        <v>208</v>
      </c>
      <c r="B54" s="103" t="s">
        <v>209</v>
      </c>
      <c r="C54" s="103" t="s">
        <v>19</v>
      </c>
      <c r="D54" s="98" t="s">
        <v>210</v>
      </c>
      <c r="E54" s="61">
        <f t="shared" si="3"/>
        <v>0</v>
      </c>
      <c r="F54" s="96"/>
      <c r="G54" s="84"/>
      <c r="H54" s="84"/>
      <c r="I54" s="84"/>
      <c r="J54" s="70">
        <f t="shared" si="4"/>
        <v>0</v>
      </c>
      <c r="K54" s="62"/>
      <c r="L54" s="84"/>
      <c r="M54" s="84"/>
      <c r="N54" s="84"/>
      <c r="O54" s="62"/>
      <c r="P54" s="84"/>
      <c r="Q54" s="84"/>
      <c r="R54" s="57">
        <f t="shared" si="5"/>
        <v>0</v>
      </c>
      <c r="T54" s="74"/>
    </row>
    <row r="55" spans="1:20" s="111" customFormat="1" ht="55.5" hidden="1" customHeight="1" x14ac:dyDescent="0.3">
      <c r="A55" s="64" t="s">
        <v>211</v>
      </c>
      <c r="B55" s="13" t="s">
        <v>212</v>
      </c>
      <c r="C55" s="108" t="s">
        <v>213</v>
      </c>
      <c r="D55" s="109" t="s">
        <v>214</v>
      </c>
      <c r="E55" s="61">
        <f t="shared" si="3"/>
        <v>0</v>
      </c>
      <c r="F55" s="61"/>
      <c r="G55" s="110"/>
      <c r="H55" s="110"/>
      <c r="I55" s="110"/>
      <c r="J55" s="61">
        <f t="shared" si="4"/>
        <v>0</v>
      </c>
      <c r="K55" s="62"/>
      <c r="L55" s="110"/>
      <c r="M55" s="110"/>
      <c r="N55" s="110"/>
      <c r="O55" s="62"/>
      <c r="P55" s="110"/>
      <c r="Q55" s="110"/>
      <c r="R55" s="57">
        <f t="shared" si="5"/>
        <v>0</v>
      </c>
    </row>
    <row r="56" spans="1:20" s="111" customFormat="1" ht="66.75" hidden="1" customHeight="1" x14ac:dyDescent="0.3">
      <c r="A56" s="64"/>
      <c r="B56" s="13"/>
      <c r="C56" s="108"/>
      <c r="D56" s="112" t="s">
        <v>215</v>
      </c>
      <c r="E56" s="82">
        <f t="shared" si="3"/>
        <v>0</v>
      </c>
      <c r="F56" s="61"/>
      <c r="G56" s="110"/>
      <c r="H56" s="110"/>
      <c r="I56" s="110"/>
      <c r="J56" s="70">
        <f t="shared" si="4"/>
        <v>0</v>
      </c>
      <c r="K56" s="62"/>
      <c r="L56" s="110"/>
      <c r="M56" s="110"/>
      <c r="N56" s="110"/>
      <c r="O56" s="62"/>
      <c r="P56" s="110"/>
      <c r="Q56" s="110"/>
      <c r="R56" s="90">
        <f t="shared" si="5"/>
        <v>0</v>
      </c>
    </row>
    <row r="57" spans="1:20" s="111" customFormat="1" ht="65.25" hidden="1" customHeight="1" x14ac:dyDescent="0.3">
      <c r="A57" s="64"/>
      <c r="B57" s="13"/>
      <c r="C57" s="108"/>
      <c r="D57" s="112" t="s">
        <v>216</v>
      </c>
      <c r="E57" s="82">
        <f t="shared" si="3"/>
        <v>0</v>
      </c>
      <c r="F57" s="61"/>
      <c r="G57" s="110"/>
      <c r="H57" s="110"/>
      <c r="I57" s="110"/>
      <c r="J57" s="70">
        <f t="shared" si="4"/>
        <v>0</v>
      </c>
      <c r="K57" s="62"/>
      <c r="L57" s="110"/>
      <c r="M57" s="110"/>
      <c r="N57" s="110"/>
      <c r="O57" s="62"/>
      <c r="P57" s="110"/>
      <c r="Q57" s="110"/>
      <c r="R57" s="90">
        <f t="shared" si="5"/>
        <v>0</v>
      </c>
    </row>
    <row r="58" spans="1:20" s="111" customFormat="1" ht="41.25" hidden="1" customHeight="1" x14ac:dyDescent="0.3">
      <c r="A58" s="108" t="s">
        <v>217</v>
      </c>
      <c r="B58" s="13" t="s">
        <v>218</v>
      </c>
      <c r="C58" s="108" t="s">
        <v>219</v>
      </c>
      <c r="D58" s="109" t="s">
        <v>220</v>
      </c>
      <c r="E58" s="61">
        <f t="shared" si="3"/>
        <v>0</v>
      </c>
      <c r="F58" s="61"/>
      <c r="G58" s="110"/>
      <c r="H58" s="110"/>
      <c r="I58" s="110"/>
      <c r="J58" s="61">
        <f t="shared" si="4"/>
        <v>0</v>
      </c>
      <c r="K58" s="62"/>
      <c r="L58" s="110"/>
      <c r="M58" s="110"/>
      <c r="N58" s="110"/>
      <c r="O58" s="62"/>
      <c r="P58" s="110"/>
      <c r="Q58" s="110"/>
      <c r="R58" s="57">
        <f>SUM(E58,J58)</f>
        <v>0</v>
      </c>
    </row>
    <row r="59" spans="1:20" s="111" customFormat="1" ht="28.5" hidden="1" customHeight="1" x14ac:dyDescent="0.3">
      <c r="A59" s="108" t="s">
        <v>3</v>
      </c>
      <c r="B59" s="13" t="s">
        <v>28</v>
      </c>
      <c r="C59" s="108" t="s">
        <v>29</v>
      </c>
      <c r="D59" s="109" t="s">
        <v>30</v>
      </c>
      <c r="E59" s="61">
        <f t="shared" si="3"/>
        <v>0</v>
      </c>
      <c r="F59" s="61"/>
      <c r="G59" s="110"/>
      <c r="H59" s="110"/>
      <c r="I59" s="110"/>
      <c r="J59" s="61">
        <f t="shared" si="4"/>
        <v>0</v>
      </c>
      <c r="K59" s="62"/>
      <c r="L59" s="110"/>
      <c r="M59" s="110"/>
      <c r="N59" s="110"/>
      <c r="O59" s="62"/>
      <c r="P59" s="110"/>
      <c r="Q59" s="110"/>
      <c r="R59" s="57">
        <f t="shared" ref="R59:R60" si="7">SUM(E59,J59)</f>
        <v>0</v>
      </c>
    </row>
    <row r="60" spans="1:20" s="111" customFormat="1" ht="59.25" hidden="1" customHeight="1" x14ac:dyDescent="0.3">
      <c r="A60" s="13" t="s">
        <v>7</v>
      </c>
      <c r="B60" s="13" t="s">
        <v>31</v>
      </c>
      <c r="C60" s="13" t="s">
        <v>29</v>
      </c>
      <c r="D60" s="274" t="s">
        <v>8</v>
      </c>
      <c r="E60" s="61">
        <f t="shared" si="3"/>
        <v>0</v>
      </c>
      <c r="F60" s="61"/>
      <c r="G60" s="110"/>
      <c r="H60" s="110"/>
      <c r="I60" s="110"/>
      <c r="J60" s="61">
        <f t="shared" si="4"/>
        <v>0</v>
      </c>
      <c r="K60" s="62"/>
      <c r="L60" s="110"/>
      <c r="M60" s="110"/>
      <c r="N60" s="110"/>
      <c r="O60" s="62"/>
      <c r="P60" s="110"/>
      <c r="Q60" s="110"/>
      <c r="R60" s="57">
        <f t="shared" si="7"/>
        <v>0</v>
      </c>
    </row>
    <row r="61" spans="1:20" s="2" customFormat="1" ht="43.5" customHeight="1" x14ac:dyDescent="0.3">
      <c r="A61" s="5" t="s">
        <v>46</v>
      </c>
      <c r="B61" s="300"/>
      <c r="C61" s="300"/>
      <c r="D61" s="21" t="s">
        <v>47</v>
      </c>
      <c r="E61" s="499">
        <f>SUM(E62)</f>
        <v>1041856</v>
      </c>
      <c r="F61" s="499">
        <f t="shared" ref="F61:R61" si="8">SUM(F62)</f>
        <v>1041856</v>
      </c>
      <c r="G61" s="499">
        <f t="shared" si="8"/>
        <v>14678</v>
      </c>
      <c r="H61" s="113">
        <f t="shared" si="8"/>
        <v>0</v>
      </c>
      <c r="I61" s="113">
        <f t="shared" si="8"/>
        <v>0</v>
      </c>
      <c r="J61" s="499">
        <f t="shared" si="8"/>
        <v>720245</v>
      </c>
      <c r="K61" s="499">
        <f t="shared" si="8"/>
        <v>720245</v>
      </c>
      <c r="L61" s="113">
        <f t="shared" si="8"/>
        <v>0</v>
      </c>
      <c r="M61" s="113">
        <f t="shared" si="8"/>
        <v>0</v>
      </c>
      <c r="N61" s="113">
        <f t="shared" si="8"/>
        <v>0</v>
      </c>
      <c r="O61" s="499">
        <f t="shared" si="8"/>
        <v>720245</v>
      </c>
      <c r="P61" s="113">
        <f t="shared" si="8"/>
        <v>0</v>
      </c>
      <c r="Q61" s="113">
        <f t="shared" si="8"/>
        <v>0</v>
      </c>
      <c r="R61" s="499">
        <f t="shared" si="8"/>
        <v>1762101</v>
      </c>
      <c r="T61" s="500">
        <f t="shared" ref="T61:T62" si="9">SUM(E61,J61)</f>
        <v>1762101</v>
      </c>
    </row>
    <row r="62" spans="1:20" s="53" customFormat="1" ht="45" customHeight="1" x14ac:dyDescent="0.3">
      <c r="A62" s="5" t="s">
        <v>48</v>
      </c>
      <c r="B62" s="300"/>
      <c r="C62" s="300"/>
      <c r="D62" s="21" t="s">
        <v>47</v>
      </c>
      <c r="E62" s="499">
        <f>SUM(E66:E75,E78)</f>
        <v>1041856</v>
      </c>
      <c r="F62" s="499">
        <f t="shared" ref="F62:R62" si="10">SUM(F66:F75,F78)</f>
        <v>1041856</v>
      </c>
      <c r="G62" s="499">
        <f t="shared" si="10"/>
        <v>14678</v>
      </c>
      <c r="H62" s="113">
        <f t="shared" si="10"/>
        <v>0</v>
      </c>
      <c r="I62" s="113">
        <f t="shared" si="10"/>
        <v>0</v>
      </c>
      <c r="J62" s="499">
        <f t="shared" si="10"/>
        <v>720245</v>
      </c>
      <c r="K62" s="499">
        <f t="shared" si="10"/>
        <v>720245</v>
      </c>
      <c r="L62" s="113">
        <f t="shared" si="10"/>
        <v>0</v>
      </c>
      <c r="M62" s="113">
        <f t="shared" si="10"/>
        <v>0</v>
      </c>
      <c r="N62" s="113">
        <f t="shared" si="10"/>
        <v>0</v>
      </c>
      <c r="O62" s="499">
        <f t="shared" si="10"/>
        <v>720245</v>
      </c>
      <c r="P62" s="499">
        <f t="shared" si="10"/>
        <v>0</v>
      </c>
      <c r="Q62" s="499">
        <f t="shared" si="10"/>
        <v>0</v>
      </c>
      <c r="R62" s="499">
        <f t="shared" si="10"/>
        <v>1762101</v>
      </c>
      <c r="T62" s="500">
        <f t="shared" si="9"/>
        <v>1762101</v>
      </c>
    </row>
    <row r="63" spans="1:20" s="59" customFormat="1" ht="45.75" hidden="1" customHeight="1" x14ac:dyDescent="0.3">
      <c r="A63" s="54" t="s">
        <v>237</v>
      </c>
      <c r="B63" s="54" t="s">
        <v>63</v>
      </c>
      <c r="C63" s="54" t="s">
        <v>64</v>
      </c>
      <c r="D63" s="274" t="s">
        <v>85</v>
      </c>
      <c r="E63" s="96">
        <f>SUM(F63,I63)</f>
        <v>0</v>
      </c>
      <c r="F63" s="96"/>
      <c r="G63" s="96"/>
      <c r="H63" s="58"/>
      <c r="I63" s="58"/>
      <c r="J63" s="57">
        <f t="shared" ref="J63:J81" si="11">SUM(L63,O63)</f>
        <v>0</v>
      </c>
      <c r="K63" s="57"/>
      <c r="L63" s="58"/>
      <c r="M63" s="58"/>
      <c r="N63" s="58"/>
      <c r="O63" s="57"/>
      <c r="P63" s="57"/>
      <c r="Q63" s="57"/>
      <c r="R63" s="57">
        <f>SUM(E63,J63)</f>
        <v>0</v>
      </c>
    </row>
    <row r="64" spans="1:20" s="111" customFormat="1" ht="28.5" hidden="1" customHeight="1" x14ac:dyDescent="0.3">
      <c r="A64" s="23" t="s">
        <v>238</v>
      </c>
      <c r="B64" s="23" t="s">
        <v>223</v>
      </c>
      <c r="C64" s="194" t="s">
        <v>224</v>
      </c>
      <c r="D64" s="195" t="s">
        <v>225</v>
      </c>
      <c r="E64" s="279">
        <f t="shared" ref="E64:E83" si="12">SUM(F64,I64)</f>
        <v>0</v>
      </c>
      <c r="F64" s="96"/>
      <c r="G64" s="96"/>
      <c r="H64" s="58"/>
      <c r="I64" s="58"/>
      <c r="J64" s="57">
        <f t="shared" si="11"/>
        <v>0</v>
      </c>
      <c r="K64" s="57"/>
      <c r="L64" s="58"/>
      <c r="M64" s="58"/>
      <c r="N64" s="58"/>
      <c r="O64" s="57"/>
      <c r="P64" s="57"/>
      <c r="Q64" s="57"/>
      <c r="R64" s="57">
        <f t="shared" ref="R64:R82" si="13">SUM(E64,J64)</f>
        <v>0</v>
      </c>
    </row>
    <row r="65" spans="1:18" s="117" customFormat="1" ht="39.75" hidden="1" customHeight="1" x14ac:dyDescent="0.3">
      <c r="A65" s="280" t="s">
        <v>239</v>
      </c>
      <c r="B65" s="281">
        <v>1020</v>
      </c>
      <c r="C65" s="282"/>
      <c r="D65" s="283" t="s">
        <v>240</v>
      </c>
      <c r="E65" s="96">
        <f t="shared" si="12"/>
        <v>0</v>
      </c>
      <c r="F65" s="96"/>
      <c r="G65" s="96"/>
      <c r="H65" s="84"/>
      <c r="I65" s="84"/>
      <c r="J65" s="96"/>
      <c r="K65" s="96"/>
      <c r="L65" s="84"/>
      <c r="M65" s="84"/>
      <c r="N65" s="84"/>
      <c r="O65" s="96"/>
      <c r="P65" s="28"/>
      <c r="Q65" s="28"/>
      <c r="R65" s="96">
        <f t="shared" si="13"/>
        <v>0</v>
      </c>
    </row>
    <row r="66" spans="1:18" s="606" customFormat="1" ht="39.75" customHeight="1" x14ac:dyDescent="0.3">
      <c r="A66" s="571" t="s">
        <v>52</v>
      </c>
      <c r="B66" s="572">
        <v>1021</v>
      </c>
      <c r="C66" s="607" t="s">
        <v>53</v>
      </c>
      <c r="D66" s="574" t="s">
        <v>54</v>
      </c>
      <c r="E66" s="106">
        <f t="shared" si="12"/>
        <v>-759027</v>
      </c>
      <c r="F66" s="106">
        <v>-759027</v>
      </c>
      <c r="G66" s="106"/>
      <c r="H66" s="77"/>
      <c r="I66" s="605"/>
      <c r="J66" s="106">
        <f t="shared" si="11"/>
        <v>0</v>
      </c>
      <c r="K66" s="78"/>
      <c r="L66" s="77"/>
      <c r="M66" s="77"/>
      <c r="N66" s="77"/>
      <c r="O66" s="78"/>
      <c r="P66" s="320"/>
      <c r="Q66" s="320"/>
      <c r="R66" s="596">
        <f t="shared" si="13"/>
        <v>-759027</v>
      </c>
    </row>
    <row r="67" spans="1:18" s="118" customFormat="1" ht="152.25" hidden="1" customHeight="1" x14ac:dyDescent="0.3">
      <c r="A67" s="284" t="s">
        <v>317</v>
      </c>
      <c r="B67" s="281">
        <v>1060</v>
      </c>
      <c r="C67" s="285"/>
      <c r="D67" s="283" t="s">
        <v>316</v>
      </c>
      <c r="E67" s="286">
        <f t="shared" si="12"/>
        <v>0</v>
      </c>
      <c r="F67" s="287"/>
      <c r="G67" s="286"/>
      <c r="H67" s="84"/>
      <c r="I67" s="84"/>
      <c r="J67" s="96">
        <f t="shared" si="11"/>
        <v>0</v>
      </c>
      <c r="K67" s="28"/>
      <c r="L67" s="84"/>
      <c r="M67" s="84"/>
      <c r="N67" s="84"/>
      <c r="O67" s="28"/>
      <c r="P67" s="28"/>
      <c r="Q67" s="28"/>
      <c r="R67" s="286">
        <f t="shared" si="13"/>
        <v>0</v>
      </c>
    </row>
    <row r="68" spans="1:18" s="118" customFormat="1" ht="38.25" hidden="1" customHeight="1" x14ac:dyDescent="0.3">
      <c r="A68" s="288" t="s">
        <v>315</v>
      </c>
      <c r="B68" s="289">
        <v>1061</v>
      </c>
      <c r="C68" s="288" t="s">
        <v>53</v>
      </c>
      <c r="D68" s="290" t="s">
        <v>54</v>
      </c>
      <c r="E68" s="291">
        <f t="shared" si="12"/>
        <v>0</v>
      </c>
      <c r="F68" s="292"/>
      <c r="G68" s="291"/>
      <c r="H68" s="28"/>
      <c r="I68" s="28"/>
      <c r="J68" s="90">
        <f>SUM(L69,O69)</f>
        <v>0</v>
      </c>
      <c r="K68" s="90"/>
      <c r="L68" s="90"/>
      <c r="M68" s="90"/>
      <c r="N68" s="90"/>
      <c r="O68" s="90"/>
      <c r="P68" s="82"/>
      <c r="Q68" s="82"/>
      <c r="R68" s="291">
        <f t="shared" si="13"/>
        <v>0</v>
      </c>
    </row>
    <row r="69" spans="1:18" s="111" customFormat="1" ht="57" hidden="1" customHeight="1" x14ac:dyDescent="0.3">
      <c r="A69" s="23" t="s">
        <v>241</v>
      </c>
      <c r="B69" s="23" t="s">
        <v>242</v>
      </c>
      <c r="C69" s="23" t="s">
        <v>76</v>
      </c>
      <c r="D69" s="30" t="s">
        <v>243</v>
      </c>
      <c r="E69" s="96">
        <f t="shared" si="12"/>
        <v>0</v>
      </c>
      <c r="F69" s="96"/>
      <c r="G69" s="96"/>
      <c r="H69" s="57"/>
      <c r="I69" s="57"/>
      <c r="J69" s="96">
        <f>SUM(L70,O70)</f>
        <v>0</v>
      </c>
      <c r="K69" s="96"/>
      <c r="L69" s="57"/>
      <c r="M69" s="57"/>
      <c r="N69" s="57"/>
      <c r="O69" s="96"/>
      <c r="P69" s="57"/>
      <c r="Q69" s="57"/>
      <c r="R69" s="286">
        <f>SUM(E69,J68)</f>
        <v>0</v>
      </c>
    </row>
    <row r="70" spans="1:18" s="111" customFormat="1" ht="36.75" hidden="1" customHeight="1" x14ac:dyDescent="0.3">
      <c r="A70" s="23" t="s">
        <v>244</v>
      </c>
      <c r="B70" s="23" t="s">
        <v>245</v>
      </c>
      <c r="C70" s="194" t="s">
        <v>246</v>
      </c>
      <c r="D70" s="195" t="s">
        <v>247</v>
      </c>
      <c r="E70" s="279">
        <f t="shared" si="12"/>
        <v>0</v>
      </c>
      <c r="F70" s="96"/>
      <c r="G70" s="96"/>
      <c r="H70" s="57"/>
      <c r="I70" s="57"/>
      <c r="J70" s="96">
        <f t="shared" si="11"/>
        <v>0</v>
      </c>
      <c r="K70" s="96"/>
      <c r="L70" s="57"/>
      <c r="M70" s="57"/>
      <c r="N70" s="57"/>
      <c r="O70" s="96"/>
      <c r="P70" s="57"/>
      <c r="Q70" s="57"/>
      <c r="R70" s="286">
        <f t="shared" si="13"/>
        <v>0</v>
      </c>
    </row>
    <row r="71" spans="1:18" s="111" customFormat="1" ht="27" hidden="1" customHeight="1" x14ac:dyDescent="0.3">
      <c r="A71" s="23" t="s">
        <v>248</v>
      </c>
      <c r="B71" s="23" t="s">
        <v>249</v>
      </c>
      <c r="C71" s="23" t="s">
        <v>246</v>
      </c>
      <c r="D71" s="195" t="s">
        <v>250</v>
      </c>
      <c r="E71" s="96">
        <f t="shared" si="12"/>
        <v>0</v>
      </c>
      <c r="F71" s="96"/>
      <c r="G71" s="96"/>
      <c r="H71" s="57"/>
      <c r="I71" s="57"/>
      <c r="J71" s="96">
        <f t="shared" si="11"/>
        <v>0</v>
      </c>
      <c r="K71" s="57"/>
      <c r="L71" s="57"/>
      <c r="M71" s="57"/>
      <c r="N71" s="57"/>
      <c r="O71" s="57"/>
      <c r="P71" s="57"/>
      <c r="Q71" s="57"/>
      <c r="R71" s="63">
        <f t="shared" si="13"/>
        <v>0</v>
      </c>
    </row>
    <row r="72" spans="1:18" s="111" customFormat="1" ht="46.5" hidden="1" customHeight="1" x14ac:dyDescent="0.3">
      <c r="A72" s="23" t="s">
        <v>251</v>
      </c>
      <c r="B72" s="23" t="s">
        <v>252</v>
      </c>
      <c r="C72" s="23" t="s">
        <v>246</v>
      </c>
      <c r="D72" s="30" t="s">
        <v>253</v>
      </c>
      <c r="E72" s="96">
        <f t="shared" si="12"/>
        <v>0</v>
      </c>
      <c r="F72" s="96"/>
      <c r="G72" s="96"/>
      <c r="H72" s="57"/>
      <c r="I72" s="57"/>
      <c r="J72" s="96">
        <f t="shared" si="11"/>
        <v>0</v>
      </c>
      <c r="K72" s="124"/>
      <c r="L72" s="57"/>
      <c r="M72" s="57"/>
      <c r="N72" s="57"/>
      <c r="O72" s="124"/>
      <c r="P72" s="57"/>
      <c r="Q72" s="57"/>
      <c r="R72" s="286">
        <f t="shared" si="13"/>
        <v>0</v>
      </c>
    </row>
    <row r="73" spans="1:18" s="117" customFormat="1" ht="39.75" hidden="1" customHeight="1" x14ac:dyDescent="0.35">
      <c r="A73" s="293"/>
      <c r="B73" s="293"/>
      <c r="C73" s="293"/>
      <c r="D73" s="116" t="s">
        <v>319</v>
      </c>
      <c r="E73" s="90">
        <f t="shared" si="12"/>
        <v>0</v>
      </c>
      <c r="F73" s="90"/>
      <c r="G73" s="90"/>
      <c r="H73" s="28"/>
      <c r="I73" s="28"/>
      <c r="J73" s="90"/>
      <c r="K73" s="294"/>
      <c r="L73" s="28"/>
      <c r="M73" s="28"/>
      <c r="N73" s="28"/>
      <c r="O73" s="294"/>
      <c r="P73" s="28"/>
      <c r="Q73" s="28"/>
      <c r="R73" s="291">
        <f t="shared" si="13"/>
        <v>0</v>
      </c>
    </row>
    <row r="74" spans="1:18" s="111" customFormat="1" ht="0.75" hidden="1" customHeight="1" x14ac:dyDescent="0.3">
      <c r="A74" s="123" t="s">
        <v>254</v>
      </c>
      <c r="B74" s="123" t="s">
        <v>255</v>
      </c>
      <c r="C74" s="123" t="s">
        <v>246</v>
      </c>
      <c r="D74" s="274" t="s">
        <v>256</v>
      </c>
      <c r="E74" s="96">
        <f t="shared" si="12"/>
        <v>0</v>
      </c>
      <c r="F74" s="96"/>
      <c r="G74" s="96"/>
      <c r="H74" s="57"/>
      <c r="I74" s="57"/>
      <c r="J74" s="96">
        <f t="shared" si="11"/>
        <v>0</v>
      </c>
      <c r="K74" s="124"/>
      <c r="L74" s="57"/>
      <c r="M74" s="57"/>
      <c r="N74" s="57"/>
      <c r="O74" s="124"/>
      <c r="P74" s="57"/>
      <c r="Q74" s="57"/>
      <c r="R74" s="286">
        <f t="shared" si="13"/>
        <v>0</v>
      </c>
    </row>
    <row r="75" spans="1:18" s="2" customFormat="1" ht="76.5" customHeight="1" x14ac:dyDescent="0.3">
      <c r="A75" s="603" t="s">
        <v>627</v>
      </c>
      <c r="B75" s="603"/>
      <c r="C75" s="604"/>
      <c r="D75" s="232" t="s">
        <v>622</v>
      </c>
      <c r="E75" s="106">
        <f t="shared" si="12"/>
        <v>1800883</v>
      </c>
      <c r="F75" s="106">
        <f>SUM(F76:F77)</f>
        <v>1800883</v>
      </c>
      <c r="G75" s="106">
        <f t="shared" ref="G75:O75" si="14">SUM(G76:G77)</f>
        <v>14678</v>
      </c>
      <c r="H75" s="106">
        <f t="shared" si="14"/>
        <v>0</v>
      </c>
      <c r="I75" s="106">
        <f t="shared" si="14"/>
        <v>0</v>
      </c>
      <c r="J75" s="106">
        <f t="shared" si="11"/>
        <v>665000</v>
      </c>
      <c r="K75" s="106">
        <f t="shared" si="14"/>
        <v>665000</v>
      </c>
      <c r="L75" s="106">
        <f t="shared" si="14"/>
        <v>0</v>
      </c>
      <c r="M75" s="106">
        <f t="shared" si="14"/>
        <v>0</v>
      </c>
      <c r="N75" s="106">
        <f t="shared" si="14"/>
        <v>0</v>
      </c>
      <c r="O75" s="106">
        <f t="shared" si="14"/>
        <v>665000</v>
      </c>
      <c r="P75" s="78"/>
      <c r="Q75" s="78"/>
      <c r="R75" s="596">
        <f t="shared" si="13"/>
        <v>2465883</v>
      </c>
    </row>
    <row r="76" spans="1:18" s="346" customFormat="1" ht="103.5" customHeight="1" x14ac:dyDescent="0.3">
      <c r="A76" s="601" t="s">
        <v>625</v>
      </c>
      <c r="B76" s="601" t="s">
        <v>624</v>
      </c>
      <c r="C76" s="602" t="s">
        <v>246</v>
      </c>
      <c r="D76" s="646" t="s">
        <v>620</v>
      </c>
      <c r="E76" s="319">
        <f t="shared" si="12"/>
        <v>378875</v>
      </c>
      <c r="F76" s="319">
        <v>378875</v>
      </c>
      <c r="G76" s="319"/>
      <c r="H76" s="320"/>
      <c r="I76" s="320"/>
      <c r="J76" s="319">
        <f t="shared" si="11"/>
        <v>380152</v>
      </c>
      <c r="K76" s="319">
        <v>380152</v>
      </c>
      <c r="L76" s="319"/>
      <c r="M76" s="319"/>
      <c r="N76" s="319"/>
      <c r="O76" s="319">
        <v>380152</v>
      </c>
      <c r="P76" s="320"/>
      <c r="Q76" s="320"/>
      <c r="R76" s="610">
        <f t="shared" si="13"/>
        <v>759027</v>
      </c>
    </row>
    <row r="77" spans="1:18" s="346" customFormat="1" ht="107.25" customHeight="1" x14ac:dyDescent="0.3">
      <c r="A77" s="601" t="s">
        <v>626</v>
      </c>
      <c r="B77" s="601" t="s">
        <v>623</v>
      </c>
      <c r="C77" s="602" t="s">
        <v>246</v>
      </c>
      <c r="D77" s="646" t="s">
        <v>621</v>
      </c>
      <c r="E77" s="106">
        <f t="shared" si="12"/>
        <v>1422008</v>
      </c>
      <c r="F77" s="319">
        <v>1422008</v>
      </c>
      <c r="G77" s="319">
        <v>14678</v>
      </c>
      <c r="H77" s="320"/>
      <c r="I77" s="320"/>
      <c r="J77" s="319">
        <f t="shared" si="11"/>
        <v>284848</v>
      </c>
      <c r="K77" s="319">
        <v>284848</v>
      </c>
      <c r="L77" s="320"/>
      <c r="M77" s="320"/>
      <c r="N77" s="320"/>
      <c r="O77" s="319">
        <v>284848</v>
      </c>
      <c r="P77" s="320"/>
      <c r="Q77" s="320"/>
      <c r="R77" s="610">
        <f t="shared" si="13"/>
        <v>1706856</v>
      </c>
    </row>
    <row r="78" spans="1:18" s="346" customFormat="1" ht="93.75" customHeight="1" x14ac:dyDescent="0.3">
      <c r="A78" s="22" t="s">
        <v>257</v>
      </c>
      <c r="B78" s="22" t="s">
        <v>258</v>
      </c>
      <c r="C78" s="114" t="s">
        <v>246</v>
      </c>
      <c r="D78" s="329" t="s">
        <v>259</v>
      </c>
      <c r="E78" s="596">
        <f t="shared" si="12"/>
        <v>0</v>
      </c>
      <c r="F78" s="596"/>
      <c r="G78" s="596"/>
      <c r="H78" s="106"/>
      <c r="I78" s="106"/>
      <c r="J78" s="106">
        <f t="shared" si="11"/>
        <v>55245</v>
      </c>
      <c r="K78" s="106">
        <f>SUM(K79)</f>
        <v>55245</v>
      </c>
      <c r="L78" s="106"/>
      <c r="M78" s="319"/>
      <c r="N78" s="319"/>
      <c r="O78" s="106">
        <f>SUM(O79)</f>
        <v>55245</v>
      </c>
      <c r="P78" s="320"/>
      <c r="Q78" s="320"/>
      <c r="R78" s="596">
        <f t="shared" si="13"/>
        <v>55245</v>
      </c>
    </row>
    <row r="79" spans="1:18" s="346" customFormat="1" ht="87.75" customHeight="1" x14ac:dyDescent="0.3">
      <c r="A79" s="316" t="s">
        <v>312</v>
      </c>
      <c r="B79" s="316" t="s">
        <v>313</v>
      </c>
      <c r="C79" s="608" t="s">
        <v>246</v>
      </c>
      <c r="D79" s="647" t="s">
        <v>314</v>
      </c>
      <c r="E79" s="609">
        <f t="shared" si="12"/>
        <v>0</v>
      </c>
      <c r="F79" s="610"/>
      <c r="G79" s="610"/>
      <c r="H79" s="320"/>
      <c r="I79" s="320"/>
      <c r="J79" s="320">
        <f t="shared" si="11"/>
        <v>55245</v>
      </c>
      <c r="K79" s="320">
        <v>55245</v>
      </c>
      <c r="L79" s="320"/>
      <c r="M79" s="320"/>
      <c r="N79" s="320"/>
      <c r="O79" s="320">
        <v>55245</v>
      </c>
      <c r="P79" s="320"/>
      <c r="Q79" s="320"/>
      <c r="R79" s="611">
        <f t="shared" si="13"/>
        <v>55245</v>
      </c>
    </row>
    <row r="80" spans="1:18" s="111" customFormat="1" ht="29.25" hidden="1" customHeight="1" x14ac:dyDescent="0.3">
      <c r="A80" s="23" t="s">
        <v>49</v>
      </c>
      <c r="B80" s="13" t="s">
        <v>50</v>
      </c>
      <c r="C80" s="13" t="s">
        <v>16</v>
      </c>
      <c r="D80" s="24" t="s">
        <v>51</v>
      </c>
      <c r="E80" s="279">
        <f t="shared" si="12"/>
        <v>0</v>
      </c>
      <c r="F80" s="96"/>
      <c r="G80" s="96"/>
      <c r="H80" s="57"/>
      <c r="I80" s="57"/>
      <c r="J80" s="57">
        <f t="shared" si="11"/>
        <v>0</v>
      </c>
      <c r="K80" s="57"/>
      <c r="L80" s="57"/>
      <c r="M80" s="57"/>
      <c r="N80" s="57"/>
      <c r="O80" s="57"/>
      <c r="P80" s="57"/>
      <c r="Q80" s="57"/>
      <c r="R80" s="57">
        <f t="shared" si="13"/>
        <v>0</v>
      </c>
    </row>
    <row r="81" spans="1:123" s="111" customFormat="1" ht="25.5" hidden="1" customHeight="1" x14ac:dyDescent="0.3">
      <c r="A81" s="23"/>
      <c r="B81" s="23"/>
      <c r="C81" s="23"/>
      <c r="D81" s="30"/>
      <c r="E81" s="96">
        <f>SUM(E82)</f>
        <v>0</v>
      </c>
      <c r="F81" s="96"/>
      <c r="G81" s="96"/>
      <c r="H81" s="96"/>
      <c r="I81" s="96">
        <f t="shared" ref="I81:Q81" si="15">SUM(I82)</f>
        <v>0</v>
      </c>
      <c r="J81" s="57">
        <f t="shared" si="11"/>
        <v>0</v>
      </c>
      <c r="K81" s="96"/>
      <c r="L81" s="96"/>
      <c r="M81" s="96"/>
      <c r="N81" s="96"/>
      <c r="O81" s="96"/>
      <c r="P81" s="96"/>
      <c r="Q81" s="96">
        <f t="shared" si="15"/>
        <v>0</v>
      </c>
      <c r="R81" s="96">
        <f t="shared" si="13"/>
        <v>0</v>
      </c>
    </row>
    <row r="82" spans="1:123" s="117" customFormat="1" ht="10.5" hidden="1" customHeight="1" x14ac:dyDescent="0.3">
      <c r="A82" s="295" t="s">
        <v>456</v>
      </c>
      <c r="B82" s="295" t="s">
        <v>457</v>
      </c>
      <c r="C82" s="295" t="s">
        <v>19</v>
      </c>
      <c r="D82" s="296" t="s">
        <v>458</v>
      </c>
      <c r="E82" s="96">
        <f>SUM(F82,I82)</f>
        <v>0</v>
      </c>
      <c r="F82" s="96"/>
      <c r="G82" s="96"/>
      <c r="H82" s="96"/>
      <c r="I82" s="96"/>
      <c r="J82" s="96">
        <f>SUM(L82,O82)</f>
        <v>0</v>
      </c>
      <c r="K82" s="96"/>
      <c r="L82" s="96"/>
      <c r="M82" s="96"/>
      <c r="N82" s="96"/>
      <c r="O82" s="96"/>
      <c r="P82" s="28"/>
      <c r="Q82" s="28"/>
      <c r="R82" s="96">
        <f t="shared" si="13"/>
        <v>0</v>
      </c>
    </row>
    <row r="83" spans="1:123" s="117" customFormat="1" ht="0.75" hidden="1" customHeight="1" x14ac:dyDescent="0.3">
      <c r="A83" s="68"/>
      <c r="B83" s="68"/>
      <c r="C83" s="68"/>
      <c r="D83" s="297" t="s">
        <v>459</v>
      </c>
      <c r="E83" s="90">
        <f t="shared" si="12"/>
        <v>0</v>
      </c>
      <c r="F83" s="90"/>
      <c r="G83" s="90"/>
      <c r="H83" s="28"/>
      <c r="I83" s="28"/>
      <c r="J83" s="90">
        <f>SUM(L83,O83)</f>
        <v>0</v>
      </c>
      <c r="K83" s="90"/>
      <c r="L83" s="90"/>
      <c r="M83" s="90"/>
      <c r="N83" s="90"/>
      <c r="O83" s="90"/>
      <c r="P83" s="90"/>
      <c r="Q83" s="90"/>
      <c r="R83" s="90">
        <f>SUM(E83,J83)</f>
        <v>0</v>
      </c>
    </row>
    <row r="84" spans="1:123" s="2" customFormat="1" ht="64.5" customHeight="1" x14ac:dyDescent="0.3">
      <c r="A84" s="5" t="s">
        <v>55</v>
      </c>
      <c r="B84" s="300"/>
      <c r="C84" s="300"/>
      <c r="D84" s="21" t="s">
        <v>56</v>
      </c>
      <c r="E84" s="499">
        <f>SUM(E85)</f>
        <v>-36000</v>
      </c>
      <c r="F84" s="595">
        <f t="shared" ref="F84:Q84" si="16">SUM(F85)</f>
        <v>-36000</v>
      </c>
      <c r="G84" s="301">
        <f t="shared" si="16"/>
        <v>0</v>
      </c>
      <c r="H84" s="301">
        <f t="shared" si="16"/>
        <v>0</v>
      </c>
      <c r="I84" s="301">
        <f t="shared" si="16"/>
        <v>0</v>
      </c>
      <c r="J84" s="301">
        <f t="shared" si="16"/>
        <v>0</v>
      </c>
      <c r="K84" s="301">
        <f t="shared" si="16"/>
        <v>0</v>
      </c>
      <c r="L84" s="301">
        <f t="shared" si="16"/>
        <v>0</v>
      </c>
      <c r="M84" s="301">
        <f t="shared" si="16"/>
        <v>0</v>
      </c>
      <c r="N84" s="301">
        <f t="shared" si="16"/>
        <v>0</v>
      </c>
      <c r="O84" s="301">
        <f t="shared" si="16"/>
        <v>0</v>
      </c>
      <c r="P84" s="301">
        <f t="shared" si="16"/>
        <v>0</v>
      </c>
      <c r="Q84" s="301">
        <f t="shared" si="16"/>
        <v>0</v>
      </c>
      <c r="R84" s="595">
        <f>SUM(E84,J84)</f>
        <v>-36000</v>
      </c>
      <c r="T84" s="52">
        <f t="shared" ref="T84:T85" si="17">SUM(E84,J84)</f>
        <v>-36000</v>
      </c>
    </row>
    <row r="85" spans="1:123" s="53" customFormat="1" ht="63.75" customHeight="1" x14ac:dyDescent="0.3">
      <c r="A85" s="5" t="s">
        <v>57</v>
      </c>
      <c r="B85" s="300"/>
      <c r="C85" s="300"/>
      <c r="D85" s="21" t="s">
        <v>56</v>
      </c>
      <c r="E85" s="499">
        <f>SUM(E86:E95)</f>
        <v>-36000</v>
      </c>
      <c r="F85" s="499">
        <f>SUM(F86:F95)</f>
        <v>-36000</v>
      </c>
      <c r="G85" s="113">
        <f t="shared" ref="G85:Q85" si="18">SUM(G86:G95)</f>
        <v>0</v>
      </c>
      <c r="H85" s="113">
        <f t="shared" si="18"/>
        <v>0</v>
      </c>
      <c r="I85" s="113">
        <f t="shared" si="18"/>
        <v>0</v>
      </c>
      <c r="J85" s="113">
        <f>SUM(J90)</f>
        <v>0</v>
      </c>
      <c r="K85" s="113">
        <f>SUM(K90)</f>
        <v>0</v>
      </c>
      <c r="L85" s="113">
        <f t="shared" si="18"/>
        <v>0</v>
      </c>
      <c r="M85" s="113">
        <f t="shared" si="18"/>
        <v>0</v>
      </c>
      <c r="N85" s="113">
        <f t="shared" si="18"/>
        <v>0</v>
      </c>
      <c r="O85" s="113">
        <f>SUM(O90)</f>
        <v>0</v>
      </c>
      <c r="P85" s="113">
        <f t="shared" si="18"/>
        <v>0</v>
      </c>
      <c r="Q85" s="113">
        <f t="shared" si="18"/>
        <v>0</v>
      </c>
      <c r="R85" s="595">
        <f>SUM(E85,J85)</f>
        <v>-36000</v>
      </c>
      <c r="T85" s="52">
        <f t="shared" si="17"/>
        <v>-36000</v>
      </c>
      <c r="U85" s="302"/>
      <c r="V85" s="302"/>
      <c r="W85" s="302"/>
      <c r="X85" s="302"/>
      <c r="Y85" s="302"/>
      <c r="Z85" s="302"/>
      <c r="AA85" s="302"/>
      <c r="AB85" s="302"/>
      <c r="AC85" s="302"/>
      <c r="AD85" s="302"/>
      <c r="AE85" s="302"/>
      <c r="AF85" s="302"/>
      <c r="AG85" s="302"/>
      <c r="AH85" s="302"/>
    </row>
    <row r="86" spans="1:123" s="304" customFormat="1" ht="60.75" customHeight="1" x14ac:dyDescent="0.3">
      <c r="A86" s="8" t="s">
        <v>62</v>
      </c>
      <c r="B86" s="8" t="s">
        <v>63</v>
      </c>
      <c r="C86" s="8" t="s">
        <v>64</v>
      </c>
      <c r="D86" s="303" t="s">
        <v>85</v>
      </c>
      <c r="E86" s="106">
        <f t="shared" ref="E86:E95" si="19">SUM(F86,I86)</f>
        <v>-36000</v>
      </c>
      <c r="F86" s="106">
        <v>-36000</v>
      </c>
      <c r="G86" s="77"/>
      <c r="H86" s="77"/>
      <c r="I86" s="77"/>
      <c r="J86" s="78">
        <f>SUM(L86,O86)</f>
        <v>0</v>
      </c>
      <c r="K86" s="78"/>
      <c r="L86" s="77"/>
      <c r="M86" s="77"/>
      <c r="N86" s="77"/>
      <c r="O86" s="77"/>
      <c r="P86" s="77"/>
      <c r="Q86" s="77"/>
      <c r="R86" s="345">
        <f>SUM(E86,J86)</f>
        <v>-36000</v>
      </c>
      <c r="T86" s="305"/>
      <c r="U86" s="305"/>
      <c r="V86" s="305"/>
      <c r="W86" s="305"/>
      <c r="X86" s="305"/>
      <c r="Y86" s="305"/>
      <c r="Z86" s="305"/>
      <c r="AA86" s="305"/>
      <c r="AB86" s="305"/>
      <c r="AC86" s="305"/>
      <c r="AD86" s="305"/>
      <c r="AE86" s="305"/>
      <c r="AF86" s="305"/>
      <c r="AG86" s="305"/>
      <c r="AH86" s="305"/>
    </row>
    <row r="87" spans="1:123" s="53" customFormat="1" ht="33" hidden="1" customHeight="1" x14ac:dyDescent="0.3">
      <c r="A87" s="107" t="s">
        <v>260</v>
      </c>
      <c r="B87" s="119">
        <v>3050</v>
      </c>
      <c r="C87" s="119">
        <v>1070</v>
      </c>
      <c r="D87" s="115" t="s">
        <v>261</v>
      </c>
      <c r="E87" s="306">
        <f t="shared" si="19"/>
        <v>0</v>
      </c>
      <c r="F87" s="306"/>
      <c r="G87" s="307"/>
      <c r="H87" s="307"/>
      <c r="I87" s="307"/>
      <c r="J87" s="308">
        <f t="shared" ref="J87:J88" si="20">SUM(L87,O87)</f>
        <v>0</v>
      </c>
      <c r="K87" s="308"/>
      <c r="L87" s="307"/>
      <c r="M87" s="307"/>
      <c r="N87" s="307"/>
      <c r="O87" s="307"/>
      <c r="P87" s="307"/>
      <c r="Q87" s="307"/>
      <c r="R87" s="78">
        <f t="shared" ref="R87:R91" si="21">SUM(E87,J87)</f>
        <v>0</v>
      </c>
      <c r="T87" s="302"/>
      <c r="U87" s="302"/>
      <c r="V87" s="302"/>
      <c r="W87" s="302"/>
      <c r="X87" s="302"/>
      <c r="Y87" s="302"/>
      <c r="Z87" s="302"/>
      <c r="AA87" s="302"/>
      <c r="AB87" s="302"/>
      <c r="AC87" s="302"/>
      <c r="AD87" s="302"/>
      <c r="AE87" s="302"/>
      <c r="AF87" s="302"/>
      <c r="AG87" s="302"/>
      <c r="AH87" s="302"/>
    </row>
    <row r="88" spans="1:123" s="53" customFormat="1" ht="77.25" hidden="1" customHeight="1" x14ac:dyDescent="0.3">
      <c r="A88" s="107" t="s">
        <v>65</v>
      </c>
      <c r="B88" s="119">
        <v>3104</v>
      </c>
      <c r="C88" s="309">
        <v>1020</v>
      </c>
      <c r="D88" s="115" t="s">
        <v>66</v>
      </c>
      <c r="E88" s="306">
        <f t="shared" si="19"/>
        <v>0</v>
      </c>
      <c r="F88" s="306"/>
      <c r="G88" s="307"/>
      <c r="H88" s="307"/>
      <c r="I88" s="307"/>
      <c r="J88" s="308">
        <f t="shared" si="20"/>
        <v>0</v>
      </c>
      <c r="K88" s="308"/>
      <c r="L88" s="307"/>
      <c r="M88" s="307"/>
      <c r="N88" s="307"/>
      <c r="O88" s="307"/>
      <c r="P88" s="307"/>
      <c r="Q88" s="307"/>
      <c r="R88" s="78">
        <f t="shared" si="21"/>
        <v>0</v>
      </c>
      <c r="T88" s="302"/>
      <c r="U88" s="302"/>
      <c r="V88" s="302"/>
      <c r="W88" s="302"/>
      <c r="X88" s="302"/>
      <c r="Y88" s="302"/>
      <c r="Z88" s="302"/>
      <c r="AA88" s="302"/>
      <c r="AB88" s="302"/>
      <c r="AC88" s="302"/>
      <c r="AD88" s="302"/>
      <c r="AE88" s="302"/>
      <c r="AF88" s="302"/>
      <c r="AG88" s="302"/>
      <c r="AH88" s="302"/>
    </row>
    <row r="89" spans="1:123" s="53" customFormat="1" ht="37.5" hidden="1" customHeight="1" x14ac:dyDescent="0.3">
      <c r="A89" s="107" t="s">
        <v>262</v>
      </c>
      <c r="B89" s="119">
        <v>3105</v>
      </c>
      <c r="C89" s="309">
        <v>1010</v>
      </c>
      <c r="D89" s="115" t="s">
        <v>263</v>
      </c>
      <c r="E89" s="106">
        <f t="shared" si="19"/>
        <v>0</v>
      </c>
      <c r="F89" s="306"/>
      <c r="G89" s="307"/>
      <c r="H89" s="307"/>
      <c r="I89" s="307"/>
      <c r="J89" s="75">
        <f>SUM(L89,O89)</f>
        <v>0</v>
      </c>
      <c r="K89" s="308"/>
      <c r="L89" s="307"/>
      <c r="M89" s="307"/>
      <c r="N89" s="307"/>
      <c r="O89" s="307"/>
      <c r="P89" s="310"/>
      <c r="Q89" s="310"/>
      <c r="R89" s="78">
        <f t="shared" si="21"/>
        <v>0</v>
      </c>
      <c r="T89" s="302"/>
      <c r="U89" s="302"/>
      <c r="V89" s="302"/>
      <c r="W89" s="302"/>
      <c r="X89" s="302"/>
      <c r="Y89" s="302"/>
      <c r="Z89" s="302"/>
      <c r="AA89" s="302"/>
      <c r="AB89" s="302"/>
      <c r="AC89" s="302"/>
      <c r="AD89" s="302"/>
      <c r="AE89" s="302"/>
      <c r="AF89" s="302"/>
      <c r="AG89" s="302"/>
      <c r="AH89" s="302"/>
    </row>
    <row r="90" spans="1:123" s="304" customFormat="1" ht="117.75" hidden="1" customHeight="1" x14ac:dyDescent="0.3">
      <c r="A90" s="120" t="s">
        <v>58</v>
      </c>
      <c r="B90" s="120" t="s">
        <v>59</v>
      </c>
      <c r="C90" s="114" t="s">
        <v>60</v>
      </c>
      <c r="D90" s="115" t="s">
        <v>61</v>
      </c>
      <c r="E90" s="311">
        <f t="shared" si="19"/>
        <v>0</v>
      </c>
      <c r="F90" s="106"/>
      <c r="G90" s="77"/>
      <c r="H90" s="77"/>
      <c r="I90" s="77"/>
      <c r="J90" s="78">
        <f>J91</f>
        <v>0</v>
      </c>
      <c r="K90" s="78"/>
      <c r="L90" s="312"/>
      <c r="M90" s="77"/>
      <c r="N90" s="77"/>
      <c r="O90" s="312"/>
      <c r="P90" s="313"/>
      <c r="Q90" s="314"/>
      <c r="R90" s="78">
        <f t="shared" si="21"/>
        <v>0</v>
      </c>
      <c r="T90" s="305"/>
      <c r="U90" s="305"/>
      <c r="V90" s="305"/>
      <c r="W90" s="305"/>
      <c r="X90" s="305"/>
      <c r="Y90" s="305"/>
      <c r="Z90" s="305"/>
      <c r="AA90" s="305"/>
      <c r="AB90" s="305"/>
      <c r="AC90" s="305"/>
      <c r="AD90" s="305"/>
      <c r="AE90" s="305"/>
      <c r="AF90" s="305"/>
      <c r="AG90" s="305"/>
      <c r="AH90" s="305"/>
    </row>
    <row r="91" spans="1:123" s="321" customFormat="1" ht="129" hidden="1" customHeight="1" x14ac:dyDescent="0.3">
      <c r="A91" s="315"/>
      <c r="B91" s="315"/>
      <c r="C91" s="316"/>
      <c r="D91" s="317" t="s">
        <v>67</v>
      </c>
      <c r="E91" s="318">
        <f t="shared" si="19"/>
        <v>0</v>
      </c>
      <c r="F91" s="319"/>
      <c r="G91" s="319"/>
      <c r="H91" s="319"/>
      <c r="I91" s="319"/>
      <c r="J91" s="320">
        <f t="shared" ref="J91:J95" si="22">SUM(L91,O91)</f>
        <v>0</v>
      </c>
      <c r="K91" s="320"/>
      <c r="L91" s="319"/>
      <c r="M91" s="319"/>
      <c r="N91" s="319"/>
      <c r="O91" s="319"/>
      <c r="P91" s="319"/>
      <c r="Q91" s="319">
        <f>SUM(Q92:Q93)</f>
        <v>0</v>
      </c>
      <c r="R91" s="320">
        <f t="shared" si="21"/>
        <v>0</v>
      </c>
      <c r="T91" s="322"/>
      <c r="U91" s="322"/>
      <c r="V91" s="322"/>
      <c r="W91" s="322"/>
      <c r="X91" s="322"/>
      <c r="Y91" s="322"/>
      <c r="Z91" s="322"/>
      <c r="AA91" s="322"/>
      <c r="AB91" s="322"/>
      <c r="AC91" s="322"/>
      <c r="AD91" s="322"/>
      <c r="AE91" s="322"/>
      <c r="AF91" s="322"/>
      <c r="AG91" s="322"/>
      <c r="AH91" s="322"/>
    </row>
    <row r="92" spans="1:123" s="304" customFormat="1" ht="78" hidden="1" customHeight="1" x14ac:dyDescent="0.3">
      <c r="A92" s="121" t="s">
        <v>264</v>
      </c>
      <c r="B92" s="121" t="s">
        <v>265</v>
      </c>
      <c r="C92" s="22" t="s">
        <v>223</v>
      </c>
      <c r="D92" s="122" t="s">
        <v>266</v>
      </c>
      <c r="E92" s="311">
        <f t="shared" si="19"/>
        <v>0</v>
      </c>
      <c r="F92" s="75"/>
      <c r="G92" s="323"/>
      <c r="H92" s="323"/>
      <c r="I92" s="323"/>
      <c r="J92" s="78">
        <f t="shared" si="22"/>
        <v>0</v>
      </c>
      <c r="K92" s="78"/>
      <c r="L92" s="323"/>
      <c r="M92" s="323"/>
      <c r="N92" s="323"/>
      <c r="O92" s="323"/>
      <c r="P92" s="323"/>
      <c r="Q92" s="323"/>
      <c r="R92" s="76">
        <f>SUM(J92,E92)</f>
        <v>0</v>
      </c>
      <c r="T92" s="305"/>
      <c r="U92" s="305"/>
      <c r="V92" s="305"/>
      <c r="W92" s="305"/>
      <c r="X92" s="305"/>
      <c r="Y92" s="305"/>
      <c r="Z92" s="305"/>
      <c r="AA92" s="305"/>
      <c r="AB92" s="305"/>
      <c r="AC92" s="305"/>
      <c r="AD92" s="305"/>
      <c r="AE92" s="305"/>
      <c r="AF92" s="305"/>
      <c r="AG92" s="305"/>
      <c r="AH92" s="305"/>
    </row>
    <row r="93" spans="1:123" s="304" customFormat="1" ht="56.25" hidden="1" customHeight="1" x14ac:dyDescent="0.3">
      <c r="A93" s="121" t="s">
        <v>267</v>
      </c>
      <c r="B93" s="121" t="s">
        <v>268</v>
      </c>
      <c r="C93" s="22" t="s">
        <v>269</v>
      </c>
      <c r="D93" s="122" t="s">
        <v>270</v>
      </c>
      <c r="E93" s="311">
        <f t="shared" si="19"/>
        <v>0</v>
      </c>
      <c r="F93" s="75"/>
      <c r="G93" s="323"/>
      <c r="H93" s="323"/>
      <c r="I93" s="323"/>
      <c r="J93" s="78">
        <f t="shared" si="22"/>
        <v>0</v>
      </c>
      <c r="K93" s="78"/>
      <c r="L93" s="323"/>
      <c r="M93" s="323"/>
      <c r="N93" s="323"/>
      <c r="O93" s="323"/>
      <c r="P93" s="323"/>
      <c r="Q93" s="323"/>
      <c r="R93" s="76">
        <f>SUM(J93,E93)</f>
        <v>0</v>
      </c>
      <c r="T93" s="305"/>
      <c r="U93" s="305"/>
      <c r="V93" s="305"/>
      <c r="W93" s="305"/>
      <c r="X93" s="305"/>
      <c r="Y93" s="305"/>
      <c r="Z93" s="305"/>
      <c r="AA93" s="305"/>
      <c r="AB93" s="305"/>
      <c r="AC93" s="305"/>
      <c r="AD93" s="305"/>
      <c r="AE93" s="305"/>
      <c r="AF93" s="305"/>
      <c r="AG93" s="305"/>
      <c r="AH93" s="305"/>
    </row>
    <row r="94" spans="1:123" s="304" customFormat="1" ht="42" hidden="1" customHeight="1" x14ac:dyDescent="0.3">
      <c r="A94" s="120" t="s">
        <v>271</v>
      </c>
      <c r="B94" s="120" t="s">
        <v>150</v>
      </c>
      <c r="C94" s="22" t="s">
        <v>151</v>
      </c>
      <c r="D94" s="122" t="s">
        <v>152</v>
      </c>
      <c r="E94" s="311">
        <f t="shared" si="19"/>
        <v>0</v>
      </c>
      <c r="F94" s="106"/>
      <c r="G94" s="77"/>
      <c r="H94" s="77"/>
      <c r="I94" s="77"/>
      <c r="J94" s="78">
        <f t="shared" si="22"/>
        <v>0</v>
      </c>
      <c r="K94" s="78"/>
      <c r="L94" s="77"/>
      <c r="M94" s="77"/>
      <c r="N94" s="77"/>
      <c r="O94" s="77"/>
      <c r="P94" s="77"/>
      <c r="Q94" s="77"/>
      <c r="R94" s="78">
        <f>SUM(E94,J94)</f>
        <v>0</v>
      </c>
      <c r="T94" s="305"/>
      <c r="U94" s="305"/>
      <c r="V94" s="305"/>
      <c r="W94" s="305"/>
      <c r="X94" s="305"/>
      <c r="Y94" s="305"/>
      <c r="Z94" s="305"/>
      <c r="AA94" s="305"/>
      <c r="AB94" s="305"/>
      <c r="AC94" s="305"/>
      <c r="AD94" s="305"/>
      <c r="AE94" s="305"/>
      <c r="AF94" s="305"/>
      <c r="AG94" s="305"/>
      <c r="AH94" s="305"/>
    </row>
    <row r="95" spans="1:123" s="327" customFormat="1" ht="56.25" hidden="1" customHeight="1" x14ac:dyDescent="0.3">
      <c r="A95" s="15" t="s">
        <v>272</v>
      </c>
      <c r="B95" s="8" t="s">
        <v>36</v>
      </c>
      <c r="C95" s="8" t="s">
        <v>37</v>
      </c>
      <c r="D95" s="16" t="s">
        <v>38</v>
      </c>
      <c r="E95" s="106">
        <f t="shared" si="19"/>
        <v>0</v>
      </c>
      <c r="F95" s="306"/>
      <c r="G95" s="307"/>
      <c r="H95" s="307"/>
      <c r="I95" s="307"/>
      <c r="J95" s="308">
        <f t="shared" si="22"/>
        <v>0</v>
      </c>
      <c r="K95" s="308"/>
      <c r="L95" s="307"/>
      <c r="M95" s="307"/>
      <c r="N95" s="307"/>
      <c r="O95" s="307"/>
      <c r="P95" s="307"/>
      <c r="Q95" s="307"/>
      <c r="R95" s="78">
        <f>SUM(E95,J95)</f>
        <v>0</v>
      </c>
      <c r="S95" s="324"/>
      <c r="T95" s="324"/>
      <c r="U95" s="324"/>
      <c r="V95" s="324"/>
      <c r="W95" s="324"/>
      <c r="X95" s="324"/>
      <c r="Y95" s="324"/>
      <c r="Z95" s="324"/>
      <c r="AA95" s="324"/>
      <c r="AB95" s="324"/>
      <c r="AC95" s="324"/>
      <c r="AD95" s="324"/>
      <c r="AE95" s="324"/>
      <c r="AF95" s="324"/>
      <c r="AG95" s="324"/>
      <c r="AH95" s="324"/>
      <c r="AI95" s="324"/>
      <c r="AJ95" s="324"/>
      <c r="AK95" s="324"/>
      <c r="AL95" s="324"/>
      <c r="AM95" s="324"/>
      <c r="AN95" s="324"/>
      <c r="AO95" s="324"/>
      <c r="AP95" s="302"/>
      <c r="AQ95" s="302"/>
      <c r="AR95" s="302"/>
      <c r="AS95" s="302"/>
      <c r="AT95" s="302"/>
      <c r="AU95" s="302"/>
      <c r="AV95" s="302"/>
      <c r="AW95" s="302"/>
      <c r="AX95" s="302"/>
      <c r="AY95" s="302"/>
      <c r="AZ95" s="302"/>
      <c r="BA95" s="302"/>
      <c r="BB95" s="302"/>
      <c r="BC95" s="302"/>
      <c r="BD95" s="302"/>
      <c r="BE95" s="302"/>
      <c r="BF95" s="302"/>
      <c r="BG95" s="302"/>
      <c r="BH95" s="302"/>
      <c r="BI95" s="302"/>
      <c r="BJ95" s="302"/>
      <c r="BK95" s="302"/>
      <c r="BL95" s="302"/>
      <c r="BM95" s="302"/>
      <c r="BN95" s="302"/>
      <c r="BO95" s="302"/>
      <c r="BP95" s="325"/>
      <c r="BQ95" s="326"/>
      <c r="BR95" s="326"/>
      <c r="BS95" s="326"/>
      <c r="BT95" s="326"/>
      <c r="BU95" s="326"/>
      <c r="BV95" s="326"/>
      <c r="BW95" s="326"/>
      <c r="BX95" s="326"/>
      <c r="BY95" s="326"/>
      <c r="BZ95" s="326"/>
      <c r="CA95" s="326"/>
      <c r="CB95" s="326"/>
      <c r="CC95" s="326"/>
      <c r="CD95" s="326"/>
      <c r="CE95" s="326"/>
      <c r="CF95" s="326"/>
      <c r="CG95" s="326"/>
      <c r="CH95" s="326"/>
      <c r="CI95" s="326"/>
      <c r="CJ95" s="326"/>
      <c r="CK95" s="326"/>
      <c r="CL95" s="326"/>
      <c r="CM95" s="326"/>
      <c r="CN95" s="326"/>
      <c r="CO95" s="326"/>
      <c r="CP95" s="326"/>
      <c r="CQ95" s="326"/>
      <c r="CR95" s="326"/>
      <c r="CS95" s="326"/>
      <c r="CT95" s="326"/>
      <c r="CU95" s="326"/>
      <c r="CV95" s="326"/>
      <c r="CW95" s="326"/>
      <c r="CX95" s="326"/>
      <c r="CY95" s="326"/>
      <c r="CZ95" s="326"/>
      <c r="DA95" s="326"/>
      <c r="DB95" s="326"/>
      <c r="DC95" s="326"/>
      <c r="DD95" s="326"/>
      <c r="DE95" s="326"/>
      <c r="DF95" s="326"/>
      <c r="DG95" s="326"/>
      <c r="DH95" s="326"/>
      <c r="DI95" s="326"/>
      <c r="DJ95" s="326"/>
      <c r="DK95" s="326"/>
      <c r="DL95" s="326"/>
      <c r="DM95" s="326"/>
      <c r="DN95" s="326"/>
      <c r="DO95" s="326"/>
      <c r="DP95" s="326"/>
      <c r="DQ95" s="326"/>
      <c r="DR95" s="326"/>
      <c r="DS95" s="326"/>
    </row>
    <row r="96" spans="1:123" s="53" customFormat="1" ht="59.25" customHeight="1" x14ac:dyDescent="0.3">
      <c r="A96" s="5" t="s">
        <v>68</v>
      </c>
      <c r="B96" s="300"/>
      <c r="C96" s="300"/>
      <c r="D96" s="29" t="s">
        <v>69</v>
      </c>
      <c r="E96" s="499">
        <f>SUM(E97)</f>
        <v>-12855675.74</v>
      </c>
      <c r="F96" s="595">
        <f t="shared" ref="F96:R96" si="23">SUM(F97)</f>
        <v>-12855675.74</v>
      </c>
      <c r="G96" s="595">
        <f t="shared" si="23"/>
        <v>-9682345.959999999</v>
      </c>
      <c r="H96" s="595">
        <f t="shared" si="23"/>
        <v>-205259.62</v>
      </c>
      <c r="I96" s="594">
        <f t="shared" si="23"/>
        <v>0</v>
      </c>
      <c r="J96" s="595">
        <f t="shared" si="23"/>
        <v>-383680</v>
      </c>
      <c r="K96" s="595">
        <f t="shared" si="23"/>
        <v>-383680</v>
      </c>
      <c r="L96" s="301">
        <f t="shared" si="23"/>
        <v>0</v>
      </c>
      <c r="M96" s="301">
        <f t="shared" si="23"/>
        <v>0</v>
      </c>
      <c r="N96" s="301">
        <f t="shared" si="23"/>
        <v>0</v>
      </c>
      <c r="O96" s="595">
        <f t="shared" si="23"/>
        <v>-383680</v>
      </c>
      <c r="P96" s="595">
        <f t="shared" si="23"/>
        <v>0</v>
      </c>
      <c r="Q96" s="595">
        <f t="shared" si="23"/>
        <v>0</v>
      </c>
      <c r="R96" s="595">
        <f t="shared" si="23"/>
        <v>-13239355.74</v>
      </c>
      <c r="S96" s="302"/>
      <c r="T96" s="52">
        <f t="shared" ref="T96:T97" si="24">SUM(E96,J96)</f>
        <v>-13239355.74</v>
      </c>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2"/>
      <c r="AZ96" s="302"/>
      <c r="BA96" s="302"/>
      <c r="BB96" s="302"/>
      <c r="BC96" s="302"/>
      <c r="BD96" s="302"/>
      <c r="BE96" s="302"/>
      <c r="BF96" s="302"/>
      <c r="BG96" s="302"/>
      <c r="BH96" s="302"/>
      <c r="BI96" s="302"/>
      <c r="BJ96" s="302"/>
      <c r="BK96" s="302"/>
      <c r="BL96" s="302"/>
      <c r="BM96" s="302"/>
      <c r="BN96" s="302"/>
      <c r="BO96" s="302"/>
      <c r="BP96" s="302"/>
      <c r="BQ96" s="302"/>
      <c r="BR96" s="302"/>
      <c r="BS96" s="302"/>
      <c r="BT96" s="302"/>
      <c r="BU96" s="302"/>
      <c r="BV96" s="302"/>
      <c r="BW96" s="302"/>
      <c r="BX96" s="302"/>
      <c r="BY96" s="302"/>
      <c r="BZ96" s="302"/>
      <c r="CA96" s="302"/>
      <c r="CB96" s="302"/>
      <c r="CC96" s="302"/>
      <c r="CD96" s="302"/>
      <c r="CE96" s="302"/>
      <c r="CF96" s="302"/>
      <c r="CG96" s="302"/>
      <c r="CH96" s="302"/>
      <c r="CI96" s="302"/>
      <c r="CJ96" s="302"/>
      <c r="CK96" s="302"/>
      <c r="CL96" s="302"/>
      <c r="CM96" s="302"/>
      <c r="CN96" s="302"/>
      <c r="CO96" s="302"/>
      <c r="CP96" s="302"/>
      <c r="CQ96" s="302"/>
      <c r="CR96" s="302"/>
      <c r="CS96" s="302"/>
      <c r="CT96" s="302"/>
      <c r="CU96" s="302"/>
      <c r="CV96" s="302"/>
      <c r="CW96" s="302"/>
      <c r="CX96" s="302"/>
      <c r="CY96" s="302"/>
      <c r="CZ96" s="302"/>
      <c r="DA96" s="302"/>
      <c r="DB96" s="302"/>
      <c r="DC96" s="302"/>
      <c r="DD96" s="302"/>
      <c r="DE96" s="302"/>
      <c r="DF96" s="302"/>
      <c r="DG96" s="302"/>
      <c r="DH96" s="302"/>
      <c r="DI96" s="302"/>
      <c r="DJ96" s="302"/>
      <c r="DK96" s="302"/>
      <c r="DL96" s="302"/>
      <c r="DM96" s="302"/>
      <c r="DN96" s="302"/>
      <c r="DO96" s="302"/>
      <c r="DP96" s="302"/>
      <c r="DQ96" s="302"/>
      <c r="DR96" s="302"/>
      <c r="DS96" s="302"/>
    </row>
    <row r="97" spans="1:20" s="53" customFormat="1" ht="58.5" customHeight="1" x14ac:dyDescent="0.3">
      <c r="A97" s="5" t="s">
        <v>70</v>
      </c>
      <c r="B97" s="300"/>
      <c r="C97" s="300"/>
      <c r="D97" s="29" t="s">
        <v>69</v>
      </c>
      <c r="E97" s="499">
        <f>SUM(E98:E105)</f>
        <v>-12855675.74</v>
      </c>
      <c r="F97" s="499">
        <f t="shared" ref="F97:R97" si="25">SUM(F98:F105)</f>
        <v>-12855675.74</v>
      </c>
      <c r="G97" s="499">
        <f t="shared" si="25"/>
        <v>-9682345.959999999</v>
      </c>
      <c r="H97" s="499">
        <f t="shared" si="25"/>
        <v>-205259.62</v>
      </c>
      <c r="I97" s="593">
        <f t="shared" si="25"/>
        <v>0</v>
      </c>
      <c r="J97" s="499">
        <f t="shared" si="25"/>
        <v>-383680</v>
      </c>
      <c r="K97" s="499">
        <f t="shared" si="25"/>
        <v>-383680</v>
      </c>
      <c r="L97" s="113">
        <f t="shared" si="25"/>
        <v>0</v>
      </c>
      <c r="M97" s="113">
        <f t="shared" si="25"/>
        <v>0</v>
      </c>
      <c r="N97" s="113">
        <f t="shared" si="25"/>
        <v>0</v>
      </c>
      <c r="O97" s="499">
        <f t="shared" si="25"/>
        <v>-383680</v>
      </c>
      <c r="P97" s="499">
        <f t="shared" si="25"/>
        <v>0</v>
      </c>
      <c r="Q97" s="499">
        <f t="shared" si="25"/>
        <v>0</v>
      </c>
      <c r="R97" s="499">
        <f t="shared" si="25"/>
        <v>-13239355.74</v>
      </c>
      <c r="T97" s="52">
        <f t="shared" si="24"/>
        <v>-13239355.74</v>
      </c>
    </row>
    <row r="98" spans="1:20" s="53" customFormat="1" ht="59.25" customHeight="1" x14ac:dyDescent="0.3">
      <c r="A98" s="8" t="s">
        <v>273</v>
      </c>
      <c r="B98" s="328" t="s">
        <v>63</v>
      </c>
      <c r="C98" s="328" t="s">
        <v>64</v>
      </c>
      <c r="D98" s="232" t="s">
        <v>85</v>
      </c>
      <c r="E98" s="596">
        <f t="shared" ref="E98:E104" si="26">SUM(F98,I98)</f>
        <v>-755642</v>
      </c>
      <c r="F98" s="597">
        <v>-755642</v>
      </c>
      <c r="G98" s="598">
        <v>-580510</v>
      </c>
      <c r="H98" s="598">
        <v>-3930</v>
      </c>
      <c r="I98" s="598"/>
      <c r="J98" s="599">
        <f t="shared" ref="J98:J105" si="27">SUM(L98,O98)</f>
        <v>-16500</v>
      </c>
      <c r="K98" s="598">
        <v>-16500</v>
      </c>
      <c r="L98" s="598"/>
      <c r="M98" s="598"/>
      <c r="N98" s="598"/>
      <c r="O98" s="598">
        <v>-16500</v>
      </c>
      <c r="P98" s="598"/>
      <c r="Q98" s="600"/>
      <c r="R98" s="345">
        <f>SUM(J98,E98)</f>
        <v>-772142</v>
      </c>
    </row>
    <row r="99" spans="1:20" s="53" customFormat="1" ht="40.5" customHeight="1" x14ac:dyDescent="0.3">
      <c r="A99" s="22" t="s">
        <v>74</v>
      </c>
      <c r="B99" s="22" t="s">
        <v>75</v>
      </c>
      <c r="C99" s="22" t="s">
        <v>76</v>
      </c>
      <c r="D99" s="329" t="s">
        <v>77</v>
      </c>
      <c r="E99" s="596">
        <f>SUM(F99,I99)</f>
        <v>-5544220.8799999999</v>
      </c>
      <c r="F99" s="597">
        <v>-5544220.8799999999</v>
      </c>
      <c r="G99" s="345">
        <v>-4362266.71</v>
      </c>
      <c r="H99" s="345">
        <v>-30792.52</v>
      </c>
      <c r="I99" s="345"/>
      <c r="J99" s="597">
        <f>SUM(L99,O99)</f>
        <v>-269350</v>
      </c>
      <c r="K99" s="596">
        <v>-269350</v>
      </c>
      <c r="L99" s="596"/>
      <c r="M99" s="596"/>
      <c r="N99" s="596"/>
      <c r="O99" s="596">
        <v>-269350</v>
      </c>
      <c r="P99" s="596"/>
      <c r="Q99" s="596"/>
      <c r="R99" s="596">
        <f>SUM(J99,E99)</f>
        <v>-5813570.8799999999</v>
      </c>
    </row>
    <row r="100" spans="1:20" s="2" customFormat="1" ht="29.25" customHeight="1" x14ac:dyDescent="0.3">
      <c r="A100" s="22" t="s">
        <v>274</v>
      </c>
      <c r="B100" s="330" t="s">
        <v>275</v>
      </c>
      <c r="C100" s="330" t="s">
        <v>276</v>
      </c>
      <c r="D100" s="329" t="s">
        <v>277</v>
      </c>
      <c r="E100" s="596">
        <f t="shared" si="26"/>
        <v>-3096563.79</v>
      </c>
      <c r="F100" s="597">
        <v>-3096563.79</v>
      </c>
      <c r="G100" s="345">
        <v>-2399460.2000000002</v>
      </c>
      <c r="H100" s="345">
        <v>-34891.94</v>
      </c>
      <c r="I100" s="345"/>
      <c r="J100" s="599">
        <f t="shared" si="27"/>
        <v>0</v>
      </c>
      <c r="K100" s="345"/>
      <c r="L100" s="345"/>
      <c r="M100" s="345"/>
      <c r="N100" s="345"/>
      <c r="O100" s="345"/>
      <c r="P100" s="345"/>
      <c r="Q100" s="345"/>
      <c r="R100" s="345">
        <f t="shared" ref="R100:R104" si="28">SUM(J100,E100)</f>
        <v>-3096563.79</v>
      </c>
    </row>
    <row r="101" spans="1:20" s="2" customFormat="1" ht="58.5" customHeight="1" x14ac:dyDescent="0.3">
      <c r="A101" s="22" t="s">
        <v>278</v>
      </c>
      <c r="B101" s="22" t="s">
        <v>279</v>
      </c>
      <c r="C101" s="22" t="s">
        <v>280</v>
      </c>
      <c r="D101" s="18" t="s">
        <v>281</v>
      </c>
      <c r="E101" s="596">
        <f t="shared" si="26"/>
        <v>-1956280.16</v>
      </c>
      <c r="F101" s="597">
        <v>-1956280.16</v>
      </c>
      <c r="G101" s="345">
        <v>-1288817.7</v>
      </c>
      <c r="H101" s="345">
        <v>-78577.73</v>
      </c>
      <c r="I101" s="345"/>
      <c r="J101" s="599">
        <f t="shared" si="27"/>
        <v>0</v>
      </c>
      <c r="K101" s="345"/>
      <c r="L101" s="345"/>
      <c r="M101" s="345"/>
      <c r="N101" s="345"/>
      <c r="O101" s="345"/>
      <c r="P101" s="345"/>
      <c r="Q101" s="345"/>
      <c r="R101" s="345">
        <f t="shared" si="28"/>
        <v>-1956280.16</v>
      </c>
    </row>
    <row r="102" spans="1:20" s="2" customFormat="1" ht="42" customHeight="1" x14ac:dyDescent="0.3">
      <c r="A102" s="17" t="s">
        <v>282</v>
      </c>
      <c r="B102" s="17" t="s">
        <v>283</v>
      </c>
      <c r="C102" s="17" t="s">
        <v>284</v>
      </c>
      <c r="D102" s="331" t="s">
        <v>285</v>
      </c>
      <c r="E102" s="597">
        <f t="shared" si="26"/>
        <v>-1390597.91</v>
      </c>
      <c r="F102" s="597">
        <v>-1390597.91</v>
      </c>
      <c r="G102" s="599">
        <v>-1051291.3500000001</v>
      </c>
      <c r="H102" s="599">
        <v>-57067.43</v>
      </c>
      <c r="I102" s="599"/>
      <c r="J102" s="599">
        <f t="shared" si="27"/>
        <v>-32850</v>
      </c>
      <c r="K102" s="599">
        <v>-32850</v>
      </c>
      <c r="L102" s="599"/>
      <c r="M102" s="599"/>
      <c r="N102" s="599"/>
      <c r="O102" s="599">
        <v>-32850</v>
      </c>
      <c r="P102" s="599"/>
      <c r="Q102" s="345"/>
      <c r="R102" s="345">
        <f t="shared" si="28"/>
        <v>-1423447.91</v>
      </c>
    </row>
    <row r="103" spans="1:20" s="2" customFormat="1" ht="31.5" customHeight="1" x14ac:dyDescent="0.3">
      <c r="A103" s="17" t="s">
        <v>286</v>
      </c>
      <c r="B103" s="17" t="s">
        <v>287</v>
      </c>
      <c r="C103" s="17" t="s">
        <v>284</v>
      </c>
      <c r="D103" s="25" t="s">
        <v>288</v>
      </c>
      <c r="E103" s="596">
        <f t="shared" si="26"/>
        <v>-112371</v>
      </c>
      <c r="F103" s="597">
        <v>-112371</v>
      </c>
      <c r="G103" s="345"/>
      <c r="H103" s="345"/>
      <c r="I103" s="345"/>
      <c r="J103" s="599">
        <f t="shared" si="27"/>
        <v>0</v>
      </c>
      <c r="K103" s="599"/>
      <c r="L103" s="345"/>
      <c r="M103" s="345"/>
      <c r="N103" s="345"/>
      <c r="O103" s="599"/>
      <c r="P103" s="345"/>
      <c r="Q103" s="345"/>
      <c r="R103" s="345">
        <f t="shared" si="28"/>
        <v>-112371</v>
      </c>
    </row>
    <row r="104" spans="1:20" s="2" customFormat="1" ht="42" customHeight="1" x14ac:dyDescent="0.3">
      <c r="A104" s="17" t="s">
        <v>71</v>
      </c>
      <c r="B104" s="17" t="s">
        <v>72</v>
      </c>
      <c r="C104" s="17" t="s">
        <v>16</v>
      </c>
      <c r="D104" s="25" t="s">
        <v>73</v>
      </c>
      <c r="E104" s="596">
        <f t="shared" si="26"/>
        <v>0</v>
      </c>
      <c r="F104" s="597"/>
      <c r="G104" s="345"/>
      <c r="H104" s="345"/>
      <c r="I104" s="345"/>
      <c r="J104" s="599">
        <f t="shared" si="27"/>
        <v>-64980</v>
      </c>
      <c r="K104" s="599">
        <v>-64980</v>
      </c>
      <c r="L104" s="345"/>
      <c r="M104" s="345"/>
      <c r="N104" s="345"/>
      <c r="O104" s="599">
        <v>-64980</v>
      </c>
      <c r="P104" s="345"/>
      <c r="Q104" s="345"/>
      <c r="R104" s="345">
        <f t="shared" si="28"/>
        <v>-64980</v>
      </c>
    </row>
    <row r="105" spans="1:20" s="2" customFormat="1" ht="10.5" hidden="1" customHeight="1" x14ac:dyDescent="0.3">
      <c r="A105" s="17" t="s">
        <v>289</v>
      </c>
      <c r="B105" s="17" t="s">
        <v>290</v>
      </c>
      <c r="C105" s="17" t="s">
        <v>19</v>
      </c>
      <c r="D105" s="25" t="s">
        <v>291</v>
      </c>
      <c r="E105" s="345">
        <f>SUM(F105,I105)</f>
        <v>0</v>
      </c>
      <c r="F105" s="597"/>
      <c r="G105" s="345"/>
      <c r="H105" s="345"/>
      <c r="I105" s="345"/>
      <c r="J105" s="596">
        <f t="shared" si="27"/>
        <v>0</v>
      </c>
      <c r="K105" s="599"/>
      <c r="L105" s="345"/>
      <c r="M105" s="345"/>
      <c r="N105" s="345"/>
      <c r="O105" s="345"/>
      <c r="P105" s="345"/>
      <c r="Q105" s="345"/>
      <c r="R105" s="596">
        <f t="shared" ref="R105" si="29">SUM(E105,J105)</f>
        <v>0</v>
      </c>
    </row>
    <row r="106" spans="1:20" s="2" customFormat="1" ht="55.5" customHeight="1" x14ac:dyDescent="0.3">
      <c r="A106" s="5" t="s">
        <v>320</v>
      </c>
      <c r="B106" s="300"/>
      <c r="C106" s="300"/>
      <c r="D106" s="29" t="s">
        <v>88</v>
      </c>
      <c r="E106" s="499">
        <f>SUM(E107)</f>
        <v>12661675.74</v>
      </c>
      <c r="F106" s="499">
        <f t="shared" ref="F106:Q106" si="30">SUM(F107)</f>
        <v>12661675.74</v>
      </c>
      <c r="G106" s="499">
        <f t="shared" si="30"/>
        <v>9047726.9299999997</v>
      </c>
      <c r="H106" s="499">
        <f t="shared" si="30"/>
        <v>302496.27999999997</v>
      </c>
      <c r="I106" s="113">
        <f t="shared" si="30"/>
        <v>0</v>
      </c>
      <c r="J106" s="499">
        <f t="shared" si="30"/>
        <v>577680</v>
      </c>
      <c r="K106" s="499">
        <f t="shared" si="30"/>
        <v>577680</v>
      </c>
      <c r="L106" s="113">
        <f t="shared" si="30"/>
        <v>0</v>
      </c>
      <c r="M106" s="113">
        <f t="shared" si="30"/>
        <v>0</v>
      </c>
      <c r="N106" s="113">
        <f t="shared" si="30"/>
        <v>0</v>
      </c>
      <c r="O106" s="499">
        <f t="shared" si="30"/>
        <v>577680</v>
      </c>
      <c r="P106" s="499">
        <f t="shared" si="30"/>
        <v>0</v>
      </c>
      <c r="Q106" s="499">
        <f t="shared" si="30"/>
        <v>0</v>
      </c>
      <c r="R106" s="499">
        <f>SUM(J106,E106)</f>
        <v>13239355.74</v>
      </c>
      <c r="T106" s="500">
        <f t="shared" ref="T106:T107" si="31">SUM(E106,J106)</f>
        <v>13239355.74</v>
      </c>
    </row>
    <row r="107" spans="1:20" s="2" customFormat="1" ht="56.25" customHeight="1" x14ac:dyDescent="0.3">
      <c r="A107" s="5" t="s">
        <v>321</v>
      </c>
      <c r="B107" s="300"/>
      <c r="C107" s="300"/>
      <c r="D107" s="29" t="s">
        <v>88</v>
      </c>
      <c r="E107" s="499">
        <f>SUM(E108:E114)</f>
        <v>12661675.74</v>
      </c>
      <c r="F107" s="499">
        <f t="shared" ref="F107:R107" si="32">SUM(F108:F114)</f>
        <v>12661675.74</v>
      </c>
      <c r="G107" s="499">
        <f t="shared" si="32"/>
        <v>9047726.9299999997</v>
      </c>
      <c r="H107" s="499">
        <f t="shared" si="32"/>
        <v>302496.27999999997</v>
      </c>
      <c r="I107" s="113">
        <f t="shared" si="32"/>
        <v>0</v>
      </c>
      <c r="J107" s="499">
        <f t="shared" si="32"/>
        <v>577680</v>
      </c>
      <c r="K107" s="499">
        <f t="shared" si="32"/>
        <v>577680</v>
      </c>
      <c r="L107" s="113">
        <f t="shared" si="32"/>
        <v>0</v>
      </c>
      <c r="M107" s="113">
        <f t="shared" si="32"/>
        <v>0</v>
      </c>
      <c r="N107" s="113">
        <f t="shared" si="32"/>
        <v>0</v>
      </c>
      <c r="O107" s="499">
        <f t="shared" si="32"/>
        <v>577680</v>
      </c>
      <c r="P107" s="499">
        <f t="shared" si="32"/>
        <v>0</v>
      </c>
      <c r="Q107" s="499">
        <f t="shared" si="32"/>
        <v>0</v>
      </c>
      <c r="R107" s="499">
        <f t="shared" si="32"/>
        <v>13239355.74</v>
      </c>
      <c r="T107" s="500">
        <f t="shared" si="31"/>
        <v>13239355.74</v>
      </c>
    </row>
    <row r="108" spans="1:20" s="2" customFormat="1" ht="57.75" customHeight="1" x14ac:dyDescent="0.3">
      <c r="A108" s="22" t="s">
        <v>318</v>
      </c>
      <c r="B108" s="22" t="s">
        <v>63</v>
      </c>
      <c r="C108" s="22" t="s">
        <v>64</v>
      </c>
      <c r="D108" s="232" t="s">
        <v>85</v>
      </c>
      <c r="E108" s="596">
        <f>SUM(F108,I108)</f>
        <v>808942</v>
      </c>
      <c r="F108" s="345">
        <v>808942</v>
      </c>
      <c r="G108" s="596">
        <v>580510</v>
      </c>
      <c r="H108" s="596">
        <v>8230</v>
      </c>
      <c r="I108" s="320"/>
      <c r="J108" s="75">
        <f>SUM(L108,O108)</f>
        <v>140000</v>
      </c>
      <c r="K108" s="106">
        <v>140000</v>
      </c>
      <c r="L108" s="320"/>
      <c r="M108" s="320"/>
      <c r="N108" s="320"/>
      <c r="O108" s="106">
        <v>140000</v>
      </c>
      <c r="P108" s="320"/>
      <c r="Q108" s="320"/>
      <c r="R108" s="596">
        <f t="shared" ref="R108:R114" si="33">SUM(J108,E108)</f>
        <v>948942</v>
      </c>
    </row>
    <row r="109" spans="1:20" s="2" customFormat="1" ht="39.75" customHeight="1" x14ac:dyDescent="0.3">
      <c r="A109" s="22" t="s">
        <v>628</v>
      </c>
      <c r="B109" s="22" t="s">
        <v>75</v>
      </c>
      <c r="C109" s="22" t="s">
        <v>76</v>
      </c>
      <c r="D109" s="329" t="s">
        <v>77</v>
      </c>
      <c r="E109" s="596">
        <f t="shared" ref="E109:E114" si="34">SUM(F109,I109)</f>
        <v>5188897.6900000004</v>
      </c>
      <c r="F109" s="345">
        <v>5188897.6900000004</v>
      </c>
      <c r="G109" s="596">
        <v>4047026.71</v>
      </c>
      <c r="H109" s="596">
        <v>46779.18</v>
      </c>
      <c r="I109" s="320"/>
      <c r="J109" s="75">
        <f t="shared" ref="J109:J114" si="35">SUM(L109,O109)</f>
        <v>265850</v>
      </c>
      <c r="K109" s="106">
        <v>265850</v>
      </c>
      <c r="L109" s="320"/>
      <c r="M109" s="320"/>
      <c r="N109" s="320"/>
      <c r="O109" s="106">
        <v>265850</v>
      </c>
      <c r="P109" s="320"/>
      <c r="Q109" s="320"/>
      <c r="R109" s="596">
        <f t="shared" si="33"/>
        <v>5454747.6900000004</v>
      </c>
    </row>
    <row r="110" spans="1:20" s="2" customFormat="1" ht="29.25" customHeight="1" x14ac:dyDescent="0.3">
      <c r="A110" s="22" t="s">
        <v>629</v>
      </c>
      <c r="B110" s="22" t="s">
        <v>275</v>
      </c>
      <c r="C110" s="22" t="s">
        <v>276</v>
      </c>
      <c r="D110" s="329" t="s">
        <v>277</v>
      </c>
      <c r="E110" s="596">
        <f t="shared" si="34"/>
        <v>2859633.63</v>
      </c>
      <c r="F110" s="345">
        <v>2859633.63</v>
      </c>
      <c r="G110" s="596">
        <v>2173803.2000000002</v>
      </c>
      <c r="H110" s="596">
        <v>75891.94</v>
      </c>
      <c r="I110" s="320"/>
      <c r="J110" s="75">
        <f t="shared" si="35"/>
        <v>0</v>
      </c>
      <c r="K110" s="106"/>
      <c r="L110" s="320"/>
      <c r="M110" s="320"/>
      <c r="N110" s="320"/>
      <c r="O110" s="106"/>
      <c r="P110" s="320"/>
      <c r="Q110" s="320"/>
      <c r="R110" s="596">
        <f t="shared" si="33"/>
        <v>2859633.63</v>
      </c>
    </row>
    <row r="111" spans="1:20" s="2" customFormat="1" ht="57.75" customHeight="1" x14ac:dyDescent="0.3">
      <c r="A111" s="22" t="s">
        <v>630</v>
      </c>
      <c r="B111" s="22" t="s">
        <v>279</v>
      </c>
      <c r="C111" s="22" t="s">
        <v>280</v>
      </c>
      <c r="D111" s="18" t="s">
        <v>281</v>
      </c>
      <c r="E111" s="596">
        <f t="shared" si="34"/>
        <v>1762246.98</v>
      </c>
      <c r="F111" s="345">
        <v>1762246.98</v>
      </c>
      <c r="G111" s="596">
        <v>1170043</v>
      </c>
      <c r="H111" s="596">
        <v>112897.73</v>
      </c>
      <c r="I111" s="320"/>
      <c r="J111" s="75">
        <f t="shared" si="35"/>
        <v>74000</v>
      </c>
      <c r="K111" s="106">
        <v>74000</v>
      </c>
      <c r="L111" s="320"/>
      <c r="M111" s="320"/>
      <c r="N111" s="320"/>
      <c r="O111" s="106">
        <v>74000</v>
      </c>
      <c r="P111" s="320"/>
      <c r="Q111" s="320"/>
      <c r="R111" s="596">
        <f t="shared" si="33"/>
        <v>1836246.98</v>
      </c>
    </row>
    <row r="112" spans="1:20" s="2" customFormat="1" ht="40.5" customHeight="1" x14ac:dyDescent="0.3">
      <c r="A112" s="17" t="s">
        <v>631</v>
      </c>
      <c r="B112" s="17" t="s">
        <v>283</v>
      </c>
      <c r="C112" s="17" t="s">
        <v>284</v>
      </c>
      <c r="D112" s="331" t="s">
        <v>285</v>
      </c>
      <c r="E112" s="596">
        <f t="shared" si="34"/>
        <v>1429585.44</v>
      </c>
      <c r="F112" s="345">
        <v>1429585.44</v>
      </c>
      <c r="G112" s="596">
        <v>1076344.02</v>
      </c>
      <c r="H112" s="596">
        <v>58697.43</v>
      </c>
      <c r="I112" s="320"/>
      <c r="J112" s="75">
        <f t="shared" si="35"/>
        <v>32850</v>
      </c>
      <c r="K112" s="106">
        <v>32850</v>
      </c>
      <c r="L112" s="320"/>
      <c r="M112" s="320"/>
      <c r="N112" s="320"/>
      <c r="O112" s="106">
        <v>32850</v>
      </c>
      <c r="P112" s="320"/>
      <c r="Q112" s="320"/>
      <c r="R112" s="596">
        <f t="shared" si="33"/>
        <v>1462435.44</v>
      </c>
    </row>
    <row r="113" spans="1:20" s="2" customFormat="1" ht="30.75" customHeight="1" x14ac:dyDescent="0.3">
      <c r="A113" s="17" t="s">
        <v>632</v>
      </c>
      <c r="B113" s="17" t="s">
        <v>287</v>
      </c>
      <c r="C113" s="17" t="s">
        <v>284</v>
      </c>
      <c r="D113" s="25" t="s">
        <v>288</v>
      </c>
      <c r="E113" s="596">
        <f t="shared" si="34"/>
        <v>612370</v>
      </c>
      <c r="F113" s="345">
        <v>612370</v>
      </c>
      <c r="G113" s="596"/>
      <c r="H113" s="596"/>
      <c r="I113" s="320"/>
      <c r="J113" s="75">
        <f t="shared" si="35"/>
        <v>0</v>
      </c>
      <c r="K113" s="106"/>
      <c r="L113" s="320"/>
      <c r="M113" s="320"/>
      <c r="N113" s="320"/>
      <c r="O113" s="106"/>
      <c r="P113" s="320"/>
      <c r="Q113" s="320"/>
      <c r="R113" s="596">
        <f t="shared" si="33"/>
        <v>612370</v>
      </c>
    </row>
    <row r="114" spans="1:20" s="2" customFormat="1" ht="40.5" customHeight="1" x14ac:dyDescent="0.3">
      <c r="A114" s="17" t="s">
        <v>633</v>
      </c>
      <c r="B114" s="17" t="s">
        <v>72</v>
      </c>
      <c r="C114" s="17" t="s">
        <v>16</v>
      </c>
      <c r="D114" s="25" t="s">
        <v>73</v>
      </c>
      <c r="E114" s="596">
        <f t="shared" si="34"/>
        <v>0</v>
      </c>
      <c r="F114" s="345"/>
      <c r="G114" s="596"/>
      <c r="H114" s="596"/>
      <c r="I114" s="320"/>
      <c r="J114" s="75">
        <f t="shared" si="35"/>
        <v>64980</v>
      </c>
      <c r="K114" s="106">
        <v>64980</v>
      </c>
      <c r="L114" s="320"/>
      <c r="M114" s="320"/>
      <c r="N114" s="320"/>
      <c r="O114" s="106">
        <v>64980</v>
      </c>
      <c r="P114" s="320"/>
      <c r="Q114" s="320"/>
      <c r="R114" s="596">
        <f t="shared" si="33"/>
        <v>64980</v>
      </c>
    </row>
    <row r="115" spans="1:20" s="2" customFormat="1" ht="40.5" hidden="1" customHeight="1" x14ac:dyDescent="0.3">
      <c r="A115" s="330"/>
      <c r="B115" s="330"/>
      <c r="C115" s="330"/>
      <c r="D115" s="232"/>
      <c r="E115" s="106"/>
      <c r="F115" s="78"/>
      <c r="G115" s="106"/>
      <c r="H115" s="320"/>
      <c r="I115" s="320"/>
      <c r="J115" s="75"/>
      <c r="K115" s="332"/>
      <c r="L115" s="320"/>
      <c r="M115" s="320"/>
      <c r="N115" s="320"/>
      <c r="O115" s="320"/>
      <c r="P115" s="320"/>
      <c r="Q115" s="320"/>
      <c r="R115" s="106"/>
    </row>
    <row r="116" spans="1:20" s="2" customFormat="1" ht="39.75" hidden="1" customHeight="1" x14ac:dyDescent="0.3">
      <c r="A116" s="330"/>
      <c r="B116" s="330"/>
      <c r="C116" s="330"/>
      <c r="D116" s="329"/>
      <c r="E116" s="78"/>
      <c r="F116" s="78"/>
      <c r="G116" s="78"/>
      <c r="H116" s="78"/>
      <c r="I116" s="78"/>
      <c r="J116" s="78"/>
      <c r="K116" s="78"/>
      <c r="L116" s="78"/>
      <c r="M116" s="78"/>
      <c r="N116" s="78"/>
      <c r="O116" s="78"/>
      <c r="P116" s="78"/>
      <c r="Q116" s="78"/>
      <c r="R116" s="106">
        <f>SUM(J116,E116)</f>
        <v>0</v>
      </c>
    </row>
    <row r="117" spans="1:20" s="2" customFormat="1" ht="81.75" customHeight="1" x14ac:dyDescent="0.3">
      <c r="A117" s="5" t="s">
        <v>453</v>
      </c>
      <c r="B117" s="300"/>
      <c r="C117" s="300"/>
      <c r="D117" s="29" t="s">
        <v>86</v>
      </c>
      <c r="E117" s="113">
        <f>SUM(E118)</f>
        <v>0</v>
      </c>
      <c r="F117" s="113">
        <f t="shared" ref="F117:Q117" si="36">SUM(F118)</f>
        <v>0</v>
      </c>
      <c r="G117" s="113">
        <f t="shared" si="36"/>
        <v>0</v>
      </c>
      <c r="H117" s="113">
        <f t="shared" si="36"/>
        <v>0</v>
      </c>
      <c r="I117" s="113">
        <f t="shared" si="36"/>
        <v>0</v>
      </c>
      <c r="J117" s="113">
        <f t="shared" si="36"/>
        <v>0</v>
      </c>
      <c r="K117" s="113">
        <f t="shared" si="36"/>
        <v>0</v>
      </c>
      <c r="L117" s="113">
        <f t="shared" si="36"/>
        <v>0</v>
      </c>
      <c r="M117" s="113">
        <f t="shared" si="36"/>
        <v>0</v>
      </c>
      <c r="N117" s="113">
        <f t="shared" si="36"/>
        <v>0</v>
      </c>
      <c r="O117" s="113">
        <f t="shared" si="36"/>
        <v>0</v>
      </c>
      <c r="P117" s="113">
        <f t="shared" si="36"/>
        <v>0</v>
      </c>
      <c r="Q117" s="113">
        <f t="shared" si="36"/>
        <v>0</v>
      </c>
      <c r="R117" s="499">
        <f>SUM(J117,E117)</f>
        <v>0</v>
      </c>
      <c r="T117" s="52">
        <f t="shared" ref="T117:T118" si="37">SUM(E117,J117)</f>
        <v>0</v>
      </c>
    </row>
    <row r="118" spans="1:20" s="2" customFormat="1" ht="78" customHeight="1" x14ac:dyDescent="0.3">
      <c r="A118" s="5" t="s">
        <v>454</v>
      </c>
      <c r="B118" s="300"/>
      <c r="C118" s="300"/>
      <c r="D118" s="29" t="s">
        <v>86</v>
      </c>
      <c r="E118" s="113">
        <f t="shared" ref="E118:I118" si="38">SUM(A118:D121)</f>
        <v>0</v>
      </c>
      <c r="F118" s="113">
        <f t="shared" si="38"/>
        <v>0</v>
      </c>
      <c r="G118" s="113">
        <f t="shared" si="38"/>
        <v>0</v>
      </c>
      <c r="H118" s="113">
        <f t="shared" si="38"/>
        <v>0</v>
      </c>
      <c r="I118" s="113">
        <f t="shared" si="38"/>
        <v>0</v>
      </c>
      <c r="J118" s="113">
        <f>SUM(F118:I121)</f>
        <v>0</v>
      </c>
      <c r="K118" s="113">
        <f t="shared" ref="K118:R118" si="39">SUM(G118:J121)</f>
        <v>0</v>
      </c>
      <c r="L118" s="113">
        <f t="shared" si="39"/>
        <v>0</v>
      </c>
      <c r="M118" s="113">
        <f t="shared" si="39"/>
        <v>0</v>
      </c>
      <c r="N118" s="113">
        <f t="shared" si="39"/>
        <v>0</v>
      </c>
      <c r="O118" s="113">
        <f t="shared" si="39"/>
        <v>0</v>
      </c>
      <c r="P118" s="113">
        <f t="shared" si="39"/>
        <v>0</v>
      </c>
      <c r="Q118" s="113">
        <f t="shared" si="39"/>
        <v>0</v>
      </c>
      <c r="R118" s="499">
        <f t="shared" si="39"/>
        <v>0</v>
      </c>
      <c r="T118" s="52">
        <f t="shared" si="37"/>
        <v>0</v>
      </c>
    </row>
    <row r="119" spans="1:20" s="2" customFormat="1" ht="10.5" hidden="1" customHeight="1" x14ac:dyDescent="0.3">
      <c r="A119" s="22" t="s">
        <v>455</v>
      </c>
      <c r="B119" s="22" t="s">
        <v>63</v>
      </c>
      <c r="C119" s="8" t="s">
        <v>64</v>
      </c>
      <c r="D119" s="303" t="s">
        <v>85</v>
      </c>
      <c r="E119" s="106">
        <f>SUM(F119,I119)</f>
        <v>0</v>
      </c>
      <c r="F119" s="78"/>
      <c r="G119" s="78"/>
      <c r="H119" s="78"/>
      <c r="I119" s="78"/>
      <c r="J119" s="78"/>
      <c r="K119" s="78"/>
      <c r="L119" s="78"/>
      <c r="M119" s="78"/>
      <c r="N119" s="78"/>
      <c r="O119" s="78"/>
      <c r="P119" s="78"/>
      <c r="Q119" s="78"/>
      <c r="R119" s="596">
        <f>SUM(J119,E119)</f>
        <v>0</v>
      </c>
    </row>
    <row r="120" spans="1:20" s="2" customFormat="1" ht="42.75" customHeight="1" x14ac:dyDescent="0.3">
      <c r="A120" s="22" t="s">
        <v>618</v>
      </c>
      <c r="B120" s="22" t="s">
        <v>40</v>
      </c>
      <c r="C120" s="8" t="s">
        <v>16</v>
      </c>
      <c r="D120" s="232" t="s">
        <v>41</v>
      </c>
      <c r="E120" s="106"/>
      <c r="F120" s="78"/>
      <c r="G120" s="78"/>
      <c r="H120" s="78"/>
      <c r="I120" s="78"/>
      <c r="J120" s="78">
        <f>SUM(K120)</f>
        <v>-49329</v>
      </c>
      <c r="K120" s="78">
        <v>-49329</v>
      </c>
      <c r="L120" s="78"/>
      <c r="M120" s="78"/>
      <c r="N120" s="78"/>
      <c r="O120" s="78">
        <v>-49329</v>
      </c>
      <c r="P120" s="78"/>
      <c r="Q120" s="78"/>
      <c r="R120" s="596">
        <f>SUM(E120,J120)</f>
        <v>-49329</v>
      </c>
    </row>
    <row r="121" spans="1:20" s="2" customFormat="1" ht="56.25" customHeight="1" x14ac:dyDescent="0.3">
      <c r="A121" s="22" t="s">
        <v>634</v>
      </c>
      <c r="B121" s="22" t="s">
        <v>190</v>
      </c>
      <c r="C121" s="8" t="s">
        <v>191</v>
      </c>
      <c r="D121" s="232" t="s">
        <v>192</v>
      </c>
      <c r="E121" s="106"/>
      <c r="F121" s="78"/>
      <c r="G121" s="78"/>
      <c r="H121" s="78"/>
      <c r="I121" s="78"/>
      <c r="J121" s="78">
        <f>SUM(K121)</f>
        <v>49329</v>
      </c>
      <c r="K121" s="78">
        <v>49329</v>
      </c>
      <c r="L121" s="78"/>
      <c r="M121" s="78"/>
      <c r="N121" s="78"/>
      <c r="O121" s="78">
        <v>49329</v>
      </c>
      <c r="P121" s="78"/>
      <c r="Q121" s="78"/>
      <c r="R121" s="596">
        <f>SUM(E121,J121)</f>
        <v>49329</v>
      </c>
    </row>
    <row r="122" spans="1:20" s="2" customFormat="1" ht="74.25" customHeight="1" x14ac:dyDescent="0.3">
      <c r="A122" s="5" t="s">
        <v>32</v>
      </c>
      <c r="B122" s="5"/>
      <c r="C122" s="5"/>
      <c r="D122" s="6" t="s">
        <v>33</v>
      </c>
      <c r="E122" s="50">
        <f>SUM(E123)</f>
        <v>0</v>
      </c>
      <c r="F122" s="51">
        <f t="shared" ref="F122:Q122" si="40">SUM(F123)</f>
        <v>0</v>
      </c>
      <c r="G122" s="51">
        <f t="shared" si="40"/>
        <v>0</v>
      </c>
      <c r="H122" s="51">
        <f t="shared" si="40"/>
        <v>0</v>
      </c>
      <c r="I122" s="51">
        <f t="shared" si="40"/>
        <v>0</v>
      </c>
      <c r="J122" s="333">
        <f t="shared" si="40"/>
        <v>1216671</v>
      </c>
      <c r="K122" s="333">
        <f t="shared" si="40"/>
        <v>1216671</v>
      </c>
      <c r="L122" s="51">
        <f t="shared" si="40"/>
        <v>0</v>
      </c>
      <c r="M122" s="51">
        <f t="shared" si="40"/>
        <v>0</v>
      </c>
      <c r="N122" s="51">
        <f t="shared" si="40"/>
        <v>0</v>
      </c>
      <c r="O122" s="333">
        <f t="shared" si="40"/>
        <v>1216671</v>
      </c>
      <c r="P122" s="333">
        <f t="shared" si="40"/>
        <v>0</v>
      </c>
      <c r="Q122" s="333">
        <f t="shared" si="40"/>
        <v>0</v>
      </c>
      <c r="R122" s="499">
        <f t="shared" si="5"/>
        <v>1216671</v>
      </c>
      <c r="T122" s="52">
        <f>SUM(E122,J122)</f>
        <v>1216671</v>
      </c>
    </row>
    <row r="123" spans="1:20" s="2" customFormat="1" ht="76.5" customHeight="1" x14ac:dyDescent="0.3">
      <c r="A123" s="5" t="s">
        <v>34</v>
      </c>
      <c r="B123" s="5"/>
      <c r="C123" s="5"/>
      <c r="D123" s="6" t="s">
        <v>33</v>
      </c>
      <c r="E123" s="50">
        <f t="shared" ref="E123:R123" si="41">SUM(E124:E136)</f>
        <v>0</v>
      </c>
      <c r="F123" s="50">
        <f t="shared" si="41"/>
        <v>0</v>
      </c>
      <c r="G123" s="50">
        <f t="shared" si="41"/>
        <v>0</v>
      </c>
      <c r="H123" s="50">
        <f t="shared" si="41"/>
        <v>0</v>
      </c>
      <c r="I123" s="50">
        <f t="shared" si="41"/>
        <v>0</v>
      </c>
      <c r="J123" s="645">
        <f t="shared" si="41"/>
        <v>1216671</v>
      </c>
      <c r="K123" s="645">
        <f t="shared" si="41"/>
        <v>1216671</v>
      </c>
      <c r="L123" s="50">
        <f t="shared" si="41"/>
        <v>0</v>
      </c>
      <c r="M123" s="50">
        <f t="shared" si="41"/>
        <v>0</v>
      </c>
      <c r="N123" s="50">
        <f t="shared" si="41"/>
        <v>0</v>
      </c>
      <c r="O123" s="645">
        <f t="shared" si="41"/>
        <v>1216671</v>
      </c>
      <c r="P123" s="645">
        <f t="shared" si="41"/>
        <v>0</v>
      </c>
      <c r="Q123" s="645">
        <f t="shared" si="41"/>
        <v>0</v>
      </c>
      <c r="R123" s="645">
        <f t="shared" si="41"/>
        <v>1216671</v>
      </c>
      <c r="T123" s="52">
        <f>SUM(E123,J123)</f>
        <v>1216671</v>
      </c>
    </row>
    <row r="124" spans="1:20" s="2" customFormat="1" ht="56.25" hidden="1" customHeight="1" x14ac:dyDescent="0.3">
      <c r="A124" s="8" t="s">
        <v>221</v>
      </c>
      <c r="B124" s="8" t="s">
        <v>63</v>
      </c>
      <c r="C124" s="8" t="s">
        <v>64</v>
      </c>
      <c r="D124" s="303" t="s">
        <v>85</v>
      </c>
      <c r="E124" s="75">
        <f t="shared" ref="E124:E135" si="42">SUM(F124,I124)</f>
        <v>0</v>
      </c>
      <c r="F124" s="75"/>
      <c r="G124" s="76"/>
      <c r="H124" s="76"/>
      <c r="I124" s="76"/>
      <c r="J124" s="75">
        <f t="shared" ref="J124:J133" si="43">SUM(L124,O124)</f>
        <v>0</v>
      </c>
      <c r="K124" s="75"/>
      <c r="L124" s="334"/>
      <c r="M124" s="334"/>
      <c r="N124" s="334"/>
      <c r="O124" s="75"/>
      <c r="P124" s="334"/>
      <c r="Q124" s="334"/>
      <c r="R124" s="78">
        <f t="shared" si="5"/>
        <v>0</v>
      </c>
    </row>
    <row r="125" spans="1:20" s="2" customFormat="1" ht="23.25" hidden="1" customHeight="1" x14ac:dyDescent="0.3">
      <c r="A125" s="8" t="s">
        <v>222</v>
      </c>
      <c r="B125" s="22" t="s">
        <v>223</v>
      </c>
      <c r="C125" s="114" t="s">
        <v>224</v>
      </c>
      <c r="D125" s="115" t="s">
        <v>225</v>
      </c>
      <c r="E125" s="75">
        <f t="shared" si="42"/>
        <v>0</v>
      </c>
      <c r="F125" s="75"/>
      <c r="G125" s="76"/>
      <c r="H125" s="76"/>
      <c r="I125" s="76"/>
      <c r="J125" s="75">
        <f t="shared" si="43"/>
        <v>0</v>
      </c>
      <c r="K125" s="75"/>
      <c r="L125" s="334"/>
      <c r="M125" s="334"/>
      <c r="N125" s="334"/>
      <c r="O125" s="75"/>
      <c r="P125" s="334"/>
      <c r="Q125" s="334"/>
      <c r="R125" s="78">
        <f t="shared" si="5"/>
        <v>0</v>
      </c>
    </row>
    <row r="126" spans="1:20" s="2" customFormat="1" ht="57" hidden="1" customHeight="1" x14ac:dyDescent="0.3">
      <c r="A126" s="15" t="s">
        <v>35</v>
      </c>
      <c r="B126" s="8" t="s">
        <v>36</v>
      </c>
      <c r="C126" s="8" t="s">
        <v>37</v>
      </c>
      <c r="D126" s="16" t="s">
        <v>38</v>
      </c>
      <c r="E126" s="75">
        <f t="shared" si="42"/>
        <v>0</v>
      </c>
      <c r="F126" s="75"/>
      <c r="G126" s="335"/>
      <c r="H126" s="335"/>
      <c r="I126" s="335"/>
      <c r="J126" s="76">
        <f t="shared" si="43"/>
        <v>0</v>
      </c>
      <c r="K126" s="76"/>
      <c r="L126" s="334"/>
      <c r="M126" s="334"/>
      <c r="N126" s="334"/>
      <c r="O126" s="76"/>
      <c r="P126" s="334"/>
      <c r="Q126" s="334"/>
      <c r="R126" s="78">
        <f t="shared" si="5"/>
        <v>0</v>
      </c>
    </row>
    <row r="127" spans="1:20" s="336" customFormat="1" ht="36.75" hidden="1" customHeight="1" x14ac:dyDescent="0.3">
      <c r="A127" s="15" t="s">
        <v>226</v>
      </c>
      <c r="B127" s="15" t="s">
        <v>163</v>
      </c>
      <c r="C127" s="15" t="s">
        <v>60</v>
      </c>
      <c r="D127" s="105" t="s">
        <v>164</v>
      </c>
      <c r="E127" s="75">
        <f t="shared" si="42"/>
        <v>0</v>
      </c>
      <c r="F127" s="75"/>
      <c r="G127" s="335"/>
      <c r="H127" s="335"/>
      <c r="I127" s="335"/>
      <c r="J127" s="76">
        <f t="shared" si="43"/>
        <v>0</v>
      </c>
      <c r="K127" s="75"/>
      <c r="L127" s="335"/>
      <c r="M127" s="335"/>
      <c r="N127" s="335"/>
      <c r="O127" s="75"/>
      <c r="P127" s="335"/>
      <c r="Q127" s="335"/>
      <c r="R127" s="78">
        <f t="shared" si="5"/>
        <v>0</v>
      </c>
    </row>
    <row r="128" spans="1:20" s="336" customFormat="1" ht="35.25" hidden="1" customHeight="1" x14ac:dyDescent="0.3">
      <c r="A128" s="15" t="s">
        <v>227</v>
      </c>
      <c r="B128" s="15" t="s">
        <v>228</v>
      </c>
      <c r="C128" s="15" t="s">
        <v>167</v>
      </c>
      <c r="D128" s="105" t="s">
        <v>229</v>
      </c>
      <c r="E128" s="75">
        <f t="shared" si="42"/>
        <v>0</v>
      </c>
      <c r="F128" s="75"/>
      <c r="G128" s="335"/>
      <c r="H128" s="335"/>
      <c r="I128" s="335"/>
      <c r="J128" s="76">
        <f t="shared" si="43"/>
        <v>0</v>
      </c>
      <c r="K128" s="76"/>
      <c r="L128" s="335"/>
      <c r="M128" s="335"/>
      <c r="N128" s="335"/>
      <c r="O128" s="76"/>
      <c r="P128" s="335"/>
      <c r="Q128" s="335"/>
      <c r="R128" s="78">
        <f t="shared" si="5"/>
        <v>0</v>
      </c>
    </row>
    <row r="129" spans="1:20" s="336" customFormat="1" ht="35.25" hidden="1" customHeight="1" x14ac:dyDescent="0.3">
      <c r="A129" s="15" t="s">
        <v>230</v>
      </c>
      <c r="B129" s="15" t="s">
        <v>231</v>
      </c>
      <c r="C129" s="15" t="s">
        <v>167</v>
      </c>
      <c r="D129" s="105" t="s">
        <v>232</v>
      </c>
      <c r="E129" s="75">
        <f t="shared" si="42"/>
        <v>0</v>
      </c>
      <c r="F129" s="75"/>
      <c r="G129" s="335"/>
      <c r="H129" s="335"/>
      <c r="I129" s="335"/>
      <c r="J129" s="76">
        <f t="shared" si="43"/>
        <v>0</v>
      </c>
      <c r="K129" s="76"/>
      <c r="L129" s="335"/>
      <c r="M129" s="335"/>
      <c r="N129" s="335"/>
      <c r="O129" s="76"/>
      <c r="P129" s="335"/>
      <c r="Q129" s="335"/>
      <c r="R129" s="78">
        <f t="shared" si="5"/>
        <v>0</v>
      </c>
    </row>
    <row r="130" spans="1:20" s="336" customFormat="1" ht="22.5" hidden="1" customHeight="1" x14ac:dyDescent="0.3">
      <c r="A130" s="15" t="s">
        <v>233</v>
      </c>
      <c r="B130" s="15" t="s">
        <v>179</v>
      </c>
      <c r="C130" s="8" t="s">
        <v>167</v>
      </c>
      <c r="D130" s="10" t="s">
        <v>180</v>
      </c>
      <c r="E130" s="75">
        <f t="shared" si="42"/>
        <v>0</v>
      </c>
      <c r="F130" s="75"/>
      <c r="G130" s="335"/>
      <c r="H130" s="335"/>
      <c r="I130" s="335"/>
      <c r="J130" s="76">
        <f t="shared" si="43"/>
        <v>0</v>
      </c>
      <c r="K130" s="76"/>
      <c r="L130" s="335"/>
      <c r="M130" s="335"/>
      <c r="N130" s="335"/>
      <c r="O130" s="76"/>
      <c r="P130" s="335"/>
      <c r="Q130" s="335"/>
      <c r="R130" s="78">
        <f t="shared" si="5"/>
        <v>0</v>
      </c>
    </row>
    <row r="131" spans="1:20" s="2" customFormat="1" ht="39" hidden="1" customHeight="1" x14ac:dyDescent="0.3">
      <c r="A131" s="17" t="s">
        <v>39</v>
      </c>
      <c r="B131" s="17" t="s">
        <v>40</v>
      </c>
      <c r="C131" s="17" t="s">
        <v>16</v>
      </c>
      <c r="D131" s="18" t="s">
        <v>41</v>
      </c>
      <c r="E131" s="75">
        <f t="shared" si="42"/>
        <v>0</v>
      </c>
      <c r="F131" s="75"/>
      <c r="G131" s="335"/>
      <c r="H131" s="335"/>
      <c r="I131" s="335"/>
      <c r="J131" s="76">
        <f t="shared" si="43"/>
        <v>0</v>
      </c>
      <c r="K131" s="76"/>
      <c r="L131" s="337"/>
      <c r="M131" s="337"/>
      <c r="N131" s="337"/>
      <c r="O131" s="76"/>
      <c r="P131" s="337"/>
      <c r="Q131" s="335"/>
      <c r="R131" s="78">
        <f t="shared" si="5"/>
        <v>0</v>
      </c>
    </row>
    <row r="132" spans="1:20" s="2" customFormat="1" ht="31.5" customHeight="1" x14ac:dyDescent="0.3">
      <c r="A132" s="7" t="s">
        <v>234</v>
      </c>
      <c r="B132" s="8" t="s">
        <v>50</v>
      </c>
      <c r="C132" s="8" t="s">
        <v>16</v>
      </c>
      <c r="D132" s="9" t="s">
        <v>51</v>
      </c>
      <c r="E132" s="75">
        <f>SUM(F132,I132)</f>
        <v>0</v>
      </c>
      <c r="F132" s="75"/>
      <c r="G132" s="335"/>
      <c r="H132" s="335"/>
      <c r="I132" s="335"/>
      <c r="J132" s="76">
        <f t="shared" si="43"/>
        <v>1216671</v>
      </c>
      <c r="K132" s="75">
        <v>1216671</v>
      </c>
      <c r="L132" s="337"/>
      <c r="M132" s="337"/>
      <c r="N132" s="337"/>
      <c r="O132" s="75">
        <v>1216671</v>
      </c>
      <c r="P132" s="337"/>
      <c r="Q132" s="335"/>
      <c r="R132" s="345">
        <f t="shared" si="5"/>
        <v>1216671</v>
      </c>
    </row>
    <row r="133" spans="1:20" s="2" customFormat="1" ht="36.75" hidden="1" customHeight="1" x14ac:dyDescent="0.3">
      <c r="A133" s="8" t="s">
        <v>42</v>
      </c>
      <c r="B133" s="8" t="s">
        <v>43</v>
      </c>
      <c r="C133" s="8" t="s">
        <v>16</v>
      </c>
      <c r="D133" s="9" t="s">
        <v>44</v>
      </c>
      <c r="E133" s="75">
        <f>SUM(F133,I133)</f>
        <v>0</v>
      </c>
      <c r="F133" s="75"/>
      <c r="G133" s="76"/>
      <c r="H133" s="76"/>
      <c r="I133" s="76"/>
      <c r="J133" s="76">
        <f t="shared" si="43"/>
        <v>0</v>
      </c>
      <c r="K133" s="75"/>
      <c r="L133" s="334"/>
      <c r="M133" s="334"/>
      <c r="N133" s="334"/>
      <c r="O133" s="75"/>
      <c r="P133" s="335"/>
      <c r="Q133" s="334"/>
      <c r="R133" s="78">
        <f t="shared" si="5"/>
        <v>0</v>
      </c>
    </row>
    <row r="134" spans="1:20" s="346" customFormat="1" ht="51" hidden="1" customHeight="1" x14ac:dyDescent="0.3">
      <c r="A134" s="338" t="s">
        <v>235</v>
      </c>
      <c r="B134" s="338" t="s">
        <v>190</v>
      </c>
      <c r="C134" s="339" t="s">
        <v>191</v>
      </c>
      <c r="D134" s="340" t="s">
        <v>192</v>
      </c>
      <c r="E134" s="341">
        <f t="shared" si="42"/>
        <v>0</v>
      </c>
      <c r="F134" s="341"/>
      <c r="G134" s="342"/>
      <c r="H134" s="342"/>
      <c r="I134" s="342"/>
      <c r="J134" s="343"/>
      <c r="K134" s="343"/>
      <c r="L134" s="344"/>
      <c r="M134" s="344"/>
      <c r="N134" s="344"/>
      <c r="O134" s="343"/>
      <c r="P134" s="344"/>
      <c r="Q134" s="342"/>
      <c r="R134" s="345">
        <f t="shared" si="5"/>
        <v>0</v>
      </c>
    </row>
    <row r="135" spans="1:20" s="2" customFormat="1" ht="24.75" hidden="1" customHeight="1" x14ac:dyDescent="0.3">
      <c r="A135" s="17" t="s">
        <v>236</v>
      </c>
      <c r="B135" s="8" t="s">
        <v>28</v>
      </c>
      <c r="C135" s="8" t="s">
        <v>29</v>
      </c>
      <c r="D135" s="150" t="s">
        <v>30</v>
      </c>
      <c r="E135" s="75">
        <f t="shared" si="42"/>
        <v>0</v>
      </c>
      <c r="F135" s="75"/>
      <c r="G135" s="76"/>
      <c r="H135" s="76"/>
      <c r="I135" s="76"/>
      <c r="J135" s="75"/>
      <c r="K135" s="75"/>
      <c r="L135" s="76"/>
      <c r="M135" s="76"/>
      <c r="N135" s="76"/>
      <c r="O135" s="75"/>
      <c r="P135" s="76"/>
      <c r="Q135" s="76"/>
      <c r="R135" s="345">
        <f t="shared" si="5"/>
        <v>0</v>
      </c>
    </row>
    <row r="136" spans="1:20" s="2" customFormat="1" ht="35.25" hidden="1" customHeight="1" x14ac:dyDescent="0.3">
      <c r="A136" s="8" t="s">
        <v>45</v>
      </c>
      <c r="B136" s="8" t="s">
        <v>26</v>
      </c>
      <c r="C136" s="8" t="s">
        <v>16</v>
      </c>
      <c r="D136" s="9" t="s">
        <v>27</v>
      </c>
      <c r="E136" s="75">
        <f>SUM(F136,I136)</f>
        <v>0</v>
      </c>
      <c r="F136" s="75"/>
      <c r="G136" s="76"/>
      <c r="H136" s="76"/>
      <c r="I136" s="76"/>
      <c r="J136" s="75">
        <f>SUM(L136,O136)</f>
        <v>0</v>
      </c>
      <c r="K136" s="75"/>
      <c r="L136" s="334"/>
      <c r="M136" s="334"/>
      <c r="N136" s="334"/>
      <c r="O136" s="75"/>
      <c r="P136" s="335"/>
      <c r="Q136" s="334"/>
      <c r="R136" s="78">
        <f t="shared" si="5"/>
        <v>0</v>
      </c>
    </row>
    <row r="137" spans="1:20" s="2" customFormat="1" ht="55.5" hidden="1" customHeight="1" x14ac:dyDescent="0.3">
      <c r="A137" s="5" t="s">
        <v>81</v>
      </c>
      <c r="B137" s="300"/>
      <c r="C137" s="300"/>
      <c r="D137" s="29" t="s">
        <v>82</v>
      </c>
      <c r="E137" s="113">
        <f>SUM(E138)</f>
        <v>0</v>
      </c>
      <c r="F137" s="113">
        <f t="shared" ref="F137:Q138" si="44">SUM(F138)</f>
        <v>0</v>
      </c>
      <c r="G137" s="113">
        <f t="shared" si="44"/>
        <v>0</v>
      </c>
      <c r="H137" s="113">
        <f t="shared" si="44"/>
        <v>0</v>
      </c>
      <c r="I137" s="113">
        <f t="shared" si="44"/>
        <v>0</v>
      </c>
      <c r="J137" s="113">
        <f t="shared" si="44"/>
        <v>0</v>
      </c>
      <c r="K137" s="113">
        <f t="shared" si="44"/>
        <v>0</v>
      </c>
      <c r="L137" s="113">
        <f t="shared" si="44"/>
        <v>0</v>
      </c>
      <c r="M137" s="113">
        <f t="shared" si="44"/>
        <v>0</v>
      </c>
      <c r="N137" s="113">
        <f t="shared" si="44"/>
        <v>0</v>
      </c>
      <c r="O137" s="113">
        <f t="shared" si="44"/>
        <v>0</v>
      </c>
      <c r="P137" s="113">
        <f t="shared" si="44"/>
        <v>0</v>
      </c>
      <c r="Q137" s="113">
        <f t="shared" si="44"/>
        <v>0</v>
      </c>
      <c r="R137" s="113">
        <f t="shared" ref="R137:R142" si="45">SUM(J137,E137)</f>
        <v>0</v>
      </c>
      <c r="T137" s="52">
        <f t="shared" ref="T137:T138" si="46">SUM(E137,J137)</f>
        <v>0</v>
      </c>
    </row>
    <row r="138" spans="1:20" s="2" customFormat="1" ht="57" hidden="1" customHeight="1" x14ac:dyDescent="0.3">
      <c r="A138" s="5" t="s">
        <v>83</v>
      </c>
      <c r="B138" s="300"/>
      <c r="C138" s="300"/>
      <c r="D138" s="29" t="s">
        <v>82</v>
      </c>
      <c r="E138" s="113">
        <f>SUM(E139)</f>
        <v>0</v>
      </c>
      <c r="F138" s="113">
        <f t="shared" si="44"/>
        <v>0</v>
      </c>
      <c r="G138" s="113">
        <f t="shared" si="44"/>
        <v>0</v>
      </c>
      <c r="H138" s="113">
        <f t="shared" si="44"/>
        <v>0</v>
      </c>
      <c r="I138" s="113">
        <f t="shared" si="44"/>
        <v>0</v>
      </c>
      <c r="J138" s="113">
        <f t="shared" si="44"/>
        <v>0</v>
      </c>
      <c r="K138" s="113">
        <f t="shared" si="44"/>
        <v>0</v>
      </c>
      <c r="L138" s="113">
        <f t="shared" si="44"/>
        <v>0</v>
      </c>
      <c r="M138" s="113">
        <f t="shared" si="44"/>
        <v>0</v>
      </c>
      <c r="N138" s="113">
        <f t="shared" si="44"/>
        <v>0</v>
      </c>
      <c r="O138" s="113">
        <f t="shared" si="44"/>
        <v>0</v>
      </c>
      <c r="P138" s="113">
        <f t="shared" si="44"/>
        <v>0</v>
      </c>
      <c r="Q138" s="113">
        <f t="shared" si="44"/>
        <v>0</v>
      </c>
      <c r="R138" s="113">
        <f t="shared" si="45"/>
        <v>0</v>
      </c>
      <c r="T138" s="52">
        <f t="shared" si="46"/>
        <v>0</v>
      </c>
    </row>
    <row r="139" spans="1:20" s="2" customFormat="1" ht="54" hidden="1" customHeight="1" x14ac:dyDescent="0.3">
      <c r="A139" s="22" t="s">
        <v>84</v>
      </c>
      <c r="B139" s="22" t="s">
        <v>63</v>
      </c>
      <c r="C139" s="8" t="s">
        <v>64</v>
      </c>
      <c r="D139" s="303" t="s">
        <v>85</v>
      </c>
      <c r="E139" s="106">
        <f>SUM(F139,I139)</f>
        <v>0</v>
      </c>
      <c r="F139" s="78"/>
      <c r="G139" s="78"/>
      <c r="H139" s="78"/>
      <c r="I139" s="78"/>
      <c r="J139" s="75">
        <f>SUM(L139,O139)</f>
        <v>0</v>
      </c>
      <c r="K139" s="78"/>
      <c r="L139" s="78"/>
      <c r="M139" s="78"/>
      <c r="N139" s="78"/>
      <c r="O139" s="78"/>
      <c r="P139" s="78"/>
      <c r="Q139" s="78"/>
      <c r="R139" s="106">
        <f t="shared" si="45"/>
        <v>0</v>
      </c>
    </row>
    <row r="140" spans="1:20" s="2" customFormat="1" ht="53.25" hidden="1" customHeight="1" x14ac:dyDescent="0.3">
      <c r="A140" s="5" t="s">
        <v>450</v>
      </c>
      <c r="B140" s="300"/>
      <c r="C140" s="300"/>
      <c r="D140" s="29" t="s">
        <v>87</v>
      </c>
      <c r="E140" s="113">
        <f>SUM(E141)</f>
        <v>0</v>
      </c>
      <c r="F140" s="113">
        <f t="shared" ref="F140:Q141" si="47">SUM(F141)</f>
        <v>0</v>
      </c>
      <c r="G140" s="113">
        <f t="shared" si="47"/>
        <v>0</v>
      </c>
      <c r="H140" s="113">
        <f t="shared" si="47"/>
        <v>0</v>
      </c>
      <c r="I140" s="113">
        <f t="shared" si="47"/>
        <v>0</v>
      </c>
      <c r="J140" s="113">
        <f t="shared" si="47"/>
        <v>0</v>
      </c>
      <c r="K140" s="113">
        <f t="shared" si="47"/>
        <v>0</v>
      </c>
      <c r="L140" s="113">
        <f t="shared" si="47"/>
        <v>0</v>
      </c>
      <c r="M140" s="113">
        <f t="shared" si="47"/>
        <v>0</v>
      </c>
      <c r="N140" s="113">
        <f t="shared" si="47"/>
        <v>0</v>
      </c>
      <c r="O140" s="113">
        <f t="shared" si="47"/>
        <v>0</v>
      </c>
      <c r="P140" s="113">
        <f t="shared" si="47"/>
        <v>0</v>
      </c>
      <c r="Q140" s="113">
        <f t="shared" si="47"/>
        <v>0</v>
      </c>
      <c r="R140" s="113">
        <f t="shared" si="45"/>
        <v>0</v>
      </c>
      <c r="T140" s="52">
        <f t="shared" ref="T140:T141" si="48">SUM(E140,J140)</f>
        <v>0</v>
      </c>
    </row>
    <row r="141" spans="1:20" s="2" customFormat="1" ht="60" hidden="1" customHeight="1" x14ac:dyDescent="0.3">
      <c r="A141" s="5" t="s">
        <v>451</v>
      </c>
      <c r="B141" s="300"/>
      <c r="C141" s="300"/>
      <c r="D141" s="29" t="s">
        <v>87</v>
      </c>
      <c r="E141" s="113">
        <f>SUM(E142)</f>
        <v>0</v>
      </c>
      <c r="F141" s="113">
        <f t="shared" si="47"/>
        <v>0</v>
      </c>
      <c r="G141" s="113">
        <f t="shared" si="47"/>
        <v>0</v>
      </c>
      <c r="H141" s="113">
        <f t="shared" si="47"/>
        <v>0</v>
      </c>
      <c r="I141" s="113">
        <f t="shared" si="47"/>
        <v>0</v>
      </c>
      <c r="J141" s="113">
        <f t="shared" si="47"/>
        <v>0</v>
      </c>
      <c r="K141" s="113">
        <f t="shared" si="47"/>
        <v>0</v>
      </c>
      <c r="L141" s="113">
        <f t="shared" si="47"/>
        <v>0</v>
      </c>
      <c r="M141" s="113">
        <f t="shared" si="47"/>
        <v>0</v>
      </c>
      <c r="N141" s="113">
        <f t="shared" si="47"/>
        <v>0</v>
      </c>
      <c r="O141" s="113">
        <f t="shared" si="47"/>
        <v>0</v>
      </c>
      <c r="P141" s="113">
        <f t="shared" si="47"/>
        <v>0</v>
      </c>
      <c r="Q141" s="113">
        <f t="shared" si="47"/>
        <v>0</v>
      </c>
      <c r="R141" s="113">
        <f t="shared" si="45"/>
        <v>0</v>
      </c>
      <c r="T141" s="52">
        <f t="shared" si="48"/>
        <v>0</v>
      </c>
    </row>
    <row r="142" spans="1:20" s="2" customFormat="1" ht="8.25" hidden="1" customHeight="1" x14ac:dyDescent="0.3">
      <c r="A142" s="330" t="s">
        <v>452</v>
      </c>
      <c r="B142" s="330" t="s">
        <v>63</v>
      </c>
      <c r="C142" s="330" t="s">
        <v>64</v>
      </c>
      <c r="D142" s="303" t="s">
        <v>85</v>
      </c>
      <c r="E142" s="106">
        <f>SUM(F142,I142)</f>
        <v>0</v>
      </c>
      <c r="F142" s="78"/>
      <c r="G142" s="78"/>
      <c r="H142" s="78"/>
      <c r="I142" s="78"/>
      <c r="J142" s="75">
        <f>SUM(L142,O142)</f>
        <v>0</v>
      </c>
      <c r="K142" s="78"/>
      <c r="L142" s="78"/>
      <c r="M142" s="78"/>
      <c r="N142" s="78"/>
      <c r="O142" s="78"/>
      <c r="P142" s="78"/>
      <c r="Q142" s="78"/>
      <c r="R142" s="106">
        <f t="shared" si="45"/>
        <v>0</v>
      </c>
    </row>
    <row r="143" spans="1:20" s="2" customFormat="1" ht="61.5" customHeight="1" x14ac:dyDescent="0.3">
      <c r="A143" s="5" t="s">
        <v>322</v>
      </c>
      <c r="B143" s="347"/>
      <c r="C143" s="347"/>
      <c r="D143" s="29" t="s">
        <v>89</v>
      </c>
      <c r="E143" s="499">
        <f>SUM(E144)</f>
        <v>36000</v>
      </c>
      <c r="F143" s="499">
        <f t="shared" ref="F143:Q143" si="49">SUM(F144)</f>
        <v>36000</v>
      </c>
      <c r="G143" s="113">
        <f t="shared" si="49"/>
        <v>0</v>
      </c>
      <c r="H143" s="113">
        <f t="shared" si="49"/>
        <v>0</v>
      </c>
      <c r="I143" s="113">
        <f t="shared" si="49"/>
        <v>0</v>
      </c>
      <c r="J143" s="113">
        <f t="shared" si="49"/>
        <v>264000</v>
      </c>
      <c r="K143" s="113">
        <f t="shared" si="49"/>
        <v>264000</v>
      </c>
      <c r="L143" s="113">
        <f t="shared" si="49"/>
        <v>0</v>
      </c>
      <c r="M143" s="113">
        <f t="shared" si="49"/>
        <v>0</v>
      </c>
      <c r="N143" s="113">
        <f t="shared" si="49"/>
        <v>0</v>
      </c>
      <c r="O143" s="113">
        <f t="shared" si="49"/>
        <v>264000</v>
      </c>
      <c r="P143" s="348">
        <f t="shared" si="49"/>
        <v>0</v>
      </c>
      <c r="Q143" s="348">
        <f t="shared" si="49"/>
        <v>0</v>
      </c>
      <c r="R143" s="499">
        <f>SUM(J143,E143)</f>
        <v>300000</v>
      </c>
      <c r="T143" s="52">
        <f t="shared" ref="T143:T144" si="50">SUM(E143,J143)</f>
        <v>300000</v>
      </c>
    </row>
    <row r="144" spans="1:20" s="2" customFormat="1" ht="60" customHeight="1" x14ac:dyDescent="0.3">
      <c r="A144" s="5" t="s">
        <v>323</v>
      </c>
      <c r="B144" s="347"/>
      <c r="C144" s="347"/>
      <c r="D144" s="29" t="s">
        <v>89</v>
      </c>
      <c r="E144" s="499">
        <f>SUM(E145:E146)</f>
        <v>36000</v>
      </c>
      <c r="F144" s="499">
        <f>SUM(F145:F146)</f>
        <v>36000</v>
      </c>
      <c r="G144" s="113">
        <f t="shared" ref="G144:R144" si="51">SUM(G145:G146)</f>
        <v>0</v>
      </c>
      <c r="H144" s="113">
        <f t="shared" si="51"/>
        <v>0</v>
      </c>
      <c r="I144" s="113">
        <f t="shared" si="51"/>
        <v>0</v>
      </c>
      <c r="J144" s="499">
        <f t="shared" si="51"/>
        <v>264000</v>
      </c>
      <c r="K144" s="499">
        <f t="shared" si="51"/>
        <v>264000</v>
      </c>
      <c r="L144" s="113">
        <f t="shared" si="51"/>
        <v>0</v>
      </c>
      <c r="M144" s="113">
        <f t="shared" si="51"/>
        <v>0</v>
      </c>
      <c r="N144" s="113">
        <f t="shared" si="51"/>
        <v>0</v>
      </c>
      <c r="O144" s="113">
        <f t="shared" si="51"/>
        <v>264000</v>
      </c>
      <c r="P144" s="499">
        <f t="shared" si="51"/>
        <v>0</v>
      </c>
      <c r="Q144" s="499">
        <f t="shared" si="51"/>
        <v>0</v>
      </c>
      <c r="R144" s="499">
        <f t="shared" si="51"/>
        <v>300000</v>
      </c>
      <c r="T144" s="52">
        <f t="shared" si="50"/>
        <v>300000</v>
      </c>
    </row>
    <row r="145" spans="1:221" s="2" customFormat="1" ht="59.25" customHeight="1" x14ac:dyDescent="0.3">
      <c r="A145" s="22" t="s">
        <v>311</v>
      </c>
      <c r="B145" s="22" t="s">
        <v>63</v>
      </c>
      <c r="C145" s="22" t="s">
        <v>64</v>
      </c>
      <c r="D145" s="303" t="s">
        <v>85</v>
      </c>
      <c r="E145" s="106">
        <f>SUM(F145,I145)</f>
        <v>36000</v>
      </c>
      <c r="F145" s="78">
        <v>36000</v>
      </c>
      <c r="G145" s="106"/>
      <c r="H145" s="320"/>
      <c r="I145" s="320"/>
      <c r="J145" s="75">
        <f>SUM(L145,O145)</f>
        <v>0</v>
      </c>
      <c r="K145" s="332"/>
      <c r="L145" s="320"/>
      <c r="M145" s="320"/>
      <c r="N145" s="320"/>
      <c r="O145" s="320"/>
      <c r="P145" s="320"/>
      <c r="Q145" s="320"/>
      <c r="R145" s="596">
        <f>SUM(J145,E145)</f>
        <v>36000</v>
      </c>
    </row>
    <row r="146" spans="1:221" s="2" customFormat="1" ht="42.75" customHeight="1" x14ac:dyDescent="0.3">
      <c r="A146" s="22" t="s">
        <v>637</v>
      </c>
      <c r="B146" s="22" t="s">
        <v>636</v>
      </c>
      <c r="C146" s="22" t="s">
        <v>19</v>
      </c>
      <c r="D146" s="232" t="s">
        <v>635</v>
      </c>
      <c r="E146" s="106"/>
      <c r="F146" s="78"/>
      <c r="G146" s="106"/>
      <c r="H146" s="320"/>
      <c r="I146" s="320"/>
      <c r="J146" s="75">
        <f>SUM(L146,O146)</f>
        <v>264000</v>
      </c>
      <c r="K146" s="106">
        <v>264000</v>
      </c>
      <c r="L146" s="320"/>
      <c r="M146" s="320"/>
      <c r="N146" s="320"/>
      <c r="O146" s="106">
        <v>264000</v>
      </c>
      <c r="P146" s="320"/>
      <c r="Q146" s="320"/>
      <c r="R146" s="596">
        <f>SUM(J146,E146)</f>
        <v>264000</v>
      </c>
    </row>
    <row r="147" spans="1:221" s="627" customFormat="1" ht="42.75" customHeight="1" x14ac:dyDescent="0.3">
      <c r="A147" s="622" t="s">
        <v>78</v>
      </c>
      <c r="B147" s="623"/>
      <c r="C147" s="623"/>
      <c r="D147" s="624" t="s">
        <v>79</v>
      </c>
      <c r="E147" s="625">
        <f>SUM(E148)</f>
        <v>-1216671</v>
      </c>
      <c r="F147" s="626">
        <f t="shared" ref="F147:Q147" si="52">SUM(F148)</f>
        <v>0</v>
      </c>
      <c r="G147" s="626">
        <f t="shared" si="52"/>
        <v>0</v>
      </c>
      <c r="H147" s="626">
        <f t="shared" si="52"/>
        <v>0</v>
      </c>
      <c r="I147" s="626">
        <f t="shared" si="52"/>
        <v>0</v>
      </c>
      <c r="J147" s="626">
        <f t="shared" si="52"/>
        <v>0</v>
      </c>
      <c r="K147" s="626">
        <f t="shared" si="52"/>
        <v>0</v>
      </c>
      <c r="L147" s="626">
        <f t="shared" si="52"/>
        <v>0</v>
      </c>
      <c r="M147" s="626">
        <f t="shared" si="52"/>
        <v>0</v>
      </c>
      <c r="N147" s="626">
        <f t="shared" si="52"/>
        <v>0</v>
      </c>
      <c r="O147" s="626">
        <f t="shared" si="52"/>
        <v>0</v>
      </c>
      <c r="P147" s="626">
        <f t="shared" si="52"/>
        <v>0</v>
      </c>
      <c r="Q147" s="626">
        <f t="shared" si="52"/>
        <v>0</v>
      </c>
      <c r="R147" s="625">
        <f t="shared" ref="R147:R153" si="53">SUM(J147,E147)</f>
        <v>-1216671</v>
      </c>
      <c r="T147" s="628">
        <f t="shared" ref="T147:T148" si="54">SUM(E147,J147)</f>
        <v>-1216671</v>
      </c>
    </row>
    <row r="148" spans="1:221" s="627" customFormat="1" ht="43.5" customHeight="1" x14ac:dyDescent="0.3">
      <c r="A148" s="622" t="s">
        <v>80</v>
      </c>
      <c r="B148" s="623"/>
      <c r="C148" s="623"/>
      <c r="D148" s="624" t="s">
        <v>79</v>
      </c>
      <c r="E148" s="625">
        <f>SUM(E149:E153)</f>
        <v>-1216671</v>
      </c>
      <c r="F148" s="626">
        <f t="shared" ref="F148:P148" si="55">SUM(F149:F153)</f>
        <v>0</v>
      </c>
      <c r="G148" s="626">
        <f t="shared" si="55"/>
        <v>0</v>
      </c>
      <c r="H148" s="626">
        <f t="shared" si="55"/>
        <v>0</v>
      </c>
      <c r="I148" s="626">
        <f t="shared" si="55"/>
        <v>0</v>
      </c>
      <c r="J148" s="626">
        <f t="shared" si="55"/>
        <v>0</v>
      </c>
      <c r="K148" s="626">
        <f t="shared" si="55"/>
        <v>0</v>
      </c>
      <c r="L148" s="626">
        <f t="shared" si="55"/>
        <v>0</v>
      </c>
      <c r="M148" s="626">
        <f t="shared" si="55"/>
        <v>0</v>
      </c>
      <c r="N148" s="626">
        <f t="shared" si="55"/>
        <v>0</v>
      </c>
      <c r="O148" s="626">
        <f t="shared" si="55"/>
        <v>0</v>
      </c>
      <c r="P148" s="626">
        <f t="shared" si="55"/>
        <v>0</v>
      </c>
      <c r="Q148" s="626">
        <f>SUM(Q149)</f>
        <v>0</v>
      </c>
      <c r="R148" s="625">
        <f t="shared" si="53"/>
        <v>-1216671</v>
      </c>
      <c r="T148" s="628">
        <f t="shared" si="54"/>
        <v>-1216671</v>
      </c>
    </row>
    <row r="149" spans="1:221" s="627" customFormat="1" ht="49.5" hidden="1" customHeight="1" x14ac:dyDescent="0.3">
      <c r="A149" s="613" t="s">
        <v>292</v>
      </c>
      <c r="B149" s="629" t="s">
        <v>63</v>
      </c>
      <c r="C149" s="629" t="s">
        <v>64</v>
      </c>
      <c r="D149" s="630" t="s">
        <v>85</v>
      </c>
      <c r="E149" s="631">
        <f>SUM(F149,I149)</f>
        <v>0</v>
      </c>
      <c r="F149" s="632"/>
      <c r="G149" s="633"/>
      <c r="H149" s="633"/>
      <c r="I149" s="633"/>
      <c r="J149" s="634">
        <f t="shared" ref="J149:J152" si="56">SUM(L149,O149)</f>
        <v>0</v>
      </c>
      <c r="K149" s="635"/>
      <c r="L149" s="633"/>
      <c r="M149" s="633"/>
      <c r="N149" s="633"/>
      <c r="O149" s="633"/>
      <c r="P149" s="633"/>
      <c r="Q149" s="633"/>
      <c r="R149" s="636">
        <f t="shared" si="53"/>
        <v>0</v>
      </c>
    </row>
    <row r="150" spans="1:221" s="643" customFormat="1" ht="36.75" hidden="1" customHeight="1" x14ac:dyDescent="0.3">
      <c r="A150" s="637" t="s">
        <v>293</v>
      </c>
      <c r="B150" s="638" t="s">
        <v>294</v>
      </c>
      <c r="C150" s="638" t="s">
        <v>107</v>
      </c>
      <c r="D150" s="639" t="s">
        <v>295</v>
      </c>
      <c r="E150" s="631"/>
      <c r="F150" s="640"/>
      <c r="G150" s="631"/>
      <c r="H150" s="631"/>
      <c r="I150" s="631"/>
      <c r="J150" s="634">
        <f t="shared" si="56"/>
        <v>0</v>
      </c>
      <c r="K150" s="641"/>
      <c r="L150" s="631"/>
      <c r="M150" s="631"/>
      <c r="N150" s="631"/>
      <c r="O150" s="631"/>
      <c r="P150" s="631"/>
      <c r="Q150" s="631"/>
      <c r="R150" s="636">
        <f t="shared" si="53"/>
        <v>0</v>
      </c>
      <c r="S150" s="642"/>
      <c r="T150" s="642"/>
      <c r="U150" s="642"/>
      <c r="V150" s="642"/>
      <c r="W150" s="642"/>
      <c r="X150" s="642"/>
      <c r="Y150" s="642"/>
      <c r="Z150" s="642"/>
      <c r="AA150" s="642"/>
      <c r="AB150" s="642"/>
      <c r="AC150" s="642"/>
      <c r="AD150" s="642"/>
      <c r="AE150" s="642"/>
      <c r="AF150" s="642"/>
      <c r="AG150" s="642"/>
      <c r="AH150" s="642"/>
      <c r="AI150" s="642"/>
      <c r="AJ150" s="642"/>
      <c r="AK150" s="642"/>
      <c r="AL150" s="642"/>
      <c r="AM150" s="642"/>
      <c r="AN150" s="642"/>
      <c r="AO150" s="642"/>
      <c r="AP150" s="642"/>
      <c r="AQ150" s="642"/>
      <c r="AR150" s="642"/>
      <c r="AS150" s="642"/>
      <c r="AT150" s="642"/>
      <c r="AU150" s="642"/>
      <c r="AV150" s="642"/>
      <c r="AW150" s="642"/>
      <c r="AX150" s="642"/>
      <c r="AY150" s="642"/>
      <c r="AZ150" s="642"/>
      <c r="BA150" s="642"/>
      <c r="BB150" s="642"/>
      <c r="BC150" s="642"/>
      <c r="BD150" s="642"/>
      <c r="BE150" s="642"/>
      <c r="BF150" s="642"/>
      <c r="BG150" s="642"/>
      <c r="BH150" s="642"/>
      <c r="BI150" s="642"/>
      <c r="BJ150" s="642"/>
      <c r="BK150" s="642"/>
      <c r="BL150" s="642"/>
      <c r="BM150" s="642"/>
      <c r="BN150" s="642"/>
      <c r="BO150" s="642"/>
      <c r="BP150" s="642"/>
      <c r="BQ150" s="642"/>
      <c r="BR150" s="642"/>
      <c r="BS150" s="642"/>
      <c r="BT150" s="642"/>
      <c r="BU150" s="642"/>
      <c r="BV150" s="642"/>
      <c r="BW150" s="642"/>
      <c r="BX150" s="642"/>
      <c r="BY150" s="642"/>
      <c r="BZ150" s="642"/>
      <c r="CA150" s="642"/>
      <c r="CB150" s="642"/>
      <c r="CC150" s="642"/>
      <c r="CD150" s="642"/>
      <c r="CE150" s="642"/>
      <c r="CF150" s="642"/>
      <c r="CG150" s="642"/>
      <c r="CH150" s="642"/>
      <c r="CI150" s="642"/>
      <c r="CJ150" s="642"/>
      <c r="CK150" s="642"/>
      <c r="CL150" s="642"/>
      <c r="CM150" s="642"/>
      <c r="CN150" s="642"/>
      <c r="CO150" s="642"/>
      <c r="CP150" s="642"/>
      <c r="CQ150" s="642"/>
      <c r="CR150" s="642"/>
      <c r="CS150" s="642"/>
      <c r="CT150" s="642"/>
      <c r="CU150" s="642"/>
      <c r="CV150" s="642"/>
      <c r="CW150" s="642"/>
      <c r="CX150" s="642"/>
      <c r="CY150" s="642"/>
      <c r="CZ150" s="642"/>
      <c r="DA150" s="642"/>
      <c r="DB150" s="642"/>
      <c r="DC150" s="642"/>
      <c r="DD150" s="642"/>
      <c r="DE150" s="642"/>
      <c r="DF150" s="642"/>
      <c r="DG150" s="642"/>
      <c r="DH150" s="642"/>
      <c r="DI150" s="642"/>
      <c r="DJ150" s="642"/>
      <c r="DK150" s="642"/>
      <c r="DL150" s="642"/>
      <c r="DM150" s="642"/>
      <c r="DN150" s="642"/>
      <c r="DO150" s="642"/>
      <c r="DP150" s="642"/>
      <c r="DQ150" s="642"/>
      <c r="DR150" s="642"/>
      <c r="DS150" s="642"/>
      <c r="DT150" s="642"/>
      <c r="DU150" s="642"/>
      <c r="DV150" s="642"/>
      <c r="DW150" s="642"/>
      <c r="DX150" s="642"/>
      <c r="DY150" s="642"/>
      <c r="DZ150" s="642"/>
      <c r="EA150" s="642"/>
      <c r="EB150" s="642"/>
      <c r="EC150" s="642"/>
      <c r="ED150" s="642"/>
      <c r="EE150" s="642"/>
      <c r="EF150" s="642"/>
      <c r="EG150" s="642"/>
      <c r="EH150" s="642"/>
      <c r="EI150" s="642"/>
      <c r="EJ150" s="642"/>
      <c r="EK150" s="642"/>
      <c r="EL150" s="642"/>
      <c r="EM150" s="642"/>
      <c r="EN150" s="642"/>
      <c r="EO150" s="642"/>
      <c r="EP150" s="642"/>
      <c r="EQ150" s="642"/>
      <c r="ER150" s="642"/>
      <c r="ES150" s="642"/>
      <c r="ET150" s="642"/>
      <c r="EU150" s="642"/>
      <c r="EV150" s="642"/>
      <c r="EW150" s="642"/>
      <c r="EX150" s="642"/>
      <c r="EY150" s="642"/>
      <c r="EZ150" s="642"/>
      <c r="FA150" s="642"/>
      <c r="FB150" s="642"/>
      <c r="FC150" s="642"/>
      <c r="FD150" s="642"/>
      <c r="FE150" s="642"/>
      <c r="FF150" s="642"/>
      <c r="FG150" s="642"/>
      <c r="FH150" s="642"/>
      <c r="FI150" s="642"/>
      <c r="FJ150" s="642"/>
      <c r="FK150" s="642"/>
      <c r="FL150" s="642"/>
      <c r="FM150" s="642"/>
      <c r="FN150" s="642"/>
      <c r="FO150" s="642"/>
      <c r="FP150" s="642"/>
      <c r="FQ150" s="642"/>
      <c r="FR150" s="642"/>
      <c r="FS150" s="642"/>
      <c r="FT150" s="642"/>
      <c r="FU150" s="642"/>
      <c r="FV150" s="642"/>
      <c r="FW150" s="642"/>
      <c r="FX150" s="642"/>
      <c r="FY150" s="642"/>
      <c r="FZ150" s="642"/>
      <c r="GA150" s="642"/>
      <c r="GB150" s="642"/>
      <c r="GC150" s="642"/>
      <c r="GD150" s="642"/>
      <c r="GE150" s="642"/>
      <c r="GF150" s="642"/>
      <c r="GG150" s="642"/>
      <c r="GH150" s="642"/>
      <c r="GI150" s="642"/>
      <c r="GJ150" s="642"/>
      <c r="GK150" s="642"/>
      <c r="GL150" s="642"/>
      <c r="GM150" s="642"/>
      <c r="GN150" s="642"/>
      <c r="GO150" s="642"/>
      <c r="GP150" s="642"/>
      <c r="GQ150" s="642"/>
      <c r="GR150" s="642"/>
      <c r="GS150" s="642"/>
      <c r="GT150" s="642"/>
      <c r="GU150" s="642"/>
      <c r="GV150" s="642"/>
      <c r="GW150" s="642"/>
      <c r="GX150" s="642"/>
      <c r="GY150" s="642"/>
      <c r="GZ150" s="642"/>
      <c r="HA150" s="642"/>
      <c r="HB150" s="642"/>
      <c r="HC150" s="642"/>
      <c r="HD150" s="642"/>
      <c r="HE150" s="642"/>
      <c r="HF150" s="642"/>
      <c r="HG150" s="642"/>
      <c r="HH150" s="642"/>
      <c r="HI150" s="642"/>
      <c r="HJ150" s="642"/>
      <c r="HK150" s="642"/>
      <c r="HL150" s="642"/>
      <c r="HM150" s="642"/>
    </row>
    <row r="151" spans="1:221" s="643" customFormat="1" ht="22.5" hidden="1" customHeight="1" x14ac:dyDescent="0.3">
      <c r="A151" s="612" t="s">
        <v>296</v>
      </c>
      <c r="B151" s="644" t="s">
        <v>297</v>
      </c>
      <c r="C151" s="644" t="s">
        <v>298</v>
      </c>
      <c r="D151" s="614" t="s">
        <v>299</v>
      </c>
      <c r="E151" s="631">
        <f>SUM(F151,I151)</f>
        <v>0</v>
      </c>
      <c r="F151" s="640"/>
      <c r="G151" s="631"/>
      <c r="H151" s="631"/>
      <c r="I151" s="631"/>
      <c r="J151" s="634">
        <f t="shared" si="56"/>
        <v>0</v>
      </c>
      <c r="K151" s="641"/>
      <c r="L151" s="631"/>
      <c r="M151" s="631"/>
      <c r="N151" s="631"/>
      <c r="O151" s="631"/>
      <c r="P151" s="631"/>
      <c r="Q151" s="631"/>
      <c r="R151" s="636">
        <f t="shared" si="53"/>
        <v>0</v>
      </c>
      <c r="S151" s="642"/>
      <c r="T151" s="642"/>
      <c r="U151" s="642"/>
      <c r="V151" s="642"/>
      <c r="W151" s="642"/>
      <c r="X151" s="642"/>
      <c r="Y151" s="642"/>
      <c r="Z151" s="642"/>
      <c r="AA151" s="642"/>
      <c r="AB151" s="642"/>
      <c r="AC151" s="642"/>
      <c r="AD151" s="642"/>
      <c r="AE151" s="642"/>
      <c r="AF151" s="642"/>
      <c r="AG151" s="642"/>
      <c r="AH151" s="642"/>
      <c r="AI151" s="642"/>
      <c r="AJ151" s="642"/>
      <c r="AK151" s="642"/>
      <c r="AL151" s="642"/>
      <c r="AM151" s="642"/>
      <c r="AN151" s="642"/>
      <c r="AO151" s="642"/>
      <c r="AP151" s="642"/>
      <c r="AQ151" s="642"/>
      <c r="AR151" s="642"/>
      <c r="AS151" s="642"/>
      <c r="AT151" s="642"/>
      <c r="AU151" s="642"/>
      <c r="AV151" s="642"/>
      <c r="AW151" s="642"/>
      <c r="AX151" s="642"/>
      <c r="AY151" s="642"/>
      <c r="AZ151" s="642"/>
      <c r="BA151" s="642"/>
      <c r="BB151" s="642"/>
      <c r="BC151" s="642"/>
      <c r="BD151" s="642"/>
      <c r="BE151" s="642"/>
      <c r="BF151" s="642"/>
      <c r="BG151" s="642"/>
      <c r="BH151" s="642"/>
      <c r="BI151" s="642"/>
      <c r="BJ151" s="642"/>
      <c r="BK151" s="642"/>
      <c r="BL151" s="642"/>
      <c r="BM151" s="642"/>
      <c r="BN151" s="642"/>
      <c r="BO151" s="642"/>
      <c r="BP151" s="642"/>
      <c r="BQ151" s="642"/>
      <c r="BR151" s="642"/>
      <c r="BS151" s="642"/>
      <c r="BT151" s="642"/>
      <c r="BU151" s="642"/>
      <c r="BV151" s="642"/>
      <c r="BW151" s="642"/>
      <c r="BX151" s="642"/>
      <c r="BY151" s="642"/>
      <c r="BZ151" s="642"/>
      <c r="CA151" s="642"/>
      <c r="CB151" s="642"/>
      <c r="CC151" s="642"/>
      <c r="CD151" s="642"/>
      <c r="CE151" s="642"/>
      <c r="CF151" s="642"/>
      <c r="CG151" s="642"/>
      <c r="CH151" s="642"/>
      <c r="CI151" s="642"/>
      <c r="CJ151" s="642"/>
      <c r="CK151" s="642"/>
      <c r="CL151" s="642"/>
      <c r="CM151" s="642"/>
      <c r="CN151" s="642"/>
      <c r="CO151" s="642"/>
      <c r="CP151" s="642"/>
      <c r="CQ151" s="642"/>
      <c r="CR151" s="642"/>
      <c r="CS151" s="642"/>
      <c r="CT151" s="642"/>
      <c r="CU151" s="642"/>
      <c r="CV151" s="642"/>
      <c r="CW151" s="642"/>
      <c r="CX151" s="642"/>
      <c r="CY151" s="642"/>
      <c r="CZ151" s="642"/>
      <c r="DA151" s="642"/>
      <c r="DB151" s="642"/>
      <c r="DC151" s="642"/>
      <c r="DD151" s="642"/>
      <c r="DE151" s="642"/>
      <c r="DF151" s="642"/>
      <c r="DG151" s="642"/>
      <c r="DH151" s="642"/>
      <c r="DI151" s="642"/>
      <c r="DJ151" s="642"/>
      <c r="DK151" s="642"/>
      <c r="DL151" s="642"/>
      <c r="DM151" s="642"/>
      <c r="DN151" s="642"/>
      <c r="DO151" s="642"/>
      <c r="DP151" s="642"/>
      <c r="DQ151" s="642"/>
      <c r="DR151" s="642"/>
      <c r="DS151" s="642"/>
      <c r="DT151" s="642"/>
      <c r="DU151" s="642"/>
      <c r="DV151" s="642"/>
      <c r="DW151" s="642"/>
      <c r="DX151" s="642"/>
      <c r="DY151" s="642"/>
      <c r="DZ151" s="642"/>
      <c r="EA151" s="642"/>
      <c r="EB151" s="642"/>
      <c r="EC151" s="642"/>
      <c r="ED151" s="642"/>
      <c r="EE151" s="642"/>
      <c r="EF151" s="642"/>
      <c r="EG151" s="642"/>
      <c r="EH151" s="642"/>
      <c r="EI151" s="642"/>
      <c r="EJ151" s="642"/>
      <c r="EK151" s="642"/>
      <c r="EL151" s="642"/>
      <c r="EM151" s="642"/>
      <c r="EN151" s="642"/>
      <c r="EO151" s="642"/>
      <c r="EP151" s="642"/>
      <c r="EQ151" s="642"/>
      <c r="ER151" s="642"/>
      <c r="ES151" s="642"/>
      <c r="ET151" s="642"/>
      <c r="EU151" s="642"/>
      <c r="EV151" s="642"/>
      <c r="EW151" s="642"/>
      <c r="EX151" s="642"/>
      <c r="EY151" s="642"/>
      <c r="EZ151" s="642"/>
      <c r="FA151" s="642"/>
      <c r="FB151" s="642"/>
      <c r="FC151" s="642"/>
      <c r="FD151" s="642"/>
      <c r="FE151" s="642"/>
      <c r="FF151" s="642"/>
      <c r="FG151" s="642"/>
      <c r="FH151" s="642"/>
      <c r="FI151" s="642"/>
      <c r="FJ151" s="642"/>
      <c r="FK151" s="642"/>
      <c r="FL151" s="642"/>
      <c r="FM151" s="642"/>
      <c r="FN151" s="642"/>
      <c r="FO151" s="642"/>
      <c r="FP151" s="642"/>
      <c r="FQ151" s="642"/>
      <c r="FR151" s="642"/>
      <c r="FS151" s="642"/>
      <c r="FT151" s="642"/>
      <c r="FU151" s="642"/>
      <c r="FV151" s="642"/>
      <c r="FW151" s="642"/>
      <c r="FX151" s="642"/>
      <c r="FY151" s="642"/>
      <c r="FZ151" s="642"/>
      <c r="GA151" s="642"/>
      <c r="GB151" s="642"/>
      <c r="GC151" s="642"/>
      <c r="GD151" s="642"/>
      <c r="GE151" s="642"/>
      <c r="GF151" s="642"/>
      <c r="GG151" s="642"/>
      <c r="GH151" s="642"/>
      <c r="GI151" s="642"/>
      <c r="GJ151" s="642"/>
      <c r="GK151" s="642"/>
      <c r="GL151" s="642"/>
      <c r="GM151" s="642"/>
      <c r="GN151" s="642"/>
      <c r="GO151" s="642"/>
      <c r="GP151" s="642"/>
      <c r="GQ151" s="642"/>
      <c r="GR151" s="642"/>
      <c r="GS151" s="642"/>
      <c r="GT151" s="642"/>
      <c r="GU151" s="642"/>
      <c r="GV151" s="642"/>
      <c r="GW151" s="642"/>
      <c r="GX151" s="642"/>
      <c r="GY151" s="642"/>
      <c r="GZ151" s="642"/>
      <c r="HA151" s="642"/>
      <c r="HB151" s="642"/>
      <c r="HC151" s="642"/>
      <c r="HD151" s="642"/>
      <c r="HE151" s="642"/>
      <c r="HF151" s="642"/>
      <c r="HG151" s="642"/>
      <c r="HH151" s="642"/>
      <c r="HI151" s="642"/>
      <c r="HJ151" s="642"/>
      <c r="HK151" s="642"/>
      <c r="HL151" s="642"/>
      <c r="HM151" s="642"/>
    </row>
    <row r="152" spans="1:221" s="627" customFormat="1" ht="30" customHeight="1" x14ac:dyDescent="0.3">
      <c r="A152" s="637" t="s">
        <v>300</v>
      </c>
      <c r="B152" s="612" t="s">
        <v>301</v>
      </c>
      <c r="C152" s="612" t="s">
        <v>107</v>
      </c>
      <c r="D152" s="614" t="s">
        <v>302</v>
      </c>
      <c r="E152" s="640">
        <v>-1216671</v>
      </c>
      <c r="F152" s="640"/>
      <c r="G152" s="631"/>
      <c r="H152" s="631"/>
      <c r="I152" s="631"/>
      <c r="J152" s="634">
        <f t="shared" si="56"/>
        <v>0</v>
      </c>
      <c r="K152" s="641"/>
      <c r="L152" s="631"/>
      <c r="M152" s="631"/>
      <c r="N152" s="631"/>
      <c r="O152" s="631"/>
      <c r="P152" s="631"/>
      <c r="Q152" s="631"/>
      <c r="R152" s="636">
        <f t="shared" si="53"/>
        <v>-1216671</v>
      </c>
    </row>
    <row r="153" spans="1:221" s="111" customFormat="1" ht="4.5" hidden="1" customHeight="1" x14ac:dyDescent="0.3">
      <c r="A153" s="23" t="s">
        <v>303</v>
      </c>
      <c r="B153" s="127" t="s">
        <v>304</v>
      </c>
      <c r="C153" s="127" t="s">
        <v>29</v>
      </c>
      <c r="D153" s="30" t="s">
        <v>305</v>
      </c>
      <c r="E153" s="57">
        <f>SUM(F153,I153)</f>
        <v>0</v>
      </c>
      <c r="F153" s="57"/>
      <c r="G153" s="28"/>
      <c r="H153" s="28"/>
      <c r="I153" s="28"/>
      <c r="J153" s="96">
        <f>SUM(L153,O153)</f>
        <v>0</v>
      </c>
      <c r="K153" s="124"/>
      <c r="L153" s="28"/>
      <c r="M153" s="28"/>
      <c r="N153" s="28"/>
      <c r="O153" s="28"/>
      <c r="P153" s="28"/>
      <c r="Q153" s="28"/>
      <c r="R153" s="96">
        <f t="shared" si="53"/>
        <v>0</v>
      </c>
    </row>
    <row r="154" spans="1:221" s="53" customFormat="1" ht="34.5" customHeight="1" x14ac:dyDescent="0.3">
      <c r="A154" s="128"/>
      <c r="B154" s="128"/>
      <c r="C154" s="128"/>
      <c r="D154" s="129" t="s">
        <v>306</v>
      </c>
      <c r="E154" s="621">
        <f>SUM(E14,E62,E85,E97,E107,E118,E123,E144,E148)</f>
        <v>-333158</v>
      </c>
      <c r="F154" s="621">
        <f t="shared" ref="F154:R154" si="57">SUM(F14,F62,F85,F97,F107,F118,F123,F144,F148)</f>
        <v>883513</v>
      </c>
      <c r="G154" s="621">
        <f t="shared" si="57"/>
        <v>-619941.02999999933</v>
      </c>
      <c r="H154" s="621">
        <f t="shared" si="57"/>
        <v>97236.659999999974</v>
      </c>
      <c r="I154" s="621">
        <f t="shared" si="57"/>
        <v>0</v>
      </c>
      <c r="J154" s="621">
        <f t="shared" si="57"/>
        <v>2394916</v>
      </c>
      <c r="K154" s="621">
        <f t="shared" si="57"/>
        <v>2394916</v>
      </c>
      <c r="L154" s="621">
        <f t="shared" si="57"/>
        <v>0</v>
      </c>
      <c r="M154" s="621">
        <f t="shared" si="57"/>
        <v>0</v>
      </c>
      <c r="N154" s="621">
        <f t="shared" si="57"/>
        <v>0</v>
      </c>
      <c r="O154" s="621">
        <f t="shared" si="57"/>
        <v>2394916</v>
      </c>
      <c r="P154" s="621">
        <f t="shared" si="57"/>
        <v>0</v>
      </c>
      <c r="Q154" s="621">
        <f t="shared" si="57"/>
        <v>0</v>
      </c>
      <c r="R154" s="621">
        <f t="shared" si="57"/>
        <v>2061758</v>
      </c>
      <c r="T154" s="621">
        <f>SUM(T14,T123,T62,T85,T97,T148,T138,T118,T141,T107,T144)</f>
        <v>2061758</v>
      </c>
      <c r="U154" s="130">
        <f>SUM(E154,J154)</f>
        <v>2061758</v>
      </c>
      <c r="V154" s="130">
        <f>SUM(E154,J154)</f>
        <v>2061758</v>
      </c>
    </row>
    <row r="155" spans="1:221" x14ac:dyDescent="0.2">
      <c r="C155" s="131"/>
      <c r="D155" s="132"/>
      <c r="E155" s="133"/>
      <c r="F155" s="134"/>
      <c r="G155" s="135"/>
      <c r="H155" s="135"/>
      <c r="I155" s="135"/>
      <c r="J155" s="136"/>
      <c r="K155" s="136"/>
      <c r="L155" s="135"/>
      <c r="M155" s="135"/>
      <c r="N155" s="135"/>
      <c r="O155" s="135"/>
      <c r="P155" s="135"/>
      <c r="Q155" s="135"/>
      <c r="R155" s="134"/>
    </row>
    <row r="156" spans="1:221" ht="9" customHeight="1" x14ac:dyDescent="0.2">
      <c r="C156" s="131"/>
      <c r="D156" s="132"/>
      <c r="M156" s="135"/>
      <c r="O156" s="135"/>
      <c r="P156" s="135"/>
      <c r="Q156" s="135"/>
      <c r="R156" s="134"/>
    </row>
    <row r="157" spans="1:221" ht="70.5" customHeight="1" x14ac:dyDescent="0.2">
      <c r="C157" s="137"/>
      <c r="D157" s="132"/>
      <c r="Q157" s="135"/>
      <c r="R157" s="134"/>
    </row>
    <row r="158" spans="1:221" x14ac:dyDescent="0.2">
      <c r="C158" s="131"/>
      <c r="D158" s="132"/>
      <c r="O158" s="135"/>
      <c r="P158" s="135"/>
    </row>
    <row r="159" spans="1:221" x14ac:dyDescent="0.2">
      <c r="C159" s="131"/>
      <c r="D159" s="132"/>
    </row>
    <row r="160" spans="1:221" ht="15.75" hidden="1" customHeight="1" x14ac:dyDescent="0.2">
      <c r="C160" s="131"/>
      <c r="D160" s="132"/>
      <c r="E160" s="138"/>
      <c r="F160" s="138"/>
      <c r="G160" s="138"/>
      <c r="H160" s="138"/>
      <c r="I160" s="138"/>
      <c r="J160" s="138"/>
      <c r="K160" s="138"/>
      <c r="L160" s="138"/>
      <c r="M160" s="138"/>
      <c r="N160" s="138"/>
      <c r="O160" s="138"/>
      <c r="P160" s="138"/>
      <c r="Q160" s="138"/>
      <c r="R160" s="138"/>
    </row>
    <row r="161" spans="3:18" ht="12.75" hidden="1" customHeight="1" x14ac:dyDescent="0.2">
      <c r="C161" s="131"/>
      <c r="E161" s="139"/>
      <c r="F161" s="140"/>
      <c r="G161" s="141"/>
      <c r="H161" s="141"/>
      <c r="I161" s="141"/>
      <c r="J161" s="142"/>
      <c r="K161" s="142"/>
      <c r="L161" s="141"/>
      <c r="M161" s="141"/>
      <c r="N161" s="141"/>
      <c r="O161" s="141"/>
      <c r="P161" s="141"/>
      <c r="Q161" s="141"/>
      <c r="R161" s="140"/>
    </row>
    <row r="162" spans="3:18" hidden="1" x14ac:dyDescent="0.2">
      <c r="C162" s="131"/>
    </row>
    <row r="163" spans="3:18" ht="14.25" hidden="1" customHeight="1" x14ac:dyDescent="0.2">
      <c r="C163" s="131"/>
    </row>
    <row r="164" spans="3:18" ht="12.75" hidden="1" customHeight="1" x14ac:dyDescent="0.2">
      <c r="C164" s="131"/>
    </row>
    <row r="165" spans="3:18" hidden="1" x14ac:dyDescent="0.2">
      <c r="C165" s="131"/>
      <c r="E165" s="33" t="s">
        <v>307</v>
      </c>
    </row>
    <row r="166" spans="3:18" hidden="1" x14ac:dyDescent="0.2">
      <c r="C166" s="131"/>
      <c r="E166" s="139">
        <f>SUM(E17,E20,E23,E26,E27,E29,E32,E33,E34:E42,E43:E60)</f>
        <v>35657</v>
      </c>
      <c r="F166" s="139">
        <f>SUM(F17,F20,F23,F26,F27,F29,F32,F33,F34:F42,F43:F60)</f>
        <v>35657</v>
      </c>
      <c r="G166" s="139">
        <f>SUM(G17,G20,G21-G22,G23,G26,G27,G29,G32,G33,G34,G35,G36,G37,G38,G39,G40:G60,G20,G21,G22,G23,G26,G27,G29,G32,G33,G34,G35,G36,G37,G38,G39)</f>
        <v>0</v>
      </c>
      <c r="H166" s="139">
        <f>SUM(H17,H20,H21-H22,H23,H26,H27,H29,H32,H33,H34,H35,H36,H37,H38,H39,H40:H60,H20,H21,H22,H23,H26,H27,H29,H32,H33,H34,H35,H36,H37,H38,H39)</f>
        <v>0</v>
      </c>
      <c r="I166" s="139">
        <f>SUM(I17,I20,I21-I22,I23,I26,I27,I29,I32,I33,I34,I35,I36,I37,I38,I39,I40:I60,I20,I21,I22,I23,I26,I27,I29,I32,I33,I34,I35,I36,I37,I38,I39)</f>
        <v>0</v>
      </c>
      <c r="J166" s="139">
        <f>SUM(J17,J20,J23,J26,J27,J29,J32,J33,J34:J42,J43:J60)</f>
        <v>0</v>
      </c>
      <c r="K166" s="139">
        <f>SUM(K17,K20,K23,K26,K27,K29,K32,K33,K34:K42,K43:K60)</f>
        <v>0</v>
      </c>
      <c r="R166" s="140">
        <f>SUM(E166,J166)</f>
        <v>35657</v>
      </c>
    </row>
    <row r="167" spans="3:18" ht="22.5" hidden="1" customHeight="1" x14ac:dyDescent="0.2">
      <c r="C167" s="131"/>
      <c r="E167" s="139">
        <f>SUM(E125:E135)</f>
        <v>0</v>
      </c>
      <c r="J167" s="139">
        <f>SUM(J125:J135)</f>
        <v>1216671</v>
      </c>
      <c r="K167" s="139">
        <f>SUM(K125:K135)</f>
        <v>1216671</v>
      </c>
      <c r="R167" s="140">
        <f>SUM(E167,J167)</f>
        <v>1216671</v>
      </c>
    </row>
    <row r="168" spans="3:18" s="111" customFormat="1" ht="12.75" hidden="1" customHeight="1" x14ac:dyDescent="0.2">
      <c r="C168" s="143"/>
      <c r="D168" s="144"/>
      <c r="E168" s="139">
        <v>-400000</v>
      </c>
      <c r="F168" s="34" t="s">
        <v>308</v>
      </c>
      <c r="G168" s="2"/>
      <c r="H168" s="2"/>
      <c r="I168" s="2"/>
      <c r="J168" s="140"/>
      <c r="K168" s="140"/>
      <c r="L168" s="2"/>
      <c r="M168" s="2"/>
      <c r="N168" s="2"/>
      <c r="O168" s="2"/>
      <c r="P168" s="2"/>
      <c r="Q168" s="2"/>
      <c r="R168" s="140">
        <f>SUM(E168,J168)</f>
        <v>-400000</v>
      </c>
    </row>
    <row r="169" spans="3:18" hidden="1" x14ac:dyDescent="0.2">
      <c r="C169" s="131"/>
      <c r="E169" s="139" t="e">
        <f>SUM(#REF!,E93:E94)</f>
        <v>#REF!</v>
      </c>
      <c r="J169" s="139" t="e">
        <f>SUM(#REF!,J93:J94)</f>
        <v>#REF!</v>
      </c>
      <c r="K169" s="140"/>
      <c r="R169" s="140" t="e">
        <f t="shared" ref="R169:R172" si="58">SUM(E169,J169)</f>
        <v>#REF!</v>
      </c>
    </row>
    <row r="170" spans="3:18" hidden="1" x14ac:dyDescent="0.2">
      <c r="C170" s="131"/>
      <c r="E170" s="139"/>
      <c r="J170" s="140"/>
      <c r="K170" s="140"/>
      <c r="R170" s="140">
        <f t="shared" si="58"/>
        <v>0</v>
      </c>
    </row>
    <row r="171" spans="3:18" hidden="1" x14ac:dyDescent="0.2">
      <c r="C171" s="131"/>
      <c r="E171" s="139"/>
      <c r="F171" s="34" t="s">
        <v>309</v>
      </c>
      <c r="J171" s="138"/>
      <c r="K171" s="138"/>
      <c r="R171" s="140">
        <f t="shared" si="58"/>
        <v>0</v>
      </c>
    </row>
    <row r="172" spans="3:18" ht="12.75" hidden="1" customHeight="1" x14ac:dyDescent="0.2">
      <c r="C172" s="131"/>
      <c r="E172" s="145">
        <f>SUM(E103)</f>
        <v>-112371</v>
      </c>
      <c r="F172" s="146" t="s">
        <v>310</v>
      </c>
      <c r="G172" s="147"/>
      <c r="H172" s="147"/>
      <c r="I172" s="147"/>
      <c r="J172" s="146"/>
      <c r="K172" s="146"/>
      <c r="L172" s="147"/>
      <c r="M172" s="147"/>
      <c r="N172" s="147"/>
      <c r="O172" s="147"/>
      <c r="P172" s="147"/>
      <c r="Q172" s="147"/>
      <c r="R172" s="148">
        <f t="shared" si="58"/>
        <v>-112371</v>
      </c>
    </row>
    <row r="173" spans="3:18" hidden="1" x14ac:dyDescent="0.2">
      <c r="C173" s="131"/>
    </row>
    <row r="174" spans="3:18" hidden="1" x14ac:dyDescent="0.2">
      <c r="C174" s="131"/>
      <c r="E174" s="142" t="e">
        <f>SUM(E166:E172)</f>
        <v>#REF!</v>
      </c>
      <c r="J174" s="140" t="e">
        <f>SUM(J166:J172)</f>
        <v>#REF!</v>
      </c>
      <c r="K174" s="138">
        <f>SUM(K166:K172)</f>
        <v>1216671</v>
      </c>
      <c r="R174" s="140" t="e">
        <f>SUM(R166:R172)</f>
        <v>#REF!</v>
      </c>
    </row>
    <row r="175" spans="3:18" x14ac:dyDescent="0.2">
      <c r="C175" s="131"/>
    </row>
    <row r="176" spans="3:18" ht="12.75" customHeight="1" x14ac:dyDescent="0.2">
      <c r="C176" s="131"/>
    </row>
    <row r="177" spans="3:3" x14ac:dyDescent="0.2">
      <c r="C177" s="131"/>
    </row>
    <row r="178" spans="3:3" x14ac:dyDescent="0.2">
      <c r="C178" s="131"/>
    </row>
    <row r="179" spans="3:3" x14ac:dyDescent="0.2">
      <c r="C179" s="131"/>
    </row>
    <row r="180" spans="3:3" ht="12.75" customHeight="1" x14ac:dyDescent="0.2">
      <c r="C180" s="131"/>
    </row>
    <row r="181" spans="3:3" x14ac:dyDescent="0.2">
      <c r="C181" s="131"/>
    </row>
    <row r="182" spans="3:3" x14ac:dyDescent="0.2">
      <c r="C182" s="131"/>
    </row>
    <row r="183" spans="3:3" x14ac:dyDescent="0.2">
      <c r="C183" s="131"/>
    </row>
    <row r="184" spans="3:3" ht="12.75" customHeight="1" x14ac:dyDescent="0.2">
      <c r="C184" s="131"/>
    </row>
    <row r="185" spans="3:3" x14ac:dyDescent="0.2">
      <c r="C185" s="131"/>
    </row>
    <row r="186" spans="3:3" x14ac:dyDescent="0.2">
      <c r="C186" s="131"/>
    </row>
    <row r="187" spans="3:3" x14ac:dyDescent="0.2">
      <c r="C187" s="131"/>
    </row>
    <row r="188" spans="3:3" ht="12.75" customHeight="1" x14ac:dyDescent="0.2">
      <c r="C188" s="131"/>
    </row>
    <row r="189" spans="3:3" x14ac:dyDescent="0.2">
      <c r="C189" s="131"/>
    </row>
    <row r="190" spans="3:3" x14ac:dyDescent="0.2">
      <c r="C190" s="131"/>
    </row>
    <row r="191" spans="3:3" x14ac:dyDescent="0.2">
      <c r="C191" s="131"/>
    </row>
    <row r="192" spans="3:3" ht="12.75" customHeight="1" x14ac:dyDescent="0.2">
      <c r="C192" s="131"/>
    </row>
    <row r="193" spans="3:3" x14ac:dyDescent="0.2">
      <c r="C193" s="131"/>
    </row>
    <row r="194" spans="3:3" x14ac:dyDescent="0.2">
      <c r="C194" s="131"/>
    </row>
    <row r="195" spans="3:3" x14ac:dyDescent="0.2">
      <c r="C195" s="131"/>
    </row>
    <row r="196" spans="3:3" ht="12.75" customHeight="1" x14ac:dyDescent="0.2">
      <c r="C196" s="131"/>
    </row>
    <row r="197" spans="3:3" x14ac:dyDescent="0.2">
      <c r="C197" s="131"/>
    </row>
    <row r="198" spans="3:3" x14ac:dyDescent="0.2">
      <c r="C198" s="131"/>
    </row>
    <row r="199" spans="3:3" x14ac:dyDescent="0.2">
      <c r="C199" s="131"/>
    </row>
    <row r="200" spans="3:3" ht="12.75" customHeight="1" x14ac:dyDescent="0.2">
      <c r="C200" s="131"/>
    </row>
    <row r="201" spans="3:3" x14ac:dyDescent="0.2">
      <c r="C201" s="131"/>
    </row>
    <row r="202" spans="3:3" x14ac:dyDescent="0.2">
      <c r="C202" s="131"/>
    </row>
    <row r="203" spans="3:3" x14ac:dyDescent="0.2">
      <c r="C203" s="131"/>
    </row>
    <row r="204" spans="3:3" ht="12.75" customHeight="1" x14ac:dyDescent="0.2">
      <c r="C204" s="131"/>
    </row>
    <row r="205" spans="3:3" x14ac:dyDescent="0.2">
      <c r="C205" s="131"/>
    </row>
    <row r="206" spans="3:3" x14ac:dyDescent="0.2">
      <c r="C206" s="131"/>
    </row>
    <row r="207" spans="3:3" x14ac:dyDescent="0.2">
      <c r="C207" s="131"/>
    </row>
    <row r="208" spans="3:3" ht="12.75" customHeight="1" x14ac:dyDescent="0.2">
      <c r="C208" s="131"/>
    </row>
    <row r="209" spans="3:3" x14ac:dyDescent="0.2">
      <c r="C209" s="131"/>
    </row>
    <row r="210" spans="3:3" x14ac:dyDescent="0.2">
      <c r="C210" s="131"/>
    </row>
    <row r="211" spans="3:3" x14ac:dyDescent="0.2">
      <c r="C211" s="131"/>
    </row>
    <row r="212" spans="3:3" ht="12.75" customHeight="1" x14ac:dyDescent="0.2">
      <c r="C212" s="131"/>
    </row>
    <row r="213" spans="3:3" x14ac:dyDescent="0.2">
      <c r="C213" s="131"/>
    </row>
    <row r="214" spans="3:3" x14ac:dyDescent="0.2">
      <c r="C214" s="131"/>
    </row>
    <row r="215" spans="3:3" x14ac:dyDescent="0.2">
      <c r="C215" s="131"/>
    </row>
    <row r="216" spans="3:3" ht="12.75" customHeight="1" x14ac:dyDescent="0.2">
      <c r="C216" s="131"/>
    </row>
    <row r="217" spans="3:3" x14ac:dyDescent="0.2">
      <c r="C217" s="131"/>
    </row>
    <row r="218" spans="3:3" x14ac:dyDescent="0.2">
      <c r="C218" s="131"/>
    </row>
    <row r="219" spans="3:3" x14ac:dyDescent="0.2">
      <c r="C219" s="131"/>
    </row>
    <row r="220" spans="3:3" ht="12.75" customHeight="1" x14ac:dyDescent="0.2">
      <c r="C220" s="131"/>
    </row>
    <row r="221" spans="3:3" x14ac:dyDescent="0.2">
      <c r="C221" s="131"/>
    </row>
    <row r="222" spans="3:3" x14ac:dyDescent="0.2">
      <c r="C222" s="131"/>
    </row>
    <row r="223" spans="3:3" x14ac:dyDescent="0.2">
      <c r="C223" s="131"/>
    </row>
    <row r="224" spans="3:3" ht="12.75" customHeight="1" x14ac:dyDescent="0.2">
      <c r="C224" s="131"/>
    </row>
    <row r="225" spans="3:3" x14ac:dyDescent="0.2">
      <c r="C225" s="131"/>
    </row>
    <row r="226" spans="3:3" x14ac:dyDescent="0.2">
      <c r="C226" s="131"/>
    </row>
    <row r="227" spans="3:3" x14ac:dyDescent="0.2">
      <c r="C227" s="131"/>
    </row>
    <row r="228" spans="3:3" ht="12.75" customHeight="1" x14ac:dyDescent="0.2">
      <c r="C228" s="131"/>
    </row>
    <row r="229" spans="3:3" x14ac:dyDescent="0.2">
      <c r="C229" s="131"/>
    </row>
    <row r="230" spans="3:3" x14ac:dyDescent="0.2">
      <c r="C230" s="131"/>
    </row>
    <row r="231" spans="3:3" x14ac:dyDescent="0.2">
      <c r="C231" s="131"/>
    </row>
    <row r="232" spans="3:3" ht="12.75" customHeight="1" x14ac:dyDescent="0.2">
      <c r="C232" s="131"/>
    </row>
    <row r="233" spans="3:3" x14ac:dyDescent="0.2">
      <c r="C233" s="131"/>
    </row>
    <row r="234" spans="3:3" x14ac:dyDescent="0.2">
      <c r="C234" s="131"/>
    </row>
    <row r="235" spans="3:3" x14ac:dyDescent="0.2">
      <c r="C235" s="131"/>
    </row>
    <row r="236" spans="3:3" ht="12.75" customHeight="1" x14ac:dyDescent="0.2">
      <c r="C236" s="131"/>
    </row>
    <row r="237" spans="3:3" x14ac:dyDescent="0.2">
      <c r="C237" s="131"/>
    </row>
    <row r="238" spans="3:3" x14ac:dyDescent="0.2">
      <c r="C238" s="131"/>
    </row>
    <row r="239" spans="3:3" x14ac:dyDescent="0.2">
      <c r="C239" s="131"/>
    </row>
    <row r="240" spans="3:3" ht="12.75" customHeight="1" x14ac:dyDescent="0.2">
      <c r="C240" s="131"/>
    </row>
    <row r="241" spans="3:3" x14ac:dyDescent="0.2">
      <c r="C241" s="131"/>
    </row>
    <row r="242" spans="3:3" x14ac:dyDescent="0.2">
      <c r="C242" s="131"/>
    </row>
    <row r="243" spans="3:3" x14ac:dyDescent="0.2">
      <c r="C243" s="131"/>
    </row>
    <row r="244" spans="3:3" ht="12.75" customHeight="1" x14ac:dyDescent="0.2">
      <c r="C244" s="131"/>
    </row>
    <row r="245" spans="3:3" x14ac:dyDescent="0.2">
      <c r="C245" s="131"/>
    </row>
    <row r="246" spans="3:3" x14ac:dyDescent="0.2">
      <c r="C246" s="131"/>
    </row>
    <row r="247" spans="3:3" x14ac:dyDescent="0.2">
      <c r="C247" s="131"/>
    </row>
    <row r="248" spans="3:3" ht="12.75" customHeight="1" x14ac:dyDescent="0.2">
      <c r="C248" s="131"/>
    </row>
    <row r="249" spans="3:3" x14ac:dyDescent="0.2">
      <c r="C249" s="131"/>
    </row>
    <row r="250" spans="3:3" x14ac:dyDescent="0.2">
      <c r="C250" s="131"/>
    </row>
    <row r="251" spans="3:3" x14ac:dyDescent="0.2">
      <c r="C251" s="131"/>
    </row>
    <row r="252" spans="3:3" ht="12.75" customHeight="1" x14ac:dyDescent="0.2">
      <c r="C252" s="131"/>
    </row>
    <row r="253" spans="3:3" x14ac:dyDescent="0.2">
      <c r="C253" s="131"/>
    </row>
    <row r="254" spans="3:3" x14ac:dyDescent="0.2">
      <c r="C254" s="131"/>
    </row>
    <row r="255" spans="3:3" x14ac:dyDescent="0.2">
      <c r="C255" s="131"/>
    </row>
    <row r="256" spans="3:3" ht="12.75" customHeight="1" x14ac:dyDescent="0.2">
      <c r="C256" s="131"/>
    </row>
    <row r="257" spans="3:3" x14ac:dyDescent="0.2">
      <c r="C257" s="131"/>
    </row>
    <row r="258" spans="3:3" x14ac:dyDescent="0.2">
      <c r="C258" s="131"/>
    </row>
    <row r="259" spans="3:3" x14ac:dyDescent="0.2">
      <c r="C259" s="131"/>
    </row>
    <row r="260" spans="3:3" ht="12.75" customHeight="1" x14ac:dyDescent="0.2">
      <c r="C260" s="131"/>
    </row>
    <row r="261" spans="3:3" x14ac:dyDescent="0.2">
      <c r="C261" s="131"/>
    </row>
    <row r="262" spans="3:3" x14ac:dyDescent="0.2">
      <c r="C262" s="131"/>
    </row>
    <row r="263" spans="3:3" x14ac:dyDescent="0.2">
      <c r="C263" s="131"/>
    </row>
    <row r="264" spans="3:3" ht="12.75" customHeight="1" x14ac:dyDescent="0.2">
      <c r="C264" s="131"/>
    </row>
    <row r="265" spans="3:3" x14ac:dyDescent="0.2">
      <c r="C265" s="131"/>
    </row>
    <row r="266" spans="3:3" x14ac:dyDescent="0.2">
      <c r="C266" s="131"/>
    </row>
    <row r="267" spans="3:3" x14ac:dyDescent="0.2">
      <c r="C267" s="131"/>
    </row>
    <row r="268" spans="3:3" ht="12.75" customHeight="1" x14ac:dyDescent="0.2">
      <c r="C268" s="131"/>
    </row>
    <row r="269" spans="3:3" x14ac:dyDescent="0.2">
      <c r="C269" s="131"/>
    </row>
    <row r="270" spans="3:3" x14ac:dyDescent="0.2">
      <c r="C270" s="131"/>
    </row>
    <row r="271" spans="3:3" x14ac:dyDescent="0.2">
      <c r="C271" s="131"/>
    </row>
    <row r="272" spans="3:3" ht="12.75" customHeight="1" x14ac:dyDescent="0.2">
      <c r="C272" s="131"/>
    </row>
    <row r="273" spans="3:3" x14ac:dyDescent="0.2">
      <c r="C273" s="131"/>
    </row>
    <row r="274" spans="3:3" x14ac:dyDescent="0.2">
      <c r="C274" s="131"/>
    </row>
    <row r="275" spans="3:3" x14ac:dyDescent="0.2">
      <c r="C275" s="131"/>
    </row>
    <row r="276" spans="3:3" ht="12.75" customHeight="1" x14ac:dyDescent="0.2">
      <c r="C276" s="131"/>
    </row>
    <row r="277" spans="3:3" x14ac:dyDescent="0.2">
      <c r="C277" s="131"/>
    </row>
    <row r="278" spans="3:3" x14ac:dyDescent="0.2">
      <c r="C278" s="131"/>
    </row>
    <row r="279" spans="3:3" x14ac:dyDescent="0.2">
      <c r="C279" s="131"/>
    </row>
    <row r="280" spans="3:3" ht="12.75" customHeight="1" x14ac:dyDescent="0.2">
      <c r="C280" s="131"/>
    </row>
    <row r="281" spans="3:3" x14ac:dyDescent="0.2">
      <c r="C281" s="131"/>
    </row>
    <row r="282" spans="3:3" x14ac:dyDescent="0.2">
      <c r="C282" s="131"/>
    </row>
    <row r="283" spans="3:3" x14ac:dyDescent="0.2">
      <c r="C283" s="131"/>
    </row>
    <row r="284" spans="3:3" ht="12.75" customHeight="1" x14ac:dyDescent="0.2">
      <c r="C284" s="131"/>
    </row>
    <row r="285" spans="3:3" x14ac:dyDescent="0.2">
      <c r="C285" s="131"/>
    </row>
    <row r="286" spans="3:3" x14ac:dyDescent="0.2">
      <c r="C286" s="131"/>
    </row>
    <row r="287" spans="3:3" x14ac:dyDescent="0.2">
      <c r="C287" s="131"/>
    </row>
    <row r="288" spans="3:3" ht="12.75" customHeight="1" x14ac:dyDescent="0.2">
      <c r="C288" s="131"/>
    </row>
    <row r="289" spans="3:3" x14ac:dyDescent="0.2">
      <c r="C289" s="131"/>
    </row>
    <row r="290" spans="3:3" x14ac:dyDescent="0.2">
      <c r="C290" s="131"/>
    </row>
    <row r="291" spans="3:3" x14ac:dyDescent="0.2">
      <c r="C291" s="131"/>
    </row>
    <row r="292" spans="3:3" ht="12.75" customHeight="1" x14ac:dyDescent="0.2">
      <c r="C292" s="131"/>
    </row>
    <row r="293" spans="3:3" x14ac:dyDescent="0.2">
      <c r="C293" s="131"/>
    </row>
    <row r="294" spans="3:3" x14ac:dyDescent="0.2">
      <c r="C294" s="131"/>
    </row>
    <row r="295" spans="3:3" x14ac:dyDescent="0.2">
      <c r="C295" s="131"/>
    </row>
    <row r="296" spans="3:3" ht="12.75" customHeight="1" x14ac:dyDescent="0.2">
      <c r="C296" s="131"/>
    </row>
    <row r="297" spans="3:3" x14ac:dyDescent="0.2">
      <c r="C297" s="131"/>
    </row>
    <row r="298" spans="3:3" x14ac:dyDescent="0.2">
      <c r="C298" s="131"/>
    </row>
    <row r="299" spans="3:3" x14ac:dyDescent="0.2">
      <c r="C299" s="131"/>
    </row>
    <row r="300" spans="3:3" ht="12.75" customHeight="1" x14ac:dyDescent="0.2">
      <c r="C300" s="131"/>
    </row>
    <row r="301" spans="3:3" x14ac:dyDescent="0.2">
      <c r="C301" s="131"/>
    </row>
    <row r="302" spans="3:3" x14ac:dyDescent="0.2">
      <c r="C302" s="131"/>
    </row>
    <row r="303" spans="3:3" x14ac:dyDescent="0.2">
      <c r="C303" s="131"/>
    </row>
    <row r="304" spans="3:3" ht="12.75" customHeight="1" x14ac:dyDescent="0.2">
      <c r="C304" s="131"/>
    </row>
    <row r="305" spans="3:3" x14ac:dyDescent="0.2">
      <c r="C305" s="131"/>
    </row>
    <row r="306" spans="3:3" x14ac:dyDescent="0.2">
      <c r="C306" s="131"/>
    </row>
    <row r="307" spans="3:3" x14ac:dyDescent="0.2">
      <c r="C307" s="131"/>
    </row>
    <row r="308" spans="3:3" ht="12.75" customHeight="1" x14ac:dyDescent="0.2">
      <c r="C308" s="131"/>
    </row>
    <row r="309" spans="3:3" x14ac:dyDescent="0.2">
      <c r="C309" s="131"/>
    </row>
    <row r="310" spans="3:3" x14ac:dyDescent="0.2">
      <c r="C310" s="131"/>
    </row>
    <row r="311" spans="3:3" x14ac:dyDescent="0.2">
      <c r="C311" s="131"/>
    </row>
    <row r="312" spans="3:3" ht="12.75" customHeight="1" x14ac:dyDescent="0.2">
      <c r="C312" s="131"/>
    </row>
    <row r="313" spans="3:3" x14ac:dyDescent="0.2">
      <c r="C313" s="131"/>
    </row>
    <row r="314" spans="3:3" x14ac:dyDescent="0.2">
      <c r="C314" s="131"/>
    </row>
    <row r="315" spans="3:3" x14ac:dyDescent="0.2">
      <c r="C315" s="131"/>
    </row>
    <row r="316" spans="3:3" ht="12.75" customHeight="1" x14ac:dyDescent="0.2">
      <c r="C316" s="131"/>
    </row>
    <row r="317" spans="3:3" x14ac:dyDescent="0.2">
      <c r="C317" s="131"/>
    </row>
  </sheetData>
  <mergeCells count="24">
    <mergeCell ref="R8:R11"/>
    <mergeCell ref="E9:E11"/>
    <mergeCell ref="F9:F11"/>
    <mergeCell ref="G9:H9"/>
    <mergeCell ref="I9:I11"/>
    <mergeCell ref="J9:J11"/>
    <mergeCell ref="K9:K11"/>
    <mergeCell ref="L9:L11"/>
    <mergeCell ref="M9:N9"/>
    <mergeCell ref="O9:O11"/>
    <mergeCell ref="P9:Q9"/>
    <mergeCell ref="G10:G11"/>
    <mergeCell ref="B4:C4"/>
    <mergeCell ref="B5:C5"/>
    <mergeCell ref="N10:N11"/>
    <mergeCell ref="P10:P11"/>
    <mergeCell ref="E8:I8"/>
    <mergeCell ref="J8:Q8"/>
    <mergeCell ref="A8:A11"/>
    <mergeCell ref="B8:B11"/>
    <mergeCell ref="C8:C11"/>
    <mergeCell ref="H10:H11"/>
    <mergeCell ref="M10:M11"/>
    <mergeCell ref="D8:D11"/>
  </mergeCells>
  <pageMargins left="0.19685039370078741" right="0.19685039370078741" top="0.98425196850393704" bottom="0.59055118110236227" header="0" footer="0"/>
  <pageSetup paperSize="9" scale="58" fitToHeight="6" orientation="landscape" r:id="rId1"/>
  <headerFooter differentFirst="1" alignWithMargins="0">
    <oddHeader>&amp;C&amp;P&amp;Rпродовження додатку 3</oddHeader>
  </headerFooter>
  <rowBreaks count="3" manualBreakCount="3">
    <brk id="76" max="17" man="1"/>
    <brk id="98" max="17" man="1"/>
    <brk id="116"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1"/>
  <sheetViews>
    <sheetView view="pageBreakPreview" topLeftCell="A37" zoomScale="82" zoomScaleNormal="100" zoomScaleSheetLayoutView="82" workbookViewId="0">
      <selection activeCell="A11" sqref="A11:D11"/>
    </sheetView>
  </sheetViews>
  <sheetFormatPr defaultRowHeight="12.75" x14ac:dyDescent="0.2"/>
  <cols>
    <col min="1" max="1" width="17.7109375" customWidth="1"/>
    <col min="2" max="2" width="15" customWidth="1"/>
    <col min="3" max="3" width="69.42578125" customWidth="1"/>
    <col min="4" max="4" width="17.140625" customWidth="1"/>
    <col min="6" max="6" width="16.28515625" hidden="1" customWidth="1"/>
  </cols>
  <sheetData>
    <row r="1" spans="1:30" ht="5.45" customHeight="1" x14ac:dyDescent="0.2"/>
    <row r="2" spans="1:30" ht="18.75" x14ac:dyDescent="0.3">
      <c r="C2" s="807" t="s">
        <v>569</v>
      </c>
      <c r="D2" s="807"/>
    </row>
    <row r="3" spans="1:30" ht="18.75" x14ac:dyDescent="0.3">
      <c r="C3" s="807" t="s">
        <v>570</v>
      </c>
      <c r="D3" s="807"/>
    </row>
    <row r="4" spans="1:30" ht="37.5" customHeight="1" x14ac:dyDescent="0.3">
      <c r="C4" s="808" t="s">
        <v>571</v>
      </c>
      <c r="D4" s="743"/>
    </row>
    <row r="5" spans="1:30" ht="8.4499999999999993" customHeight="1" x14ac:dyDescent="0.3">
      <c r="C5" s="4"/>
      <c r="D5" s="4"/>
    </row>
    <row r="6" spans="1:30" ht="8.4499999999999993" customHeight="1" x14ac:dyDescent="0.3">
      <c r="C6" s="4"/>
      <c r="D6" s="4"/>
    </row>
    <row r="7" spans="1:30" ht="9.6" customHeight="1" x14ac:dyDescent="0.2"/>
    <row r="8" spans="1:30" ht="25.9" customHeight="1" x14ac:dyDescent="0.35">
      <c r="A8" s="813" t="s">
        <v>572</v>
      </c>
      <c r="B8" s="813"/>
      <c r="C8" s="813"/>
      <c r="D8" s="813"/>
    </row>
    <row r="9" spans="1:30" ht="19.149999999999999" customHeight="1" x14ac:dyDescent="0.3">
      <c r="B9" s="809">
        <v>17532000000</v>
      </c>
      <c r="C9" s="810"/>
    </row>
    <row r="10" spans="1:30" ht="11.45" customHeight="1" x14ac:dyDescent="0.2">
      <c r="B10" s="812" t="s">
        <v>593</v>
      </c>
      <c r="C10" s="812"/>
    </row>
    <row r="11" spans="1:30" ht="21" customHeight="1" x14ac:dyDescent="0.3">
      <c r="A11" s="811" t="s">
        <v>573</v>
      </c>
      <c r="B11" s="811"/>
      <c r="C11" s="811"/>
      <c r="D11" s="811"/>
    </row>
    <row r="12" spans="1:30" ht="3.6" customHeight="1" x14ac:dyDescent="0.2"/>
    <row r="13" spans="1:30" x14ac:dyDescent="0.2">
      <c r="D13" s="437" t="s">
        <v>574</v>
      </c>
    </row>
    <row r="14" spans="1:30" ht="13.15" customHeight="1" x14ac:dyDescent="0.2">
      <c r="A14" s="795" t="s">
        <v>575</v>
      </c>
      <c r="B14" s="814" t="s">
        <v>576</v>
      </c>
      <c r="C14" s="815"/>
      <c r="D14" s="816" t="s">
        <v>4</v>
      </c>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row>
    <row r="15" spans="1:30" ht="34.9" customHeight="1" x14ac:dyDescent="0.2">
      <c r="A15" s="796"/>
      <c r="B15" s="815"/>
      <c r="C15" s="815"/>
      <c r="D15" s="815"/>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row>
    <row r="16" spans="1:30" ht="13.9" customHeight="1" x14ac:dyDescent="0.2">
      <c r="A16" s="439">
        <v>1</v>
      </c>
      <c r="B16" s="817">
        <v>2</v>
      </c>
      <c r="C16" s="818"/>
      <c r="D16" s="439">
        <v>3</v>
      </c>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row>
    <row r="17" spans="1:30" ht="19.5" x14ac:dyDescent="0.3">
      <c r="A17" s="803" t="s">
        <v>577</v>
      </c>
      <c r="B17" s="804"/>
      <c r="C17" s="805"/>
      <c r="D17" s="806"/>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row>
    <row r="18" spans="1:30" ht="19.5" x14ac:dyDescent="0.3">
      <c r="A18" s="440">
        <v>41030000</v>
      </c>
      <c r="B18" s="441" t="s">
        <v>546</v>
      </c>
      <c r="C18" s="442"/>
      <c r="D18" s="443">
        <v>264000</v>
      </c>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row>
    <row r="19" spans="1:30" ht="39" customHeight="1" x14ac:dyDescent="0.3">
      <c r="A19" s="444">
        <v>41035200</v>
      </c>
      <c r="B19" s="787" t="s">
        <v>568</v>
      </c>
      <c r="C19" s="788"/>
      <c r="D19" s="445">
        <v>264000</v>
      </c>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row>
    <row r="20" spans="1:30" ht="24" customHeight="1" x14ac:dyDescent="0.3">
      <c r="A20" s="444"/>
      <c r="B20" s="785" t="s">
        <v>578</v>
      </c>
      <c r="C20" s="786"/>
      <c r="D20" s="445">
        <v>264000</v>
      </c>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row>
    <row r="21" spans="1:30" ht="24" customHeight="1" x14ac:dyDescent="0.3">
      <c r="A21" s="440">
        <v>41050000</v>
      </c>
      <c r="B21" s="441" t="s">
        <v>552</v>
      </c>
      <c r="C21" s="442"/>
      <c r="D21" s="445">
        <v>1762101</v>
      </c>
      <c r="E21" s="438"/>
      <c r="F21" s="438"/>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row>
    <row r="22" spans="1:30" ht="58.5" customHeight="1" x14ac:dyDescent="0.3">
      <c r="A22" s="444">
        <v>41051400</v>
      </c>
      <c r="B22" s="787" t="s">
        <v>556</v>
      </c>
      <c r="C22" s="788"/>
      <c r="D22" s="445">
        <v>1706856</v>
      </c>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row>
    <row r="23" spans="1:30" ht="21.75" customHeight="1" x14ac:dyDescent="0.3">
      <c r="A23" s="444">
        <v>17100000000</v>
      </c>
      <c r="B23" s="789" t="s">
        <v>580</v>
      </c>
      <c r="C23" s="790"/>
      <c r="D23" s="445">
        <v>1706856</v>
      </c>
      <c r="E23" s="438"/>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row>
    <row r="24" spans="1:30" ht="54.75" customHeight="1" x14ac:dyDescent="0.3">
      <c r="A24" s="444">
        <v>41051700</v>
      </c>
      <c r="B24" s="787" t="s">
        <v>558</v>
      </c>
      <c r="C24" s="788"/>
      <c r="D24" s="445">
        <v>55245</v>
      </c>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row>
    <row r="25" spans="1:30" ht="24" customHeight="1" x14ac:dyDescent="0.3">
      <c r="A25" s="444">
        <v>17100000000</v>
      </c>
      <c r="B25" s="789" t="s">
        <v>580</v>
      </c>
      <c r="C25" s="790"/>
      <c r="D25" s="445">
        <v>55245</v>
      </c>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row>
    <row r="26" spans="1:30" ht="15.6" customHeight="1" x14ac:dyDescent="0.3">
      <c r="A26" s="444"/>
      <c r="B26" s="446"/>
      <c r="C26" s="447"/>
      <c r="D26" s="445"/>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row>
    <row r="27" spans="1:30" ht="21.6" customHeight="1" x14ac:dyDescent="0.3">
      <c r="A27" s="767" t="s">
        <v>579</v>
      </c>
      <c r="B27" s="768"/>
      <c r="C27" s="769"/>
      <c r="D27" s="770"/>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row>
    <row r="28" spans="1:30" ht="21.6" hidden="1" customHeight="1" x14ac:dyDescent="0.3">
      <c r="A28" s="440">
        <v>41050000</v>
      </c>
      <c r="B28" s="441" t="s">
        <v>552</v>
      </c>
      <c r="C28" s="442"/>
      <c r="D28" s="445"/>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row>
    <row r="29" spans="1:30" ht="21.6" hidden="1" customHeight="1" x14ac:dyDescent="0.3">
      <c r="A29" s="444">
        <v>41053900</v>
      </c>
      <c r="B29" s="787" t="s">
        <v>561</v>
      </c>
      <c r="C29" s="788"/>
      <c r="D29" s="445"/>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row>
    <row r="30" spans="1:30" ht="21.6" hidden="1" customHeight="1" x14ac:dyDescent="0.3">
      <c r="A30" s="444">
        <v>17100000000</v>
      </c>
      <c r="B30" s="785" t="s">
        <v>580</v>
      </c>
      <c r="C30" s="786"/>
      <c r="D30" s="445"/>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row>
    <row r="31" spans="1:30" ht="21.6" customHeight="1" x14ac:dyDescent="0.2">
      <c r="A31" s="448"/>
      <c r="B31" s="791"/>
      <c r="C31" s="792"/>
      <c r="D31" s="449"/>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row>
    <row r="32" spans="1:30" ht="20.25" x14ac:dyDescent="0.3">
      <c r="A32" s="450" t="s">
        <v>581</v>
      </c>
      <c r="B32" s="768" t="s">
        <v>582</v>
      </c>
      <c r="C32" s="769"/>
      <c r="D32" s="451">
        <f>SUM(D19,D21)</f>
        <v>2026101</v>
      </c>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row>
    <row r="33" spans="1:30" ht="20.25" x14ac:dyDescent="0.3">
      <c r="A33" s="450" t="s">
        <v>581</v>
      </c>
      <c r="B33" s="785" t="s">
        <v>583</v>
      </c>
      <c r="C33" s="786"/>
      <c r="D33" s="445">
        <f>SUM(D32)</f>
        <v>2026101</v>
      </c>
      <c r="E33" s="438"/>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row>
    <row r="34" spans="1:30" ht="20.25" x14ac:dyDescent="0.3">
      <c r="A34" s="452" t="s">
        <v>581</v>
      </c>
      <c r="B34" s="793" t="s">
        <v>584</v>
      </c>
      <c r="C34" s="794"/>
      <c r="D34" s="445"/>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row>
    <row r="35" spans="1:30" ht="10.15" customHeight="1" x14ac:dyDescent="0.3">
      <c r="A35" s="453"/>
      <c r="B35" s="453"/>
      <c r="C35" s="454"/>
      <c r="D35" s="455"/>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row>
    <row r="36" spans="1:30" ht="10.5" customHeight="1" x14ac:dyDescent="0.3">
      <c r="A36" s="453"/>
      <c r="B36" s="453"/>
      <c r="C36" s="454"/>
      <c r="D36" s="455"/>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row>
    <row r="37" spans="1:30" ht="20.25" x14ac:dyDescent="0.3">
      <c r="A37" s="799" t="s">
        <v>585</v>
      </c>
      <c r="B37" s="800"/>
      <c r="C37" s="800"/>
      <c r="D37" s="800"/>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row>
    <row r="38" spans="1:30" ht="15" customHeight="1" x14ac:dyDescent="0.2">
      <c r="D38" t="s">
        <v>574</v>
      </c>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row>
    <row r="39" spans="1:30" ht="21" customHeight="1" x14ac:dyDescent="0.2">
      <c r="A39" s="795" t="s">
        <v>586</v>
      </c>
      <c r="B39" s="795" t="s">
        <v>587</v>
      </c>
      <c r="C39" s="797" t="s">
        <v>588</v>
      </c>
      <c r="D39" s="801" t="s">
        <v>4</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row>
    <row r="40" spans="1:30" ht="97.15" customHeight="1" x14ac:dyDescent="0.2">
      <c r="A40" s="796"/>
      <c r="B40" s="796"/>
      <c r="C40" s="798"/>
      <c r="D40" s="802"/>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row>
    <row r="41" spans="1:30" ht="12" customHeight="1" x14ac:dyDescent="0.2">
      <c r="A41" s="439">
        <v>1</v>
      </c>
      <c r="B41" s="439">
        <v>2</v>
      </c>
      <c r="C41" s="439">
        <v>3</v>
      </c>
      <c r="D41" s="439">
        <v>4</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row>
    <row r="42" spans="1:30" ht="19.5" x14ac:dyDescent="0.3">
      <c r="A42" s="779" t="s">
        <v>589</v>
      </c>
      <c r="B42" s="780"/>
      <c r="C42" s="781"/>
      <c r="D42" s="782"/>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row>
    <row r="43" spans="1:30" ht="18.75" hidden="1" x14ac:dyDescent="0.3">
      <c r="A43" s="456" t="s">
        <v>3</v>
      </c>
      <c r="B43" s="457">
        <v>9770</v>
      </c>
      <c r="C43" s="458" t="s">
        <v>561</v>
      </c>
      <c r="D43" s="459"/>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row>
    <row r="44" spans="1:30" ht="18.75" hidden="1" x14ac:dyDescent="0.3">
      <c r="A44" s="460">
        <v>17100000000</v>
      </c>
      <c r="B44" s="461"/>
      <c r="C44" s="462" t="s">
        <v>580</v>
      </c>
      <c r="D44" s="463"/>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row>
    <row r="45" spans="1:30" ht="16.899999999999999" hidden="1" customHeight="1" x14ac:dyDescent="0.3">
      <c r="A45" s="783"/>
      <c r="B45" s="784"/>
      <c r="C45" s="784"/>
      <c r="D45" s="464"/>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row>
    <row r="46" spans="1:30" ht="25.5" hidden="1" customHeight="1" x14ac:dyDescent="0.3">
      <c r="A46" s="465"/>
      <c r="B46" s="466"/>
      <c r="C46" s="462"/>
      <c r="D46" s="467"/>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row>
    <row r="47" spans="1:30" ht="48.75" hidden="1" customHeight="1" x14ac:dyDescent="0.3">
      <c r="A47" s="468"/>
      <c r="B47" s="469"/>
      <c r="C47" s="470"/>
      <c r="D47" s="464"/>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8"/>
    </row>
    <row r="48" spans="1:30" ht="23.25" hidden="1" customHeight="1" x14ac:dyDescent="0.3">
      <c r="A48" s="471"/>
      <c r="B48" s="466"/>
      <c r="C48" s="472"/>
      <c r="D48" s="467"/>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row>
    <row r="49" spans="1:30" ht="21.75" hidden="1" customHeight="1" x14ac:dyDescent="0.3">
      <c r="A49" s="465"/>
      <c r="B49" s="466"/>
      <c r="C49" s="462"/>
      <c r="D49" s="467"/>
      <c r="E49" s="438"/>
      <c r="F49" s="438"/>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row>
    <row r="50" spans="1:30" ht="21.75" customHeight="1" x14ac:dyDescent="0.3">
      <c r="A50" s="465"/>
      <c r="B50" s="466"/>
      <c r="C50" s="473"/>
      <c r="D50" s="474"/>
      <c r="E50" s="438"/>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row>
    <row r="51" spans="1:30" ht="18.75" x14ac:dyDescent="0.3">
      <c r="A51" s="468"/>
      <c r="B51" s="469"/>
      <c r="C51" s="469"/>
      <c r="D51" s="475"/>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row>
    <row r="52" spans="1:30" s="2" customFormat="1" ht="19.5" x14ac:dyDescent="0.3">
      <c r="A52" s="767" t="s">
        <v>590</v>
      </c>
      <c r="B52" s="768"/>
      <c r="C52" s="769"/>
      <c r="D52" s="770"/>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row>
    <row r="53" spans="1:30" s="2" customFormat="1" ht="22.5" hidden="1" customHeight="1" x14ac:dyDescent="0.3">
      <c r="A53" s="476" t="s">
        <v>3</v>
      </c>
      <c r="B53" s="477">
        <v>9770</v>
      </c>
      <c r="C53" s="478" t="s">
        <v>561</v>
      </c>
      <c r="D53" s="479"/>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row>
    <row r="54" spans="1:30" s="2" customFormat="1" ht="21.75" hidden="1" customHeight="1" x14ac:dyDescent="0.3">
      <c r="A54" s="444">
        <v>17100000000</v>
      </c>
      <c r="B54" s="480"/>
      <c r="C54" s="481" t="s">
        <v>580</v>
      </c>
      <c r="D54" s="479"/>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row>
    <row r="55" spans="1:30" s="2" customFormat="1" ht="21.75" customHeight="1" x14ac:dyDescent="0.3">
      <c r="A55" s="771"/>
      <c r="B55" s="772"/>
      <c r="C55" s="772"/>
      <c r="D55" s="482"/>
      <c r="E55" s="438"/>
      <c r="F55" s="438"/>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row>
    <row r="56" spans="1:30" s="2" customFormat="1" ht="21.75" hidden="1" customHeight="1" x14ac:dyDescent="0.3">
      <c r="A56" s="476" t="s">
        <v>3</v>
      </c>
      <c r="B56" s="477">
        <v>9770</v>
      </c>
      <c r="C56" s="478" t="s">
        <v>561</v>
      </c>
      <c r="D56" s="483"/>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row>
    <row r="57" spans="1:30" s="2" customFormat="1" ht="21.75" hidden="1" customHeight="1" x14ac:dyDescent="0.3">
      <c r="A57" s="444">
        <v>17100000000</v>
      </c>
      <c r="B57" s="480"/>
      <c r="C57" s="481" t="s">
        <v>580</v>
      </c>
      <c r="D57" s="483"/>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row>
    <row r="58" spans="1:30" s="2" customFormat="1" ht="16.899999999999999" hidden="1" customHeight="1" x14ac:dyDescent="0.3">
      <c r="A58" s="773"/>
      <c r="B58" s="774"/>
      <c r="C58" s="774"/>
      <c r="D58" s="484"/>
      <c r="E58" s="438"/>
      <c r="F58" s="438"/>
      <c r="G58" s="438"/>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row>
    <row r="59" spans="1:30" s="2" customFormat="1" ht="39.75" hidden="1" customHeight="1" x14ac:dyDescent="0.3">
      <c r="A59" s="485" t="s">
        <v>7</v>
      </c>
      <c r="B59" s="477">
        <v>9800</v>
      </c>
      <c r="C59" s="486" t="s">
        <v>8</v>
      </c>
      <c r="D59" s="487"/>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row>
    <row r="60" spans="1:30" s="2" customFormat="1" ht="24" hidden="1" customHeight="1" x14ac:dyDescent="0.3">
      <c r="A60" s="488"/>
      <c r="B60" s="477"/>
      <c r="C60" s="489" t="s">
        <v>578</v>
      </c>
      <c r="D60" s="487"/>
      <c r="E60" s="438"/>
      <c r="F60" s="438"/>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row>
    <row r="61" spans="1:30" s="2" customFormat="1" ht="16.149999999999999" customHeight="1" x14ac:dyDescent="0.3">
      <c r="A61" s="775"/>
      <c r="B61" s="776"/>
      <c r="C61" s="776"/>
      <c r="D61" s="484"/>
      <c r="E61" s="438"/>
      <c r="F61" s="438"/>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row>
    <row r="62" spans="1:30" s="2" customFormat="1" ht="20.25" x14ac:dyDescent="0.3">
      <c r="A62" s="450" t="s">
        <v>581</v>
      </c>
      <c r="B62" s="490" t="s">
        <v>581</v>
      </c>
      <c r="C62" s="477" t="s">
        <v>591</v>
      </c>
      <c r="D62" s="491"/>
      <c r="F62" s="3">
        <f>SUM(D44,D45,D48,D53)</f>
        <v>0</v>
      </c>
    </row>
    <row r="63" spans="1:30" s="2" customFormat="1" ht="20.25" x14ac:dyDescent="0.3">
      <c r="A63" s="450" t="s">
        <v>581</v>
      </c>
      <c r="B63" s="490" t="s">
        <v>581</v>
      </c>
      <c r="C63" s="492" t="s">
        <v>583</v>
      </c>
      <c r="D63" s="487">
        <f>SUM(D43)</f>
        <v>0</v>
      </c>
    </row>
    <row r="64" spans="1:30" s="2" customFormat="1" ht="20.25" x14ac:dyDescent="0.3">
      <c r="A64" s="452" t="s">
        <v>581</v>
      </c>
      <c r="B64" s="493" t="s">
        <v>581</v>
      </c>
      <c r="C64" s="494" t="s">
        <v>584</v>
      </c>
      <c r="D64" s="495">
        <f>SUM(D53,D56,D59)</f>
        <v>0</v>
      </c>
    </row>
    <row r="65" spans="1:6" ht="14.25" customHeight="1" x14ac:dyDescent="0.3">
      <c r="A65" s="453"/>
      <c r="B65" s="453"/>
      <c r="C65" s="454"/>
      <c r="D65" s="455"/>
    </row>
    <row r="66" spans="1:6" ht="9" customHeight="1" x14ac:dyDescent="0.3">
      <c r="A66" s="453"/>
      <c r="B66" s="453"/>
      <c r="C66" s="454"/>
      <c r="D66" s="455"/>
    </row>
    <row r="67" spans="1:6" ht="12" customHeight="1" x14ac:dyDescent="0.3">
      <c r="A67" s="453"/>
      <c r="B67" s="453"/>
      <c r="C67" s="454"/>
      <c r="D67" s="455"/>
    </row>
    <row r="68" spans="1:6" s="434" customFormat="1" ht="60" customHeight="1" x14ac:dyDescent="0.35">
      <c r="A68" s="496" t="s">
        <v>592</v>
      </c>
      <c r="B68" s="496"/>
      <c r="C68" s="496"/>
      <c r="D68" s="496"/>
      <c r="E68" s="496"/>
      <c r="F68" s="496"/>
    </row>
    <row r="69" spans="1:6" ht="20.25" x14ac:dyDescent="0.3">
      <c r="A69" s="453"/>
      <c r="B69" s="453"/>
      <c r="C69" s="454"/>
      <c r="D69" s="455"/>
    </row>
    <row r="70" spans="1:6" ht="20.25" x14ac:dyDescent="0.3">
      <c r="A70" s="777"/>
      <c r="B70" s="778"/>
      <c r="C70" s="778"/>
      <c r="D70" s="778"/>
    </row>
    <row r="71" spans="1:6" ht="20.25" x14ac:dyDescent="0.3">
      <c r="A71" s="453"/>
      <c r="B71" s="453"/>
      <c r="C71" s="454"/>
      <c r="D71" s="455"/>
    </row>
  </sheetData>
  <mergeCells count="37">
    <mergeCell ref="A37:D37"/>
    <mergeCell ref="D39:D40"/>
    <mergeCell ref="A17:D17"/>
    <mergeCell ref="B19:C19"/>
    <mergeCell ref="C2:D2"/>
    <mergeCell ref="C3:D3"/>
    <mergeCell ref="C4:D4"/>
    <mergeCell ref="B9:C9"/>
    <mergeCell ref="A11:D11"/>
    <mergeCell ref="B10:C10"/>
    <mergeCell ref="A8:D8"/>
    <mergeCell ref="A14:A15"/>
    <mergeCell ref="B14:C15"/>
    <mergeCell ref="D14:D15"/>
    <mergeCell ref="B16:C16"/>
    <mergeCell ref="B30:C30"/>
    <mergeCell ref="A42:D42"/>
    <mergeCell ref="A45:C45"/>
    <mergeCell ref="B20:C20"/>
    <mergeCell ref="B24:C24"/>
    <mergeCell ref="B25:C25"/>
    <mergeCell ref="A27:D27"/>
    <mergeCell ref="B29:C29"/>
    <mergeCell ref="B22:C22"/>
    <mergeCell ref="B23:C23"/>
    <mergeCell ref="B31:C31"/>
    <mergeCell ref="B32:C32"/>
    <mergeCell ref="B33:C33"/>
    <mergeCell ref="B34:C34"/>
    <mergeCell ref="A39:A40"/>
    <mergeCell ref="B39:B40"/>
    <mergeCell ref="C39:C40"/>
    <mergeCell ref="A52:D52"/>
    <mergeCell ref="A55:C55"/>
    <mergeCell ref="A58:C58"/>
    <mergeCell ref="A61:C61"/>
    <mergeCell ref="A70:D70"/>
  </mergeCells>
  <pageMargins left="1.1811023622047245" right="0.39370078740157483" top="0.78740157480314965" bottom="0.78740157480314965"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89" zoomScale="87" zoomScaleNormal="87" zoomScaleSheetLayoutView="100" workbookViewId="0">
      <selection activeCell="I12" sqref="I12"/>
    </sheetView>
  </sheetViews>
  <sheetFormatPr defaultColWidth="9.140625" defaultRowHeight="15" x14ac:dyDescent="0.2"/>
  <cols>
    <col min="1" max="1" width="16.5703125" style="502" customWidth="1"/>
    <col min="2" max="2" width="15" style="502" customWidth="1"/>
    <col min="3" max="3" width="14.140625" style="502" customWidth="1"/>
    <col min="4" max="4" width="66.85546875" style="502" customWidth="1"/>
    <col min="5" max="5" width="57.7109375" style="502" customWidth="1"/>
    <col min="6" max="6" width="14" style="502" customWidth="1"/>
    <col min="7" max="7" width="12" style="502" customWidth="1"/>
    <col min="8" max="8" width="14.28515625" style="502" customWidth="1"/>
    <col min="9" max="9" width="19.85546875" style="661" customWidth="1"/>
    <col min="10" max="10" width="17.140625" style="502" customWidth="1"/>
    <col min="11" max="11" width="15.140625" style="502" hidden="1" customWidth="1"/>
    <col min="12" max="16384" width="9.140625" style="502"/>
  </cols>
  <sheetData>
    <row r="1" spans="1:11" ht="36" customHeight="1" x14ac:dyDescent="0.25">
      <c r="A1" s="501"/>
      <c r="B1" s="501"/>
      <c r="C1" s="501"/>
      <c r="D1" s="501"/>
      <c r="E1" s="501"/>
      <c r="F1" s="501"/>
      <c r="G1" s="501"/>
      <c r="H1" s="501"/>
    </row>
    <row r="2" spans="1:11" ht="15.75" x14ac:dyDescent="0.25">
      <c r="A2" s="501"/>
      <c r="B2" s="501"/>
      <c r="C2" s="501"/>
      <c r="D2" s="501"/>
      <c r="E2" s="501"/>
      <c r="F2" s="501"/>
      <c r="G2" s="501"/>
      <c r="H2" s="501"/>
    </row>
    <row r="3" spans="1:11" ht="15.75" x14ac:dyDescent="0.25">
      <c r="A3" s="501"/>
      <c r="B3" s="501"/>
      <c r="C3" s="501"/>
      <c r="D3" s="501"/>
      <c r="E3" s="501"/>
      <c r="F3" s="501"/>
      <c r="G3" s="501"/>
      <c r="H3" s="501"/>
    </row>
    <row r="4" spans="1:11" ht="15.75" x14ac:dyDescent="0.25">
      <c r="A4" s="503" t="s">
        <v>6</v>
      </c>
      <c r="B4" s="501"/>
      <c r="C4" s="501"/>
      <c r="D4" s="501"/>
      <c r="E4" s="501"/>
      <c r="F4" s="501"/>
      <c r="G4" s="501"/>
      <c r="H4" s="501"/>
    </row>
    <row r="5" spans="1:11" ht="15.75" x14ac:dyDescent="0.25">
      <c r="A5" s="159" t="s">
        <v>5</v>
      </c>
      <c r="B5" s="501"/>
      <c r="C5" s="501"/>
      <c r="D5" s="501"/>
      <c r="E5" s="501"/>
      <c r="F5" s="501"/>
      <c r="G5" s="501"/>
      <c r="H5" s="501"/>
    </row>
    <row r="6" spans="1:11" ht="15.75" x14ac:dyDescent="0.25">
      <c r="A6" s="501"/>
      <c r="B6" s="501"/>
      <c r="C6" s="501"/>
      <c r="D6" s="501"/>
      <c r="E6" s="501"/>
      <c r="F6" s="501"/>
      <c r="G6" s="501"/>
      <c r="H6" s="501"/>
    </row>
    <row r="7" spans="1:11" ht="18.75" x14ac:dyDescent="0.3">
      <c r="A7" s="501"/>
      <c r="B7" s="501"/>
      <c r="C7" s="501"/>
      <c r="D7" s="501"/>
      <c r="E7" s="501"/>
      <c r="F7" s="501"/>
      <c r="G7" s="501"/>
      <c r="H7" s="501"/>
      <c r="I7" s="662"/>
      <c r="J7" s="504"/>
      <c r="K7" s="501"/>
    </row>
    <row r="8" spans="1:11" ht="18.75" x14ac:dyDescent="0.3">
      <c r="A8" s="501"/>
      <c r="B8" s="501"/>
      <c r="C8" s="501"/>
      <c r="D8" s="501"/>
      <c r="E8" s="501"/>
      <c r="F8" s="501"/>
      <c r="G8" s="501"/>
      <c r="H8" s="501"/>
      <c r="I8" s="662"/>
      <c r="J8" s="504"/>
      <c r="K8" s="501"/>
    </row>
    <row r="10" spans="1:11" ht="15.75" customHeight="1" thickBot="1" x14ac:dyDescent="0.35">
      <c r="A10" s="504"/>
      <c r="B10" s="504"/>
      <c r="C10" s="504"/>
      <c r="D10" s="504"/>
      <c r="E10" s="504"/>
      <c r="F10" s="504"/>
      <c r="G10" s="504"/>
      <c r="H10" s="504"/>
      <c r="I10" s="662"/>
      <c r="J10" s="504" t="s">
        <v>0</v>
      </c>
    </row>
    <row r="11" spans="1:11" s="507" customFormat="1" ht="131.25" customHeight="1" x14ac:dyDescent="0.2">
      <c r="A11" s="505" t="s">
        <v>9</v>
      </c>
      <c r="B11" s="505" t="s">
        <v>10</v>
      </c>
      <c r="C11" s="505" t="s">
        <v>11</v>
      </c>
      <c r="D11" s="505" t="s">
        <v>12</v>
      </c>
      <c r="E11" s="505" t="s">
        <v>594</v>
      </c>
      <c r="F11" s="505" t="s">
        <v>595</v>
      </c>
      <c r="G11" s="505" t="s">
        <v>596</v>
      </c>
      <c r="H11" s="505" t="s">
        <v>597</v>
      </c>
      <c r="I11" s="663" t="s">
        <v>598</v>
      </c>
      <c r="J11" s="505" t="s">
        <v>599</v>
      </c>
      <c r="K11" s="506" t="s">
        <v>600</v>
      </c>
    </row>
    <row r="12" spans="1:11" s="510" customFormat="1" ht="19.5" customHeight="1" x14ac:dyDescent="0.2">
      <c r="A12" s="508">
        <v>1</v>
      </c>
      <c r="B12" s="508">
        <v>2</v>
      </c>
      <c r="C12" s="508">
        <v>3</v>
      </c>
      <c r="D12" s="508">
        <v>4</v>
      </c>
      <c r="E12" s="508">
        <v>5</v>
      </c>
      <c r="F12" s="508">
        <v>6</v>
      </c>
      <c r="G12" s="508">
        <v>7</v>
      </c>
      <c r="H12" s="508">
        <v>8</v>
      </c>
      <c r="I12" s="706">
        <v>9</v>
      </c>
      <c r="J12" s="508">
        <v>10</v>
      </c>
      <c r="K12" s="509">
        <v>8</v>
      </c>
    </row>
    <row r="13" spans="1:11" s="507" customFormat="1" ht="40.5" hidden="1" customHeight="1" x14ac:dyDescent="0.3">
      <c r="A13" s="5" t="s">
        <v>13</v>
      </c>
      <c r="B13" s="5"/>
      <c r="C13" s="5"/>
      <c r="D13" s="6" t="s">
        <v>14</v>
      </c>
      <c r="E13" s="511"/>
      <c r="F13" s="512"/>
      <c r="G13" s="512"/>
      <c r="H13" s="512"/>
      <c r="I13" s="529">
        <f>SUM(I14)</f>
        <v>2880980</v>
      </c>
      <c r="J13" s="512"/>
      <c r="K13" s="513"/>
    </row>
    <row r="14" spans="1:11" s="515" customFormat="1" ht="39.75" hidden="1" customHeight="1" x14ac:dyDescent="0.3">
      <c r="A14" s="5" t="s">
        <v>15</v>
      </c>
      <c r="B14" s="5"/>
      <c r="C14" s="5"/>
      <c r="D14" s="6" t="s">
        <v>14</v>
      </c>
      <c r="E14" s="511"/>
      <c r="F14" s="512"/>
      <c r="G14" s="512"/>
      <c r="H14" s="512"/>
      <c r="I14" s="529">
        <f>SUM(I15:I59)</f>
        <v>2880980</v>
      </c>
      <c r="J14" s="512"/>
      <c r="K14" s="514" t="e">
        <f>SUM(#REF!)</f>
        <v>#REF!</v>
      </c>
    </row>
    <row r="15" spans="1:11" s="515" customFormat="1" ht="33.75" hidden="1" customHeight="1" x14ac:dyDescent="0.3">
      <c r="A15" s="8" t="s">
        <v>178</v>
      </c>
      <c r="B15" s="8" t="s">
        <v>179</v>
      </c>
      <c r="C15" s="8" t="s">
        <v>167</v>
      </c>
      <c r="D15" s="10" t="s">
        <v>180</v>
      </c>
      <c r="E15" s="516"/>
      <c r="F15" s="517"/>
      <c r="G15" s="517"/>
      <c r="H15" s="517"/>
      <c r="I15" s="523"/>
      <c r="J15" s="517"/>
      <c r="K15" s="514"/>
    </row>
    <row r="16" spans="1:11" s="521" customFormat="1" ht="119.25" hidden="1" customHeight="1" x14ac:dyDescent="0.3">
      <c r="A16" s="7" t="s">
        <v>365</v>
      </c>
      <c r="B16" s="8" t="s">
        <v>366</v>
      </c>
      <c r="C16" s="8" t="s">
        <v>16</v>
      </c>
      <c r="D16" s="9" t="s">
        <v>367</v>
      </c>
      <c r="E16" s="518" t="s">
        <v>601</v>
      </c>
      <c r="F16" s="517"/>
      <c r="G16" s="517"/>
      <c r="H16" s="517"/>
      <c r="I16" s="523"/>
      <c r="J16" s="519"/>
      <c r="K16" s="520"/>
    </row>
    <row r="17" spans="1:11" s="521" customFormat="1" ht="73.5" hidden="1" customHeight="1" x14ac:dyDescent="0.3">
      <c r="A17" s="8" t="s">
        <v>17</v>
      </c>
      <c r="B17" s="8" t="s">
        <v>18</v>
      </c>
      <c r="C17" s="8" t="s">
        <v>19</v>
      </c>
      <c r="D17" s="10" t="s">
        <v>20</v>
      </c>
      <c r="E17" s="522" t="s">
        <v>602</v>
      </c>
      <c r="F17" s="517"/>
      <c r="G17" s="517"/>
      <c r="H17" s="517"/>
      <c r="I17" s="523"/>
      <c r="J17" s="519"/>
      <c r="K17" s="520"/>
    </row>
    <row r="18" spans="1:11" s="521" customFormat="1" ht="39.75" hidden="1" customHeight="1" x14ac:dyDescent="0.3">
      <c r="A18" s="8" t="s">
        <v>21</v>
      </c>
      <c r="B18" s="8" t="s">
        <v>22</v>
      </c>
      <c r="C18" s="8" t="s">
        <v>23</v>
      </c>
      <c r="D18" s="497" t="s">
        <v>24</v>
      </c>
      <c r="E18" s="522"/>
      <c r="F18" s="517"/>
      <c r="G18" s="517"/>
      <c r="H18" s="517"/>
      <c r="I18" s="523"/>
      <c r="J18" s="519"/>
      <c r="K18" s="520"/>
    </row>
    <row r="19" spans="1:11" s="521" customFormat="1" ht="37.5" hidden="1" customHeight="1" x14ac:dyDescent="0.3">
      <c r="A19" s="8" t="s">
        <v>25</v>
      </c>
      <c r="B19" s="8" t="s">
        <v>26</v>
      </c>
      <c r="C19" s="8" t="s">
        <v>16</v>
      </c>
      <c r="D19" s="9" t="s">
        <v>27</v>
      </c>
      <c r="E19" s="522"/>
      <c r="F19" s="517"/>
      <c r="G19" s="523"/>
      <c r="H19" s="523"/>
      <c r="I19" s="523"/>
      <c r="J19" s="524"/>
      <c r="K19" s="520"/>
    </row>
    <row r="20" spans="1:11" s="521" customFormat="1" ht="105" hidden="1" customHeight="1" x14ac:dyDescent="0.3">
      <c r="A20" s="7" t="s">
        <v>365</v>
      </c>
      <c r="B20" s="8" t="s">
        <v>366</v>
      </c>
      <c r="C20" s="8" t="s">
        <v>16</v>
      </c>
      <c r="D20" s="9" t="s">
        <v>367</v>
      </c>
      <c r="E20" s="516"/>
      <c r="F20" s="517"/>
      <c r="G20" s="523"/>
      <c r="H20" s="523"/>
      <c r="I20" s="523"/>
      <c r="J20" s="525"/>
      <c r="K20" s="520"/>
    </row>
    <row r="21" spans="1:11" s="521" customFormat="1" ht="13.5" hidden="1" customHeight="1" x14ac:dyDescent="0.3">
      <c r="A21" s="11" t="s">
        <v>3</v>
      </c>
      <c r="B21" s="8" t="s">
        <v>28</v>
      </c>
      <c r="C21" s="11" t="s">
        <v>29</v>
      </c>
      <c r="D21" s="12" t="s">
        <v>30</v>
      </c>
      <c r="E21" s="526"/>
      <c r="F21" s="519"/>
      <c r="G21" s="519"/>
      <c r="H21" s="519"/>
      <c r="I21" s="523"/>
      <c r="J21" s="519"/>
      <c r="K21" s="520"/>
    </row>
    <row r="22" spans="1:11" s="521" customFormat="1" ht="13.5" hidden="1" customHeight="1" x14ac:dyDescent="0.3">
      <c r="A22" s="8" t="s">
        <v>7</v>
      </c>
      <c r="B22" s="8" t="s">
        <v>31</v>
      </c>
      <c r="C22" s="8" t="s">
        <v>29</v>
      </c>
      <c r="D22" s="497" t="s">
        <v>8</v>
      </c>
      <c r="E22" s="527"/>
      <c r="F22" s="519"/>
      <c r="G22" s="528"/>
      <c r="H22" s="528"/>
      <c r="I22" s="523"/>
      <c r="J22" s="525"/>
      <c r="K22" s="520"/>
    </row>
    <row r="23" spans="1:11" s="515" customFormat="1" ht="45.75" customHeight="1" x14ac:dyDescent="0.3">
      <c r="A23" s="5" t="s">
        <v>46</v>
      </c>
      <c r="B23" s="5"/>
      <c r="C23" s="5"/>
      <c r="D23" s="21" t="s">
        <v>47</v>
      </c>
      <c r="E23" s="534"/>
      <c r="F23" s="534"/>
      <c r="G23" s="534"/>
      <c r="H23" s="534"/>
      <c r="I23" s="664">
        <f>I24</f>
        <v>720245</v>
      </c>
      <c r="J23" s="535"/>
      <c r="K23" s="536"/>
    </row>
    <row r="24" spans="1:11" s="538" customFormat="1" ht="45" customHeight="1" x14ac:dyDescent="0.3">
      <c r="A24" s="5" t="s">
        <v>48</v>
      </c>
      <c r="B24" s="5"/>
      <c r="C24" s="5"/>
      <c r="D24" s="21" t="s">
        <v>47</v>
      </c>
      <c r="E24" s="534"/>
      <c r="F24" s="534"/>
      <c r="G24" s="534"/>
      <c r="H24" s="534"/>
      <c r="I24" s="664">
        <f>SUM(I54,I57)</f>
        <v>720245</v>
      </c>
      <c r="J24" s="535"/>
      <c r="K24" s="537"/>
    </row>
    <row r="25" spans="1:11" s="543" customFormat="1" ht="101.25" hidden="1" customHeight="1" x14ac:dyDescent="0.3">
      <c r="A25" s="22" t="s">
        <v>49</v>
      </c>
      <c r="B25" s="8" t="s">
        <v>50</v>
      </c>
      <c r="C25" s="8" t="s">
        <v>16</v>
      </c>
      <c r="D25" s="9" t="s">
        <v>51</v>
      </c>
      <c r="E25" s="539" t="s">
        <v>611</v>
      </c>
      <c r="F25" s="540"/>
      <c r="G25" s="540"/>
      <c r="H25" s="540"/>
      <c r="I25" s="665"/>
      <c r="J25" s="541"/>
      <c r="K25" s="542"/>
    </row>
    <row r="26" spans="1:11" s="543" customFormat="1" ht="58.5" hidden="1" customHeight="1" x14ac:dyDescent="0.3">
      <c r="A26" s="22" t="s">
        <v>49</v>
      </c>
      <c r="B26" s="8" t="s">
        <v>50</v>
      </c>
      <c r="C26" s="8" t="s">
        <v>16</v>
      </c>
      <c r="D26" s="9" t="s">
        <v>51</v>
      </c>
      <c r="E26" s="539" t="s">
        <v>612</v>
      </c>
      <c r="F26" s="540"/>
      <c r="G26" s="540"/>
      <c r="H26" s="540"/>
      <c r="I26" s="665"/>
      <c r="J26" s="541"/>
      <c r="K26" s="542"/>
    </row>
    <row r="27" spans="1:11" s="550" customFormat="1" ht="78" hidden="1" customHeight="1" x14ac:dyDescent="0.3">
      <c r="A27" s="544" t="s">
        <v>49</v>
      </c>
      <c r="B27" s="544" t="s">
        <v>50</v>
      </c>
      <c r="C27" s="544" t="s">
        <v>16</v>
      </c>
      <c r="D27" s="545" t="s">
        <v>51</v>
      </c>
      <c r="E27" s="546" t="s">
        <v>613</v>
      </c>
      <c r="F27" s="547"/>
      <c r="G27" s="547"/>
      <c r="H27" s="547"/>
      <c r="I27" s="666"/>
      <c r="J27" s="548"/>
      <c r="K27" s="549"/>
    </row>
    <row r="28" spans="1:11" s="543" customFormat="1" ht="33.75" hidden="1" customHeight="1" x14ac:dyDescent="0.3">
      <c r="A28" s="22"/>
      <c r="B28" s="8"/>
      <c r="C28" s="8"/>
      <c r="D28" s="9"/>
      <c r="E28" s="540"/>
      <c r="F28" s="540"/>
      <c r="G28" s="540"/>
      <c r="H28" s="540"/>
      <c r="I28" s="667"/>
      <c r="J28" s="541"/>
      <c r="K28" s="542"/>
    </row>
    <row r="29" spans="1:11" s="543" customFormat="1" ht="33.75" hidden="1" customHeight="1" x14ac:dyDescent="0.3">
      <c r="A29" s="23"/>
      <c r="B29" s="23"/>
      <c r="C29" s="194"/>
      <c r="D29" s="551"/>
      <c r="E29" s="540"/>
      <c r="F29" s="540"/>
      <c r="G29" s="540"/>
      <c r="H29" s="540"/>
      <c r="I29" s="667"/>
      <c r="J29" s="541"/>
      <c r="K29" s="542"/>
    </row>
    <row r="30" spans="1:11" s="543" customFormat="1" ht="33.75" hidden="1" customHeight="1" x14ac:dyDescent="0.3">
      <c r="A30" s="22"/>
      <c r="B30" s="8"/>
      <c r="C30" s="8"/>
      <c r="D30" s="9"/>
      <c r="E30" s="540"/>
      <c r="F30" s="540"/>
      <c r="G30" s="540"/>
      <c r="H30" s="540"/>
      <c r="I30" s="667"/>
      <c r="J30" s="541"/>
      <c r="K30" s="542"/>
    </row>
    <row r="31" spans="1:11" s="538" customFormat="1" ht="46.5" hidden="1" customHeight="1" x14ac:dyDescent="0.3">
      <c r="A31" s="5" t="s">
        <v>55</v>
      </c>
      <c r="B31" s="5"/>
      <c r="C31" s="5"/>
      <c r="D31" s="21" t="s">
        <v>56</v>
      </c>
      <c r="E31" s="534"/>
      <c r="F31" s="534"/>
      <c r="G31" s="534"/>
      <c r="H31" s="534"/>
      <c r="I31" s="664">
        <f>SUM(I32)</f>
        <v>0</v>
      </c>
      <c r="J31" s="535"/>
      <c r="K31" s="537"/>
    </row>
    <row r="32" spans="1:11" s="538" customFormat="1" ht="45.75" hidden="1" customHeight="1" x14ac:dyDescent="0.3">
      <c r="A32" s="5" t="s">
        <v>57</v>
      </c>
      <c r="B32" s="5"/>
      <c r="C32" s="5"/>
      <c r="D32" s="21" t="s">
        <v>56</v>
      </c>
      <c r="E32" s="534"/>
      <c r="F32" s="534"/>
      <c r="G32" s="534"/>
      <c r="H32" s="534"/>
      <c r="I32" s="664">
        <f>SUM(I33)</f>
        <v>0</v>
      </c>
      <c r="J32" s="535"/>
      <c r="K32" s="537"/>
    </row>
    <row r="33" spans="1:11" s="557" customFormat="1" ht="97.5" hidden="1" customHeight="1" x14ac:dyDescent="0.3">
      <c r="A33" s="552" t="s">
        <v>58</v>
      </c>
      <c r="B33" s="552" t="s">
        <v>59</v>
      </c>
      <c r="C33" s="553" t="s">
        <v>60</v>
      </c>
      <c r="D33" s="195" t="s">
        <v>61</v>
      </c>
      <c r="E33" s="554"/>
      <c r="F33" s="540"/>
      <c r="G33" s="540"/>
      <c r="H33" s="540"/>
      <c r="I33" s="667"/>
      <c r="J33" s="555"/>
      <c r="K33" s="556"/>
    </row>
    <row r="34" spans="1:11" s="557" customFormat="1" ht="40.5" hidden="1" customHeight="1" x14ac:dyDescent="0.3">
      <c r="A34" s="13" t="s">
        <v>62</v>
      </c>
      <c r="B34" s="13" t="s">
        <v>63</v>
      </c>
      <c r="C34" s="13" t="s">
        <v>64</v>
      </c>
      <c r="D34" s="24" t="s">
        <v>614</v>
      </c>
      <c r="E34" s="527"/>
      <c r="F34" s="519"/>
      <c r="G34" s="528"/>
      <c r="H34" s="528"/>
      <c r="I34" s="528"/>
      <c r="J34" s="519"/>
      <c r="K34" s="556"/>
    </row>
    <row r="35" spans="1:11" s="557" customFormat="1" ht="64.5" hidden="1" customHeight="1" x14ac:dyDescent="0.3">
      <c r="A35" s="558" t="s">
        <v>65</v>
      </c>
      <c r="B35" s="558" t="s">
        <v>615</v>
      </c>
      <c r="C35" s="194" t="s">
        <v>616</v>
      </c>
      <c r="D35" s="551" t="s">
        <v>66</v>
      </c>
      <c r="E35" s="527"/>
      <c r="F35" s="519"/>
      <c r="G35" s="528"/>
      <c r="H35" s="528"/>
      <c r="I35" s="528"/>
      <c r="J35" s="519"/>
      <c r="K35" s="556"/>
    </row>
    <row r="36" spans="1:11" s="557" customFormat="1" ht="138.75" hidden="1" customHeight="1" x14ac:dyDescent="0.3">
      <c r="A36" s="558"/>
      <c r="B36" s="558"/>
      <c r="C36" s="194"/>
      <c r="D36" s="559" t="s">
        <v>67</v>
      </c>
      <c r="E36" s="527"/>
      <c r="F36" s="519"/>
      <c r="G36" s="528"/>
      <c r="H36" s="528"/>
      <c r="I36" s="668"/>
      <c r="J36" s="519"/>
      <c r="K36" s="556"/>
    </row>
    <row r="37" spans="1:11" s="538" customFormat="1" ht="46.5" hidden="1" customHeight="1" x14ac:dyDescent="0.3">
      <c r="A37" s="5" t="s">
        <v>68</v>
      </c>
      <c r="B37" s="5"/>
      <c r="C37" s="5"/>
      <c r="D37" s="21" t="s">
        <v>69</v>
      </c>
      <c r="E37" s="534"/>
      <c r="F37" s="534"/>
      <c r="G37" s="534"/>
      <c r="H37" s="534"/>
      <c r="I37" s="664">
        <f>SUM(I38)</f>
        <v>0</v>
      </c>
      <c r="J37" s="535"/>
      <c r="K37" s="537"/>
    </row>
    <row r="38" spans="1:11" s="538" customFormat="1" ht="46.5" hidden="1" customHeight="1" x14ac:dyDescent="0.3">
      <c r="A38" s="5" t="s">
        <v>70</v>
      </c>
      <c r="B38" s="5"/>
      <c r="C38" s="5"/>
      <c r="D38" s="21" t="s">
        <v>69</v>
      </c>
      <c r="E38" s="534"/>
      <c r="F38" s="534"/>
      <c r="G38" s="534"/>
      <c r="H38" s="534"/>
      <c r="I38" s="664">
        <f>SUM(I39:I43)</f>
        <v>0</v>
      </c>
      <c r="J38" s="535"/>
      <c r="K38" s="537"/>
    </row>
    <row r="39" spans="1:11" s="557" customFormat="1" ht="75.75" hidden="1" customHeight="1" x14ac:dyDescent="0.3">
      <c r="A39" s="17" t="s">
        <v>71</v>
      </c>
      <c r="B39" s="17" t="s">
        <v>72</v>
      </c>
      <c r="C39" s="17" t="s">
        <v>16</v>
      </c>
      <c r="D39" s="25" t="s">
        <v>73</v>
      </c>
      <c r="E39" s="522"/>
      <c r="F39" s="519"/>
      <c r="G39" s="528"/>
      <c r="H39" s="528"/>
      <c r="I39" s="533"/>
      <c r="J39" s="519"/>
      <c r="K39" s="556"/>
    </row>
    <row r="40" spans="1:11" s="557" customFormat="1" ht="34.5" hidden="1" customHeight="1" x14ac:dyDescent="0.3">
      <c r="A40" s="22" t="s">
        <v>74</v>
      </c>
      <c r="B40" s="22" t="s">
        <v>75</v>
      </c>
      <c r="C40" s="22" t="s">
        <v>76</v>
      </c>
      <c r="D40" s="329" t="s">
        <v>77</v>
      </c>
      <c r="E40" s="527"/>
      <c r="F40" s="519"/>
      <c r="G40" s="528"/>
      <c r="H40" s="528"/>
      <c r="I40" s="533"/>
      <c r="J40" s="519"/>
      <c r="K40" s="556"/>
    </row>
    <row r="41" spans="1:11" s="557" customFormat="1" ht="43.5" hidden="1" customHeight="1" x14ac:dyDescent="0.3">
      <c r="A41" s="26" t="s">
        <v>78</v>
      </c>
      <c r="B41" s="26"/>
      <c r="C41" s="26"/>
      <c r="D41" s="27" t="s">
        <v>79</v>
      </c>
      <c r="E41" s="560"/>
      <c r="F41" s="560"/>
      <c r="G41" s="560"/>
      <c r="H41" s="560"/>
      <c r="I41" s="669">
        <f>SUM(I42)</f>
        <v>0</v>
      </c>
      <c r="J41" s="561"/>
      <c r="K41" s="556"/>
    </row>
    <row r="42" spans="1:11" s="557" customFormat="1" ht="45" hidden="1" customHeight="1" x14ac:dyDescent="0.3">
      <c r="A42" s="26" t="s">
        <v>80</v>
      </c>
      <c r="B42" s="26"/>
      <c r="C42" s="26"/>
      <c r="D42" s="27" t="s">
        <v>79</v>
      </c>
      <c r="E42" s="560"/>
      <c r="F42" s="560"/>
      <c r="G42" s="560"/>
      <c r="H42" s="560"/>
      <c r="I42" s="669">
        <f>SUM(I43)</f>
        <v>0</v>
      </c>
      <c r="J42" s="561"/>
      <c r="K42" s="556"/>
    </row>
    <row r="43" spans="1:11" s="557" customFormat="1" ht="28.5" hidden="1" customHeight="1" x14ac:dyDescent="0.3">
      <c r="A43" s="22"/>
      <c r="B43" s="22"/>
      <c r="C43" s="22"/>
      <c r="D43" s="329"/>
      <c r="E43" s="540"/>
      <c r="F43" s="540"/>
      <c r="G43" s="540"/>
      <c r="H43" s="540"/>
      <c r="I43" s="667"/>
      <c r="J43" s="28"/>
      <c r="K43" s="556"/>
    </row>
    <row r="44" spans="1:11" s="557" customFormat="1" ht="51" hidden="1" customHeight="1" x14ac:dyDescent="0.3">
      <c r="A44" s="562" t="s">
        <v>81</v>
      </c>
      <c r="B44" s="563"/>
      <c r="C44" s="563"/>
      <c r="D44" s="29" t="s">
        <v>82</v>
      </c>
      <c r="E44" s="560"/>
      <c r="F44" s="560"/>
      <c r="G44" s="560"/>
      <c r="H44" s="560"/>
      <c r="I44" s="664">
        <f>SUM(I45)</f>
        <v>0</v>
      </c>
      <c r="J44" s="561"/>
      <c r="K44" s="556"/>
    </row>
    <row r="45" spans="1:11" s="557" customFormat="1" ht="48" hidden="1" customHeight="1" x14ac:dyDescent="0.3">
      <c r="A45" s="562" t="s">
        <v>83</v>
      </c>
      <c r="B45" s="563"/>
      <c r="C45" s="563"/>
      <c r="D45" s="29" t="s">
        <v>82</v>
      </c>
      <c r="E45" s="560"/>
      <c r="F45" s="560"/>
      <c r="G45" s="560"/>
      <c r="H45" s="560"/>
      <c r="I45" s="664">
        <f>SUM(I46)</f>
        <v>0</v>
      </c>
      <c r="J45" s="561"/>
      <c r="K45" s="556"/>
    </row>
    <row r="46" spans="1:11" s="557" customFormat="1" ht="45.75" hidden="1" customHeight="1" x14ac:dyDescent="0.3">
      <c r="A46" s="22" t="s">
        <v>84</v>
      </c>
      <c r="B46" s="22" t="s">
        <v>63</v>
      </c>
      <c r="C46" s="8" t="s">
        <v>64</v>
      </c>
      <c r="D46" s="497" t="s">
        <v>85</v>
      </c>
      <c r="E46" s="540"/>
      <c r="F46" s="540"/>
      <c r="G46" s="540"/>
      <c r="H46" s="540"/>
      <c r="I46" s="670"/>
      <c r="J46" s="28"/>
      <c r="K46" s="556"/>
    </row>
    <row r="47" spans="1:11" s="557" customFormat="1" ht="57" hidden="1" customHeight="1" x14ac:dyDescent="0.3">
      <c r="A47" s="563"/>
      <c r="B47" s="563"/>
      <c r="C47" s="563"/>
      <c r="D47" s="564" t="s">
        <v>86</v>
      </c>
      <c r="E47" s="560"/>
      <c r="F47" s="560"/>
      <c r="G47" s="560"/>
      <c r="H47" s="560"/>
      <c r="I47" s="669">
        <f>SUM(I48)</f>
        <v>0</v>
      </c>
      <c r="J47" s="561"/>
      <c r="K47" s="556"/>
    </row>
    <row r="48" spans="1:11" s="557" customFormat="1" ht="60" hidden="1" customHeight="1" x14ac:dyDescent="0.3">
      <c r="A48" s="563"/>
      <c r="B48" s="563"/>
      <c r="C48" s="563"/>
      <c r="D48" s="564" t="s">
        <v>86</v>
      </c>
      <c r="E48" s="560"/>
      <c r="F48" s="560"/>
      <c r="G48" s="560"/>
      <c r="H48" s="560"/>
      <c r="I48" s="669">
        <f>SUM(I49)</f>
        <v>0</v>
      </c>
      <c r="J48" s="561"/>
      <c r="K48" s="556"/>
    </row>
    <row r="49" spans="1:11" s="557" customFormat="1" ht="78" hidden="1" customHeight="1" x14ac:dyDescent="0.3">
      <c r="A49" s="238" t="s">
        <v>456</v>
      </c>
      <c r="B49" s="238" t="s">
        <v>457</v>
      </c>
      <c r="C49" s="238" t="s">
        <v>19</v>
      </c>
      <c r="D49" s="239" t="s">
        <v>458</v>
      </c>
      <c r="E49" s="565" t="s">
        <v>617</v>
      </c>
      <c r="F49" s="540"/>
      <c r="G49" s="540"/>
      <c r="H49" s="540"/>
      <c r="I49" s="665"/>
      <c r="J49" s="28"/>
      <c r="K49" s="556"/>
    </row>
    <row r="50" spans="1:11" s="570" customFormat="1" ht="62.25" hidden="1" customHeight="1" x14ac:dyDescent="0.35">
      <c r="A50" s="566"/>
      <c r="B50" s="566"/>
      <c r="C50" s="566"/>
      <c r="D50" s="567" t="s">
        <v>459</v>
      </c>
      <c r="E50" s="568"/>
      <c r="F50" s="568"/>
      <c r="G50" s="568"/>
      <c r="H50" s="568"/>
      <c r="I50" s="671"/>
      <c r="J50" s="28"/>
      <c r="K50" s="569"/>
    </row>
    <row r="51" spans="1:11" s="557" customFormat="1" ht="63" hidden="1" customHeight="1" x14ac:dyDescent="0.3">
      <c r="A51" s="238" t="s">
        <v>456</v>
      </c>
      <c r="B51" s="238" t="s">
        <v>457</v>
      </c>
      <c r="C51" s="238" t="s">
        <v>19</v>
      </c>
      <c r="D51" s="239" t="s">
        <v>458</v>
      </c>
      <c r="E51" s="540"/>
      <c r="F51" s="540"/>
      <c r="G51" s="540"/>
      <c r="H51" s="540"/>
      <c r="I51" s="665"/>
      <c r="J51" s="28"/>
      <c r="K51" s="556"/>
    </row>
    <row r="52" spans="1:11" s="570" customFormat="1" ht="62.25" hidden="1" customHeight="1" x14ac:dyDescent="0.35">
      <c r="A52" s="566"/>
      <c r="B52" s="566"/>
      <c r="C52" s="566"/>
      <c r="D52" s="567" t="s">
        <v>459</v>
      </c>
      <c r="E52" s="568"/>
      <c r="F52" s="568"/>
      <c r="G52" s="568"/>
      <c r="H52" s="568"/>
      <c r="I52" s="671"/>
      <c r="J52" s="28"/>
      <c r="K52" s="569"/>
    </row>
    <row r="53" spans="1:11" s="543" customFormat="1" ht="45.75" hidden="1" customHeight="1" x14ac:dyDescent="0.3">
      <c r="A53" s="571" t="s">
        <v>52</v>
      </c>
      <c r="B53" s="572">
        <v>1021</v>
      </c>
      <c r="C53" s="573" t="s">
        <v>53</v>
      </c>
      <c r="D53" s="574" t="s">
        <v>54</v>
      </c>
      <c r="E53" s="575"/>
      <c r="F53" s="575"/>
      <c r="G53" s="575"/>
      <c r="H53" s="575"/>
      <c r="I53" s="665"/>
      <c r="J53" s="541"/>
      <c r="K53" s="542"/>
    </row>
    <row r="54" spans="1:11" s="543" customFormat="1" ht="58.5" customHeight="1" x14ac:dyDescent="0.3">
      <c r="A54" s="603" t="s">
        <v>627</v>
      </c>
      <c r="B54" s="603"/>
      <c r="C54" s="604"/>
      <c r="D54" s="232" t="s">
        <v>622</v>
      </c>
      <c r="E54" s="575"/>
      <c r="F54" s="575"/>
      <c r="G54" s="575"/>
      <c r="H54" s="575"/>
      <c r="I54" s="665">
        <f>SUM(I55:I56)</f>
        <v>665000</v>
      </c>
      <c r="J54" s="541"/>
      <c r="K54" s="542"/>
    </row>
    <row r="55" spans="1:11" s="543" customFormat="1" ht="72.75" customHeight="1" x14ac:dyDescent="0.3">
      <c r="A55" s="601" t="s">
        <v>625</v>
      </c>
      <c r="B55" s="601" t="s">
        <v>624</v>
      </c>
      <c r="C55" s="602" t="s">
        <v>246</v>
      </c>
      <c r="D55" s="646" t="s">
        <v>620</v>
      </c>
      <c r="E55" s="575"/>
      <c r="F55" s="575"/>
      <c r="G55" s="575"/>
      <c r="H55" s="575"/>
      <c r="I55" s="665">
        <v>380152</v>
      </c>
      <c r="J55" s="541"/>
      <c r="K55" s="542"/>
    </row>
    <row r="56" spans="1:11" s="543" customFormat="1" ht="73.5" customHeight="1" x14ac:dyDescent="0.3">
      <c r="A56" s="601" t="s">
        <v>626</v>
      </c>
      <c r="B56" s="601" t="s">
        <v>623</v>
      </c>
      <c r="C56" s="602" t="s">
        <v>246</v>
      </c>
      <c r="D56" s="646" t="s">
        <v>621</v>
      </c>
      <c r="E56" s="575"/>
      <c r="F56" s="575"/>
      <c r="G56" s="575"/>
      <c r="H56" s="575"/>
      <c r="I56" s="665">
        <v>284848</v>
      </c>
      <c r="J56" s="541"/>
      <c r="K56" s="542"/>
    </row>
    <row r="57" spans="1:11" s="543" customFormat="1" ht="57.75" customHeight="1" x14ac:dyDescent="0.3">
      <c r="A57" s="22" t="s">
        <v>257</v>
      </c>
      <c r="B57" s="22" t="s">
        <v>258</v>
      </c>
      <c r="C57" s="114" t="s">
        <v>246</v>
      </c>
      <c r="D57" s="329" t="s">
        <v>259</v>
      </c>
      <c r="E57" s="575"/>
      <c r="F57" s="575"/>
      <c r="G57" s="575"/>
      <c r="H57" s="575"/>
      <c r="I57" s="665">
        <v>55245</v>
      </c>
      <c r="J57" s="541"/>
      <c r="K57" s="542"/>
    </row>
    <row r="58" spans="1:11" s="543" customFormat="1" ht="75" customHeight="1" x14ac:dyDescent="0.3">
      <c r="A58" s="316" t="s">
        <v>312</v>
      </c>
      <c r="B58" s="316" t="s">
        <v>313</v>
      </c>
      <c r="C58" s="608" t="s">
        <v>246</v>
      </c>
      <c r="D58" s="647" t="s">
        <v>314</v>
      </c>
      <c r="E58" s="575"/>
      <c r="F58" s="575"/>
      <c r="G58" s="575"/>
      <c r="H58" s="575"/>
      <c r="I58" s="665">
        <v>55245</v>
      </c>
      <c r="J58" s="541"/>
      <c r="K58" s="542"/>
    </row>
    <row r="59" spans="1:11" s="521" customFormat="1" ht="37.5" hidden="1" customHeight="1" x14ac:dyDescent="0.3">
      <c r="A59" s="13"/>
      <c r="B59" s="13"/>
      <c r="C59" s="13"/>
      <c r="D59" s="24"/>
      <c r="E59" s="527"/>
      <c r="F59" s="519"/>
      <c r="G59" s="528"/>
      <c r="H59" s="528"/>
      <c r="I59" s="528"/>
      <c r="J59" s="525"/>
      <c r="K59" s="520"/>
    </row>
    <row r="60" spans="1:11" s="521" customFormat="1" ht="46.5" customHeight="1" x14ac:dyDescent="0.3">
      <c r="A60" s="5" t="s">
        <v>68</v>
      </c>
      <c r="B60" s="300"/>
      <c r="C60" s="300"/>
      <c r="D60" s="29" t="s">
        <v>69</v>
      </c>
      <c r="E60" s="651"/>
      <c r="F60" s="652"/>
      <c r="G60" s="653"/>
      <c r="H60" s="653"/>
      <c r="I60" s="672">
        <f>SUM(I61)</f>
        <v>-383680</v>
      </c>
      <c r="J60" s="654"/>
      <c r="K60" s="520"/>
    </row>
    <row r="61" spans="1:11" s="521" customFormat="1" ht="44.25" customHeight="1" x14ac:dyDescent="0.3">
      <c r="A61" s="5" t="s">
        <v>70</v>
      </c>
      <c r="B61" s="300"/>
      <c r="C61" s="300"/>
      <c r="D61" s="29" t="s">
        <v>69</v>
      </c>
      <c r="E61" s="651"/>
      <c r="F61" s="652"/>
      <c r="G61" s="653"/>
      <c r="H61" s="653"/>
      <c r="I61" s="672">
        <f>SUM(I62:I65)</f>
        <v>-383680</v>
      </c>
      <c r="J61" s="654"/>
      <c r="K61" s="520"/>
    </row>
    <row r="62" spans="1:11" s="521" customFormat="1" ht="78" customHeight="1" x14ac:dyDescent="0.3">
      <c r="A62" s="17" t="s">
        <v>71</v>
      </c>
      <c r="B62" s="17" t="s">
        <v>72</v>
      </c>
      <c r="C62" s="17" t="s">
        <v>16</v>
      </c>
      <c r="D62" s="25" t="s">
        <v>73</v>
      </c>
      <c r="E62" s="648" t="s">
        <v>638</v>
      </c>
      <c r="F62" s="649"/>
      <c r="G62" s="650"/>
      <c r="H62" s="650"/>
      <c r="I62" s="650">
        <v>-64980</v>
      </c>
      <c r="J62" s="525"/>
      <c r="K62" s="520"/>
    </row>
    <row r="63" spans="1:11" s="521" customFormat="1" ht="43.5" customHeight="1" x14ac:dyDescent="0.3">
      <c r="A63" s="8" t="s">
        <v>273</v>
      </c>
      <c r="B63" s="8" t="s">
        <v>63</v>
      </c>
      <c r="C63" s="8" t="s">
        <v>64</v>
      </c>
      <c r="D63" s="498" t="s">
        <v>85</v>
      </c>
      <c r="E63" s="648"/>
      <c r="F63" s="649"/>
      <c r="G63" s="650"/>
      <c r="H63" s="650"/>
      <c r="I63" s="650">
        <v>-16500</v>
      </c>
      <c r="J63" s="525"/>
      <c r="K63" s="520"/>
    </row>
    <row r="64" spans="1:11" s="521" customFormat="1" ht="33" customHeight="1" x14ac:dyDescent="0.3">
      <c r="A64" s="22" t="s">
        <v>74</v>
      </c>
      <c r="B64" s="22" t="s">
        <v>75</v>
      </c>
      <c r="C64" s="22" t="s">
        <v>76</v>
      </c>
      <c r="D64" s="329" t="s">
        <v>77</v>
      </c>
      <c r="E64" s="648"/>
      <c r="F64" s="649"/>
      <c r="G64" s="650"/>
      <c r="H64" s="650"/>
      <c r="I64" s="650">
        <v>-269350</v>
      </c>
      <c r="J64" s="525"/>
      <c r="K64" s="520"/>
    </row>
    <row r="65" spans="1:11" s="521" customFormat="1" ht="37.5" customHeight="1" x14ac:dyDescent="0.3">
      <c r="A65" s="17" t="s">
        <v>282</v>
      </c>
      <c r="B65" s="17" t="s">
        <v>283</v>
      </c>
      <c r="C65" s="17" t="s">
        <v>284</v>
      </c>
      <c r="D65" s="331" t="s">
        <v>285</v>
      </c>
      <c r="E65" s="648"/>
      <c r="F65" s="649"/>
      <c r="G65" s="650"/>
      <c r="H65" s="650"/>
      <c r="I65" s="650">
        <v>-32850</v>
      </c>
      <c r="J65" s="525"/>
      <c r="K65" s="520"/>
    </row>
    <row r="66" spans="1:11" s="521" customFormat="1" ht="45" customHeight="1" x14ac:dyDescent="0.3">
      <c r="A66" s="5" t="s">
        <v>320</v>
      </c>
      <c r="B66" s="300"/>
      <c r="C66" s="300"/>
      <c r="D66" s="29" t="s">
        <v>88</v>
      </c>
      <c r="E66" s="655"/>
      <c r="F66" s="656"/>
      <c r="G66" s="657"/>
      <c r="H66" s="657"/>
      <c r="I66" s="672">
        <f>SUM(I67)</f>
        <v>577680</v>
      </c>
      <c r="J66" s="654"/>
      <c r="K66" s="520"/>
    </row>
    <row r="67" spans="1:11" s="521" customFormat="1" ht="44.25" customHeight="1" x14ac:dyDescent="0.3">
      <c r="A67" s="5" t="s">
        <v>321</v>
      </c>
      <c r="B67" s="300"/>
      <c r="C67" s="300"/>
      <c r="D67" s="29" t="s">
        <v>88</v>
      </c>
      <c r="E67" s="655"/>
      <c r="F67" s="656"/>
      <c r="G67" s="657"/>
      <c r="H67" s="657"/>
      <c r="I67" s="672">
        <f>SUM(I68:I72)</f>
        <v>577680</v>
      </c>
      <c r="J67" s="654"/>
      <c r="K67" s="520"/>
    </row>
    <row r="68" spans="1:11" s="521" customFormat="1" ht="80.25" customHeight="1" x14ac:dyDescent="0.3">
      <c r="A68" s="17" t="s">
        <v>633</v>
      </c>
      <c r="B68" s="17" t="s">
        <v>72</v>
      </c>
      <c r="C68" s="17" t="s">
        <v>16</v>
      </c>
      <c r="D68" s="25" t="s">
        <v>73</v>
      </c>
      <c r="E68" s="648" t="s">
        <v>638</v>
      </c>
      <c r="F68" s="649"/>
      <c r="G68" s="650"/>
      <c r="H68" s="650"/>
      <c r="I68" s="650">
        <v>64980</v>
      </c>
      <c r="J68" s="525"/>
      <c r="K68" s="520"/>
    </row>
    <row r="69" spans="1:11" s="521" customFormat="1" ht="37.5" customHeight="1" x14ac:dyDescent="0.3">
      <c r="A69" s="22" t="s">
        <v>318</v>
      </c>
      <c r="B69" s="22" t="s">
        <v>63</v>
      </c>
      <c r="C69" s="22" t="s">
        <v>64</v>
      </c>
      <c r="D69" s="232" t="s">
        <v>85</v>
      </c>
      <c r="E69" s="648"/>
      <c r="F69" s="649"/>
      <c r="G69" s="650"/>
      <c r="H69" s="650"/>
      <c r="I69" s="650">
        <v>140000</v>
      </c>
      <c r="J69" s="525"/>
      <c r="K69" s="520"/>
    </row>
    <row r="70" spans="1:11" s="521" customFormat="1" ht="37.5" customHeight="1" x14ac:dyDescent="0.3">
      <c r="A70" s="22" t="s">
        <v>628</v>
      </c>
      <c r="B70" s="22" t="s">
        <v>75</v>
      </c>
      <c r="C70" s="22" t="s">
        <v>76</v>
      </c>
      <c r="D70" s="329" t="s">
        <v>77</v>
      </c>
      <c r="E70" s="648"/>
      <c r="F70" s="649"/>
      <c r="G70" s="650"/>
      <c r="H70" s="650"/>
      <c r="I70" s="650">
        <v>265850</v>
      </c>
      <c r="J70" s="525"/>
      <c r="K70" s="520"/>
    </row>
    <row r="71" spans="1:11" s="521" customFormat="1" ht="37.5" customHeight="1" x14ac:dyDescent="0.3">
      <c r="A71" s="22" t="s">
        <v>630</v>
      </c>
      <c r="B71" s="22" t="s">
        <v>279</v>
      </c>
      <c r="C71" s="22" t="s">
        <v>280</v>
      </c>
      <c r="D71" s="18" t="s">
        <v>281</v>
      </c>
      <c r="E71" s="648"/>
      <c r="F71" s="649"/>
      <c r="G71" s="650"/>
      <c r="H71" s="650"/>
      <c r="I71" s="650">
        <v>74000</v>
      </c>
      <c r="J71" s="525"/>
      <c r="K71" s="520"/>
    </row>
    <row r="72" spans="1:11" s="521" customFormat="1" ht="37.5" customHeight="1" x14ac:dyDescent="0.3">
      <c r="A72" s="17" t="s">
        <v>631</v>
      </c>
      <c r="B72" s="17" t="s">
        <v>283</v>
      </c>
      <c r="C72" s="17" t="s">
        <v>284</v>
      </c>
      <c r="D72" s="331" t="s">
        <v>285</v>
      </c>
      <c r="E72" s="648"/>
      <c r="F72" s="649"/>
      <c r="G72" s="650"/>
      <c r="H72" s="650"/>
      <c r="I72" s="650">
        <v>32850</v>
      </c>
      <c r="J72" s="525"/>
      <c r="K72" s="520"/>
    </row>
    <row r="73" spans="1:11" s="521" customFormat="1" ht="58.5" customHeight="1" x14ac:dyDescent="0.3">
      <c r="A73" s="5" t="s">
        <v>453</v>
      </c>
      <c r="B73" s="300"/>
      <c r="C73" s="300"/>
      <c r="D73" s="29" t="s">
        <v>86</v>
      </c>
      <c r="E73" s="29"/>
      <c r="F73" s="656"/>
      <c r="G73" s="657"/>
      <c r="H73" s="657"/>
      <c r="I73" s="672">
        <f>SUM(I74)</f>
        <v>0</v>
      </c>
      <c r="J73" s="654"/>
      <c r="K73" s="520"/>
    </row>
    <row r="74" spans="1:11" s="521" customFormat="1" ht="59.25" customHeight="1" x14ac:dyDescent="0.3">
      <c r="A74" s="5" t="s">
        <v>454</v>
      </c>
      <c r="B74" s="300"/>
      <c r="C74" s="300"/>
      <c r="D74" s="29" t="s">
        <v>86</v>
      </c>
      <c r="E74" s="29"/>
      <c r="F74" s="656"/>
      <c r="G74" s="657"/>
      <c r="H74" s="657"/>
      <c r="I74" s="672">
        <f>SUM(I75:I77)</f>
        <v>0</v>
      </c>
      <c r="J74" s="654"/>
      <c r="K74" s="520"/>
    </row>
    <row r="75" spans="1:11" s="521" customFormat="1" ht="59.25" customHeight="1" x14ac:dyDescent="0.3">
      <c r="A75" s="612" t="s">
        <v>618</v>
      </c>
      <c r="B75" s="616" t="s">
        <v>40</v>
      </c>
      <c r="C75" s="616" t="s">
        <v>16</v>
      </c>
      <c r="D75" s="617" t="s">
        <v>41</v>
      </c>
      <c r="E75" s="618" t="s">
        <v>605</v>
      </c>
      <c r="F75" s="620"/>
      <c r="G75" s="620"/>
      <c r="H75" s="620"/>
      <c r="I75" s="619">
        <v>-181954</v>
      </c>
      <c r="J75" s="525"/>
      <c r="K75" s="520"/>
    </row>
    <row r="76" spans="1:11" s="521" customFormat="1" ht="60" customHeight="1" x14ac:dyDescent="0.3">
      <c r="A76" s="23"/>
      <c r="B76" s="64"/>
      <c r="C76" s="64"/>
      <c r="D76" s="92"/>
      <c r="E76" s="618" t="s">
        <v>607</v>
      </c>
      <c r="F76" s="615"/>
      <c r="G76" s="615"/>
      <c r="H76" s="615"/>
      <c r="I76" s="619">
        <v>132625</v>
      </c>
      <c r="J76" s="525"/>
      <c r="K76" s="520"/>
    </row>
    <row r="77" spans="1:11" s="521" customFormat="1" ht="41.25" customHeight="1" x14ac:dyDescent="0.3">
      <c r="A77" s="22" t="s">
        <v>634</v>
      </c>
      <c r="B77" s="22" t="s">
        <v>190</v>
      </c>
      <c r="C77" s="8" t="s">
        <v>191</v>
      </c>
      <c r="D77" s="232" t="s">
        <v>192</v>
      </c>
      <c r="E77" s="618"/>
      <c r="F77" s="540"/>
      <c r="G77" s="540"/>
      <c r="H77" s="540"/>
      <c r="I77" s="673">
        <v>49329</v>
      </c>
      <c r="J77" s="525"/>
      <c r="K77" s="520"/>
    </row>
    <row r="78" spans="1:11" s="515" customFormat="1" ht="63" customHeight="1" x14ac:dyDescent="0.3">
      <c r="A78" s="5" t="s">
        <v>32</v>
      </c>
      <c r="B78" s="5"/>
      <c r="C78" s="5"/>
      <c r="D78" s="6" t="s">
        <v>33</v>
      </c>
      <c r="E78" s="511"/>
      <c r="F78" s="512"/>
      <c r="G78" s="512"/>
      <c r="H78" s="512"/>
      <c r="I78" s="529">
        <f>SUM(I79)</f>
        <v>1216671</v>
      </c>
      <c r="J78" s="530"/>
      <c r="K78" s="514"/>
    </row>
    <row r="79" spans="1:11" s="515" customFormat="1" ht="65.25" customHeight="1" x14ac:dyDescent="0.3">
      <c r="A79" s="5" t="s">
        <v>34</v>
      </c>
      <c r="B79" s="5"/>
      <c r="C79" s="5"/>
      <c r="D79" s="6" t="s">
        <v>33</v>
      </c>
      <c r="E79" s="511"/>
      <c r="F79" s="512"/>
      <c r="G79" s="512"/>
      <c r="H79" s="512"/>
      <c r="I79" s="529">
        <f>SUM(I80:I89)</f>
        <v>1216671</v>
      </c>
      <c r="J79" s="530"/>
      <c r="K79" s="514"/>
    </row>
    <row r="80" spans="1:11" s="510" customFormat="1" ht="81.75" hidden="1" customHeight="1" x14ac:dyDescent="0.3">
      <c r="A80" s="15" t="s">
        <v>35</v>
      </c>
      <c r="B80" s="8" t="s">
        <v>36</v>
      </c>
      <c r="C80" s="8" t="s">
        <v>37</v>
      </c>
      <c r="D80" s="16" t="s">
        <v>38</v>
      </c>
      <c r="E80" s="9" t="s">
        <v>603</v>
      </c>
      <c r="F80" s="508"/>
      <c r="G80" s="508"/>
      <c r="H80" s="508"/>
      <c r="I80" s="533"/>
      <c r="J80" s="508"/>
      <c r="K80" s="531"/>
    </row>
    <row r="81" spans="1:14" s="510" customFormat="1" ht="47.25" hidden="1" customHeight="1" x14ac:dyDescent="0.3">
      <c r="A81" s="17" t="s">
        <v>39</v>
      </c>
      <c r="B81" s="17" t="s">
        <v>40</v>
      </c>
      <c r="C81" s="17" t="s">
        <v>16</v>
      </c>
      <c r="D81" s="18" t="s">
        <v>41</v>
      </c>
      <c r="E81" s="532" t="s">
        <v>604</v>
      </c>
      <c r="F81" s="508"/>
      <c r="G81" s="508"/>
      <c r="H81" s="508"/>
      <c r="I81" s="533"/>
      <c r="J81" s="508"/>
      <c r="K81" s="531"/>
    </row>
    <row r="82" spans="1:14" s="510" customFormat="1" ht="45" hidden="1" customHeight="1" x14ac:dyDescent="0.3">
      <c r="A82" s="19"/>
      <c r="B82" s="19"/>
      <c r="C82" s="19"/>
      <c r="D82" s="20"/>
      <c r="E82" s="532" t="s">
        <v>605</v>
      </c>
      <c r="F82" s="508"/>
      <c r="G82" s="508"/>
      <c r="H82" s="508"/>
      <c r="I82" s="533"/>
      <c r="J82" s="508"/>
      <c r="K82" s="531"/>
      <c r="N82" s="532"/>
    </row>
    <row r="83" spans="1:14" s="510" customFormat="1" ht="57" hidden="1" customHeight="1" x14ac:dyDescent="0.3">
      <c r="A83" s="19"/>
      <c r="B83" s="19"/>
      <c r="C83" s="19"/>
      <c r="D83" s="20"/>
      <c r="E83" s="532" t="s">
        <v>606</v>
      </c>
      <c r="F83" s="508"/>
      <c r="G83" s="508"/>
      <c r="H83" s="508"/>
      <c r="I83" s="533"/>
      <c r="J83" s="508"/>
      <c r="K83" s="531"/>
    </row>
    <row r="84" spans="1:14" s="510" customFormat="1" ht="63" hidden="1" customHeight="1" x14ac:dyDescent="0.3">
      <c r="A84" s="19"/>
      <c r="B84" s="19"/>
      <c r="C84" s="13"/>
      <c r="D84" s="14"/>
      <c r="E84" s="532" t="s">
        <v>607</v>
      </c>
      <c r="F84" s="508"/>
      <c r="G84" s="508"/>
      <c r="H84" s="508"/>
      <c r="I84" s="533"/>
      <c r="J84" s="508"/>
      <c r="K84" s="531"/>
    </row>
    <row r="85" spans="1:14" s="510" customFormat="1" ht="99.75" hidden="1" customHeight="1" x14ac:dyDescent="0.3">
      <c r="A85" s="19"/>
      <c r="B85" s="19"/>
      <c r="C85" s="13"/>
      <c r="D85" s="14"/>
      <c r="E85" s="532" t="s">
        <v>608</v>
      </c>
      <c r="F85" s="508"/>
      <c r="G85" s="508"/>
      <c r="H85" s="508"/>
      <c r="I85" s="533"/>
      <c r="J85" s="508"/>
      <c r="K85" s="531"/>
    </row>
    <row r="86" spans="1:14" s="510" customFormat="1" ht="41.25" hidden="1" customHeight="1" x14ac:dyDescent="0.3">
      <c r="A86" s="8" t="s">
        <v>42</v>
      </c>
      <c r="B86" s="8" t="s">
        <v>43</v>
      </c>
      <c r="C86" s="8" t="s">
        <v>16</v>
      </c>
      <c r="D86" s="9" t="s">
        <v>44</v>
      </c>
      <c r="E86" s="532" t="s">
        <v>609</v>
      </c>
      <c r="F86" s="508"/>
      <c r="G86" s="508"/>
      <c r="H86" s="508"/>
      <c r="I86" s="533"/>
      <c r="J86" s="508"/>
      <c r="K86" s="531"/>
    </row>
    <row r="87" spans="1:14" s="510" customFormat="1" ht="57.75" hidden="1" customHeight="1" x14ac:dyDescent="0.3">
      <c r="A87" s="17"/>
      <c r="B87" s="17"/>
      <c r="C87" s="17"/>
      <c r="D87" s="18"/>
      <c r="E87" s="532" t="s">
        <v>610</v>
      </c>
      <c r="F87" s="508"/>
      <c r="G87" s="508"/>
      <c r="H87" s="508"/>
      <c r="I87" s="533"/>
      <c r="J87" s="508"/>
      <c r="K87" s="531"/>
    </row>
    <row r="88" spans="1:14" s="510" customFormat="1" ht="44.25" hidden="1" customHeight="1" x14ac:dyDescent="0.3">
      <c r="A88" s="8" t="s">
        <v>45</v>
      </c>
      <c r="B88" s="8" t="s">
        <v>26</v>
      </c>
      <c r="C88" s="8" t="s">
        <v>16</v>
      </c>
      <c r="D88" s="9" t="s">
        <v>27</v>
      </c>
      <c r="E88" s="508"/>
      <c r="F88" s="508"/>
      <c r="G88" s="508"/>
      <c r="H88" s="508"/>
      <c r="I88" s="533"/>
      <c r="J88" s="508"/>
      <c r="K88" s="531"/>
    </row>
    <row r="89" spans="1:14" s="660" customFormat="1" ht="33" customHeight="1" x14ac:dyDescent="0.3">
      <c r="A89" s="7" t="s">
        <v>234</v>
      </c>
      <c r="B89" s="8" t="s">
        <v>50</v>
      </c>
      <c r="C89" s="8" t="s">
        <v>16</v>
      </c>
      <c r="D89" s="9" t="s">
        <v>51</v>
      </c>
      <c r="E89" s="658"/>
      <c r="F89" s="658"/>
      <c r="G89" s="658"/>
      <c r="H89" s="658"/>
      <c r="I89" s="533">
        <v>1216671</v>
      </c>
      <c r="J89" s="658"/>
      <c r="K89" s="659"/>
    </row>
    <row r="90" spans="1:14" s="538" customFormat="1" ht="58.5" hidden="1" customHeight="1" x14ac:dyDescent="0.3">
      <c r="A90" s="5" t="s">
        <v>450</v>
      </c>
      <c r="B90" s="576"/>
      <c r="C90" s="576"/>
      <c r="D90" s="29" t="s">
        <v>87</v>
      </c>
      <c r="E90" s="534"/>
      <c r="F90" s="534"/>
      <c r="G90" s="534"/>
      <c r="H90" s="534"/>
      <c r="I90" s="664">
        <f>SUM(I91)</f>
        <v>0</v>
      </c>
      <c r="J90" s="577"/>
      <c r="K90" s="537"/>
    </row>
    <row r="91" spans="1:14" s="538" customFormat="1" ht="59.25" hidden="1" customHeight="1" x14ac:dyDescent="0.3">
      <c r="A91" s="5" t="s">
        <v>451</v>
      </c>
      <c r="B91" s="576"/>
      <c r="C91" s="576"/>
      <c r="D91" s="29" t="s">
        <v>87</v>
      </c>
      <c r="E91" s="534"/>
      <c r="F91" s="534"/>
      <c r="G91" s="534"/>
      <c r="H91" s="534"/>
      <c r="I91" s="664">
        <f>SUM(I92)</f>
        <v>0</v>
      </c>
      <c r="J91" s="577"/>
      <c r="K91" s="537"/>
    </row>
    <row r="92" spans="1:14" s="557" customFormat="1" ht="43.5" hidden="1" customHeight="1" x14ac:dyDescent="0.3">
      <c r="A92" s="22" t="s">
        <v>452</v>
      </c>
      <c r="B92" s="22" t="s">
        <v>63</v>
      </c>
      <c r="C92" s="22" t="s">
        <v>64</v>
      </c>
      <c r="D92" s="578" t="s">
        <v>85</v>
      </c>
      <c r="E92" s="540"/>
      <c r="F92" s="540"/>
      <c r="G92" s="540"/>
      <c r="H92" s="540"/>
      <c r="I92" s="665"/>
      <c r="J92" s="28"/>
      <c r="K92" s="556"/>
    </row>
    <row r="93" spans="1:14" s="557" customFormat="1" ht="47.25" customHeight="1" x14ac:dyDescent="0.3">
      <c r="A93" s="5" t="s">
        <v>322</v>
      </c>
      <c r="B93" s="347"/>
      <c r="C93" s="347"/>
      <c r="D93" s="29" t="s">
        <v>89</v>
      </c>
      <c r="E93" s="560"/>
      <c r="F93" s="560"/>
      <c r="G93" s="560"/>
      <c r="H93" s="560"/>
      <c r="I93" s="674">
        <f>SUM(I94)</f>
        <v>264000</v>
      </c>
      <c r="J93" s="561"/>
      <c r="K93" s="556"/>
    </row>
    <row r="94" spans="1:14" s="557" customFormat="1" ht="48.75" customHeight="1" x14ac:dyDescent="0.3">
      <c r="A94" s="5" t="s">
        <v>323</v>
      </c>
      <c r="B94" s="347"/>
      <c r="C94" s="347"/>
      <c r="D94" s="29" t="s">
        <v>89</v>
      </c>
      <c r="E94" s="560"/>
      <c r="F94" s="560"/>
      <c r="G94" s="560"/>
      <c r="H94" s="560"/>
      <c r="I94" s="674">
        <f>SUM(I95)</f>
        <v>264000</v>
      </c>
      <c r="J94" s="561"/>
      <c r="K94" s="556"/>
    </row>
    <row r="95" spans="1:14" s="557" customFormat="1" ht="42.75" customHeight="1" x14ac:dyDescent="0.3">
      <c r="A95" s="22" t="s">
        <v>637</v>
      </c>
      <c r="B95" s="22" t="s">
        <v>636</v>
      </c>
      <c r="C95" s="22" t="s">
        <v>19</v>
      </c>
      <c r="D95" s="232" t="s">
        <v>635</v>
      </c>
      <c r="E95" s="540"/>
      <c r="F95" s="540"/>
      <c r="G95" s="540"/>
      <c r="H95" s="540"/>
      <c r="I95" s="675">
        <v>264000</v>
      </c>
      <c r="J95" s="28"/>
      <c r="K95" s="556"/>
    </row>
    <row r="96" spans="1:14" s="538" customFormat="1" ht="42.75" customHeight="1" x14ac:dyDescent="0.3">
      <c r="A96" s="579"/>
      <c r="B96" s="579"/>
      <c r="C96" s="580"/>
      <c r="D96" s="581" t="s">
        <v>619</v>
      </c>
      <c r="E96" s="582"/>
      <c r="F96" s="583"/>
      <c r="G96" s="582"/>
      <c r="H96" s="582"/>
      <c r="I96" s="676">
        <f>SUM(I24,I61,I67,I74,I79,I91,I94)</f>
        <v>2394916</v>
      </c>
      <c r="J96" s="584"/>
      <c r="K96" s="537"/>
    </row>
    <row r="97" spans="1:11" ht="47.25" customHeight="1" x14ac:dyDescent="0.3">
      <c r="A97" s="585"/>
      <c r="B97" s="585"/>
      <c r="C97" s="585"/>
      <c r="D97" s="504"/>
      <c r="E97" s="504"/>
      <c r="F97" s="504"/>
      <c r="G97" s="504"/>
      <c r="H97" s="504"/>
      <c r="I97" s="662"/>
      <c r="J97" s="504"/>
      <c r="K97" s="504"/>
    </row>
    <row r="98" spans="1:11" ht="40.5" customHeight="1" x14ac:dyDescent="0.3">
      <c r="A98" s="585"/>
      <c r="B98" s="585"/>
      <c r="C98" s="585"/>
      <c r="D98" s="586"/>
      <c r="E98" s="586"/>
      <c r="F98" s="586"/>
      <c r="G98" s="586"/>
      <c r="H98" s="586"/>
      <c r="I98" s="677"/>
      <c r="J98" s="501"/>
      <c r="K98" s="501"/>
    </row>
    <row r="99" spans="1:11" ht="18.75" x14ac:dyDescent="0.3">
      <c r="A99" s="585"/>
      <c r="B99" s="585"/>
      <c r="C99" s="585"/>
      <c r="D99" s="504"/>
      <c r="E99" s="504"/>
      <c r="F99" s="504"/>
      <c r="G99" s="504"/>
      <c r="H99" s="504"/>
      <c r="I99" s="677"/>
      <c r="J99" s="501"/>
      <c r="K99" s="501"/>
    </row>
    <row r="100" spans="1:11" ht="20.25" x14ac:dyDescent="0.3">
      <c r="A100" s="587"/>
      <c r="B100" s="587"/>
      <c r="C100" s="587"/>
      <c r="D100" s="588"/>
      <c r="E100" s="588"/>
      <c r="F100" s="588"/>
      <c r="G100" s="588"/>
      <c r="H100" s="588"/>
      <c r="I100" s="677"/>
      <c r="J100" s="501"/>
      <c r="K100" s="501"/>
    </row>
    <row r="101" spans="1:11" ht="15.75" x14ac:dyDescent="0.25">
      <c r="I101" s="677"/>
      <c r="J101" s="501"/>
      <c r="K101" s="501"/>
    </row>
    <row r="105" spans="1:11" ht="15.75" x14ac:dyDescent="0.2">
      <c r="E105" s="589"/>
      <c r="F105" s="590"/>
      <c r="G105" s="591"/>
      <c r="H105" s="591"/>
    </row>
    <row r="106" spans="1:11" x14ac:dyDescent="0.2">
      <c r="E106" s="589"/>
      <c r="F106" s="592"/>
      <c r="G106" s="591"/>
      <c r="H106" s="591"/>
    </row>
    <row r="107" spans="1:11" x14ac:dyDescent="0.2">
      <c r="E107" s="591"/>
      <c r="F107" s="591"/>
      <c r="G107" s="591"/>
      <c r="H107" s="591"/>
    </row>
  </sheetData>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5  </oddHeader>
  </headerFooter>
  <colBreaks count="1" manualBreakCount="1">
    <brk id="10" max="10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102"/>
  <sheetViews>
    <sheetView view="pageBreakPreview" topLeftCell="C53" zoomScaleNormal="112" zoomScaleSheetLayoutView="100" workbookViewId="0">
      <selection activeCell="K68" sqref="K1:K1048576"/>
    </sheetView>
  </sheetViews>
  <sheetFormatPr defaultColWidth="9.140625" defaultRowHeight="12.75" x14ac:dyDescent="0.2"/>
  <cols>
    <col min="1" max="1" width="13.5703125" style="1" customWidth="1"/>
    <col min="2" max="2" width="11.85546875" style="1" customWidth="1"/>
    <col min="3" max="3" width="10.85546875" style="1" customWidth="1"/>
    <col min="4" max="4" width="43.140625" style="1" customWidth="1"/>
    <col min="5" max="5" width="41.28515625" style="1" customWidth="1"/>
    <col min="6" max="6" width="22.85546875" style="196" customWidth="1"/>
    <col min="7" max="7" width="17.5703125" style="197" customWidth="1"/>
    <col min="8" max="8" width="16.85546875" style="198" customWidth="1"/>
    <col min="9" max="10" width="16.7109375" style="1" customWidth="1"/>
    <col min="11" max="11" width="18.28515625" style="1" hidden="1" customWidth="1"/>
    <col min="12" max="12" width="17.28515625" style="1" customWidth="1"/>
    <col min="13" max="13" width="16" style="1" customWidth="1"/>
    <col min="14" max="16384" width="9.140625" style="1"/>
  </cols>
  <sheetData>
    <row r="4" spans="1:13" ht="57" customHeight="1" x14ac:dyDescent="0.2"/>
    <row r="5" spans="1:13" ht="16.350000000000001" customHeight="1" x14ac:dyDescent="0.3">
      <c r="D5" s="821"/>
      <c r="E5" s="821"/>
      <c r="F5" s="821"/>
      <c r="G5" s="821"/>
      <c r="H5" s="821"/>
      <c r="I5" s="821"/>
    </row>
    <row r="6" spans="1:13" ht="18.75" x14ac:dyDescent="0.3">
      <c r="D6" s="822"/>
      <c r="E6" s="822"/>
      <c r="F6" s="822"/>
      <c r="G6" s="822"/>
      <c r="H6" s="822"/>
      <c r="I6" s="822"/>
      <c r="J6" s="822"/>
    </row>
    <row r="7" spans="1:13" ht="16.899999999999999" customHeight="1" x14ac:dyDescent="0.3">
      <c r="D7" s="199"/>
      <c r="E7" s="199"/>
      <c r="F7" s="200"/>
      <c r="G7" s="201"/>
      <c r="H7" s="199"/>
      <c r="I7" s="199"/>
      <c r="J7" s="199"/>
    </row>
    <row r="8" spans="1:13" ht="27" customHeight="1" x14ac:dyDescent="0.3">
      <c r="A8" s="202" t="s">
        <v>6</v>
      </c>
      <c r="D8" s="199"/>
      <c r="E8" s="199"/>
      <c r="F8" s="200"/>
      <c r="G8" s="201"/>
      <c r="H8" s="199"/>
      <c r="I8" s="199"/>
      <c r="J8" s="199"/>
    </row>
    <row r="9" spans="1:13" ht="17.45" customHeight="1" x14ac:dyDescent="0.3">
      <c r="A9" s="203" t="s">
        <v>5</v>
      </c>
      <c r="D9" s="199"/>
      <c r="E9" s="199"/>
      <c r="F9" s="200"/>
      <c r="G9" s="201"/>
      <c r="H9" s="199"/>
      <c r="I9" s="199"/>
      <c r="J9" s="204" t="s">
        <v>368</v>
      </c>
    </row>
    <row r="10" spans="1:13" ht="9.6" customHeight="1" x14ac:dyDescent="0.3">
      <c r="E10" s="205"/>
      <c r="F10" s="200"/>
      <c r="G10" s="201"/>
      <c r="H10" s="206"/>
    </row>
    <row r="11" spans="1:13" s="207" customFormat="1" ht="27" customHeight="1" x14ac:dyDescent="0.2">
      <c r="A11" s="823" t="s">
        <v>369</v>
      </c>
      <c r="B11" s="823" t="s">
        <v>370</v>
      </c>
      <c r="C11" s="823" t="s">
        <v>11</v>
      </c>
      <c r="D11" s="824" t="s">
        <v>371</v>
      </c>
      <c r="E11" s="825" t="s">
        <v>372</v>
      </c>
      <c r="F11" s="825" t="s">
        <v>373</v>
      </c>
      <c r="G11" s="826" t="s">
        <v>4</v>
      </c>
      <c r="H11" s="827" t="s">
        <v>1</v>
      </c>
      <c r="I11" s="819" t="s">
        <v>2</v>
      </c>
      <c r="J11" s="820"/>
    </row>
    <row r="12" spans="1:13" s="207" customFormat="1" ht="104.25" customHeight="1" x14ac:dyDescent="0.2">
      <c r="A12" s="741"/>
      <c r="B12" s="741"/>
      <c r="C12" s="741"/>
      <c r="D12" s="741"/>
      <c r="E12" s="741"/>
      <c r="F12" s="764"/>
      <c r="G12" s="741"/>
      <c r="H12" s="741"/>
      <c r="I12" s="208" t="s">
        <v>328</v>
      </c>
      <c r="J12" s="209" t="s">
        <v>94</v>
      </c>
    </row>
    <row r="13" spans="1:13" s="212" customFormat="1" ht="15.75" customHeight="1" x14ac:dyDescent="0.2">
      <c r="A13" s="210">
        <v>1</v>
      </c>
      <c r="B13" s="210">
        <v>2</v>
      </c>
      <c r="C13" s="210">
        <v>3</v>
      </c>
      <c r="D13" s="210">
        <v>4</v>
      </c>
      <c r="E13" s="211">
        <v>5</v>
      </c>
      <c r="F13" s="211">
        <v>6</v>
      </c>
      <c r="G13" s="211">
        <v>7</v>
      </c>
      <c r="H13" s="211">
        <v>8</v>
      </c>
      <c r="I13" s="210">
        <v>9</v>
      </c>
      <c r="J13" s="211">
        <v>10</v>
      </c>
    </row>
    <row r="14" spans="1:13" ht="44.25" customHeight="1" x14ac:dyDescent="0.3">
      <c r="A14" s="213" t="s">
        <v>13</v>
      </c>
      <c r="B14" s="213"/>
      <c r="C14" s="213"/>
      <c r="D14" s="214" t="s">
        <v>14</v>
      </c>
      <c r="E14" s="215"/>
      <c r="F14" s="216"/>
      <c r="G14" s="686">
        <f>SUM(G15)</f>
        <v>35657</v>
      </c>
      <c r="H14" s="686">
        <f t="shared" ref="H14:J14" si="0">SUM(H15)</f>
        <v>35657</v>
      </c>
      <c r="I14" s="686">
        <f t="shared" si="0"/>
        <v>0</v>
      </c>
      <c r="J14" s="686">
        <f t="shared" si="0"/>
        <v>0</v>
      </c>
      <c r="L14" s="3"/>
      <c r="M14" s="3"/>
    </row>
    <row r="15" spans="1:13" ht="41.25" customHeight="1" x14ac:dyDescent="0.3">
      <c r="A15" s="213" t="s">
        <v>15</v>
      </c>
      <c r="B15" s="213"/>
      <c r="C15" s="213"/>
      <c r="D15" s="214" t="s">
        <v>14</v>
      </c>
      <c r="E15" s="215"/>
      <c r="F15" s="216"/>
      <c r="G15" s="686">
        <f>SUM(G16:G52)</f>
        <v>35657</v>
      </c>
      <c r="H15" s="686">
        <f t="shared" ref="H15:J15" si="1">SUM(H16:H52)</f>
        <v>35657</v>
      </c>
      <c r="I15" s="686">
        <f t="shared" si="1"/>
        <v>0</v>
      </c>
      <c r="J15" s="686">
        <f t="shared" si="1"/>
        <v>0</v>
      </c>
      <c r="K15" s="217">
        <f>SUM(H14:I14)</f>
        <v>35657</v>
      </c>
    </row>
    <row r="16" spans="1:13" s="221" customFormat="1" ht="91.5" hidden="1" customHeight="1" x14ac:dyDescent="0.3">
      <c r="A16" s="13" t="s">
        <v>106</v>
      </c>
      <c r="B16" s="13" t="s">
        <v>29</v>
      </c>
      <c r="C16" s="13" t="s">
        <v>107</v>
      </c>
      <c r="D16" s="24" t="s">
        <v>108</v>
      </c>
      <c r="E16" s="218" t="s">
        <v>374</v>
      </c>
      <c r="F16" s="219" t="s">
        <v>375</v>
      </c>
      <c r="G16" s="286">
        <f t="shared" ref="G16:G52" si="2">SUM(H16:I16)</f>
        <v>0</v>
      </c>
      <c r="H16" s="688"/>
      <c r="I16" s="688"/>
      <c r="J16" s="688"/>
      <c r="K16" s="220"/>
    </row>
    <row r="17" spans="1:11" s="221" customFormat="1" ht="41.25" hidden="1" customHeight="1" x14ac:dyDescent="0.3">
      <c r="A17" s="13" t="s">
        <v>21</v>
      </c>
      <c r="B17" s="13" t="s">
        <v>22</v>
      </c>
      <c r="C17" s="13" t="s">
        <v>23</v>
      </c>
      <c r="D17" s="92" t="s">
        <v>24</v>
      </c>
      <c r="E17" s="222" t="s">
        <v>376</v>
      </c>
      <c r="F17" s="219" t="s">
        <v>377</v>
      </c>
      <c r="G17" s="286">
        <f t="shared" si="2"/>
        <v>0</v>
      </c>
      <c r="H17" s="684"/>
      <c r="I17" s="688"/>
      <c r="J17" s="688"/>
      <c r="K17" s="220"/>
    </row>
    <row r="18" spans="1:11" s="224" customFormat="1" ht="38.25" hidden="1" customHeight="1" x14ac:dyDescent="0.3">
      <c r="A18" s="223" t="s">
        <v>118</v>
      </c>
      <c r="B18" s="223" t="s">
        <v>119</v>
      </c>
      <c r="C18" s="223" t="s">
        <v>120</v>
      </c>
      <c r="D18" s="87" t="s">
        <v>121</v>
      </c>
      <c r="E18" s="222" t="s">
        <v>376</v>
      </c>
      <c r="F18" s="219" t="s">
        <v>377</v>
      </c>
      <c r="G18" s="286">
        <f t="shared" si="2"/>
        <v>0</v>
      </c>
      <c r="H18" s="689"/>
      <c r="I18" s="690"/>
      <c r="J18" s="691"/>
    </row>
    <row r="19" spans="1:11" s="225" customFormat="1" ht="40.5" hidden="1" customHeight="1" x14ac:dyDescent="0.3">
      <c r="A19" s="13" t="s">
        <v>122</v>
      </c>
      <c r="B19" s="13" t="s">
        <v>123</v>
      </c>
      <c r="C19" s="13" t="s">
        <v>120</v>
      </c>
      <c r="D19" s="24" t="s">
        <v>124</v>
      </c>
      <c r="E19" s="222" t="s">
        <v>376</v>
      </c>
      <c r="F19" s="219" t="s">
        <v>377</v>
      </c>
      <c r="G19" s="286">
        <f t="shared" si="2"/>
        <v>0</v>
      </c>
      <c r="H19" s="689"/>
      <c r="I19" s="690"/>
      <c r="J19" s="692"/>
    </row>
    <row r="20" spans="1:11" s="225" customFormat="1" ht="46.5" hidden="1" customHeight="1" x14ac:dyDescent="0.3">
      <c r="A20" s="223" t="s">
        <v>122</v>
      </c>
      <c r="B20" s="223" t="s">
        <v>123</v>
      </c>
      <c r="C20" s="223" t="s">
        <v>120</v>
      </c>
      <c r="D20" s="24" t="s">
        <v>124</v>
      </c>
      <c r="E20" s="222" t="s">
        <v>376</v>
      </c>
      <c r="F20" s="219" t="s">
        <v>377</v>
      </c>
      <c r="G20" s="286">
        <f t="shared" si="2"/>
        <v>0</v>
      </c>
      <c r="H20" s="689"/>
      <c r="I20" s="684"/>
      <c r="J20" s="692"/>
    </row>
    <row r="21" spans="1:11" s="227" customFormat="1" ht="36.75" hidden="1" customHeight="1" x14ac:dyDescent="0.3">
      <c r="A21" s="223" t="s">
        <v>126</v>
      </c>
      <c r="B21" s="223" t="s">
        <v>127</v>
      </c>
      <c r="C21" s="223" t="s">
        <v>120</v>
      </c>
      <c r="D21" s="226" t="s">
        <v>128</v>
      </c>
      <c r="E21" s="222" t="s">
        <v>376</v>
      </c>
      <c r="F21" s="219" t="s">
        <v>377</v>
      </c>
      <c r="G21" s="286">
        <f t="shared" si="2"/>
        <v>0</v>
      </c>
      <c r="H21" s="689"/>
      <c r="I21" s="684"/>
      <c r="J21" s="692"/>
    </row>
    <row r="22" spans="1:11" s="111" customFormat="1" ht="39.75" hidden="1" customHeight="1" x14ac:dyDescent="0.3">
      <c r="A22" s="223" t="s">
        <v>129</v>
      </c>
      <c r="B22" s="223" t="s">
        <v>130</v>
      </c>
      <c r="C22" s="223" t="s">
        <v>120</v>
      </c>
      <c r="D22" s="226" t="s">
        <v>131</v>
      </c>
      <c r="E22" s="222" t="s">
        <v>376</v>
      </c>
      <c r="F22" s="219" t="s">
        <v>377</v>
      </c>
      <c r="G22" s="286">
        <f t="shared" si="2"/>
        <v>0</v>
      </c>
      <c r="H22" s="286"/>
      <c r="I22" s="684"/>
      <c r="J22" s="693"/>
    </row>
    <row r="23" spans="1:11" s="111" customFormat="1" ht="58.5" hidden="1" customHeight="1" x14ac:dyDescent="0.3">
      <c r="A23" s="223" t="s">
        <v>133</v>
      </c>
      <c r="B23" s="223" t="s">
        <v>134</v>
      </c>
      <c r="C23" s="223" t="s">
        <v>135</v>
      </c>
      <c r="D23" s="95" t="s">
        <v>136</v>
      </c>
      <c r="E23" s="218" t="s">
        <v>378</v>
      </c>
      <c r="F23" s="219" t="s">
        <v>379</v>
      </c>
      <c r="G23" s="286">
        <f t="shared" si="2"/>
        <v>0</v>
      </c>
      <c r="H23" s="286"/>
      <c r="I23" s="684"/>
      <c r="J23" s="693"/>
    </row>
    <row r="24" spans="1:11" s="228" customFormat="1" ht="58.5" hidden="1" customHeight="1" x14ac:dyDescent="0.3">
      <c r="A24" s="13" t="s">
        <v>137</v>
      </c>
      <c r="B24" s="13" t="s">
        <v>138</v>
      </c>
      <c r="C24" s="13" t="s">
        <v>135</v>
      </c>
      <c r="D24" s="98" t="s">
        <v>139</v>
      </c>
      <c r="E24" s="218" t="s">
        <v>378</v>
      </c>
      <c r="F24" s="219" t="s">
        <v>379</v>
      </c>
      <c r="G24" s="286">
        <f t="shared" si="2"/>
        <v>0</v>
      </c>
      <c r="H24" s="689"/>
      <c r="I24" s="684"/>
      <c r="J24" s="694"/>
    </row>
    <row r="25" spans="1:11" s="224" customFormat="1" ht="45" hidden="1" customHeight="1" x14ac:dyDescent="0.3">
      <c r="A25" s="229" t="s">
        <v>380</v>
      </c>
      <c r="B25" s="223" t="s">
        <v>381</v>
      </c>
      <c r="C25" s="229" t="s">
        <v>135</v>
      </c>
      <c r="D25" s="226" t="s">
        <v>382</v>
      </c>
      <c r="E25" s="218" t="s">
        <v>383</v>
      </c>
      <c r="F25" s="219" t="s">
        <v>384</v>
      </c>
      <c r="G25" s="286">
        <f t="shared" si="2"/>
        <v>0</v>
      </c>
      <c r="H25" s="695"/>
      <c r="I25" s="696"/>
      <c r="J25" s="693"/>
    </row>
    <row r="26" spans="1:11" ht="59.25" hidden="1" customHeight="1" x14ac:dyDescent="0.3">
      <c r="A26" s="7" t="s">
        <v>143</v>
      </c>
      <c r="B26" s="7" t="s">
        <v>144</v>
      </c>
      <c r="C26" s="7" t="s">
        <v>135</v>
      </c>
      <c r="D26" s="237" t="s">
        <v>145</v>
      </c>
      <c r="E26" s="236" t="s">
        <v>378</v>
      </c>
      <c r="F26" s="119" t="s">
        <v>379</v>
      </c>
      <c r="G26" s="596">
        <f t="shared" si="2"/>
        <v>0</v>
      </c>
      <c r="H26" s="597"/>
      <c r="I26" s="685"/>
      <c r="J26" s="697"/>
    </row>
    <row r="27" spans="1:11" ht="96" hidden="1" customHeight="1" x14ac:dyDescent="0.3">
      <c r="A27" s="271" t="s">
        <v>146</v>
      </c>
      <c r="B27" s="7" t="s">
        <v>147</v>
      </c>
      <c r="C27" s="271" t="s">
        <v>135</v>
      </c>
      <c r="D27" s="151" t="s">
        <v>148</v>
      </c>
      <c r="E27" s="236" t="s">
        <v>385</v>
      </c>
      <c r="F27" s="119" t="s">
        <v>386</v>
      </c>
      <c r="G27" s="596">
        <f t="shared" si="2"/>
        <v>0</v>
      </c>
      <c r="H27" s="596"/>
      <c r="I27" s="685"/>
      <c r="J27" s="697"/>
    </row>
    <row r="28" spans="1:11" ht="44.25" hidden="1" customHeight="1" x14ac:dyDescent="0.3">
      <c r="A28" s="7" t="s">
        <v>149</v>
      </c>
      <c r="B28" s="7" t="s">
        <v>150</v>
      </c>
      <c r="C28" s="7" t="s">
        <v>151</v>
      </c>
      <c r="D28" s="151" t="s">
        <v>152</v>
      </c>
      <c r="E28" s="236"/>
      <c r="F28" s="119"/>
      <c r="G28" s="596">
        <f t="shared" si="2"/>
        <v>0</v>
      </c>
      <c r="H28" s="596"/>
      <c r="I28" s="685"/>
      <c r="J28" s="697"/>
    </row>
    <row r="29" spans="1:11" ht="57.75" hidden="1" customHeight="1" x14ac:dyDescent="0.3">
      <c r="A29" s="7" t="s">
        <v>153</v>
      </c>
      <c r="B29" s="7" t="s">
        <v>154</v>
      </c>
      <c r="C29" s="7" t="s">
        <v>37</v>
      </c>
      <c r="D29" s="115" t="s">
        <v>155</v>
      </c>
      <c r="E29" s="232" t="s">
        <v>387</v>
      </c>
      <c r="F29" s="119" t="s">
        <v>388</v>
      </c>
      <c r="G29" s="596">
        <f t="shared" si="2"/>
        <v>0</v>
      </c>
      <c r="H29" s="597"/>
      <c r="I29" s="685"/>
      <c r="J29" s="698"/>
    </row>
    <row r="30" spans="1:11" s="234" customFormat="1" ht="57" hidden="1" customHeight="1" x14ac:dyDescent="0.3">
      <c r="A30" s="7" t="s">
        <v>156</v>
      </c>
      <c r="B30" s="7" t="s">
        <v>157</v>
      </c>
      <c r="C30" s="272" t="s">
        <v>37</v>
      </c>
      <c r="D30" s="115" t="s">
        <v>158</v>
      </c>
      <c r="E30" s="232" t="s">
        <v>387</v>
      </c>
      <c r="F30" s="119" t="s">
        <v>388</v>
      </c>
      <c r="G30" s="596">
        <f t="shared" si="2"/>
        <v>0</v>
      </c>
      <c r="H30" s="596"/>
      <c r="I30" s="685"/>
      <c r="J30" s="699"/>
    </row>
    <row r="31" spans="1:11" s="234" customFormat="1" ht="60" hidden="1" customHeight="1" x14ac:dyDescent="0.3">
      <c r="A31" s="8" t="s">
        <v>159</v>
      </c>
      <c r="B31" s="8" t="s">
        <v>160</v>
      </c>
      <c r="C31" s="107" t="s">
        <v>37</v>
      </c>
      <c r="D31" s="115" t="s">
        <v>161</v>
      </c>
      <c r="E31" s="232" t="s">
        <v>387</v>
      </c>
      <c r="F31" s="119" t="s">
        <v>388</v>
      </c>
      <c r="G31" s="596">
        <f t="shared" si="2"/>
        <v>0</v>
      </c>
      <c r="H31" s="596"/>
      <c r="I31" s="685"/>
      <c r="J31" s="699"/>
    </row>
    <row r="32" spans="1:11" s="225" customFormat="1" ht="80.25" hidden="1" customHeight="1" x14ac:dyDescent="0.3">
      <c r="A32" s="13" t="s">
        <v>175</v>
      </c>
      <c r="B32" s="13" t="s">
        <v>176</v>
      </c>
      <c r="C32" s="230" t="s">
        <v>167</v>
      </c>
      <c r="D32" s="231" t="s">
        <v>177</v>
      </c>
      <c r="E32" s="222" t="s">
        <v>389</v>
      </c>
      <c r="F32" s="219" t="s">
        <v>390</v>
      </c>
      <c r="G32" s="286">
        <f t="shared" si="2"/>
        <v>0</v>
      </c>
      <c r="H32" s="286"/>
      <c r="I32" s="286"/>
      <c r="J32" s="286"/>
    </row>
    <row r="33" spans="1:10" s="225" customFormat="1" ht="65.25" hidden="1" customHeight="1" x14ac:dyDescent="0.3">
      <c r="A33" s="15" t="s">
        <v>165</v>
      </c>
      <c r="B33" s="15" t="s">
        <v>166</v>
      </c>
      <c r="C33" s="15" t="s">
        <v>167</v>
      </c>
      <c r="D33" s="105" t="s">
        <v>168</v>
      </c>
      <c r="E33" s="232" t="s">
        <v>391</v>
      </c>
      <c r="F33" s="233" t="s">
        <v>392</v>
      </c>
      <c r="G33" s="596">
        <f t="shared" si="2"/>
        <v>0</v>
      </c>
      <c r="H33" s="596"/>
      <c r="I33" s="286"/>
      <c r="J33" s="286"/>
    </row>
    <row r="34" spans="1:10" s="234" customFormat="1" ht="54.75" hidden="1" customHeight="1" x14ac:dyDescent="0.3">
      <c r="A34" s="15" t="s">
        <v>169</v>
      </c>
      <c r="B34" s="15" t="s">
        <v>170</v>
      </c>
      <c r="C34" s="15" t="s">
        <v>167</v>
      </c>
      <c r="D34" s="105" t="s">
        <v>171</v>
      </c>
      <c r="E34" s="232" t="s">
        <v>391</v>
      </c>
      <c r="F34" s="233" t="s">
        <v>392</v>
      </c>
      <c r="G34" s="596">
        <f t="shared" si="2"/>
        <v>0</v>
      </c>
      <c r="H34" s="596"/>
      <c r="I34" s="596"/>
      <c r="J34" s="596"/>
    </row>
    <row r="35" spans="1:10" s="234" customFormat="1" ht="79.5" hidden="1" customHeight="1" x14ac:dyDescent="0.3">
      <c r="A35" s="7" t="s">
        <v>178</v>
      </c>
      <c r="B35" s="7" t="s">
        <v>179</v>
      </c>
      <c r="C35" s="7" t="s">
        <v>167</v>
      </c>
      <c r="D35" s="10" t="s">
        <v>180</v>
      </c>
      <c r="E35" s="232" t="s">
        <v>391</v>
      </c>
      <c r="F35" s="233" t="s">
        <v>392</v>
      </c>
      <c r="G35" s="596">
        <f t="shared" si="2"/>
        <v>0</v>
      </c>
      <c r="H35" s="596"/>
      <c r="I35" s="685"/>
      <c r="J35" s="685"/>
    </row>
    <row r="36" spans="1:10" s="234" customFormat="1" ht="79.5" hidden="1" customHeight="1" x14ac:dyDescent="0.3">
      <c r="A36" s="7" t="s">
        <v>178</v>
      </c>
      <c r="B36" s="7" t="s">
        <v>179</v>
      </c>
      <c r="C36" s="7" t="s">
        <v>167</v>
      </c>
      <c r="D36" s="10" t="s">
        <v>180</v>
      </c>
      <c r="E36" s="232" t="s">
        <v>393</v>
      </c>
      <c r="F36" s="233" t="s">
        <v>394</v>
      </c>
      <c r="G36" s="596">
        <f t="shared" si="2"/>
        <v>0</v>
      </c>
      <c r="H36" s="596"/>
      <c r="I36" s="685"/>
      <c r="J36" s="685"/>
    </row>
    <row r="37" spans="1:10" s="234" customFormat="1" ht="94.5" hidden="1" customHeight="1" x14ac:dyDescent="0.3">
      <c r="A37" s="8" t="s">
        <v>181</v>
      </c>
      <c r="B37" s="8" t="s">
        <v>182</v>
      </c>
      <c r="C37" s="8" t="s">
        <v>60</v>
      </c>
      <c r="D37" s="10" t="s">
        <v>183</v>
      </c>
      <c r="E37" s="232" t="s">
        <v>395</v>
      </c>
      <c r="F37" s="233" t="s">
        <v>396</v>
      </c>
      <c r="G37" s="596">
        <f t="shared" si="2"/>
        <v>0</v>
      </c>
      <c r="H37" s="596"/>
      <c r="I37" s="685"/>
      <c r="J37" s="685"/>
    </row>
    <row r="38" spans="1:10" s="235" customFormat="1" ht="75.75" hidden="1" customHeight="1" x14ac:dyDescent="0.3">
      <c r="A38" s="152" t="s">
        <v>188</v>
      </c>
      <c r="B38" s="17" t="s">
        <v>40</v>
      </c>
      <c r="C38" s="17" t="s">
        <v>16</v>
      </c>
      <c r="D38" s="18" t="s">
        <v>41</v>
      </c>
      <c r="E38" s="232" t="s">
        <v>397</v>
      </c>
      <c r="F38" s="233" t="s">
        <v>398</v>
      </c>
      <c r="G38" s="596">
        <f t="shared" si="2"/>
        <v>0</v>
      </c>
      <c r="H38" s="596"/>
      <c r="I38" s="685"/>
      <c r="J38" s="685"/>
    </row>
    <row r="39" spans="1:10" s="235" customFormat="1" ht="45" hidden="1" customHeight="1" x14ac:dyDescent="0.3">
      <c r="A39" s="8" t="s">
        <v>365</v>
      </c>
      <c r="B39" s="8" t="s">
        <v>366</v>
      </c>
      <c r="C39" s="8" t="s">
        <v>16</v>
      </c>
      <c r="D39" s="9" t="s">
        <v>367</v>
      </c>
      <c r="E39" s="232" t="s">
        <v>376</v>
      </c>
      <c r="F39" s="119" t="s">
        <v>377</v>
      </c>
      <c r="G39" s="596">
        <f t="shared" si="2"/>
        <v>0</v>
      </c>
      <c r="H39" s="596"/>
      <c r="I39" s="685"/>
      <c r="J39" s="685"/>
    </row>
    <row r="40" spans="1:10" s="235" customFormat="1" ht="90.75" customHeight="1" x14ac:dyDescent="0.3">
      <c r="A40" s="8" t="s">
        <v>184</v>
      </c>
      <c r="B40" s="8" t="s">
        <v>185</v>
      </c>
      <c r="C40" s="8" t="s">
        <v>186</v>
      </c>
      <c r="D40" s="10" t="s">
        <v>187</v>
      </c>
      <c r="E40" s="232" t="s">
        <v>460</v>
      </c>
      <c r="F40" s="233" t="s">
        <v>461</v>
      </c>
      <c r="G40" s="596">
        <f t="shared" si="2"/>
        <v>35657</v>
      </c>
      <c r="H40" s="596">
        <v>35657</v>
      </c>
      <c r="I40" s="685"/>
      <c r="J40" s="685"/>
    </row>
    <row r="41" spans="1:10" s="235" customFormat="1" ht="51.75" hidden="1" customHeight="1" x14ac:dyDescent="0.3">
      <c r="A41" s="8" t="s">
        <v>25</v>
      </c>
      <c r="B41" s="8" t="s">
        <v>26</v>
      </c>
      <c r="C41" s="8" t="s">
        <v>16</v>
      </c>
      <c r="D41" s="9" t="s">
        <v>27</v>
      </c>
      <c r="E41" s="232" t="s">
        <v>399</v>
      </c>
      <c r="F41" s="119" t="s">
        <v>400</v>
      </c>
      <c r="G41" s="596">
        <f t="shared" si="2"/>
        <v>0</v>
      </c>
      <c r="H41" s="596"/>
      <c r="I41" s="685"/>
      <c r="J41" s="685"/>
    </row>
    <row r="42" spans="1:10" ht="63" hidden="1" customHeight="1" x14ac:dyDescent="0.3">
      <c r="A42" s="8" t="s">
        <v>17</v>
      </c>
      <c r="B42" s="8" t="s">
        <v>18</v>
      </c>
      <c r="C42" s="8" t="s">
        <v>19</v>
      </c>
      <c r="D42" s="10" t="s">
        <v>20</v>
      </c>
      <c r="E42" s="236" t="s">
        <v>401</v>
      </c>
      <c r="F42" s="119" t="s">
        <v>402</v>
      </c>
      <c r="G42" s="596">
        <f t="shared" si="2"/>
        <v>0</v>
      </c>
      <c r="H42" s="597"/>
      <c r="I42" s="685"/>
      <c r="J42" s="685"/>
    </row>
    <row r="43" spans="1:10" s="2" customFormat="1" ht="75" hidden="1" customHeight="1" x14ac:dyDescent="0.3">
      <c r="A43" s="8" t="s">
        <v>189</v>
      </c>
      <c r="B43" s="8" t="s">
        <v>190</v>
      </c>
      <c r="C43" s="8" t="s">
        <v>191</v>
      </c>
      <c r="D43" s="9" t="s">
        <v>192</v>
      </c>
      <c r="E43" s="232" t="s">
        <v>391</v>
      </c>
      <c r="F43" s="233" t="s">
        <v>392</v>
      </c>
      <c r="G43" s="596">
        <f t="shared" si="2"/>
        <v>0</v>
      </c>
      <c r="H43" s="597"/>
      <c r="I43" s="685"/>
      <c r="J43" s="698"/>
    </row>
    <row r="44" spans="1:10" s="2" customFormat="1" ht="60.75" hidden="1" customHeight="1" x14ac:dyDescent="0.3">
      <c r="A44" s="7" t="s">
        <v>205</v>
      </c>
      <c r="B44" s="7" t="s">
        <v>206</v>
      </c>
      <c r="C44" s="7" t="s">
        <v>19</v>
      </c>
      <c r="D44" s="237" t="s">
        <v>207</v>
      </c>
      <c r="E44" s="232" t="s">
        <v>403</v>
      </c>
      <c r="F44" s="233" t="s">
        <v>404</v>
      </c>
      <c r="G44" s="596">
        <f t="shared" si="2"/>
        <v>0</v>
      </c>
      <c r="H44" s="596"/>
      <c r="I44" s="685"/>
      <c r="J44" s="698"/>
    </row>
    <row r="45" spans="1:10" s="2" customFormat="1" ht="45.75" hidden="1" customHeight="1" x14ac:dyDescent="0.3">
      <c r="A45" s="8" t="s">
        <v>193</v>
      </c>
      <c r="B45" s="8" t="s">
        <v>194</v>
      </c>
      <c r="C45" s="8" t="s">
        <v>195</v>
      </c>
      <c r="D45" s="9" t="s">
        <v>196</v>
      </c>
      <c r="E45" s="232" t="s">
        <v>399</v>
      </c>
      <c r="F45" s="119" t="s">
        <v>400</v>
      </c>
      <c r="G45" s="596">
        <f t="shared" si="2"/>
        <v>0</v>
      </c>
      <c r="H45" s="596"/>
      <c r="I45" s="685"/>
      <c r="J45" s="685"/>
    </row>
    <row r="46" spans="1:10" ht="59.25" hidden="1" customHeight="1" x14ac:dyDescent="0.3">
      <c r="A46" s="7" t="s">
        <v>208</v>
      </c>
      <c r="B46" s="7" t="s">
        <v>209</v>
      </c>
      <c r="C46" s="7" t="s">
        <v>19</v>
      </c>
      <c r="D46" s="237" t="s">
        <v>210</v>
      </c>
      <c r="E46" s="232"/>
      <c r="F46" s="233"/>
      <c r="G46" s="596">
        <f t="shared" si="2"/>
        <v>0</v>
      </c>
      <c r="H46" s="700"/>
      <c r="I46" s="685"/>
      <c r="J46" s="697"/>
    </row>
    <row r="47" spans="1:10" ht="3.75" hidden="1" customHeight="1" x14ac:dyDescent="0.3">
      <c r="A47" s="7" t="s">
        <v>211</v>
      </c>
      <c r="B47" s="7" t="s">
        <v>212</v>
      </c>
      <c r="C47" s="238" t="s">
        <v>213</v>
      </c>
      <c r="D47" s="239" t="s">
        <v>214</v>
      </c>
      <c r="E47" s="232" t="s">
        <v>405</v>
      </c>
      <c r="F47" s="233" t="s">
        <v>406</v>
      </c>
      <c r="G47" s="596">
        <f t="shared" si="2"/>
        <v>0</v>
      </c>
      <c r="H47" s="597"/>
      <c r="I47" s="685"/>
      <c r="J47" s="697"/>
    </row>
    <row r="48" spans="1:10" ht="60" hidden="1" customHeight="1" x14ac:dyDescent="0.3">
      <c r="A48" s="11" t="s">
        <v>217</v>
      </c>
      <c r="B48" s="8" t="s">
        <v>218</v>
      </c>
      <c r="C48" s="11" t="s">
        <v>219</v>
      </c>
      <c r="D48" s="12" t="s">
        <v>220</v>
      </c>
      <c r="E48" s="232" t="s">
        <v>407</v>
      </c>
      <c r="F48" s="119" t="s">
        <v>408</v>
      </c>
      <c r="G48" s="596">
        <f t="shared" si="2"/>
        <v>0</v>
      </c>
      <c r="H48" s="701"/>
      <c r="I48" s="685"/>
      <c r="J48" s="697"/>
    </row>
    <row r="49" spans="1:11" ht="61.5" hidden="1" customHeight="1" x14ac:dyDescent="0.3">
      <c r="A49" s="7" t="s">
        <v>3</v>
      </c>
      <c r="B49" s="7" t="s">
        <v>28</v>
      </c>
      <c r="C49" s="7" t="s">
        <v>29</v>
      </c>
      <c r="D49" s="237" t="s">
        <v>30</v>
      </c>
      <c r="E49" s="236" t="s">
        <v>385</v>
      </c>
      <c r="F49" s="119" t="s">
        <v>386</v>
      </c>
      <c r="G49" s="596">
        <f t="shared" si="2"/>
        <v>0</v>
      </c>
      <c r="H49" s="597"/>
      <c r="I49" s="685"/>
      <c r="J49" s="697"/>
    </row>
    <row r="50" spans="1:11" ht="57.75" hidden="1" customHeight="1" x14ac:dyDescent="0.3">
      <c r="A50" s="7" t="s">
        <v>3</v>
      </c>
      <c r="B50" s="7" t="s">
        <v>28</v>
      </c>
      <c r="C50" s="7" t="s">
        <v>29</v>
      </c>
      <c r="D50" s="237" t="s">
        <v>30</v>
      </c>
      <c r="E50" s="236" t="s">
        <v>409</v>
      </c>
      <c r="F50" s="119" t="s">
        <v>410</v>
      </c>
      <c r="G50" s="596">
        <f t="shared" si="2"/>
        <v>0</v>
      </c>
      <c r="H50" s="597"/>
      <c r="I50" s="685"/>
      <c r="J50" s="685"/>
    </row>
    <row r="51" spans="1:11" ht="43.5" hidden="1" customHeight="1" x14ac:dyDescent="0.3">
      <c r="A51" s="7" t="s">
        <v>3</v>
      </c>
      <c r="B51" s="7" t="s">
        <v>28</v>
      </c>
      <c r="C51" s="7" t="s">
        <v>29</v>
      </c>
      <c r="D51" s="237" t="s">
        <v>30</v>
      </c>
      <c r="E51" s="236" t="s">
        <v>401</v>
      </c>
      <c r="F51" s="119" t="s">
        <v>402</v>
      </c>
      <c r="G51" s="596">
        <f t="shared" si="2"/>
        <v>0</v>
      </c>
      <c r="H51" s="597"/>
      <c r="I51" s="685"/>
      <c r="J51" s="685"/>
    </row>
    <row r="52" spans="1:11" ht="61.5" hidden="1" customHeight="1" x14ac:dyDescent="0.3">
      <c r="A52" s="8" t="s">
        <v>7</v>
      </c>
      <c r="B52" s="8" t="s">
        <v>31</v>
      </c>
      <c r="C52" s="8" t="s">
        <v>29</v>
      </c>
      <c r="D52" s="232" t="s">
        <v>8</v>
      </c>
      <c r="E52" s="236" t="s">
        <v>401</v>
      </c>
      <c r="F52" s="119" t="s">
        <v>402</v>
      </c>
      <c r="G52" s="596">
        <f t="shared" si="2"/>
        <v>0</v>
      </c>
      <c r="H52" s="597"/>
      <c r="I52" s="685"/>
      <c r="J52" s="685"/>
    </row>
    <row r="53" spans="1:11" s="2" customFormat="1" ht="47.25" customHeight="1" x14ac:dyDescent="0.3">
      <c r="A53" s="5" t="s">
        <v>46</v>
      </c>
      <c r="B53" s="245"/>
      <c r="C53" s="245"/>
      <c r="D53" s="21" t="s">
        <v>47</v>
      </c>
      <c r="E53" s="246"/>
      <c r="F53" s="247"/>
      <c r="G53" s="686">
        <f>SUM(G54)</f>
        <v>-380152</v>
      </c>
      <c r="H53" s="686">
        <f t="shared" ref="H53:J53" si="3">SUM(H54)</f>
        <v>-380152</v>
      </c>
      <c r="I53" s="686">
        <f t="shared" si="3"/>
        <v>0</v>
      </c>
      <c r="J53" s="686">
        <f t="shared" si="3"/>
        <v>0</v>
      </c>
    </row>
    <row r="54" spans="1:11" s="2" customFormat="1" ht="45.75" customHeight="1" x14ac:dyDescent="0.3">
      <c r="A54" s="5" t="s">
        <v>48</v>
      </c>
      <c r="B54" s="245"/>
      <c r="C54" s="245"/>
      <c r="D54" s="21" t="s">
        <v>47</v>
      </c>
      <c r="E54" s="246"/>
      <c r="F54" s="247"/>
      <c r="G54" s="686">
        <f>SUM(G55:G57)</f>
        <v>-380152</v>
      </c>
      <c r="H54" s="686">
        <f t="shared" ref="H54:J54" si="4">SUM(H55:H57)</f>
        <v>-380152</v>
      </c>
      <c r="I54" s="686">
        <f t="shared" si="4"/>
        <v>0</v>
      </c>
      <c r="J54" s="686">
        <f t="shared" si="4"/>
        <v>0</v>
      </c>
      <c r="K54" s="248">
        <f>SUM(H54:I54)</f>
        <v>-380152</v>
      </c>
    </row>
    <row r="55" spans="1:11" s="111" customFormat="1" ht="98.25" customHeight="1" x14ac:dyDescent="0.3">
      <c r="A55" s="678" t="s">
        <v>52</v>
      </c>
      <c r="B55" s="678" t="s">
        <v>419</v>
      </c>
      <c r="C55" s="679" t="s">
        <v>53</v>
      </c>
      <c r="D55" s="680" t="s">
        <v>420</v>
      </c>
      <c r="E55" s="681" t="s">
        <v>421</v>
      </c>
      <c r="F55" s="682" t="s">
        <v>422</v>
      </c>
      <c r="G55" s="702">
        <f t="shared" ref="G55" si="5">SUM(H55:I55)</f>
        <v>-380152</v>
      </c>
      <c r="H55" s="702">
        <v>-380152</v>
      </c>
      <c r="I55" s="688"/>
      <c r="J55" s="703"/>
      <c r="K55" s="126"/>
    </row>
    <row r="56" spans="1:11" s="111" customFormat="1" ht="57" hidden="1" customHeight="1" x14ac:dyDescent="0.3">
      <c r="A56" s="22" t="s">
        <v>248</v>
      </c>
      <c r="B56" s="22" t="s">
        <v>249</v>
      </c>
      <c r="C56" s="22" t="s">
        <v>246</v>
      </c>
      <c r="D56" s="115" t="s">
        <v>250</v>
      </c>
      <c r="E56" s="232" t="s">
        <v>387</v>
      </c>
      <c r="F56" s="119" t="s">
        <v>388</v>
      </c>
      <c r="G56" s="596">
        <f>SUM(H56:I56)</f>
        <v>0</v>
      </c>
      <c r="H56" s="597"/>
      <c r="I56" s="688"/>
      <c r="J56" s="703"/>
      <c r="K56" s="125"/>
    </row>
    <row r="57" spans="1:11" s="224" customFormat="1" ht="42" hidden="1" customHeight="1" x14ac:dyDescent="0.3">
      <c r="A57" s="223" t="s">
        <v>423</v>
      </c>
      <c r="B57" s="223" t="s">
        <v>202</v>
      </c>
      <c r="C57" s="223" t="s">
        <v>203</v>
      </c>
      <c r="D57" s="249" t="s">
        <v>204</v>
      </c>
      <c r="E57" s="222" t="s">
        <v>424</v>
      </c>
      <c r="F57" s="219"/>
      <c r="G57" s="286"/>
      <c r="H57" s="684"/>
      <c r="I57" s="684"/>
      <c r="J57" s="704"/>
    </row>
    <row r="58" spans="1:11" s="2" customFormat="1" ht="60" hidden="1" customHeight="1" x14ac:dyDescent="0.3">
      <c r="A58" s="5" t="s">
        <v>55</v>
      </c>
      <c r="B58" s="5"/>
      <c r="C58" s="5"/>
      <c r="D58" s="21" t="s">
        <v>56</v>
      </c>
      <c r="E58" s="250"/>
      <c r="F58" s="247"/>
      <c r="G58" s="499">
        <f>SUM(G59)</f>
        <v>0</v>
      </c>
      <c r="H58" s="499">
        <f t="shared" ref="H58:J58" si="6">SUM(H59)</f>
        <v>0</v>
      </c>
      <c r="I58" s="499">
        <f t="shared" si="6"/>
        <v>0</v>
      </c>
      <c r="J58" s="499">
        <f t="shared" si="6"/>
        <v>0</v>
      </c>
    </row>
    <row r="59" spans="1:11" s="2" customFormat="1" ht="57.75" hidden="1" customHeight="1" x14ac:dyDescent="0.3">
      <c r="A59" s="5" t="s">
        <v>57</v>
      </c>
      <c r="B59" s="5"/>
      <c r="C59" s="5"/>
      <c r="D59" s="21" t="s">
        <v>56</v>
      </c>
      <c r="E59" s="250"/>
      <c r="F59" s="247"/>
      <c r="G59" s="686">
        <f>SUM(G61:G67)</f>
        <v>0</v>
      </c>
      <c r="H59" s="686">
        <f>SUM(H61:H67)</f>
        <v>0</v>
      </c>
      <c r="I59" s="686">
        <f>SUM(I61:I67)</f>
        <v>0</v>
      </c>
      <c r="J59" s="686">
        <f>SUM(J61:J67)</f>
        <v>0</v>
      </c>
      <c r="K59" s="248">
        <f>SUM(H59:I59)</f>
        <v>0</v>
      </c>
    </row>
    <row r="60" spans="1:11" s="2" customFormat="1" ht="102" hidden="1" customHeight="1" x14ac:dyDescent="0.3">
      <c r="A60" s="120" t="s">
        <v>425</v>
      </c>
      <c r="B60" s="120" t="s">
        <v>426</v>
      </c>
      <c r="C60" s="114"/>
      <c r="D60" s="115" t="s">
        <v>427</v>
      </c>
      <c r="E60" s="232" t="s">
        <v>428</v>
      </c>
      <c r="F60" s="119"/>
      <c r="G60" s="596"/>
      <c r="H60" s="685"/>
      <c r="I60" s="685"/>
      <c r="J60" s="698"/>
    </row>
    <row r="61" spans="1:11" s="2" customFormat="1" ht="55.5" hidden="1" customHeight="1" x14ac:dyDescent="0.3">
      <c r="A61" s="120" t="s">
        <v>429</v>
      </c>
      <c r="B61" s="120" t="s">
        <v>430</v>
      </c>
      <c r="C61" s="114" t="s">
        <v>269</v>
      </c>
      <c r="D61" s="115" t="s">
        <v>431</v>
      </c>
      <c r="E61" s="232" t="s">
        <v>432</v>
      </c>
      <c r="F61" s="233" t="s">
        <v>433</v>
      </c>
      <c r="G61" s="596">
        <f>SUM(H61:I61)</f>
        <v>0</v>
      </c>
      <c r="H61" s="685"/>
      <c r="I61" s="685"/>
      <c r="J61" s="698"/>
    </row>
    <row r="62" spans="1:11" s="2" customFormat="1" ht="58.5" hidden="1" customHeight="1" x14ac:dyDescent="0.3">
      <c r="A62" s="120" t="s">
        <v>434</v>
      </c>
      <c r="B62" s="251" t="s">
        <v>435</v>
      </c>
      <c r="C62" s="252" t="s">
        <v>242</v>
      </c>
      <c r="D62" s="115" t="s">
        <v>436</v>
      </c>
      <c r="E62" s="232" t="s">
        <v>432</v>
      </c>
      <c r="F62" s="233" t="s">
        <v>433</v>
      </c>
      <c r="G62" s="596">
        <f t="shared" ref="G62:G79" si="7">SUM(H62:I62)</f>
        <v>0</v>
      </c>
      <c r="H62" s="685"/>
      <c r="I62" s="685"/>
      <c r="J62" s="698"/>
    </row>
    <row r="63" spans="1:11" s="253" customFormat="1" ht="61.5" hidden="1" customHeight="1" x14ac:dyDescent="0.3">
      <c r="A63" s="120" t="s">
        <v>437</v>
      </c>
      <c r="B63" s="120" t="s">
        <v>438</v>
      </c>
      <c r="C63" s="114" t="s">
        <v>242</v>
      </c>
      <c r="D63" s="115" t="s">
        <v>439</v>
      </c>
      <c r="E63" s="232" t="s">
        <v>432</v>
      </c>
      <c r="F63" s="233" t="s">
        <v>433</v>
      </c>
      <c r="G63" s="596">
        <f t="shared" si="7"/>
        <v>0</v>
      </c>
      <c r="H63" s="685"/>
      <c r="I63" s="685"/>
      <c r="J63" s="705"/>
    </row>
    <row r="64" spans="1:11" s="253" customFormat="1" ht="52.5" hidden="1" customHeight="1" x14ac:dyDescent="0.3">
      <c r="A64" s="121" t="s">
        <v>440</v>
      </c>
      <c r="B64" s="121" t="s">
        <v>441</v>
      </c>
      <c r="C64" s="22"/>
      <c r="D64" s="122" t="s">
        <v>442</v>
      </c>
      <c r="E64" s="232" t="s">
        <v>432</v>
      </c>
      <c r="F64" s="233" t="s">
        <v>433</v>
      </c>
      <c r="G64" s="596">
        <f t="shared" si="7"/>
        <v>0</v>
      </c>
      <c r="H64" s="685"/>
      <c r="I64" s="685"/>
      <c r="J64" s="705"/>
    </row>
    <row r="65" spans="1:11" s="253" customFormat="1" ht="62.25" hidden="1" customHeight="1" x14ac:dyDescent="0.3">
      <c r="A65" s="121" t="s">
        <v>267</v>
      </c>
      <c r="B65" s="121" t="s">
        <v>268</v>
      </c>
      <c r="C65" s="22" t="s">
        <v>269</v>
      </c>
      <c r="D65" s="122" t="s">
        <v>443</v>
      </c>
      <c r="E65" s="232" t="s">
        <v>432</v>
      </c>
      <c r="F65" s="233" t="s">
        <v>433</v>
      </c>
      <c r="G65" s="596">
        <f t="shared" si="7"/>
        <v>0</v>
      </c>
      <c r="H65" s="685"/>
      <c r="I65" s="685"/>
      <c r="J65" s="705"/>
    </row>
    <row r="66" spans="1:11" s="253" customFormat="1" ht="0.75" hidden="1" customHeight="1" x14ac:dyDescent="0.3">
      <c r="A66" s="254" t="s">
        <v>444</v>
      </c>
      <c r="B66" s="254" t="s">
        <v>445</v>
      </c>
      <c r="C66" s="255"/>
      <c r="D66" s="256" t="s">
        <v>446</v>
      </c>
      <c r="E66" s="232" t="s">
        <v>432</v>
      </c>
      <c r="F66" s="233" t="s">
        <v>433</v>
      </c>
      <c r="G66" s="596">
        <f t="shared" si="7"/>
        <v>0</v>
      </c>
      <c r="H66" s="685"/>
      <c r="I66" s="685"/>
      <c r="J66" s="705"/>
    </row>
    <row r="67" spans="1:11" s="253" customFormat="1" ht="61.5" hidden="1" customHeight="1" x14ac:dyDescent="0.3">
      <c r="A67" s="120" t="s">
        <v>271</v>
      </c>
      <c r="B67" s="120" t="s">
        <v>150</v>
      </c>
      <c r="C67" s="22" t="s">
        <v>151</v>
      </c>
      <c r="D67" s="122" t="s">
        <v>152</v>
      </c>
      <c r="E67" s="232" t="s">
        <v>432</v>
      </c>
      <c r="F67" s="233" t="s">
        <v>433</v>
      </c>
      <c r="G67" s="596">
        <f t="shared" si="7"/>
        <v>0</v>
      </c>
      <c r="H67" s="685"/>
      <c r="I67" s="685"/>
      <c r="J67" s="705"/>
    </row>
    <row r="68" spans="1:11" s="2" customFormat="1" ht="57" customHeight="1" x14ac:dyDescent="0.3">
      <c r="A68" s="5" t="s">
        <v>68</v>
      </c>
      <c r="B68" s="5"/>
      <c r="C68" s="5"/>
      <c r="D68" s="29" t="s">
        <v>69</v>
      </c>
      <c r="E68" s="257"/>
      <c r="F68" s="258"/>
      <c r="G68" s="499">
        <f>SUM(G69)</f>
        <v>-966121.09</v>
      </c>
      <c r="H68" s="499">
        <f t="shared" ref="H68:J68" si="8">SUM(H69)</f>
        <v>-901141.09</v>
      </c>
      <c r="I68" s="499">
        <f t="shared" si="8"/>
        <v>-64980</v>
      </c>
      <c r="J68" s="499">
        <f t="shared" si="8"/>
        <v>-64980</v>
      </c>
    </row>
    <row r="69" spans="1:11" s="2" customFormat="1" ht="60" customHeight="1" x14ac:dyDescent="0.3">
      <c r="A69" s="5" t="s">
        <v>70</v>
      </c>
      <c r="B69" s="5"/>
      <c r="C69" s="5"/>
      <c r="D69" s="29" t="s">
        <v>69</v>
      </c>
      <c r="E69" s="257"/>
      <c r="F69" s="258"/>
      <c r="G69" s="499">
        <f>SUM(G70:G72)</f>
        <v>-966121.09</v>
      </c>
      <c r="H69" s="499">
        <f t="shared" ref="H69:J69" si="9">SUM(H70:H72)</f>
        <v>-901141.09</v>
      </c>
      <c r="I69" s="499">
        <f t="shared" si="9"/>
        <v>-64980</v>
      </c>
      <c r="J69" s="499">
        <f t="shared" si="9"/>
        <v>-64980</v>
      </c>
      <c r="K69" s="248">
        <f>SUM(H69:I69)</f>
        <v>-966121.09</v>
      </c>
    </row>
    <row r="70" spans="1:11" s="2" customFormat="1" ht="59.25" customHeight="1" x14ac:dyDescent="0.3">
      <c r="A70" s="17" t="s">
        <v>282</v>
      </c>
      <c r="B70" s="17" t="s">
        <v>283</v>
      </c>
      <c r="C70" s="17" t="s">
        <v>284</v>
      </c>
      <c r="D70" s="331" t="s">
        <v>285</v>
      </c>
      <c r="E70" s="232" t="s">
        <v>447</v>
      </c>
      <c r="F70" s="233" t="s">
        <v>448</v>
      </c>
      <c r="G70" s="596">
        <f t="shared" si="7"/>
        <v>-788770.09</v>
      </c>
      <c r="H70" s="597">
        <v>-788770.09</v>
      </c>
      <c r="I70" s="683"/>
      <c r="J70" s="683"/>
      <c r="K70" s="248"/>
    </row>
    <row r="71" spans="1:11" s="2" customFormat="1" ht="60" customHeight="1" x14ac:dyDescent="0.3">
      <c r="A71" s="17" t="s">
        <v>286</v>
      </c>
      <c r="B71" s="17" t="s">
        <v>287</v>
      </c>
      <c r="C71" s="17" t="s">
        <v>284</v>
      </c>
      <c r="D71" s="25" t="s">
        <v>288</v>
      </c>
      <c r="E71" s="232" t="s">
        <v>447</v>
      </c>
      <c r="F71" s="233" t="s">
        <v>448</v>
      </c>
      <c r="G71" s="596">
        <f t="shared" si="7"/>
        <v>-112371</v>
      </c>
      <c r="H71" s="685">
        <v>-112371</v>
      </c>
      <c r="I71" s="685"/>
      <c r="J71" s="685"/>
    </row>
    <row r="72" spans="1:11" s="111" customFormat="1" ht="57.75" customHeight="1" x14ac:dyDescent="0.3">
      <c r="A72" s="17" t="s">
        <v>71</v>
      </c>
      <c r="B72" s="17" t="s">
        <v>72</v>
      </c>
      <c r="C72" s="17" t="s">
        <v>16</v>
      </c>
      <c r="D72" s="25" t="s">
        <v>73</v>
      </c>
      <c r="E72" s="232" t="s">
        <v>447</v>
      </c>
      <c r="F72" s="233" t="s">
        <v>448</v>
      </c>
      <c r="G72" s="596">
        <f t="shared" si="7"/>
        <v>-64980</v>
      </c>
      <c r="H72" s="684"/>
      <c r="I72" s="685">
        <v>-64980</v>
      </c>
      <c r="J72" s="685">
        <v>-64980</v>
      </c>
    </row>
    <row r="73" spans="1:11" s="111" customFormat="1" ht="64.5" customHeight="1" x14ac:dyDescent="0.3">
      <c r="A73" s="5" t="s">
        <v>320</v>
      </c>
      <c r="B73" s="300"/>
      <c r="C73" s="300"/>
      <c r="D73" s="29" t="s">
        <v>88</v>
      </c>
      <c r="E73" s="240"/>
      <c r="F73" s="241"/>
      <c r="G73" s="499">
        <f t="shared" si="7"/>
        <v>1466120.0899999999</v>
      </c>
      <c r="H73" s="686">
        <f>SUM(H74)</f>
        <v>1401140.0899999999</v>
      </c>
      <c r="I73" s="686">
        <f t="shared" ref="I73:J73" si="10">SUM(I74)</f>
        <v>64980</v>
      </c>
      <c r="J73" s="686">
        <f t="shared" si="10"/>
        <v>64980</v>
      </c>
    </row>
    <row r="74" spans="1:11" s="111" customFormat="1" ht="66.75" customHeight="1" x14ac:dyDescent="0.3">
      <c r="A74" s="5" t="s">
        <v>321</v>
      </c>
      <c r="B74" s="300"/>
      <c r="C74" s="300"/>
      <c r="D74" s="29" t="s">
        <v>88</v>
      </c>
      <c r="E74" s="240"/>
      <c r="F74" s="241"/>
      <c r="G74" s="686">
        <f>SUM(G75:G77)</f>
        <v>1466120.0899999999</v>
      </c>
      <c r="H74" s="686">
        <f>SUM(H75:H77)</f>
        <v>1401140.0899999999</v>
      </c>
      <c r="I74" s="686">
        <f t="shared" ref="I74:J74" si="11">SUM(I75:I77)</f>
        <v>64980</v>
      </c>
      <c r="J74" s="686">
        <f t="shared" si="11"/>
        <v>64980</v>
      </c>
    </row>
    <row r="75" spans="1:11" s="111" customFormat="1" ht="57.75" customHeight="1" x14ac:dyDescent="0.3">
      <c r="A75" s="17" t="s">
        <v>631</v>
      </c>
      <c r="B75" s="17" t="s">
        <v>283</v>
      </c>
      <c r="C75" s="17" t="s">
        <v>284</v>
      </c>
      <c r="D75" s="331" t="s">
        <v>285</v>
      </c>
      <c r="E75" s="232" t="s">
        <v>447</v>
      </c>
      <c r="F75" s="233" t="s">
        <v>448</v>
      </c>
      <c r="G75" s="596">
        <f t="shared" si="7"/>
        <v>788770.09</v>
      </c>
      <c r="H75" s="685">
        <v>788770.09</v>
      </c>
      <c r="I75" s="685"/>
      <c r="J75" s="685"/>
    </row>
    <row r="76" spans="1:11" s="111" customFormat="1" ht="57.75" customHeight="1" x14ac:dyDescent="0.3">
      <c r="A76" s="17" t="s">
        <v>632</v>
      </c>
      <c r="B76" s="17" t="s">
        <v>287</v>
      </c>
      <c r="C76" s="17" t="s">
        <v>284</v>
      </c>
      <c r="D76" s="25" t="s">
        <v>288</v>
      </c>
      <c r="E76" s="232" t="s">
        <v>447</v>
      </c>
      <c r="F76" s="233" t="s">
        <v>448</v>
      </c>
      <c r="G76" s="596">
        <f t="shared" si="7"/>
        <v>612370</v>
      </c>
      <c r="H76" s="685">
        <v>612370</v>
      </c>
      <c r="I76" s="685"/>
      <c r="J76" s="685"/>
    </row>
    <row r="77" spans="1:11" s="111" customFormat="1" ht="57.75" customHeight="1" x14ac:dyDescent="0.3">
      <c r="A77" s="17" t="s">
        <v>633</v>
      </c>
      <c r="B77" s="17" t="s">
        <v>72</v>
      </c>
      <c r="C77" s="17" t="s">
        <v>16</v>
      </c>
      <c r="D77" s="25" t="s">
        <v>73</v>
      </c>
      <c r="E77" s="232" t="s">
        <v>447</v>
      </c>
      <c r="F77" s="233" t="s">
        <v>448</v>
      </c>
      <c r="G77" s="596">
        <f t="shared" si="7"/>
        <v>64980</v>
      </c>
      <c r="H77" s="685"/>
      <c r="I77" s="685">
        <v>64980</v>
      </c>
      <c r="J77" s="685">
        <v>64980</v>
      </c>
    </row>
    <row r="78" spans="1:11" s="111" customFormat="1" ht="101.25" customHeight="1" x14ac:dyDescent="0.3">
      <c r="A78" s="5" t="s">
        <v>453</v>
      </c>
      <c r="B78" s="300"/>
      <c r="C78" s="300"/>
      <c r="D78" s="29" t="s">
        <v>86</v>
      </c>
      <c r="E78" s="240"/>
      <c r="F78" s="241"/>
      <c r="G78" s="499">
        <f t="shared" si="7"/>
        <v>0</v>
      </c>
      <c r="H78" s="686">
        <f>SUM(H79)</f>
        <v>0</v>
      </c>
      <c r="I78" s="686">
        <f t="shared" ref="I78:J78" si="12">SUM(I79)</f>
        <v>0</v>
      </c>
      <c r="J78" s="686">
        <f t="shared" si="12"/>
        <v>0</v>
      </c>
    </row>
    <row r="79" spans="1:11" s="111" customFormat="1" ht="96.75" customHeight="1" x14ac:dyDescent="0.3">
      <c r="A79" s="5" t="s">
        <v>454</v>
      </c>
      <c r="B79" s="300"/>
      <c r="C79" s="300"/>
      <c r="D79" s="29" t="s">
        <v>86</v>
      </c>
      <c r="E79" s="240"/>
      <c r="F79" s="241"/>
      <c r="G79" s="499">
        <f t="shared" si="7"/>
        <v>0</v>
      </c>
      <c r="H79" s="686">
        <f>SUM(H80:H81)</f>
        <v>0</v>
      </c>
      <c r="I79" s="686">
        <f t="shared" ref="I79:J79" si="13">SUM(I80:I81)</f>
        <v>0</v>
      </c>
      <c r="J79" s="686">
        <f t="shared" si="13"/>
        <v>0</v>
      </c>
    </row>
    <row r="80" spans="1:11" s="111" customFormat="1" ht="155.25" customHeight="1" x14ac:dyDescent="0.3">
      <c r="A80" s="22" t="s">
        <v>618</v>
      </c>
      <c r="B80" s="22" t="s">
        <v>40</v>
      </c>
      <c r="C80" s="8" t="s">
        <v>16</v>
      </c>
      <c r="D80" s="232" t="s">
        <v>41</v>
      </c>
      <c r="E80" s="236" t="s">
        <v>411</v>
      </c>
      <c r="F80" s="233" t="s">
        <v>412</v>
      </c>
      <c r="G80" s="596">
        <f t="shared" ref="G80:G81" si="14">SUM(H80:I80)</f>
        <v>-49329</v>
      </c>
      <c r="H80" s="685"/>
      <c r="I80" s="685">
        <v>-49329</v>
      </c>
      <c r="J80" s="685">
        <v>-49329</v>
      </c>
    </row>
    <row r="81" spans="1:11" s="111" customFormat="1" ht="155.25" customHeight="1" x14ac:dyDescent="0.3">
      <c r="A81" s="22" t="s">
        <v>634</v>
      </c>
      <c r="B81" s="22" t="s">
        <v>190</v>
      </c>
      <c r="C81" s="8" t="s">
        <v>191</v>
      </c>
      <c r="D81" s="232" t="s">
        <v>192</v>
      </c>
      <c r="E81" s="236" t="s">
        <v>411</v>
      </c>
      <c r="F81" s="233" t="s">
        <v>412</v>
      </c>
      <c r="G81" s="596">
        <f t="shared" si="14"/>
        <v>49329</v>
      </c>
      <c r="H81" s="684"/>
      <c r="I81" s="685">
        <v>49329</v>
      </c>
      <c r="J81" s="685">
        <v>49329</v>
      </c>
    </row>
    <row r="82" spans="1:11" s="4" customFormat="1" ht="77.25" customHeight="1" x14ac:dyDescent="0.3">
      <c r="A82" s="213" t="s">
        <v>32</v>
      </c>
      <c r="B82" s="213"/>
      <c r="C82" s="213"/>
      <c r="D82" s="214" t="s">
        <v>33</v>
      </c>
      <c r="E82" s="240"/>
      <c r="F82" s="241"/>
      <c r="G82" s="499">
        <f>SUM(G83)</f>
        <v>1216671</v>
      </c>
      <c r="H82" s="499">
        <f t="shared" ref="H82:J82" si="15">SUM(H83)</f>
        <v>0</v>
      </c>
      <c r="I82" s="499">
        <f t="shared" si="15"/>
        <v>1216671</v>
      </c>
      <c r="J82" s="499">
        <f t="shared" si="15"/>
        <v>1216671</v>
      </c>
    </row>
    <row r="83" spans="1:11" s="4" customFormat="1" ht="77.25" customHeight="1" x14ac:dyDescent="0.3">
      <c r="A83" s="213" t="s">
        <v>34</v>
      </c>
      <c r="B83" s="213"/>
      <c r="C83" s="213"/>
      <c r="D83" s="214" t="s">
        <v>33</v>
      </c>
      <c r="E83" s="240"/>
      <c r="F83" s="241"/>
      <c r="G83" s="499">
        <f>SUM(G84:G93)</f>
        <v>1216671</v>
      </c>
      <c r="H83" s="499">
        <f t="shared" ref="H83:J83" si="16">SUM(H84:H93)</f>
        <v>0</v>
      </c>
      <c r="I83" s="499">
        <f t="shared" si="16"/>
        <v>1216671</v>
      </c>
      <c r="J83" s="499">
        <f t="shared" si="16"/>
        <v>1216671</v>
      </c>
      <c r="K83" s="3">
        <f>SUM(H82:I82)</f>
        <v>1216671</v>
      </c>
    </row>
    <row r="84" spans="1:11" s="243" customFormat="1" ht="110.25" hidden="1" customHeight="1" x14ac:dyDescent="0.3">
      <c r="A84" s="15" t="s">
        <v>35</v>
      </c>
      <c r="B84" s="8" t="s">
        <v>36</v>
      </c>
      <c r="C84" s="8" t="s">
        <v>37</v>
      </c>
      <c r="D84" s="9" t="s">
        <v>38</v>
      </c>
      <c r="E84" s="236" t="s">
        <v>411</v>
      </c>
      <c r="F84" s="233" t="s">
        <v>412</v>
      </c>
      <c r="G84" s="596">
        <f t="shared" ref="G84:G93" si="17">SUM(H84:I84)</f>
        <v>0</v>
      </c>
      <c r="H84" s="683"/>
      <c r="I84" s="597"/>
      <c r="J84" s="597"/>
      <c r="K84" s="242"/>
    </row>
    <row r="85" spans="1:11" s="243" customFormat="1" ht="99.75" hidden="1" customHeight="1" x14ac:dyDescent="0.3">
      <c r="A85" s="15" t="s">
        <v>413</v>
      </c>
      <c r="B85" s="8" t="s">
        <v>114</v>
      </c>
      <c r="C85" s="8" t="s">
        <v>115</v>
      </c>
      <c r="D85" s="16" t="s">
        <v>116</v>
      </c>
      <c r="E85" s="236" t="s">
        <v>411</v>
      </c>
      <c r="F85" s="233" t="s">
        <v>412</v>
      </c>
      <c r="G85" s="596">
        <f t="shared" si="17"/>
        <v>0</v>
      </c>
      <c r="H85" s="683"/>
      <c r="I85" s="597"/>
      <c r="J85" s="597"/>
      <c r="K85" s="242"/>
    </row>
    <row r="86" spans="1:11" ht="96" hidden="1" customHeight="1" x14ac:dyDescent="0.3">
      <c r="A86" s="15" t="s">
        <v>226</v>
      </c>
      <c r="B86" s="15" t="s">
        <v>163</v>
      </c>
      <c r="C86" s="15" t="s">
        <v>60</v>
      </c>
      <c r="D86" s="105" t="s">
        <v>164</v>
      </c>
      <c r="E86" s="236" t="s">
        <v>411</v>
      </c>
      <c r="F86" s="233" t="s">
        <v>412</v>
      </c>
      <c r="G86" s="596">
        <f t="shared" si="17"/>
        <v>0</v>
      </c>
      <c r="H86" s="597"/>
      <c r="I86" s="685"/>
      <c r="J86" s="685"/>
      <c r="K86" s="4"/>
    </row>
    <row r="87" spans="1:11" s="235" customFormat="1" ht="96.75" hidden="1" customHeight="1" x14ac:dyDescent="0.3">
      <c r="A87" s="15" t="s">
        <v>227</v>
      </c>
      <c r="B87" s="15" t="s">
        <v>228</v>
      </c>
      <c r="C87" s="15" t="s">
        <v>167</v>
      </c>
      <c r="D87" s="105" t="s">
        <v>229</v>
      </c>
      <c r="E87" s="236" t="s">
        <v>411</v>
      </c>
      <c r="F87" s="233" t="s">
        <v>412</v>
      </c>
      <c r="G87" s="596">
        <f t="shared" si="17"/>
        <v>0</v>
      </c>
      <c r="H87" s="597"/>
      <c r="I87" s="685"/>
      <c r="J87" s="685"/>
      <c r="K87" s="244"/>
    </row>
    <row r="88" spans="1:11" s="235" customFormat="1" ht="95.25" hidden="1" customHeight="1" x14ac:dyDescent="0.3">
      <c r="A88" s="15" t="s">
        <v>230</v>
      </c>
      <c r="B88" s="15" t="s">
        <v>231</v>
      </c>
      <c r="C88" s="15" t="s">
        <v>167</v>
      </c>
      <c r="D88" s="105" t="s">
        <v>232</v>
      </c>
      <c r="E88" s="236" t="s">
        <v>411</v>
      </c>
      <c r="F88" s="233" t="s">
        <v>412</v>
      </c>
      <c r="G88" s="596">
        <f t="shared" si="17"/>
        <v>0</v>
      </c>
      <c r="H88" s="597"/>
      <c r="I88" s="685"/>
      <c r="J88" s="685"/>
      <c r="K88" s="244"/>
    </row>
    <row r="89" spans="1:11" s="235" customFormat="1" ht="112.5" hidden="1" customHeight="1" x14ac:dyDescent="0.3">
      <c r="A89" s="17" t="s">
        <v>39</v>
      </c>
      <c r="B89" s="17" t="s">
        <v>40</v>
      </c>
      <c r="C89" s="17" t="s">
        <v>16</v>
      </c>
      <c r="D89" s="18" t="s">
        <v>41</v>
      </c>
      <c r="E89" s="236" t="s">
        <v>411</v>
      </c>
      <c r="F89" s="233" t="s">
        <v>412</v>
      </c>
      <c r="G89" s="596">
        <f t="shared" si="17"/>
        <v>0</v>
      </c>
      <c r="H89" s="597"/>
      <c r="I89" s="685"/>
      <c r="J89" s="685"/>
      <c r="K89" s="244"/>
    </row>
    <row r="90" spans="1:11" ht="92.25" hidden="1" customHeight="1" x14ac:dyDescent="0.3">
      <c r="A90" s="17" t="s">
        <v>39</v>
      </c>
      <c r="B90" s="17" t="s">
        <v>40</v>
      </c>
      <c r="C90" s="17" t="s">
        <v>16</v>
      </c>
      <c r="D90" s="18" t="s">
        <v>41</v>
      </c>
      <c r="E90" s="236" t="s">
        <v>414</v>
      </c>
      <c r="F90" s="233" t="s">
        <v>415</v>
      </c>
      <c r="G90" s="596">
        <f t="shared" si="17"/>
        <v>0</v>
      </c>
      <c r="H90" s="597"/>
      <c r="I90" s="685"/>
      <c r="J90" s="685"/>
      <c r="K90" s="4"/>
    </row>
    <row r="91" spans="1:11" ht="110.25" hidden="1" customHeight="1" x14ac:dyDescent="0.3">
      <c r="A91" s="8" t="s">
        <v>42</v>
      </c>
      <c r="B91" s="8" t="s">
        <v>43</v>
      </c>
      <c r="C91" s="8" t="s">
        <v>16</v>
      </c>
      <c r="D91" s="9" t="s">
        <v>416</v>
      </c>
      <c r="E91" s="236" t="s">
        <v>411</v>
      </c>
      <c r="F91" s="233" t="s">
        <v>412</v>
      </c>
      <c r="G91" s="596">
        <f t="shared" si="17"/>
        <v>0</v>
      </c>
      <c r="H91" s="597"/>
      <c r="I91" s="685"/>
      <c r="J91" s="685"/>
      <c r="K91" s="4"/>
    </row>
    <row r="92" spans="1:11" ht="73.5" hidden="1" customHeight="1" x14ac:dyDescent="0.3">
      <c r="A92" s="8" t="s">
        <v>45</v>
      </c>
      <c r="B92" s="8" t="s">
        <v>26</v>
      </c>
      <c r="C92" s="8" t="s">
        <v>16</v>
      </c>
      <c r="D92" s="9" t="s">
        <v>27</v>
      </c>
      <c r="E92" s="236" t="s">
        <v>417</v>
      </c>
      <c r="F92" s="233" t="s">
        <v>418</v>
      </c>
      <c r="G92" s="596">
        <f t="shared" si="17"/>
        <v>0</v>
      </c>
      <c r="H92" s="597"/>
      <c r="I92" s="685"/>
      <c r="J92" s="685"/>
      <c r="K92" s="4"/>
    </row>
    <row r="93" spans="1:11" ht="152.25" customHeight="1" x14ac:dyDescent="0.3">
      <c r="A93" s="7" t="s">
        <v>234</v>
      </c>
      <c r="B93" s="8" t="s">
        <v>50</v>
      </c>
      <c r="C93" s="8" t="s">
        <v>16</v>
      </c>
      <c r="D93" s="9" t="s">
        <v>51</v>
      </c>
      <c r="E93" s="236" t="s">
        <v>411</v>
      </c>
      <c r="F93" s="233" t="s">
        <v>412</v>
      </c>
      <c r="G93" s="596">
        <f t="shared" si="17"/>
        <v>1216671</v>
      </c>
      <c r="H93" s="685"/>
      <c r="I93" s="685">
        <v>1216671</v>
      </c>
      <c r="J93" s="685">
        <v>1216671</v>
      </c>
      <c r="K93" s="4"/>
    </row>
    <row r="94" spans="1:11" s="263" customFormat="1" ht="42.75" customHeight="1" x14ac:dyDescent="0.3">
      <c r="A94" s="259" t="s">
        <v>449</v>
      </c>
      <c r="B94" s="259" t="s">
        <v>449</v>
      </c>
      <c r="C94" s="260" t="s">
        <v>449</v>
      </c>
      <c r="D94" s="261" t="s">
        <v>327</v>
      </c>
      <c r="E94" s="261" t="s">
        <v>449</v>
      </c>
      <c r="F94" s="261" t="s">
        <v>449</v>
      </c>
      <c r="G94" s="687">
        <f>SUM(G15,G83,G54,G69,G74,G79)</f>
        <v>1372175</v>
      </c>
      <c r="H94" s="687">
        <f>SUM(H15,H54,H69,H74,H79,H83)</f>
        <v>155504</v>
      </c>
      <c r="I94" s="687">
        <f>SUM(I15,I83,I54,I69,I74,I79)</f>
        <v>1216671</v>
      </c>
      <c r="J94" s="687">
        <f>SUM(J15,J83,J54,J69,J74,J79)</f>
        <v>1216671</v>
      </c>
      <c r="K94" s="262">
        <f>SUM(H94:I94)</f>
        <v>1372175</v>
      </c>
    </row>
    <row r="95" spans="1:11" ht="28.9" customHeight="1" x14ac:dyDescent="0.3">
      <c r="A95" s="264"/>
      <c r="B95" s="264"/>
      <c r="C95" s="264"/>
      <c r="D95" s="264"/>
      <c r="E95" s="264"/>
      <c r="F95" s="265"/>
      <c r="G95" s="266"/>
      <c r="H95" s="267"/>
      <c r="I95" s="267"/>
    </row>
    <row r="96" spans="1:11" ht="101.25" customHeight="1" x14ac:dyDescent="0.3">
      <c r="A96" s="264"/>
      <c r="B96" s="264"/>
      <c r="C96" s="264"/>
      <c r="D96" s="264"/>
      <c r="E96" s="264"/>
      <c r="F96" s="265"/>
      <c r="G96" s="266"/>
      <c r="H96" s="267"/>
      <c r="I96" s="267"/>
    </row>
    <row r="97" spans="1:9" ht="18.75" x14ac:dyDescent="0.3">
      <c r="A97" s="264"/>
      <c r="B97" s="264"/>
      <c r="C97" s="264"/>
      <c r="D97" s="268"/>
      <c r="E97" s="268"/>
      <c r="F97" s="269"/>
      <c r="G97" s="270"/>
      <c r="I97" s="267"/>
    </row>
    <row r="98" spans="1:9" ht="18.75" x14ac:dyDescent="0.3">
      <c r="A98" s="264"/>
      <c r="B98" s="264"/>
      <c r="C98" s="264"/>
      <c r="D98" s="264"/>
      <c r="E98" s="264"/>
      <c r="F98" s="265"/>
      <c r="G98" s="266"/>
      <c r="H98" s="267"/>
      <c r="I98" s="267"/>
    </row>
    <row r="99" spans="1:9" ht="18.75" x14ac:dyDescent="0.3">
      <c r="A99" s="264"/>
      <c r="B99" s="264"/>
      <c r="C99" s="264"/>
      <c r="D99" s="264"/>
      <c r="E99" s="264"/>
      <c r="F99" s="265"/>
      <c r="G99" s="266"/>
      <c r="H99" s="267"/>
      <c r="I99" s="267"/>
    </row>
    <row r="100" spans="1:9" x14ac:dyDescent="0.2">
      <c r="A100" s="268"/>
      <c r="B100" s="268"/>
      <c r="C100" s="268"/>
      <c r="D100" s="268"/>
      <c r="E100" s="268"/>
      <c r="F100" s="269"/>
      <c r="G100" s="270"/>
    </row>
    <row r="101" spans="1:9" ht="18" x14ac:dyDescent="0.25">
      <c r="A101" s="268"/>
      <c r="B101" s="268"/>
      <c r="C101" s="268"/>
      <c r="D101" s="268"/>
      <c r="E101" s="268"/>
      <c r="F101" s="269"/>
      <c r="G101" s="270"/>
      <c r="H101" s="248"/>
      <c r="I101" s="248"/>
    </row>
    <row r="102" spans="1:9" x14ac:dyDescent="0.2">
      <c r="A102" s="268"/>
      <c r="B102" s="268"/>
      <c r="C102" s="268"/>
      <c r="D102" s="268"/>
      <c r="E102" s="268"/>
      <c r="F102" s="269"/>
      <c r="G102" s="270"/>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86614173228346458" bottom="0.6692913385826772" header="0" footer="0"/>
  <pageSetup paperSize="9" scale="65"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Петрина Вера</cp:lastModifiedBy>
  <cp:lastPrinted>2021-06-18T11:40:05Z</cp:lastPrinted>
  <dcterms:created xsi:type="dcterms:W3CDTF">2004-12-22T07:46:33Z</dcterms:created>
  <dcterms:modified xsi:type="dcterms:W3CDTF">2021-06-18T11:42:01Z</dcterms:modified>
</cp:coreProperties>
</file>