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рішення 2021\уточнення на серпень\на сайт проєкт 897\"/>
    </mc:Choice>
  </mc:AlternateContent>
  <bookViews>
    <workbookView xWindow="-15" yWindow="465" windowWidth="15375" windowHeight="6420" tabRatio="601"/>
  </bookViews>
  <sheets>
    <sheet name="дод1" sheetId="53" r:id="rId1"/>
    <sheet name="дод2" sheetId="50" r:id="rId2"/>
    <sheet name="дод3" sheetId="49" r:id="rId3"/>
    <sheet name="дод4" sheetId="56" r:id="rId4"/>
    <sheet name="дод5" sheetId="54" r:id="rId5"/>
    <sheet name="дод6" sheetId="55" r:id="rId6"/>
    <sheet name="дод7" sheetId="52" r:id="rId7"/>
  </sheets>
  <definedNames>
    <definedName name="_xlnm.Print_Titles" localSheetId="2">дод3!$8:$12</definedName>
    <definedName name="_xlnm.Print_Titles" localSheetId="5">дод6!$11:$12</definedName>
    <definedName name="_xlnm.Print_Titles" localSheetId="6">дод7!$11:$13</definedName>
    <definedName name="_xlnm.Print_Area" localSheetId="0">дод1!$A$1:$F$123</definedName>
    <definedName name="_xlnm.Print_Area" localSheetId="1">дод2!$A$1:$F$39</definedName>
    <definedName name="_xlnm.Print_Area" localSheetId="2">дод3!$A$1:$R$181</definedName>
    <definedName name="_xlnm.Print_Area" localSheetId="4">дод5!$A$1:$D$62</definedName>
    <definedName name="_xlnm.Print_Area" localSheetId="5">дод6!$A$1:$J$92</definedName>
    <definedName name="_xlnm.Print_Area" localSheetId="6">дод7!$A$1:$J$103</definedName>
  </definedNames>
  <calcPr calcId="162913"/>
</workbook>
</file>

<file path=xl/calcChain.xml><?xml version="1.0" encoding="utf-8"?>
<calcChain xmlns="http://schemas.openxmlformats.org/spreadsheetml/2006/main">
  <c r="D54" i="54" l="1"/>
  <c r="D56" i="54"/>
  <c r="D55" i="54"/>
  <c r="J101" i="52"/>
  <c r="I101" i="52"/>
  <c r="H101" i="52"/>
  <c r="G101" i="52"/>
  <c r="I90" i="52"/>
  <c r="H90" i="52"/>
  <c r="H91" i="52"/>
  <c r="J91" i="52"/>
  <c r="J90" i="52" s="1"/>
  <c r="I91" i="52"/>
  <c r="G92" i="52"/>
  <c r="G93" i="52"/>
  <c r="G91" i="52" l="1"/>
  <c r="G90" i="52" s="1"/>
  <c r="L90" i="55" l="1"/>
  <c r="L82" i="55"/>
  <c r="L79" i="55"/>
  <c r="L51" i="55"/>
  <c r="L43" i="55"/>
  <c r="L39" i="55"/>
  <c r="L24" i="55"/>
  <c r="L14" i="55"/>
  <c r="I39" i="55"/>
  <c r="I82" i="55"/>
  <c r="I51" i="55"/>
  <c r="I24" i="55" l="1"/>
  <c r="I14" i="55"/>
  <c r="J95" i="52"/>
  <c r="I95" i="52"/>
  <c r="H95" i="52"/>
  <c r="G100" i="52"/>
  <c r="H80" i="52"/>
  <c r="J80" i="52"/>
  <c r="I80" i="52"/>
  <c r="G87" i="52"/>
  <c r="K80" i="52" l="1"/>
  <c r="G85" i="52" l="1"/>
  <c r="G84" i="52"/>
  <c r="G88" i="52"/>
  <c r="G82" i="52"/>
  <c r="G83" i="52"/>
  <c r="H74" i="52"/>
  <c r="I74" i="52"/>
  <c r="J74" i="52"/>
  <c r="G75" i="52"/>
  <c r="G50" i="52"/>
  <c r="G17" i="52"/>
  <c r="G42" i="52"/>
  <c r="K74" i="52" l="1"/>
  <c r="J46" i="49"/>
  <c r="R46" i="49" s="1"/>
  <c r="R43" i="49"/>
  <c r="R44" i="49"/>
  <c r="R45" i="49"/>
  <c r="E43" i="49"/>
  <c r="E44" i="49"/>
  <c r="E45" i="49"/>
  <c r="E46" i="49"/>
  <c r="E47" i="49"/>
  <c r="E48" i="49"/>
  <c r="E49" i="49"/>
  <c r="F116" i="53" l="1"/>
  <c r="C115" i="53"/>
  <c r="C114" i="53"/>
  <c r="C112" i="53"/>
  <c r="C110" i="53"/>
  <c r="C101" i="53" s="1"/>
  <c r="C109" i="53"/>
  <c r="C108" i="53"/>
  <c r="C107" i="53"/>
  <c r="C106" i="53"/>
  <c r="C105" i="53"/>
  <c r="C104" i="53"/>
  <c r="C103" i="53"/>
  <c r="C102" i="53"/>
  <c r="F101" i="53"/>
  <c r="E101" i="53"/>
  <c r="D101" i="53"/>
  <c r="C100" i="53"/>
  <c r="D99" i="53"/>
  <c r="C99" i="53"/>
  <c r="C98" i="53"/>
  <c r="C97" i="53"/>
  <c r="C96" i="53"/>
  <c r="C95" i="53"/>
  <c r="C94" i="53"/>
  <c r="C93" i="53"/>
  <c r="D92" i="53"/>
  <c r="C92" i="53"/>
  <c r="F91" i="53"/>
  <c r="F90" i="53" s="1"/>
  <c r="E91" i="53"/>
  <c r="E90" i="53" s="1"/>
  <c r="E116" i="53" s="1"/>
  <c r="D91" i="53"/>
  <c r="C91" i="53" s="1"/>
  <c r="E88" i="53"/>
  <c r="C88" i="53" s="1"/>
  <c r="E87" i="53"/>
  <c r="C87" i="53" s="1"/>
  <c r="F86" i="53"/>
  <c r="E86" i="53"/>
  <c r="C86" i="53"/>
  <c r="F85" i="53"/>
  <c r="E85" i="53" s="1"/>
  <c r="C85" i="53" s="1"/>
  <c r="C83" i="53"/>
  <c r="C82" i="53"/>
  <c r="C81" i="53"/>
  <c r="E80" i="53"/>
  <c r="C80" i="53"/>
  <c r="E79" i="53"/>
  <c r="C79" i="53" s="1"/>
  <c r="E78" i="53"/>
  <c r="C78" i="53" s="1"/>
  <c r="C77" i="53"/>
  <c r="C76" i="53"/>
  <c r="D75" i="53"/>
  <c r="C75" i="53"/>
  <c r="D74" i="53"/>
  <c r="C74" i="53" s="1"/>
  <c r="C73" i="53"/>
  <c r="C72" i="53"/>
  <c r="D71" i="53"/>
  <c r="C71" i="53"/>
  <c r="C70" i="53"/>
  <c r="D69" i="53"/>
  <c r="C69" i="53" s="1"/>
  <c r="C68" i="53"/>
  <c r="C67" i="53"/>
  <c r="C66" i="53"/>
  <c r="D65" i="53"/>
  <c r="C65" i="53"/>
  <c r="C63" i="53"/>
  <c r="C62" i="53"/>
  <c r="C61" i="53"/>
  <c r="D60" i="53"/>
  <c r="C60" i="53" s="1"/>
  <c r="C59" i="53"/>
  <c r="C58" i="53"/>
  <c r="D57" i="53"/>
  <c r="D56" i="53" s="1"/>
  <c r="C56" i="53" s="1"/>
  <c r="C57" i="53"/>
  <c r="C54" i="53"/>
  <c r="C53" i="53"/>
  <c r="C52" i="53"/>
  <c r="C49" i="53"/>
  <c r="C48" i="53"/>
  <c r="C47" i="53"/>
  <c r="D46" i="53"/>
  <c r="C46" i="53" s="1"/>
  <c r="C45" i="53"/>
  <c r="C44" i="53"/>
  <c r="C42" i="53"/>
  <c r="C41" i="53"/>
  <c r="C40" i="53"/>
  <c r="C39" i="53"/>
  <c r="C38" i="53"/>
  <c r="C37" i="53"/>
  <c r="C36" i="53"/>
  <c r="C35" i="53"/>
  <c r="C34" i="53"/>
  <c r="D33" i="53"/>
  <c r="C33" i="53" s="1"/>
  <c r="C31" i="53"/>
  <c r="C30" i="53"/>
  <c r="D29" i="53"/>
  <c r="C29" i="53"/>
  <c r="C28" i="53"/>
  <c r="C27" i="53" s="1"/>
  <c r="D27" i="53"/>
  <c r="D26" i="53" s="1"/>
  <c r="C26" i="53" s="1"/>
  <c r="C25" i="53"/>
  <c r="D24" i="53"/>
  <c r="C24" i="53"/>
  <c r="C23" i="53"/>
  <c r="C22" i="53"/>
  <c r="D21" i="53"/>
  <c r="C21" i="53" s="1"/>
  <c r="C19" i="53"/>
  <c r="D18" i="53"/>
  <c r="C18" i="53"/>
  <c r="C17" i="53"/>
  <c r="C16" i="53"/>
  <c r="C15" i="53"/>
  <c r="C14" i="53"/>
  <c r="D13" i="53"/>
  <c r="C13" i="53" s="1"/>
  <c r="D12" i="53" l="1"/>
  <c r="C12" i="53" s="1"/>
  <c r="D64" i="53"/>
  <c r="C64" i="53" s="1"/>
  <c r="D90" i="53"/>
  <c r="C90" i="53" s="1"/>
  <c r="D20" i="53"/>
  <c r="C20" i="53" s="1"/>
  <c r="D32" i="53"/>
  <c r="D33" i="54"/>
  <c r="D30" i="54"/>
  <c r="D26" i="54"/>
  <c r="D22" i="54"/>
  <c r="D21" i="54"/>
  <c r="D17" i="54"/>
  <c r="D32" i="54" s="1"/>
  <c r="D31" i="54" s="1"/>
  <c r="D11" i="53" l="1"/>
  <c r="C32" i="53"/>
  <c r="D55" i="53"/>
  <c r="C55" i="53" s="1"/>
  <c r="C11" i="53" l="1"/>
  <c r="C89" i="53" s="1"/>
  <c r="D89" i="53"/>
  <c r="D116" i="53" s="1"/>
  <c r="C116" i="53" s="1"/>
  <c r="J106" i="49" l="1"/>
  <c r="J107" i="49"/>
  <c r="J108" i="49"/>
  <c r="J109" i="49"/>
  <c r="J43" i="49"/>
  <c r="J44" i="49"/>
  <c r="J45" i="49"/>
  <c r="J47" i="49"/>
  <c r="J48" i="49"/>
  <c r="J49" i="49"/>
  <c r="J50" i="49"/>
  <c r="J51" i="49"/>
  <c r="J52" i="49"/>
  <c r="J53" i="49"/>
  <c r="J54" i="49"/>
  <c r="J55" i="49"/>
  <c r="J56" i="49"/>
  <c r="J57" i="49"/>
  <c r="J58" i="49"/>
  <c r="Q158" i="49"/>
  <c r="P158" i="49"/>
  <c r="O158" i="49"/>
  <c r="N158" i="49"/>
  <c r="M158" i="49"/>
  <c r="L158" i="49"/>
  <c r="K158" i="49"/>
  <c r="J158" i="49"/>
  <c r="I158" i="49"/>
  <c r="H158" i="49"/>
  <c r="G158" i="49"/>
  <c r="F158" i="49"/>
  <c r="J169" i="49"/>
  <c r="J168" i="49"/>
  <c r="J167" i="49"/>
  <c r="J166" i="49"/>
  <c r="J165" i="49"/>
  <c r="J164" i="49"/>
  <c r="J163" i="49"/>
  <c r="J162" i="49"/>
  <c r="J161" i="49"/>
  <c r="J160" i="49"/>
  <c r="E168" i="49"/>
  <c r="E159" i="49"/>
  <c r="E160" i="49"/>
  <c r="R160" i="49" s="1"/>
  <c r="E161" i="49"/>
  <c r="R161" i="49" s="1"/>
  <c r="E162" i="49"/>
  <c r="E158" i="49" s="1"/>
  <c r="E163" i="49"/>
  <c r="R163" i="49" s="1"/>
  <c r="E164" i="49"/>
  <c r="E165" i="49"/>
  <c r="E166" i="49"/>
  <c r="E167" i="49"/>
  <c r="R168" i="49"/>
  <c r="E169" i="49"/>
  <c r="R169" i="49" s="1"/>
  <c r="R164" i="49"/>
  <c r="R165" i="49"/>
  <c r="R166" i="49"/>
  <c r="R167" i="49"/>
  <c r="R170" i="49"/>
  <c r="R93" i="49"/>
  <c r="E93" i="49"/>
  <c r="E94" i="49"/>
  <c r="J153" i="49"/>
  <c r="R153" i="49"/>
  <c r="Q151" i="49"/>
  <c r="P151" i="49"/>
  <c r="O151" i="49"/>
  <c r="N151" i="49"/>
  <c r="M151" i="49"/>
  <c r="L151" i="49"/>
  <c r="K151" i="49"/>
  <c r="I151" i="49"/>
  <c r="H151" i="49"/>
  <c r="G151" i="49"/>
  <c r="F151" i="49"/>
  <c r="Q125" i="49"/>
  <c r="P125" i="49"/>
  <c r="O125" i="49"/>
  <c r="N125" i="49"/>
  <c r="M125" i="49"/>
  <c r="L125" i="49"/>
  <c r="K125" i="49"/>
  <c r="I125" i="49"/>
  <c r="H125" i="49"/>
  <c r="G125" i="49"/>
  <c r="F125" i="49"/>
  <c r="E133" i="49"/>
  <c r="J133" i="49"/>
  <c r="J129" i="49"/>
  <c r="E129" i="49"/>
  <c r="J128" i="49"/>
  <c r="J127" i="49"/>
  <c r="J126" i="49"/>
  <c r="J134" i="49"/>
  <c r="J132" i="49"/>
  <c r="J131" i="49"/>
  <c r="E128" i="49"/>
  <c r="E130" i="49"/>
  <c r="E131" i="49"/>
  <c r="E132" i="49"/>
  <c r="R132" i="49" s="1"/>
  <c r="E134" i="49"/>
  <c r="Q113" i="49"/>
  <c r="P113" i="49"/>
  <c r="O113" i="49"/>
  <c r="N113" i="49"/>
  <c r="M113" i="49"/>
  <c r="L113" i="49"/>
  <c r="K113" i="49"/>
  <c r="H113" i="49"/>
  <c r="F113" i="49"/>
  <c r="E116" i="49"/>
  <c r="J116" i="49"/>
  <c r="E88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Q14" i="49"/>
  <c r="P14" i="49"/>
  <c r="O14" i="49"/>
  <c r="N14" i="49"/>
  <c r="M14" i="49"/>
  <c r="L14" i="49"/>
  <c r="K14" i="49"/>
  <c r="I14" i="49"/>
  <c r="H14" i="49"/>
  <c r="G14" i="49"/>
  <c r="F14" i="49"/>
  <c r="J32" i="49"/>
  <c r="E50" i="49"/>
  <c r="E51" i="49"/>
  <c r="E52" i="49"/>
  <c r="E53" i="49"/>
  <c r="R53" i="49" s="1"/>
  <c r="E54" i="49"/>
  <c r="R54" i="49" s="1"/>
  <c r="R48" i="49"/>
  <c r="R47" i="49" l="1"/>
  <c r="R49" i="49"/>
  <c r="R162" i="49"/>
  <c r="R158" i="49" s="1"/>
  <c r="R94" i="49"/>
  <c r="R129" i="49"/>
  <c r="E125" i="49"/>
  <c r="R131" i="49"/>
  <c r="R128" i="49"/>
  <c r="J125" i="49"/>
  <c r="R133" i="49"/>
  <c r="R116" i="49"/>
  <c r="E84" i="49"/>
  <c r="R84" i="49" s="1"/>
  <c r="P66" i="49"/>
  <c r="P178" i="49" s="1"/>
  <c r="O66" i="49"/>
  <c r="O178" i="49" s="1"/>
  <c r="N66" i="49"/>
  <c r="N178" i="49" s="1"/>
  <c r="M66" i="49"/>
  <c r="M178" i="49" s="1"/>
  <c r="L66" i="49"/>
  <c r="L178" i="49" s="1"/>
  <c r="K66" i="49"/>
  <c r="K178" i="49" s="1"/>
  <c r="H66" i="49"/>
  <c r="H178" i="49" s="1"/>
  <c r="G66" i="49"/>
  <c r="G178" i="49" s="1"/>
  <c r="F66" i="49"/>
  <c r="F178" i="49" s="1"/>
  <c r="L15" i="56"/>
  <c r="G17" i="56"/>
  <c r="P16" i="56"/>
  <c r="N16" i="56"/>
  <c r="M16" i="56"/>
  <c r="L16" i="56"/>
  <c r="H16" i="56"/>
  <c r="N15" i="56"/>
  <c r="M15" i="56"/>
  <c r="M14" i="56" s="1"/>
  <c r="M13" i="56" s="1"/>
  <c r="H15" i="56"/>
  <c r="O14" i="56"/>
  <c r="O13" i="56" s="1"/>
  <c r="K14" i="56"/>
  <c r="K13" i="56" s="1"/>
  <c r="J14" i="56"/>
  <c r="J13" i="56" s="1"/>
  <c r="I14" i="56"/>
  <c r="I13" i="56" s="1"/>
  <c r="G14" i="56"/>
  <c r="F14" i="56"/>
  <c r="F13" i="56" s="1"/>
  <c r="E14" i="56"/>
  <c r="E13" i="56" s="1"/>
  <c r="G13" i="56"/>
  <c r="L14" i="56" l="1"/>
  <c r="L13" i="56" s="1"/>
  <c r="P15" i="56"/>
  <c r="P14" i="56" s="1"/>
  <c r="E17" i="56"/>
  <c r="I17" i="56"/>
  <c r="K17" i="56"/>
  <c r="M17" i="56"/>
  <c r="O17" i="56"/>
  <c r="J17" i="56"/>
  <c r="F17" i="56"/>
  <c r="N14" i="56"/>
  <c r="H14" i="56"/>
  <c r="L17" i="56" l="1"/>
  <c r="H13" i="56"/>
  <c r="H17" i="56"/>
  <c r="P13" i="56"/>
  <c r="P17" i="56"/>
  <c r="N13" i="56"/>
  <c r="N17" i="56"/>
  <c r="O82" i="49" l="1"/>
  <c r="J82" i="49" s="1"/>
  <c r="G81" i="52" l="1"/>
  <c r="E127" i="49"/>
  <c r="R127" i="49" l="1"/>
  <c r="J69" i="52"/>
  <c r="I69" i="52"/>
  <c r="H69" i="52"/>
  <c r="J79" i="52"/>
  <c r="I79" i="52"/>
  <c r="H79" i="52"/>
  <c r="G89" i="52"/>
  <c r="G86" i="52"/>
  <c r="J73" i="52"/>
  <c r="I73" i="52"/>
  <c r="G78" i="52"/>
  <c r="G77" i="52"/>
  <c r="G76" i="52"/>
  <c r="G70" i="52"/>
  <c r="I43" i="55"/>
  <c r="I42" i="55" s="1"/>
  <c r="J170" i="49"/>
  <c r="I113" i="49"/>
  <c r="G113" i="49"/>
  <c r="E121" i="49"/>
  <c r="E120" i="49"/>
  <c r="E119" i="49"/>
  <c r="R119" i="49" s="1"/>
  <c r="E118" i="49"/>
  <c r="E117" i="49"/>
  <c r="E115" i="49"/>
  <c r="J121" i="49"/>
  <c r="J120" i="49"/>
  <c r="J119" i="49"/>
  <c r="J118" i="49"/>
  <c r="J117" i="49"/>
  <c r="J115" i="49"/>
  <c r="J130" i="49"/>
  <c r="R130" i="49" s="1"/>
  <c r="R134" i="49"/>
  <c r="G80" i="52" l="1"/>
  <c r="G74" i="52"/>
  <c r="G79" i="52"/>
  <c r="R125" i="49"/>
  <c r="J113" i="49"/>
  <c r="R120" i="49"/>
  <c r="R121" i="49"/>
  <c r="R115" i="49"/>
  <c r="R117" i="49"/>
  <c r="H73" i="52"/>
  <c r="G73" i="52" s="1"/>
  <c r="R118" i="49"/>
  <c r="K82" i="49" l="1"/>
  <c r="O79" i="49"/>
  <c r="N79" i="49"/>
  <c r="M79" i="49"/>
  <c r="L79" i="49"/>
  <c r="J79" i="49" s="1"/>
  <c r="K79" i="49"/>
  <c r="I79" i="49"/>
  <c r="H79" i="49"/>
  <c r="G79" i="49"/>
  <c r="F79" i="49"/>
  <c r="E81" i="49"/>
  <c r="R81" i="49" s="1"/>
  <c r="E80" i="49"/>
  <c r="R80" i="49" s="1"/>
  <c r="E79" i="49" l="1"/>
  <c r="R79" i="49" s="1"/>
  <c r="I81" i="55"/>
  <c r="I76" i="55"/>
  <c r="I50" i="55"/>
  <c r="I79" i="55"/>
  <c r="I78" i="55" s="1"/>
  <c r="I88" i="55"/>
  <c r="I87" i="55" s="1"/>
  <c r="I33" i="55"/>
  <c r="I32" i="55" s="1"/>
  <c r="I23" i="55"/>
  <c r="I64" i="55"/>
  <c r="I63" i="55" l="1"/>
  <c r="I90" i="55"/>
  <c r="I75" i="55"/>
  <c r="I38" i="55" s="1"/>
  <c r="I13" i="55"/>
  <c r="C17" i="50" l="1"/>
  <c r="E126" i="49" l="1"/>
  <c r="J156" i="49" l="1"/>
  <c r="E156" i="49"/>
  <c r="G72" i="52" l="1"/>
  <c r="G71" i="52"/>
  <c r="J68" i="52"/>
  <c r="I68" i="52"/>
  <c r="G67" i="52"/>
  <c r="G66" i="52"/>
  <c r="G65" i="52"/>
  <c r="G64" i="52"/>
  <c r="G63" i="52"/>
  <c r="J62" i="52"/>
  <c r="J61" i="52" s="1"/>
  <c r="I62" i="52"/>
  <c r="I61" i="52" s="1"/>
  <c r="H62" i="52"/>
  <c r="H61" i="52" s="1"/>
  <c r="G59" i="52"/>
  <c r="G58" i="52"/>
  <c r="J57" i="52"/>
  <c r="J56" i="52" s="1"/>
  <c r="I57" i="52"/>
  <c r="H57" i="52"/>
  <c r="H56" i="52" s="1"/>
  <c r="G99" i="52"/>
  <c r="G98" i="52"/>
  <c r="G95" i="52" s="1"/>
  <c r="G97" i="52"/>
  <c r="G96" i="52"/>
  <c r="I94" i="52"/>
  <c r="H94" i="52"/>
  <c r="G55" i="52"/>
  <c r="G54" i="52"/>
  <c r="G53" i="52"/>
  <c r="G52" i="52"/>
  <c r="G51" i="52"/>
  <c r="G49" i="52"/>
  <c r="G48" i="52"/>
  <c r="G47" i="52"/>
  <c r="G46" i="52"/>
  <c r="G45" i="52"/>
  <c r="G44" i="52"/>
  <c r="G43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J14" i="52" s="1"/>
  <c r="I15" i="52"/>
  <c r="H15" i="52"/>
  <c r="C34" i="50"/>
  <c r="C33" i="50"/>
  <c r="F32" i="50"/>
  <c r="F31" i="50" s="1"/>
  <c r="E32" i="50"/>
  <c r="E31" i="50" s="1"/>
  <c r="D32" i="50"/>
  <c r="C30" i="50"/>
  <c r="D29" i="50"/>
  <c r="C29" i="50" s="1"/>
  <c r="F28" i="50"/>
  <c r="E28" i="50"/>
  <c r="E24" i="50" s="1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G69" i="52" l="1"/>
  <c r="G68" i="52" s="1"/>
  <c r="H14" i="52"/>
  <c r="I14" i="52"/>
  <c r="K15" i="52" s="1"/>
  <c r="J94" i="52"/>
  <c r="D25" i="50"/>
  <c r="D24" i="50" s="1"/>
  <c r="C24" i="50" s="1"/>
  <c r="C32" i="50"/>
  <c r="D31" i="50"/>
  <c r="D35" i="50" s="1"/>
  <c r="C19" i="50"/>
  <c r="C25" i="50"/>
  <c r="G57" i="52"/>
  <c r="G56" i="52" s="1"/>
  <c r="G62" i="52"/>
  <c r="G61" i="52" s="1"/>
  <c r="F22" i="50"/>
  <c r="E22" i="50"/>
  <c r="D18" i="50"/>
  <c r="C18" i="50" s="1"/>
  <c r="D28" i="50"/>
  <c r="C28" i="50" s="1"/>
  <c r="F24" i="50"/>
  <c r="F35" i="50" s="1"/>
  <c r="K62" i="52"/>
  <c r="K69" i="52"/>
  <c r="K57" i="52"/>
  <c r="C15" i="50"/>
  <c r="H68" i="52"/>
  <c r="I56" i="52"/>
  <c r="K95" i="52"/>
  <c r="G94" i="52"/>
  <c r="G15" i="52"/>
  <c r="E35" i="50"/>
  <c r="C14" i="50"/>
  <c r="K101" i="52" l="1"/>
  <c r="C31" i="50"/>
  <c r="C35" i="50" s="1"/>
  <c r="C22" i="50"/>
  <c r="D22" i="50"/>
  <c r="G14" i="52"/>
  <c r="E77" i="49" l="1"/>
  <c r="R77" i="49" s="1"/>
  <c r="E114" i="49" l="1"/>
  <c r="E113" i="49" s="1"/>
  <c r="J114" i="49"/>
  <c r="R114" i="49" l="1"/>
  <c r="R113" i="49" s="1"/>
  <c r="R195" i="49"/>
  <c r="R194" i="49"/>
  <c r="J193" i="49"/>
  <c r="E193" i="49"/>
  <c r="R193" i="49" s="1"/>
  <c r="R192" i="49"/>
  <c r="K191" i="49"/>
  <c r="K190" i="49"/>
  <c r="I190" i="49"/>
  <c r="H190" i="49"/>
  <c r="G190" i="49"/>
  <c r="F190" i="49"/>
  <c r="J159" i="49"/>
  <c r="R123" i="49"/>
  <c r="P112" i="49"/>
  <c r="O112" i="49"/>
  <c r="N112" i="49"/>
  <c r="M112" i="49"/>
  <c r="L112" i="49"/>
  <c r="K112" i="49"/>
  <c r="J112" i="49"/>
  <c r="I112" i="49"/>
  <c r="H112" i="49"/>
  <c r="G112" i="49"/>
  <c r="F112" i="49"/>
  <c r="Q112" i="49"/>
  <c r="E112" i="49"/>
  <c r="R156" i="49"/>
  <c r="Q155" i="49"/>
  <c r="Q154" i="49" s="1"/>
  <c r="P155" i="49"/>
  <c r="P154" i="49" s="1"/>
  <c r="O155" i="49"/>
  <c r="O154" i="49" s="1"/>
  <c r="N155" i="49"/>
  <c r="N154" i="49" s="1"/>
  <c r="M155" i="49"/>
  <c r="M154" i="49" s="1"/>
  <c r="L155" i="49"/>
  <c r="L154" i="49" s="1"/>
  <c r="K155" i="49"/>
  <c r="K154" i="49" s="1"/>
  <c r="J155" i="49"/>
  <c r="J154" i="49" s="1"/>
  <c r="I155" i="49"/>
  <c r="I154" i="49" s="1"/>
  <c r="H155" i="49"/>
  <c r="H154" i="49" s="1"/>
  <c r="G155" i="49"/>
  <c r="G154" i="49" s="1"/>
  <c r="F155" i="49"/>
  <c r="F154" i="49" s="1"/>
  <c r="E155" i="49"/>
  <c r="E154" i="49" s="1"/>
  <c r="R126" i="49"/>
  <c r="Q124" i="49"/>
  <c r="N124" i="49"/>
  <c r="M124" i="49"/>
  <c r="L124" i="49"/>
  <c r="K124" i="49"/>
  <c r="I124" i="49"/>
  <c r="H124" i="49"/>
  <c r="G124" i="49"/>
  <c r="F124" i="49"/>
  <c r="P124" i="49"/>
  <c r="O124" i="49"/>
  <c r="J152" i="49"/>
  <c r="E152" i="49"/>
  <c r="E151" i="49" s="1"/>
  <c r="Q150" i="49"/>
  <c r="P150" i="49"/>
  <c r="O150" i="49"/>
  <c r="N150" i="49"/>
  <c r="M150" i="49"/>
  <c r="L150" i="49"/>
  <c r="K150" i="49"/>
  <c r="I150" i="49"/>
  <c r="H150" i="49"/>
  <c r="G150" i="49"/>
  <c r="F150" i="49"/>
  <c r="J177" i="49"/>
  <c r="E177" i="49"/>
  <c r="J176" i="49"/>
  <c r="R176" i="49" s="1"/>
  <c r="J175" i="49"/>
  <c r="E175" i="49"/>
  <c r="J174" i="49"/>
  <c r="R174" i="49" s="1"/>
  <c r="J173" i="49"/>
  <c r="E173" i="49"/>
  <c r="Q172" i="49"/>
  <c r="Q171" i="49" s="1"/>
  <c r="P172" i="49"/>
  <c r="P171" i="49" s="1"/>
  <c r="O172" i="49"/>
  <c r="O171" i="49" s="1"/>
  <c r="N172" i="49"/>
  <c r="N171" i="49" s="1"/>
  <c r="M172" i="49"/>
  <c r="M171" i="49" s="1"/>
  <c r="L172" i="49"/>
  <c r="L171" i="49" s="1"/>
  <c r="K172" i="49"/>
  <c r="K171" i="49" s="1"/>
  <c r="I172" i="49"/>
  <c r="I171" i="49" s="1"/>
  <c r="H172" i="49"/>
  <c r="H171" i="49" s="1"/>
  <c r="G172" i="49"/>
  <c r="G171" i="49" s="1"/>
  <c r="F172" i="49"/>
  <c r="F171" i="49" s="1"/>
  <c r="J111" i="49"/>
  <c r="E111" i="49"/>
  <c r="J110" i="49"/>
  <c r="E110" i="49"/>
  <c r="E109" i="49"/>
  <c r="E108" i="49"/>
  <c r="E107" i="49"/>
  <c r="E106" i="49"/>
  <c r="J105" i="49"/>
  <c r="E105" i="49"/>
  <c r="E104" i="49"/>
  <c r="Q103" i="49"/>
  <c r="Q102" i="49" s="1"/>
  <c r="P103" i="49"/>
  <c r="P102" i="49" s="1"/>
  <c r="O103" i="49"/>
  <c r="O102" i="49" s="1"/>
  <c r="N103" i="49"/>
  <c r="N102" i="49" s="1"/>
  <c r="M103" i="49"/>
  <c r="M102" i="49" s="1"/>
  <c r="L103" i="49"/>
  <c r="L102" i="49" s="1"/>
  <c r="K103" i="49"/>
  <c r="K102" i="49" s="1"/>
  <c r="I103" i="49"/>
  <c r="I102" i="49" s="1"/>
  <c r="H103" i="49"/>
  <c r="H102" i="49" s="1"/>
  <c r="G103" i="49"/>
  <c r="G102" i="49" s="1"/>
  <c r="F103" i="49"/>
  <c r="F102" i="49" s="1"/>
  <c r="E101" i="49"/>
  <c r="E100" i="49"/>
  <c r="E99" i="49"/>
  <c r="Q98" i="49"/>
  <c r="Q90" i="49" s="1"/>
  <c r="Q89" i="49" s="1"/>
  <c r="J90" i="49"/>
  <c r="J89" i="49" s="1"/>
  <c r="E98" i="49"/>
  <c r="E97" i="49"/>
  <c r="E96" i="49"/>
  <c r="E95" i="49"/>
  <c r="E92" i="49"/>
  <c r="E91" i="49"/>
  <c r="P90" i="49"/>
  <c r="P89" i="49" s="1"/>
  <c r="O90" i="49"/>
  <c r="O89" i="49" s="1"/>
  <c r="N90" i="49"/>
  <c r="N89" i="49" s="1"/>
  <c r="M90" i="49"/>
  <c r="M89" i="49" s="1"/>
  <c r="L90" i="49"/>
  <c r="L89" i="49" s="1"/>
  <c r="K90" i="49"/>
  <c r="K89" i="49" s="1"/>
  <c r="I90" i="49"/>
  <c r="I89" i="49" s="1"/>
  <c r="H90" i="49"/>
  <c r="H89" i="49" s="1"/>
  <c r="G90" i="49"/>
  <c r="F90" i="49"/>
  <c r="J87" i="49"/>
  <c r="E87" i="49"/>
  <c r="J86" i="49"/>
  <c r="E86" i="49"/>
  <c r="Q88" i="49"/>
  <c r="Q66" i="49" s="1"/>
  <c r="Q178" i="49" s="1"/>
  <c r="J88" i="49"/>
  <c r="I88" i="49"/>
  <c r="I66" i="49" s="1"/>
  <c r="I178" i="49" s="1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R69" i="49" s="1"/>
  <c r="J68" i="49"/>
  <c r="E68" i="49"/>
  <c r="J67" i="49"/>
  <c r="E67" i="49"/>
  <c r="P65" i="49"/>
  <c r="O65" i="49"/>
  <c r="N65" i="49"/>
  <c r="M65" i="49"/>
  <c r="L65" i="49"/>
  <c r="K65" i="49"/>
  <c r="H65" i="49"/>
  <c r="G65" i="49"/>
  <c r="F65" i="49"/>
  <c r="J149" i="49"/>
  <c r="E149" i="49"/>
  <c r="E148" i="49"/>
  <c r="R148" i="49" s="1"/>
  <c r="E147" i="49"/>
  <c r="R147" i="49" s="1"/>
  <c r="J146" i="49"/>
  <c r="E146" i="49"/>
  <c r="J145" i="49"/>
  <c r="E145" i="49"/>
  <c r="J144" i="49"/>
  <c r="E144" i="49"/>
  <c r="J143" i="49"/>
  <c r="E143" i="49"/>
  <c r="J142" i="49"/>
  <c r="E142" i="49"/>
  <c r="J141" i="49"/>
  <c r="E141" i="49"/>
  <c r="J140" i="49"/>
  <c r="E140" i="49"/>
  <c r="J139" i="49"/>
  <c r="E139" i="49"/>
  <c r="J138" i="49"/>
  <c r="E138" i="49"/>
  <c r="J137" i="49"/>
  <c r="E137" i="49"/>
  <c r="Q136" i="49"/>
  <c r="Q135" i="49" s="1"/>
  <c r="P136" i="49"/>
  <c r="P135" i="49" s="1"/>
  <c r="O136" i="49"/>
  <c r="O135" i="49" s="1"/>
  <c r="N136" i="49"/>
  <c r="N135" i="49" s="1"/>
  <c r="M136" i="49"/>
  <c r="M135" i="49" s="1"/>
  <c r="L136" i="49"/>
  <c r="L135" i="49" s="1"/>
  <c r="K136" i="49"/>
  <c r="K135" i="49" s="1"/>
  <c r="I136" i="49"/>
  <c r="I135" i="49" s="1"/>
  <c r="H136" i="49"/>
  <c r="H135" i="49" s="1"/>
  <c r="G136" i="49"/>
  <c r="G135" i="49" s="1"/>
  <c r="F136" i="49"/>
  <c r="F135" i="49" s="1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I65" i="49" l="1"/>
  <c r="Q65" i="49"/>
  <c r="J150" i="49"/>
  <c r="J151" i="49"/>
  <c r="R59" i="49"/>
  <c r="E14" i="49"/>
  <c r="E66" i="49"/>
  <c r="J14" i="49"/>
  <c r="J66" i="49"/>
  <c r="J157" i="49"/>
  <c r="G157" i="49"/>
  <c r="P157" i="49"/>
  <c r="H157" i="49"/>
  <c r="Q157" i="49"/>
  <c r="I157" i="49"/>
  <c r="K157" i="49"/>
  <c r="L157" i="49"/>
  <c r="M157" i="49"/>
  <c r="N157" i="49"/>
  <c r="F157" i="49"/>
  <c r="O157" i="49"/>
  <c r="I13" i="49"/>
  <c r="M13" i="49"/>
  <c r="K13" i="49"/>
  <c r="N13" i="49"/>
  <c r="H13" i="49"/>
  <c r="O13" i="49"/>
  <c r="F89" i="49"/>
  <c r="R139" i="49"/>
  <c r="R141" i="49"/>
  <c r="R143" i="49"/>
  <c r="R145" i="49"/>
  <c r="R41" i="49"/>
  <c r="R62" i="49"/>
  <c r="K198" i="49"/>
  <c r="R96" i="49"/>
  <c r="R107" i="49"/>
  <c r="R111" i="49"/>
  <c r="R67" i="49"/>
  <c r="R104" i="49"/>
  <c r="R108" i="49"/>
  <c r="T113" i="49"/>
  <c r="R40" i="49"/>
  <c r="R61" i="49"/>
  <c r="R85" i="49"/>
  <c r="J136" i="49"/>
  <c r="J135" i="49" s="1"/>
  <c r="R138" i="49"/>
  <c r="R140" i="49"/>
  <c r="R16" i="49"/>
  <c r="R112" i="49"/>
  <c r="R19" i="49"/>
  <c r="R27" i="49"/>
  <c r="R28" i="49"/>
  <c r="R34" i="49"/>
  <c r="R55" i="49"/>
  <c r="R57" i="49"/>
  <c r="R142" i="49"/>
  <c r="R146" i="49"/>
  <c r="R149" i="49"/>
  <c r="R68" i="49"/>
  <c r="R86" i="49"/>
  <c r="R98" i="49"/>
  <c r="R175" i="49"/>
  <c r="R177" i="49"/>
  <c r="R64" i="49"/>
  <c r="R99" i="49"/>
  <c r="R101" i="49"/>
  <c r="R106" i="49"/>
  <c r="R56" i="49"/>
  <c r="R60" i="49"/>
  <c r="R33" i="49"/>
  <c r="R42" i="49"/>
  <c r="R63" i="49"/>
  <c r="R17" i="49"/>
  <c r="R31" i="49"/>
  <c r="R18" i="49"/>
  <c r="R25" i="49"/>
  <c r="R15" i="49"/>
  <c r="J190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R100" i="49"/>
  <c r="R95" i="49"/>
  <c r="E172" i="49"/>
  <c r="E171" i="49" s="1"/>
  <c r="J103" i="49"/>
  <c r="J102" i="49" s="1"/>
  <c r="R154" i="49"/>
  <c r="T151" i="49"/>
  <c r="J124" i="49"/>
  <c r="T112" i="49"/>
  <c r="R152" i="49"/>
  <c r="R151" i="49" s="1"/>
  <c r="R39" i="49"/>
  <c r="R173" i="49"/>
  <c r="J172" i="49"/>
  <c r="R137" i="49"/>
  <c r="R91" i="49"/>
  <c r="E90" i="49"/>
  <c r="P13" i="49"/>
  <c r="R155" i="49"/>
  <c r="E136" i="49"/>
  <c r="R105" i="49"/>
  <c r="E103" i="49"/>
  <c r="T154" i="49"/>
  <c r="R159" i="49"/>
  <c r="E191" i="49"/>
  <c r="R110" i="49"/>
  <c r="E150" i="49"/>
  <c r="T150" i="49" s="1"/>
  <c r="E190" i="49"/>
  <c r="L13" i="49"/>
  <c r="Q13" i="49"/>
  <c r="R20" i="49"/>
  <c r="R22" i="49"/>
  <c r="R37" i="49"/>
  <c r="R58" i="49"/>
  <c r="J191" i="49"/>
  <c r="R144" i="49"/>
  <c r="G89" i="49"/>
  <c r="R92" i="49"/>
  <c r="R97" i="49"/>
  <c r="R109" i="49"/>
  <c r="E196" i="49"/>
  <c r="R196" i="49" s="1"/>
  <c r="T125" i="49"/>
  <c r="E124" i="49"/>
  <c r="T155" i="49"/>
  <c r="E65" i="49" l="1"/>
  <c r="E178" i="49"/>
  <c r="J65" i="49"/>
  <c r="J178" i="49"/>
  <c r="R66" i="49"/>
  <c r="R14" i="49"/>
  <c r="J13" i="49"/>
  <c r="R124" i="49"/>
  <c r="T172" i="49"/>
  <c r="J198" i="49"/>
  <c r="T124" i="49"/>
  <c r="R103" i="49"/>
  <c r="R102" i="49" s="1"/>
  <c r="T136" i="49"/>
  <c r="E135" i="49"/>
  <c r="R90" i="49"/>
  <c r="E89" i="49"/>
  <c r="T90" i="49"/>
  <c r="J171" i="49"/>
  <c r="R171" i="49" s="1"/>
  <c r="R172" i="49"/>
  <c r="R191" i="49"/>
  <c r="R150" i="49"/>
  <c r="R190" i="49"/>
  <c r="E198" i="49"/>
  <c r="R136" i="49"/>
  <c r="E157" i="49"/>
  <c r="T158" i="49"/>
  <c r="E102" i="49"/>
  <c r="T102" i="49" s="1"/>
  <c r="T103" i="49"/>
  <c r="T14" i="49"/>
  <c r="E13" i="49"/>
  <c r="T66" i="49"/>
  <c r="T65" i="49" l="1"/>
  <c r="R65" i="49"/>
  <c r="R178" i="49"/>
  <c r="T13" i="49"/>
  <c r="R13" i="49"/>
  <c r="R198" i="49"/>
  <c r="T178" i="49"/>
  <c r="V178" i="49"/>
  <c r="U178" i="49"/>
  <c r="T157" i="49"/>
  <c r="R157" i="49"/>
  <c r="R135" i="49"/>
  <c r="T135" i="49"/>
  <c r="R89" i="49"/>
  <c r="T89" i="49"/>
  <c r="T171" i="49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<sst xmlns="http://schemas.openxmlformats.org/spreadsheetml/2006/main" count="1570" uniqueCount="703">
  <si>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</si>
  <si>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</si>
  <si>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</si>
  <si>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</si>
  <si>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</si>
  <si>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</si>
  <si>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</si>
  <si>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</si>
  <si>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</si>
  <si>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</si>
  <si>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</si>
  <si>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</si>
  <si>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</si>
  <si>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</si>
  <si>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</si>
  <si>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</si>
  <si>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</si>
  <si>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</si>
  <si>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</si>
  <si>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</si>
  <si>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</si>
  <si>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</si>
  <si>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</si>
  <si>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</si>
  <si>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</si>
  <si>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</si>
  <si>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</si>
  <si>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</si>
  <si>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</si>
  <si>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</si>
  <si>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</si>
  <si>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</si>
  <si>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</si>
  <si>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</si>
  <si>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</si>
  <si>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</si>
  <si>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</si>
  <si>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</si>
  <si>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</si>
  <si>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</si>
  <si>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</si>
  <si>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</si>
  <si>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</si>
  <si>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</si>
  <si>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</si>
  <si>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</si>
  <si>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</si>
  <si>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</si>
  <si>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</si>
  <si>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</si>
  <si>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</si>
  <si>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</si>
  <si>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</si>
  <si>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</si>
  <si>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</si>
  <si>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</si>
  <si>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</si>
  <si>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</si>
  <si>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</si>
  <si>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</si>
  <si>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</si>
  <si>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</si>
  <si>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</si>
  <si>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</si>
  <si>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</si>
  <si>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</si>
  <si>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</si>
  <si>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</si>
  <si>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</si>
  <si>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</si>
  <si>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</si>
  <si>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</si>
  <si>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</si>
  <si>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</si>
  <si>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</si>
  <si>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</si>
  <si>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</si>
  <si>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</si>
  <si>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</si>
  <si>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</si>
  <si>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</si>
  <si>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</si>
  <si>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</si>
  <si>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</si>
  <si>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</si>
  <si>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</si>
  <si>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</si>
  <si>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</si>
  <si>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</si>
  <si>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</si>
  <si>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</si>
  <si>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</si>
  <si>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</si>
  <si>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</si>
  <si>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</si>
  <si>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</si>
  <si>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</si>
  <si>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</si>
  <si>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</si>
  <si>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</si>
  <si>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</si>
  <si>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</si>
  <si>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</si>
  <si>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</si>
  <si>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</si>
  <si>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</si>
  <si>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</si>
  <si>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</si>
  <si>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</si>
  <si>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</si>
  <si>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</si>
  <si>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</si>
  <si>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</si>
  <si>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</si>
  <si>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</si>
  <si>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</si>
  <si>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</si>
  <si>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</si>
  <si>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</si>
  <si>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</si>
  <si>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</si>
  <si>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</si>
  <si>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</si>
  <si>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</si>
  <si>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</si>
  <si>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</si>
  <si>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</si>
  <si>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</si>
  <si>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</si>
  <si>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</si>
  <si>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</si>
  <si>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</si>
  <si>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</si>
  <si>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</si>
  <si>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</si>
  <si>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</si>
  <si>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</si>
  <si>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</si>
  <si>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</si>
  <si>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</si>
  <si>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</si>
  <si>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</si>
  <si>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</si>
  <si>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</si>
  <si>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</si>
  <si>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</si>
  <si>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</si>
  <si>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</si>
  <si>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</si>
  <si>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</si>
  <si>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</si>
  <si>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</si>
  <si>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</si>
  <si>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</si>
  <si>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</si>
  <si>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</si>
  <si>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</si>
  <si>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</si>
  <si>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</si>
  <si>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</si>
  <si>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</si>
  <si>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</si>
  <si>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</si>
  <si>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</si>
  <si>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</si>
  <si>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</si>
  <si>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</si>
  <si>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</si>
  <si>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</si>
  <si>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</si>
  <si>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</si>
  <si>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</si>
  <si>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</si>
  <si>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</si>
  <si>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</si>
  <si>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</si>
  <si>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</si>
  <si>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</si>
  <si>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</si>
  <si>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</si>
  <si>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</si>
  <si>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</si>
  <si>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</si>
  <si>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</si>
  <si>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</si>
  <si>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</si>
  <si>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</si>
  <si>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</si>
  <si>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</si>
  <si>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</si>
  <si>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</si>
  <si>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</si>
  <si>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</si>
  <si>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</si>
  <si>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</si>
  <si>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</si>
  <si>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</si>
  <si>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</si>
  <si>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</si>
  <si>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</si>
  <si>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</si>
  <si>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</si>
  <si>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</si>
  <si>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</si>
  <si>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</si>
  <si>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</si>
  <si>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</si>
  <si>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</si>
  <si>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</si>
  <si>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</si>
  <si>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</si>
  <si>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</si>
  <si>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</si>
  <si>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</si>
  <si>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</si>
  <si>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</si>
  <si>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</si>
  <si>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</si>
  <si>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</si>
  <si>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</si>
  <si>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</si>
  <si>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</si>
  <si>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</si>
  <si>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</si>
  <si>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</si>
  <si>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</si>
  <si>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</si>
  <si>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</si>
  <si>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</si>
  <si>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</si>
  <si>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</si>
  <si>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</si>
  <si>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</si>
  <si>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</si>
  <si>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</si>
  <si>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</si>
  <si>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</si>
  <si>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</si>
  <si>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</si>
  <si>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</si>
  <si>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</si>
  <si>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</si>
  <si>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</si>
  <si>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</si>
  <si>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</si>
  <si>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</si>
  <si>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</si>
  <si>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</si>
  <si>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</si>
  <si>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</si>
  <si>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</si>
  <si>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</si>
  <si>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</si>
  <si>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</si>
  <si>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</si>
  <si>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</si>
  <si>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</si>
  <si>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</si>
  <si>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</si>
  <si>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</si>
  <si>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</si>
  <si>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</si>
  <si>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</si>
  <si>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</si>
  <si>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</si>
  <si>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</si>
  <si>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</si>
  <si>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</si>
  <si>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</si>
  <si>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</si>
  <si>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</si>
  <si>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</si>
  <si>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</si>
  <si>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</si>
  <si>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</si>
  <si>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</si>
  <si>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</si>
  <si>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</si>
  <si>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</si>
  <si>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</si>
  <si>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</si>
  <si>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</si>
  <si>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</si>
  <si>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</si>
  <si>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</si>
  <si>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</si>
  <si>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</si>
  <si>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</si>
  <si>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</si>
  <si>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</si>
  <si>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</si>
  <si>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</si>
  <si>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</si>
  <si>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</si>
  <si>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</si>
  <si>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</si>
  <si>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</si>
  <si>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</si>
  <si>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</si>
  <si>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</si>
  <si>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</si>
  <si>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</si>
  <si>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</si>
  <si>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</si>
  <si>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</si>
  <si>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</si>
  <si>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</si>
  <si>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</si>
  <si>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</si>
  <si>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</si>
  <si>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</si>
  <si>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</si>
  <si>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</si>
  <si>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</si>
  <si>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</si>
  <si>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</si>
  <si>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</si>
  <si>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</si>
  <si>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</si>
  <si>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</si>
  <si>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</si>
  <si>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</si>
  <si>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</si>
  <si>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</si>
  <si>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</si>
  <si>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</si>
  <si>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</si>
  <si>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</si>
  <si>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</si>
  <si>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</si>
  <si>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</si>
  <si>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</si>
  <si>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</si>
  <si>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</si>
  <si>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</si>
  <si>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</si>
  <si>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</si>
  <si>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</si>
  <si>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</si>
  <si>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</si>
  <si>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</si>
  <si>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</si>
  <si>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</si>
  <si>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</si>
  <si>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</si>
  <si>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</si>
  <si>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</si>
  <si>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</si>
  <si>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</si>
  <si>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</si>
  <si>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</si>
  <si>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</si>
  <si>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</si>
  <si>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</si>
  <si>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</si>
  <si>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</si>
  <si>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</si>
  <si>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</si>
  <si>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</si>
  <si>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</si>
  <si>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</si>
  <si>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</si>
  <si>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</si>
  <si>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</si>
  <si>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</si>
  <si>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</si>
  <si>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</si>
  <si>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</si>
  <si>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</si>
  <si>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</si>
  <si>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</si>
  <si>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</si>
  <si>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</si>
  <si>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</si>
  <si>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</si>
  <si>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</si>
  <si>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</si>
  <si>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</si>
  <si>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</si>
  <si>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</si>
  <si>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</si>
  <si>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</si>
  <si>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</si>
  <si>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</si>
  <si>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</si>
  <si>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</si>
  <si>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</si>
  <si>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</si>
  <si>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</si>
  <si>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</si>
  <si>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</si>
  <si>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</si>
  <si>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</si>
  <si>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</si>
  <si>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</si>
  <si>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</si>
  <si>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</si>
  <si>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</si>
  <si>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</si>
  <si>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</si>
  <si>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</si>
  <si>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</si>
  <si>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</si>
  <si>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</si>
  <si>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</si>
  <si>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</si>
  <si>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</si>
  <si>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</si>
  <si>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</si>
  <si>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</si>
  <si>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</si>
  <si>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</si>
  <si>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</si>
  <si>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</si>
  <si>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</si>
  <si>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</si>
  <si>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</si>
  <si>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</si>
  <si>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</si>
  <si>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</si>
  <si>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</si>
  <si>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</si>
  <si>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</si>
  <si>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</si>
  <si>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</si>
  <si>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</si>
  <si>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</si>
  <si>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</si>
  <si>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</si>
  <si>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</si>
  <si>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</si>
  <si>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</si>
  <si>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</si>
  <si>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</si>
  <si>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</si>
  <si>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</si>
  <si>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</si>
  <si>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</si>
  <si>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</si>
  <si>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</si>
  <si>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</si>
  <si>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</si>
  <si>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</si>
  <si>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</si>
  <si>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</si>
  <si>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</si>
  <si>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</si>
  <si>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</si>
  <si>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</si>
  <si>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</si>
  <si>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</si>
  <si>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</si>
  <si>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</si>
  <si>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</si>
  <si>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</si>
  <si>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</si>
  <si>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</si>
  <si>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</si>
  <si>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</si>
  <si>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</si>
  <si>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</si>
  <si>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</si>
  <si>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</si>
  <si>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</si>
  <si>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</si>
  <si>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</si>
  <si>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</si>
  <si>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</si>
  <si>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</si>
  <si>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</si>
  <si>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</si>
  <si>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</si>
  <si>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</si>
  <si>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</si>
  <si>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</si>
  <si>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</si>
  <si>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</si>
  <si>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</si>
  <si>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</si>
  <si>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</si>
  <si>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</si>
  <si>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</si>
  <si>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</si>
  <si>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</si>
  <si>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</si>
  <si>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</si>
  <si>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</si>
  <si>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</si>
  <si>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</si>
  <si>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</si>
  <si>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</si>
  <si>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</si>
  <si>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</si>
  <si>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</si>
  <si>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</si>
  <si>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</si>
  <si>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</si>
  <si>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</si>
  <si>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</si>
  <si>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</si>
  <si>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</si>
  <si>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</si>
  <si>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</si>
  <si>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</si>
  <si>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</si>
  <si>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</si>
  <si>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</si>
  <si>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</si>
  <si>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</si>
  <si>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</si>
  <si>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</si>
  <si>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</si>
  <si>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</si>
  <si>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</si>
  <si>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</si>
  <si>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</si>
  <si>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</si>
  <si>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</si>
  <si>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</si>
  <si>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</si>
  <si>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</si>
  <si>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</si>
  <si>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</si>
  <si>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</si>
  <si>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</si>
  <si>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</si>
  <si>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</si>
  <si>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</si>
  <si>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</si>
  <si>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</si>
  <si>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</si>
  <si>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</si>
  <si>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</si>
  <si>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</si>
  <si>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</si>
  <si>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</si>
  <si>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</si>
  <si>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</si>
  <si>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</si>
  <si>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</si>
  <si>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</si>
  <si>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</si>
  <si>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</si>
  <si>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</si>
  <si>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</si>
  <si>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</si>
  <si>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</si>
  <si>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</si>
  <si>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Капітальний ремонт каналізаційного колектора (від КК-17 до КК-19) в м. Вараш Рівненської області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</si>
  <si>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</si>
  <si>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</si>
  <si>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</si>
  <si>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</si>
  <si>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</si>
  <si>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</si>
  <si>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Керівництво і управління у відповідній сфері у містах (місті Києві), селищах, селах, об’єднаних територіальних громадах</t>
  </si>
  <si>
    <t>3104</t>
  </si>
  <si>
    <t>1020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</si>
  <si>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</si>
  <si>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</si>
  <si>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</si>
  <si>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</si>
  <si>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</si>
  <si>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</si>
  <si>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</si>
  <si>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</si>
  <si>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</si>
  <si>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</si>
  <si>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</si>
  <si>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</si>
  <si>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</si>
  <si>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</si>
  <si>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</si>
  <si>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</si>
  <si>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</si>
  <si>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</si>
  <si>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</si>
  <si>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</si>
  <si>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</si>
  <si>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</si>
  <si>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</si>
  <si>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</si>
  <si>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</si>
  <si>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</si>
  <si>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</si>
  <si>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</si>
  <si>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</si>
  <si>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Додаток 4</t>
  </si>
  <si>
    <t>( 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</si>
  <si>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</si>
  <si>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</si>
  <si>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</si>
  <si>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Кредитування-усього</t>
  </si>
  <si>
    <t>Разом</t>
  </si>
  <si>
    <t>1060</t>
  </si>
  <si>
    <t xml:space="preserve">Кредитування бюджету Вараської міської територіальної громади у 2021 році </t>
  </si>
  <si>
    <t xml:space="preserve">до рішення Вараської міської ради </t>
  </si>
  <si>
    <t>від _________________ 2021 року № ____</t>
  </si>
  <si>
    <t xml:space="preserve">                        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</si>
  <si>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</si>
  <si>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 xml:space="preserve">Повернення  пільгових довгострокових кредитів, наданих молодим сім’ям та одиноким молодим громадянам на будівництво/ 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</si>
  <si>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</si>
  <si>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</si>
  <si>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</si>
  <si>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</si>
  <si>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</si>
  <si>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</si>
  <si>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</si>
  <si>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</si>
  <si>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</si>
  <si>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</si>
  <si>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</si>
  <si>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</si>
  <si>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</si>
  <si>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</si>
  <si>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</si>
  <si>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</si>
  <si>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</si>
  <si>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</si>
  <si>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</si>
  <si>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</si>
  <si>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</si>
  <si>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</si>
  <si>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</si>
  <si>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</si>
  <si>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</si>
  <si>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</si>
  <si>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</si>
  <si>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</si>
  <si>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</si>
  <si>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</si>
  <si>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</si>
  <si>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</si>
  <si>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</si>
  <si>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</si>
  <si>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</si>
  <si>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</si>
  <si>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</si>
  <si>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</si>
  <si>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 xml:space="preserve">                           (код бюджету)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</si>
  <si>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</si>
  <si>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</si>
  <si>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</si>
  <si>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</si>
  <si>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</si>
  <si>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</si>
  <si>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</si>
  <si>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</si>
  <si>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Секретар міської ради                                                           Геннадій ДЕРЕВ'ЯНЧУК</t>
  </si>
  <si>
    <t xml:space="preserve">                                                          Додаток 5</t>
  </si>
  <si>
    <t>Секретар міської ради                                                  Геннадій ДЕРЕВ'ЯНЧУК</t>
  </si>
  <si>
    <t xml:space="preserve">                                         Додаток  1</t>
  </si>
  <si>
    <t xml:space="preserve">                           до рішення міської ради</t>
  </si>
  <si>
    <t xml:space="preserve"> Зміни до доходів бюджету Вараської міської  територіальної громади на 2021 рік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</si>
  <si>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</si>
  <si>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</si>
  <si>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</si>
  <si>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</si>
  <si>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</si>
  <si>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</si>
  <si>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</si>
  <si>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</si>
  <si>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</si>
  <si>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</si>
  <si>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</si>
  <si>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Рентна плата за спеціальне використання лісових ресурсів </t>
  </si>
  <si>
    <t>______________ 2021 року №___</t>
  </si>
  <si>
    <t>Програма «Громадський бюджет Вараської міської територіальної громади на 2021-2025 роки»</t>
  </si>
  <si>
    <t>Рішення міської ради від 04.06.2021 №430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</si>
  <si>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</si>
  <si>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</si>
  <si>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</si>
  <si>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</si>
  <si>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</si>
  <si>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</si>
  <si>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</si>
  <si>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Рішення міської ради від 29.11.2019  №1614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</si>
  <si>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</si>
  <si>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Співфінансування ремонтів житлових будинків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</si>
  <si>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</si>
  <si>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</si>
  <si>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</si>
  <si>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</si>
  <si>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 xml:space="preserve">Розробка проектно-кошторисної документації на капітальний ремонт інфекційного відділення комунального  некомерційного підприємства Вараської міської ради "Вараська багатопрофільна лікарня" за адоесою: вул.Енергетиків, 23, м.Вараш, Рівненська область </t>
  </si>
  <si>
    <t xml:space="preserve"> Капітальний ремонт частини відділення дорослого стаціонару комунального  некомерційного підприємства Вараської міської ради "Вараська багатопрофільна лікарня" за адоесою: вул.Енергетиків, 23, м.Вараш, Рівненська область (в т.ч. розробка проектно-кошторисної документації)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</si>
  <si>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</si>
  <si>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Капітальний ремонт (влаштування пандуса та ремонт приміщень басейну) будівлі Дошкільного навчального закладу (ясла-садок) №4 комбінованого типу вараської міської ради Рівненської області за адресою: Рівненська область, м.Вараш, м-р. Будівельників, 54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</si>
  <si>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</si>
  <si>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</si>
  <si>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</si>
  <si>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</si>
  <si>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</si>
  <si>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на співфінансування для придбання ноутбуків для закладів загальної середньої освіти</t>
  </si>
  <si>
    <t>17100000000</t>
  </si>
  <si>
    <t>на  проведення поточного ремонту входу в будівлю управління Служби безпеки України в Рівненській області м.Вараш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</si>
  <si>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</si>
  <si>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>на співфінансування для придбання двох шкільних автобусів для Вараської міської територіальної громади, у тому числі обладнаних місцями для дітей з особливими освітніми потребами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</si>
  <si>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</si>
  <si>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r>
      <t xml:space="preserve">                           II. Трансферти із </t>
    </r>
    <r>
      <rPr>
        <b/>
        <sz val="14"/>
        <rFont val="Times New Roman"/>
        <family val="1"/>
        <charset val="204"/>
      </rPr>
      <t>спеціального фонду</t>
    </r>
    <r>
      <rPr>
        <sz val="14"/>
        <rFont val="Times New Roman"/>
        <family val="1"/>
        <charset val="204"/>
      </rPr>
      <t xml:space="preserve"> бюджету</t>
    </r>
  </si>
  <si>
    <r>
      <t xml:space="preserve">                           I. Трансферти із </t>
    </r>
    <r>
      <rPr>
        <b/>
        <sz val="14"/>
        <rFont val="Times New Roman"/>
        <family val="1"/>
        <charset val="204"/>
      </rPr>
      <t>загального фонду</t>
    </r>
    <r>
      <rPr>
        <sz val="14"/>
        <rFont val="Times New Roman"/>
        <family val="1"/>
        <charset val="204"/>
      </rPr>
      <t xml:space="preserve"> бюджету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</si>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</sst>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2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 CYR"/>
      <charset val="204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sz val="13"/>
      <color rgb="FFFF0000"/>
      <name val="Times New Roman"/>
      <family val="1"/>
    </font>
    <font>
      <i/>
      <sz val="12"/>
      <color rgb="FFFF0000"/>
      <name val="Arial Cyr"/>
      <family val="2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i/>
      <sz val="12"/>
      <name val="Times New Roman"/>
      <family val="1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880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34" fillId="2" borderId="1" xfId="0" applyNumberFormat="1" applyFont="1" applyFill="1" applyBorder="1" applyAlignment="1">
      <alignment horizontal="center" wrapText="1"/>
    </xf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10" xfId="0" applyNumberFormat="1" applyFont="1" applyBorder="1"/>
    <xf numFmtId="0" fontId="37" fillId="0" borderId="10" xfId="0" applyFont="1" applyBorder="1"/>
    <xf numFmtId="0" fontId="0" fillId="0" borderId="10" xfId="0" applyBorder="1"/>
    <xf numFmtId="3" fontId="37" fillId="0" borderId="10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10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7" fillId="0" borderId="10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2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11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3" fillId="0" borderId="0" xfId="0" applyFont="1"/>
    <xf numFmtId="0" fontId="2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20" fillId="0" borderId="0" xfId="0" applyFont="1"/>
    <xf numFmtId="0" fontId="84" fillId="0" borderId="0" xfId="0" applyFont="1"/>
    <xf numFmtId="0" fontId="1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9" fontId="32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2" fillId="0" borderId="1" xfId="0" applyFont="1" applyBorder="1"/>
    <xf numFmtId="0" fontId="12" fillId="5" borderId="1" xfId="0" applyFont="1" applyFill="1" applyBorder="1" applyAlignment="1">
      <alignment horizontal="left" wrapText="1"/>
    </xf>
    <xf numFmtId="49" fontId="32" fillId="0" borderId="1" xfId="0" applyNumberFormat="1" applyFont="1" applyBorder="1" applyAlignment="1">
      <alignment horizontal="center" wrapText="1"/>
    </xf>
    <xf numFmtId="0" fontId="52" fillId="0" borderId="1" xfId="0" applyFont="1" applyBorder="1" applyAlignment="1"/>
    <xf numFmtId="4" fontId="12" fillId="0" borderId="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5" fillId="0" borderId="0" xfId="0" applyFont="1" applyAlignment="1">
      <alignment wrapText="1"/>
    </xf>
    <xf numFmtId="0" fontId="36" fillId="0" borderId="0" xfId="0" applyFont="1"/>
    <xf numFmtId="0" fontId="36" fillId="0" borderId="0" xfId="0" applyFont="1" applyBorder="1"/>
    <xf numFmtId="0" fontId="5" fillId="0" borderId="5" xfId="0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7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90" fillId="0" borderId="0" xfId="0" applyFont="1"/>
    <xf numFmtId="0" fontId="91" fillId="0" borderId="0" xfId="0" applyFont="1"/>
    <xf numFmtId="49" fontId="99" fillId="0" borderId="16" xfId="0" applyNumberFormat="1" applyFont="1" applyBorder="1" applyAlignment="1" applyProtection="1">
      <alignment horizontal="left" wrapText="1"/>
      <protection locked="0"/>
    </xf>
    <xf numFmtId="3" fontId="97" fillId="0" borderId="16" xfId="0" applyNumberFormat="1" applyFont="1" applyBorder="1" applyAlignment="1" applyProtection="1">
      <alignment wrapText="1"/>
      <protection locked="0"/>
    </xf>
    <xf numFmtId="3" fontId="97" fillId="0" borderId="16" xfId="0" applyNumberFormat="1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4" fontId="92" fillId="0" borderId="16" xfId="0" applyNumberFormat="1" applyFont="1" applyBorder="1" applyAlignment="1">
      <alignment horizontal="center" wrapText="1"/>
    </xf>
    <xf numFmtId="4" fontId="92" fillId="0" borderId="17" xfId="0" applyNumberFormat="1" applyFont="1" applyBorder="1" applyAlignment="1">
      <alignment horizontal="center" wrapText="1"/>
    </xf>
    <xf numFmtId="0" fontId="91" fillId="0" borderId="16" xfId="0" applyFont="1" applyBorder="1" applyAlignment="1">
      <alignment horizontal="left" wrapText="1"/>
    </xf>
    <xf numFmtId="3" fontId="92" fillId="0" borderId="16" xfId="0" applyNumberFormat="1" applyFont="1" applyBorder="1" applyAlignment="1">
      <alignment horizontal="right" wrapText="1"/>
    </xf>
    <xf numFmtId="0" fontId="101" fillId="0" borderId="16" xfId="0" applyFont="1" applyBorder="1"/>
    <xf numFmtId="3" fontId="97" fillId="0" borderId="16" xfId="0" applyNumberFormat="1" applyFont="1" applyBorder="1" applyAlignment="1">
      <alignment horizontal="right" wrapText="1"/>
    </xf>
    <xf numFmtId="0" fontId="91" fillId="0" borderId="16" xfId="0" applyFont="1" applyBorder="1" applyAlignment="1">
      <alignment wrapText="1"/>
    </xf>
    <xf numFmtId="0" fontId="102" fillId="0" borderId="16" xfId="0" applyFont="1" applyBorder="1" applyAlignment="1">
      <alignment wrapText="1"/>
    </xf>
    <xf numFmtId="0" fontId="101" fillId="0" borderId="16" xfId="0" applyFont="1" applyBorder="1" applyAlignment="1">
      <alignment horizontal="left" wrapText="1"/>
    </xf>
    <xf numFmtId="3" fontId="97" fillId="0" borderId="16" xfId="0" applyNumberFormat="1" applyFont="1" applyBorder="1" applyAlignment="1" applyProtection="1">
      <alignment horizontal="right" wrapText="1"/>
      <protection locked="0"/>
    </xf>
    <xf numFmtId="3" fontId="92" fillId="0" borderId="17" xfId="0" applyNumberFormat="1" applyFont="1" applyBorder="1" applyAlignment="1">
      <alignment horizontal="center" wrapText="1"/>
    </xf>
    <xf numFmtId="0" fontId="103" fillId="0" borderId="16" xfId="0" applyFont="1" applyBorder="1" applyAlignment="1">
      <alignment wrapText="1"/>
    </xf>
    <xf numFmtId="3" fontId="3" fillId="0" borderId="0" xfId="0" applyNumberFormat="1" applyFont="1"/>
    <xf numFmtId="0" fontId="101" fillId="0" borderId="16" xfId="0" applyFont="1" applyFill="1" applyBorder="1" applyAlignment="1" applyProtection="1">
      <alignment horizontal="left" wrapText="1"/>
    </xf>
    <xf numFmtId="3" fontId="92" fillId="0" borderId="17" xfId="0" applyNumberFormat="1" applyFont="1" applyBorder="1" applyAlignment="1">
      <alignment horizontal="right" wrapText="1"/>
    </xf>
    <xf numFmtId="3" fontId="104" fillId="0" borderId="0" xfId="0" applyNumberFormat="1" applyFont="1"/>
    <xf numFmtId="0" fontId="104" fillId="0" borderId="0" xfId="0" applyFont="1"/>
    <xf numFmtId="49" fontId="9" fillId="0" borderId="16" xfId="0" applyNumberFormat="1" applyFont="1" applyBorder="1" applyAlignment="1" applyProtection="1">
      <alignment horizontal="left" wrapText="1"/>
      <protection locked="0"/>
    </xf>
    <xf numFmtId="3" fontId="92" fillId="0" borderId="16" xfId="0" applyNumberFormat="1" applyFont="1" applyBorder="1" applyAlignment="1">
      <alignment horizontal="center" wrapText="1"/>
    </xf>
    <xf numFmtId="0" fontId="91" fillId="0" borderId="16" xfId="0" applyFont="1" applyBorder="1" applyAlignment="1">
      <alignment horizontal="left"/>
    </xf>
    <xf numFmtId="0" fontId="101" fillId="0" borderId="16" xfId="0" applyFont="1" applyBorder="1" applyAlignment="1">
      <alignment horizontal="left"/>
    </xf>
    <xf numFmtId="3" fontId="92" fillId="0" borderId="16" xfId="0" applyNumberFormat="1" applyFont="1" applyBorder="1" applyAlignment="1">
      <alignment wrapText="1"/>
    </xf>
    <xf numFmtId="49" fontId="91" fillId="0" borderId="16" xfId="0" applyNumberFormat="1" applyFont="1" applyBorder="1" applyAlignment="1">
      <alignment horizontal="left" wrapText="1"/>
    </xf>
    <xf numFmtId="0" fontId="103" fillId="0" borderId="0" xfId="0" applyFont="1"/>
    <xf numFmtId="0" fontId="3" fillId="0" borderId="0" xfId="0" applyFont="1" applyAlignment="1">
      <alignment wrapText="1"/>
    </xf>
    <xf numFmtId="3" fontId="97" fillId="0" borderId="17" xfId="0" applyNumberFormat="1" applyFont="1" applyBorder="1" applyAlignment="1">
      <alignment horizontal="center" wrapText="1"/>
    </xf>
    <xf numFmtId="3" fontId="97" fillId="0" borderId="16" xfId="0" applyNumberFormat="1" applyFont="1" applyBorder="1" applyAlignment="1">
      <alignment horizontal="center" wrapText="1"/>
    </xf>
    <xf numFmtId="0" fontId="92" fillId="0" borderId="16" xfId="0" applyFont="1" applyBorder="1" applyAlignment="1">
      <alignment horizontal="center" wrapText="1"/>
    </xf>
    <xf numFmtId="3" fontId="92" fillId="0" borderId="16" xfId="0" applyNumberFormat="1" applyFont="1" applyFill="1" applyBorder="1" applyAlignment="1">
      <alignment horizontal="right" wrapText="1"/>
    </xf>
    <xf numFmtId="3" fontId="92" fillId="0" borderId="17" xfId="0" applyNumberFormat="1" applyFont="1" applyFill="1" applyBorder="1" applyAlignment="1">
      <alignment horizontal="center" wrapText="1"/>
    </xf>
    <xf numFmtId="0" fontId="92" fillId="0" borderId="16" xfId="0" applyFont="1" applyBorder="1" applyAlignment="1">
      <alignment horizontal="right" wrapText="1"/>
    </xf>
    <xf numFmtId="0" fontId="96" fillId="0" borderId="16" xfId="0" applyFont="1" applyBorder="1"/>
    <xf numFmtId="0" fontId="101" fillId="0" borderId="16" xfId="0" applyFont="1" applyBorder="1" applyAlignment="1">
      <alignment wrapText="1"/>
    </xf>
    <xf numFmtId="0" fontId="97" fillId="0" borderId="16" xfId="0" applyFont="1" applyBorder="1" applyAlignment="1">
      <alignment horizontal="right" wrapText="1"/>
    </xf>
    <xf numFmtId="3" fontId="105" fillId="0" borderId="0" xfId="0" applyNumberFormat="1" applyFont="1" applyBorder="1" applyAlignment="1">
      <alignment horizontal="justify" wrapText="1"/>
    </xf>
    <xf numFmtId="3" fontId="92" fillId="0" borderId="17" xfId="0" applyNumberFormat="1" applyFont="1" applyBorder="1" applyAlignment="1">
      <alignment wrapText="1"/>
    </xf>
    <xf numFmtId="3" fontId="97" fillId="0" borderId="16" xfId="0" applyNumberFormat="1" applyFont="1" applyBorder="1" applyAlignment="1">
      <alignment horizontal="right" vertical="center" wrapText="1"/>
    </xf>
    <xf numFmtId="3" fontId="92" fillId="0" borderId="17" xfId="0" applyNumberFormat="1" applyFont="1" applyBorder="1" applyAlignment="1">
      <alignment horizontal="center" vertical="center" wrapText="1"/>
    </xf>
    <xf numFmtId="0" fontId="103" fillId="0" borderId="16" xfId="0" applyFont="1" applyBorder="1" applyAlignment="1">
      <alignment horizontal="left" vertical="center" wrapText="1"/>
    </xf>
    <xf numFmtId="0" fontId="102" fillId="0" borderId="16" xfId="0" applyFont="1" applyBorder="1" applyAlignment="1">
      <alignment horizontal="left" wrapText="1"/>
    </xf>
    <xf numFmtId="0" fontId="92" fillId="0" borderId="17" xfId="0" applyFont="1" applyBorder="1" applyAlignment="1">
      <alignment horizontal="center" wrapText="1"/>
    </xf>
    <xf numFmtId="0" fontId="106" fillId="0" borderId="18" xfId="0" applyFont="1" applyBorder="1" applyAlignment="1">
      <alignment horizontal="left"/>
    </xf>
    <xf numFmtId="3" fontId="97" fillId="0" borderId="19" xfId="0" applyNumberFormat="1" applyFont="1" applyBorder="1" applyAlignment="1">
      <alignment horizontal="right" wrapText="1"/>
    </xf>
    <xf numFmtId="3" fontId="97" fillId="0" borderId="20" xfId="0" applyNumberFormat="1" applyFont="1" applyBorder="1" applyAlignment="1">
      <alignment horizontal="right" wrapText="1"/>
    </xf>
    <xf numFmtId="0" fontId="90" fillId="0" borderId="0" xfId="0" applyFont="1" applyBorder="1" applyAlignment="1">
      <alignment horizontal="center"/>
    </xf>
    <xf numFmtId="0" fontId="90" fillId="0" borderId="0" xfId="0" applyNumberFormat="1" applyFont="1" applyBorder="1" applyAlignment="1" applyProtection="1">
      <alignment horizontal="left" vertical="center" wrapText="1"/>
    </xf>
    <xf numFmtId="164" fontId="108" fillId="0" borderId="0" xfId="0" applyNumberFormat="1" applyFont="1" applyBorder="1" applyAlignment="1">
      <alignment horizontal="right" wrapText="1"/>
    </xf>
    <xf numFmtId="0" fontId="108" fillId="0" borderId="0" xfId="0" applyFont="1" applyFill="1" applyBorder="1" applyAlignment="1">
      <alignment horizontal="center" vertical="top" wrapText="1"/>
    </xf>
    <xf numFmtId="49" fontId="109" fillId="0" borderId="0" xfId="0" applyNumberFormat="1" applyFont="1" applyFill="1" applyBorder="1" applyAlignment="1" applyProtection="1">
      <alignment wrapText="1"/>
      <protection locked="0"/>
    </xf>
    <xf numFmtId="164" fontId="109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108" fillId="0" borderId="0" xfId="0" applyFont="1" applyBorder="1" applyAlignment="1" applyProtection="1">
      <alignment horizontal="center" vertical="top" wrapText="1"/>
    </xf>
    <xf numFmtId="0" fontId="108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17" fillId="0" borderId="0" xfId="30" applyFont="1"/>
    <xf numFmtId="0" fontId="118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17" fillId="0" borderId="1" xfId="30" applyFont="1" applyBorder="1" applyAlignment="1">
      <alignment horizontal="center" vertical="center" wrapText="1"/>
    </xf>
    <xf numFmtId="0" fontId="118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9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20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0" fontId="121" fillId="0" borderId="1" xfId="30" applyFont="1" applyBorder="1" applyAlignment="1">
      <alignment wrapText="1"/>
    </xf>
    <xf numFmtId="3" fontId="28" fillId="0" borderId="1" xfId="30" applyNumberFormat="1" applyFont="1" applyBorder="1" applyAlignment="1">
      <alignment horizontal="center" wrapText="1"/>
    </xf>
    <xf numFmtId="0" fontId="122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29" fillId="0" borderId="1" xfId="30" applyNumberFormat="1" applyFont="1" applyFill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Fill="1" applyBorder="1" applyAlignment="1">
      <alignment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0" fontId="20" fillId="0" borderId="1" xfId="30" applyFont="1" applyFill="1" applyBorder="1" applyAlignment="1">
      <alignment horizontal="left" wrapText="1"/>
    </xf>
    <xf numFmtId="4" fontId="5" fillId="0" borderId="1" xfId="30" applyNumberFormat="1" applyFont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20" fillId="0" borderId="0" xfId="30" applyFont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22" fillId="0" borderId="0" xfId="30" applyFont="1" applyFill="1" applyAlignment="1">
      <alignment wrapText="1"/>
    </xf>
    <xf numFmtId="49" fontId="31" fillId="7" borderId="1" xfId="30" applyNumberFormat="1" applyFont="1" applyFill="1" applyBorder="1" applyAlignment="1" applyProtection="1">
      <alignment horizontal="center" wrapText="1"/>
      <protection locked="0"/>
    </xf>
    <xf numFmtId="3" fontId="32" fillId="7" borderId="1" xfId="30" applyNumberFormat="1" applyFont="1" applyFill="1" applyBorder="1" applyAlignment="1" applyProtection="1">
      <alignment horizontal="center" wrapText="1"/>
      <protection locked="0"/>
    </xf>
    <xf numFmtId="0" fontId="122" fillId="7" borderId="0" xfId="30" applyFont="1" applyFill="1" applyAlignment="1">
      <alignment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32" fillId="0" borderId="1" xfId="30" applyNumberFormat="1" applyFont="1" applyFill="1" applyBorder="1" applyAlignment="1" applyProtection="1">
      <alignment horizontal="center" wrapText="1"/>
      <protection locked="0"/>
    </xf>
    <xf numFmtId="3" fontId="31" fillId="0" borderId="1" xfId="30" applyNumberFormat="1" applyFont="1" applyFill="1" applyBorder="1" applyAlignment="1" applyProtection="1">
      <alignment horizontal="center" wrapText="1"/>
      <protection locked="0"/>
    </xf>
    <xf numFmtId="0" fontId="122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16" fillId="2" borderId="1" xfId="0" applyNumberFormat="1" applyFont="1" applyFill="1" applyBorder="1" applyAlignment="1">
      <alignment horizontal="center" wrapText="1"/>
    </xf>
    <xf numFmtId="49" fontId="123" fillId="2" borderId="1" xfId="0" applyNumberFormat="1" applyFont="1" applyFill="1" applyBorder="1" applyAlignment="1" applyProtection="1">
      <alignment horizontal="left" wrapText="1"/>
      <protection locked="0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25" fillId="0" borderId="1" xfId="30" applyNumberFormat="1" applyFont="1" applyFill="1" applyBorder="1" applyAlignment="1" applyProtection="1">
      <alignment horizontal="center" wrapText="1"/>
      <protection locked="0"/>
    </xf>
    <xf numFmtId="0" fontId="126" fillId="0" borderId="0" xfId="30" applyFont="1" applyAlignment="1">
      <alignment wrapText="1"/>
    </xf>
    <xf numFmtId="49" fontId="123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7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20" fillId="0" borderId="0" xfId="30" applyFont="1"/>
    <xf numFmtId="49" fontId="118" fillId="0" borderId="0" xfId="30" applyNumberFormat="1" applyFont="1"/>
    <xf numFmtId="0" fontId="127" fillId="0" borderId="0" xfId="30" applyFont="1"/>
    <xf numFmtId="49" fontId="128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18" fillId="0" borderId="0" xfId="30" applyFont="1" applyBorder="1"/>
    <xf numFmtId="49" fontId="128" fillId="0" borderId="0" xfId="30" applyNumberFormat="1" applyFont="1" applyFill="1" applyBorder="1" applyAlignment="1" applyProtection="1">
      <alignment vertical="top" wrapText="1"/>
      <protection locked="0"/>
    </xf>
    <xf numFmtId="4" fontId="53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9" fontId="129" fillId="0" borderId="1" xfId="0" applyNumberFormat="1" applyFont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center" wrapText="1"/>
    </xf>
    <xf numFmtId="49" fontId="130" fillId="0" borderId="1" xfId="0" applyNumberFormat="1" applyFont="1" applyBorder="1" applyAlignment="1">
      <alignment horizontal="left" wrapText="1"/>
    </xf>
    <xf numFmtId="0" fontId="132" fillId="0" borderId="1" xfId="30" applyFont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wrapText="1"/>
    </xf>
    <xf numFmtId="49" fontId="133" fillId="2" borderId="1" xfId="0" applyNumberFormat="1" applyFont="1" applyFill="1" applyBorder="1" applyAlignment="1">
      <alignment horizontal="center" wrapText="1"/>
    </xf>
    <xf numFmtId="49" fontId="133" fillId="2" borderId="1" xfId="0" applyNumberFormat="1" applyFont="1" applyFill="1" applyBorder="1" applyAlignment="1">
      <alignment horizontal="center" vertical="center" wrapText="1"/>
    </xf>
    <xf numFmtId="49" fontId="133" fillId="2" borderId="1" xfId="0" applyNumberFormat="1" applyFont="1" applyFill="1" applyBorder="1" applyAlignment="1" applyProtection="1">
      <alignment horizontal="left" wrapText="1"/>
      <protection locked="0"/>
    </xf>
    <xf numFmtId="4" fontId="134" fillId="2" borderId="1" xfId="0" applyNumberFormat="1" applyFont="1" applyFill="1" applyBorder="1" applyAlignment="1">
      <alignment horizontal="center" wrapText="1"/>
    </xf>
    <xf numFmtId="0" fontId="136" fillId="0" borderId="0" xfId="0" applyFont="1"/>
    <xf numFmtId="3" fontId="137" fillId="0" borderId="0" xfId="0" applyNumberFormat="1" applyFont="1" applyFill="1"/>
    <xf numFmtId="49" fontId="129" fillId="0" borderId="1" xfId="0" applyNumberFormat="1" applyFont="1" applyFill="1" applyBorder="1" applyAlignment="1">
      <alignment horizontal="center" vertical="center" wrapText="1"/>
    </xf>
    <xf numFmtId="0" fontId="130" fillId="0" borderId="0" xfId="0" applyFont="1" applyAlignment="1">
      <alignment wrapText="1"/>
    </xf>
    <xf numFmtId="4" fontId="130" fillId="0" borderId="1" xfId="0" applyNumberFormat="1" applyFont="1" applyBorder="1" applyAlignment="1">
      <alignment horizontal="center" wrapText="1"/>
    </xf>
    <xf numFmtId="49" fontId="129" fillId="0" borderId="4" xfId="0" applyNumberFormat="1" applyFont="1" applyBorder="1" applyAlignment="1">
      <alignment horizontal="center" wrapText="1"/>
    </xf>
    <xf numFmtId="49" fontId="129" fillId="0" borderId="4" xfId="0" applyNumberFormat="1" applyFont="1" applyBorder="1" applyAlignment="1">
      <alignment horizontal="center" vertical="center" wrapText="1"/>
    </xf>
    <xf numFmtId="49" fontId="131" fillId="0" borderId="1" xfId="0" applyNumberFormat="1" applyFont="1" applyBorder="1" applyAlignment="1" applyProtection="1">
      <alignment horizontal="left" wrapText="1"/>
      <protection locked="0"/>
    </xf>
    <xf numFmtId="0" fontId="136" fillId="0" borderId="0" xfId="0" applyFont="1" applyBorder="1"/>
    <xf numFmtId="0" fontId="136" fillId="0" borderId="1" xfId="0" applyFont="1" applyBorder="1"/>
    <xf numFmtId="49" fontId="129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38" fillId="0" borderId="1" xfId="0" applyFont="1" applyBorder="1" applyAlignment="1">
      <alignment wrapText="1"/>
    </xf>
    <xf numFmtId="4" fontId="118" fillId="0" borderId="0" xfId="30" applyNumberFormat="1" applyFont="1"/>
    <xf numFmtId="4" fontId="20" fillId="0" borderId="0" xfId="30" applyNumberFormat="1" applyFont="1"/>
    <xf numFmtId="4" fontId="117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32" fillId="0" borderId="1" xfId="30" applyNumberFormat="1" applyFont="1" applyFill="1" applyBorder="1" applyAlignment="1" applyProtection="1">
      <alignment horizontal="center" wrapText="1"/>
      <protection locked="0"/>
    </xf>
    <xf numFmtId="4" fontId="13" fillId="0" borderId="1" xfId="30" applyNumberFormat="1" applyFont="1" applyBorder="1" applyAlignment="1">
      <alignment horizontal="center" wrapText="1"/>
    </xf>
    <xf numFmtId="4" fontId="31" fillId="2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24" fillId="0" borderId="1" xfId="30" applyNumberFormat="1" applyFont="1" applyFill="1" applyBorder="1" applyAlignment="1" applyProtection="1">
      <alignment horizontal="center" wrapText="1"/>
      <protection locked="0"/>
    </xf>
    <xf numFmtId="4" fontId="117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40" fillId="0" borderId="1" xfId="0" applyNumberFormat="1" applyFont="1" applyBorder="1"/>
    <xf numFmtId="4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8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39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140" fillId="0" borderId="0" xfId="0" applyFont="1" applyAlignment="1"/>
    <xf numFmtId="49" fontId="141" fillId="0" borderId="0" xfId="0" applyNumberFormat="1" applyFont="1" applyFill="1" applyBorder="1" applyAlignment="1">
      <alignment vertical="top" wrapText="1"/>
    </xf>
    <xf numFmtId="0" fontId="140" fillId="0" borderId="0" xfId="0" applyFont="1" applyAlignment="1">
      <alignment horizontal="center" vertical="center"/>
    </xf>
    <xf numFmtId="49" fontId="142" fillId="0" borderId="0" xfId="0" applyNumberFormat="1" applyFont="1" applyFill="1" applyBorder="1" applyAlignment="1">
      <alignment vertical="top" wrapText="1"/>
    </xf>
    <xf numFmtId="0" fontId="144" fillId="0" borderId="3" xfId="0" applyNumberFormat="1" applyFont="1" applyFill="1" applyBorder="1" applyAlignment="1" applyProtection="1">
      <alignment horizontal="center" vertical="center" wrapText="1"/>
    </xf>
    <xf numFmtId="0" fontId="143" fillId="0" borderId="4" xfId="0" applyNumberFormat="1" applyFont="1" applyFill="1" applyBorder="1" applyAlignment="1" applyProtection="1">
      <alignment horizontal="center" vertical="center" wrapText="1"/>
    </xf>
    <xf numFmtId="0" fontId="144" fillId="0" borderId="4" xfId="0" applyNumberFormat="1" applyFont="1" applyFill="1" applyBorder="1" applyAlignment="1" applyProtection="1">
      <alignment horizontal="center" vertical="center" wrapText="1"/>
    </xf>
    <xf numFmtId="0" fontId="59" fillId="0" borderId="1" xfId="0" applyFont="1" applyBorder="1" applyAlignment="1">
      <alignment wrapText="1"/>
    </xf>
    <xf numFmtId="0" fontId="18" fillId="0" borderId="0" xfId="0" applyFont="1"/>
    <xf numFmtId="0" fontId="0" fillId="2" borderId="0" xfId="0" applyFill="1"/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45" fillId="0" borderId="1" xfId="0" applyNumberFormat="1" applyFont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49" fontId="16" fillId="0" borderId="11" xfId="0" applyNumberFormat="1" applyFont="1" applyBorder="1" applyAlignment="1">
      <alignment horizontal="center" wrapText="1"/>
    </xf>
    <xf numFmtId="0" fontId="112" fillId="0" borderId="1" xfId="0" applyFont="1" applyBorder="1" applyAlignment="1">
      <alignment horizontal="left" wrapText="1"/>
    </xf>
    <xf numFmtId="0" fontId="146" fillId="0" borderId="1" xfId="0" applyFont="1" applyBorder="1" applyAlignment="1">
      <alignment wrapText="1"/>
    </xf>
    <xf numFmtId="49" fontId="47" fillId="0" borderId="4" xfId="0" applyNumberFormat="1" applyFont="1" applyBorder="1" applyAlignment="1">
      <alignment horizontal="center" wrapText="1"/>
    </xf>
    <xf numFmtId="49" fontId="47" fillId="0" borderId="11" xfId="0" applyNumberFormat="1" applyFont="1" applyBorder="1" applyAlignment="1">
      <alignment horizontal="center" wrapText="1"/>
    </xf>
    <xf numFmtId="0" fontId="147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47" fillId="0" borderId="1" xfId="0" applyFont="1" applyBorder="1" applyAlignment="1">
      <alignment horizontal="left" wrapText="1"/>
    </xf>
    <xf numFmtId="0" fontId="50" fillId="0" borderId="0" xfId="0" applyFont="1" applyBorder="1"/>
    <xf numFmtId="49" fontId="13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left" wrapText="1"/>
    </xf>
    <xf numFmtId="0" fontId="49" fillId="0" borderId="0" xfId="0" applyFont="1" applyBorder="1"/>
    <xf numFmtId="0" fontId="12" fillId="0" borderId="5" xfId="0" applyFont="1" applyBorder="1" applyAlignment="1">
      <alignment horizontal="center" wrapText="1"/>
    </xf>
    <xf numFmtId="0" fontId="42" fillId="0" borderId="0" xfId="0" applyFont="1" applyBorder="1"/>
    <xf numFmtId="0" fontId="92" fillId="0" borderId="0" xfId="0" applyFont="1" applyAlignment="1"/>
    <xf numFmtId="0" fontId="94" fillId="0" borderId="0" xfId="0" applyFont="1" applyBorder="1" applyAlignment="1">
      <alignment horizontal="center"/>
    </xf>
    <xf numFmtId="4" fontId="87" fillId="0" borderId="1" xfId="0" applyNumberFormat="1" applyFont="1" applyBorder="1" applyAlignment="1">
      <alignment horizontal="center" wrapText="1"/>
    </xf>
    <xf numFmtId="0" fontId="148" fillId="0" borderId="0" xfId="0" applyFont="1"/>
    <xf numFmtId="0" fontId="148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4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45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5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2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5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20" fillId="0" borderId="3" xfId="0" applyNumberFormat="1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 wrapText="1"/>
    </xf>
    <xf numFmtId="4" fontId="16" fillId="0" borderId="3" xfId="0" applyNumberFormat="1" applyFont="1" applyFill="1" applyBorder="1" applyAlignment="1">
      <alignment horizontal="center" wrapText="1"/>
    </xf>
    <xf numFmtId="4" fontId="28" fillId="0" borderId="3" xfId="0" applyNumberFormat="1" applyFont="1" applyBorder="1" applyAlignment="1">
      <alignment horizontal="center" wrapText="1"/>
    </xf>
    <xf numFmtId="4" fontId="16" fillId="0" borderId="8" xfId="0" applyNumberFormat="1" applyFont="1" applyFill="1" applyBorder="1" applyAlignment="1">
      <alignment horizontal="center" wrapText="1"/>
    </xf>
    <xf numFmtId="4" fontId="32" fillId="0" borderId="4" xfId="0" applyNumberFormat="1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85" fillId="0" borderId="1" xfId="0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 wrapText="1"/>
    </xf>
    <xf numFmtId="4" fontId="135" fillId="2" borderId="1" xfId="0" applyNumberFormat="1" applyFont="1" applyFill="1" applyBorder="1" applyAlignment="1">
      <alignment horizontal="center" wrapText="1"/>
    </xf>
    <xf numFmtId="4" fontId="131" fillId="0" borderId="1" xfId="0" applyNumberFormat="1" applyFont="1" applyBorder="1" applyAlignment="1">
      <alignment horizontal="center" wrapText="1"/>
    </xf>
    <xf numFmtId="4" fontId="131" fillId="0" borderId="3" xfId="0" applyNumberFormat="1" applyFont="1" applyFill="1" applyBorder="1" applyAlignment="1">
      <alignment horizontal="center" wrapText="1"/>
    </xf>
    <xf numFmtId="4" fontId="131" fillId="0" borderId="3" xfId="0" applyNumberFormat="1" applyFont="1" applyBorder="1" applyAlignment="1">
      <alignment horizontal="center" wrapText="1"/>
    </xf>
    <xf numFmtId="4" fontId="130" fillId="0" borderId="3" xfId="0" applyNumberFormat="1" applyFont="1" applyBorder="1" applyAlignment="1">
      <alignment horizontal="center" wrapText="1"/>
    </xf>
    <xf numFmtId="4" fontId="131" fillId="0" borderId="1" xfId="0" applyNumberFormat="1" applyFont="1" applyFill="1" applyBorder="1" applyAlignment="1">
      <alignment horizontal="center" wrapText="1"/>
    </xf>
    <xf numFmtId="4" fontId="135" fillId="0" borderId="1" xfId="0" applyNumberFormat="1" applyFont="1" applyBorder="1" applyAlignment="1">
      <alignment horizontal="center" wrapText="1"/>
    </xf>
    <xf numFmtId="49" fontId="149" fillId="0" borderId="1" xfId="0" applyNumberFormat="1" applyFont="1" applyBorder="1" applyAlignment="1">
      <alignment horizontal="center" wrapText="1"/>
    </xf>
    <xf numFmtId="49" fontId="149" fillId="0" borderId="1" xfId="0" applyNumberFormat="1" applyFont="1" applyFill="1" applyBorder="1" applyAlignment="1">
      <alignment horizontal="center" wrapText="1"/>
    </xf>
    <xf numFmtId="4" fontId="150" fillId="0" borderId="1" xfId="0" applyNumberFormat="1" applyFont="1" applyBorder="1" applyAlignment="1">
      <alignment horizontal="center" wrapText="1"/>
    </xf>
    <xf numFmtId="0" fontId="151" fillId="0" borderId="0" xfId="0" applyFont="1"/>
    <xf numFmtId="49" fontId="152" fillId="0" borderId="1" xfId="0" applyNumberFormat="1" applyFont="1" applyBorder="1" applyAlignment="1">
      <alignment horizontal="center" wrapText="1"/>
    </xf>
    <xf numFmtId="49" fontId="152" fillId="0" borderId="1" xfId="0" applyNumberFormat="1" applyFont="1" applyFill="1" applyBorder="1" applyAlignment="1">
      <alignment horizontal="center" wrapText="1"/>
    </xf>
    <xf numFmtId="0" fontId="113" fillId="0" borderId="0" xfId="0" applyFont="1"/>
    <xf numFmtId="4" fontId="112" fillId="0" borderId="1" xfId="0" applyNumberFormat="1" applyFont="1" applyBorder="1" applyAlignment="1">
      <alignment horizontal="center" wrapText="1"/>
    </xf>
    <xf numFmtId="4" fontId="138" fillId="0" borderId="1" xfId="0" applyNumberFormat="1" applyFont="1" applyBorder="1" applyAlignment="1">
      <alignment horizontal="center" wrapText="1"/>
    </xf>
    <xf numFmtId="4" fontId="153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7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7" fillId="0" borderId="1" xfId="0" applyNumberFormat="1" applyFont="1" applyBorder="1" applyAlignment="1">
      <alignment horizontal="center"/>
    </xf>
    <xf numFmtId="49" fontId="87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54" fillId="0" borderId="1" xfId="0" applyNumberFormat="1" applyFont="1" applyBorder="1" applyAlignment="1">
      <alignment horizontal="left" wrapText="1"/>
    </xf>
    <xf numFmtId="0" fontId="115" fillId="0" borderId="15" xfId="0" applyFont="1" applyBorder="1" applyAlignment="1">
      <alignment horizontal="right"/>
    </xf>
    <xf numFmtId="3" fontId="5" fillId="0" borderId="17" xfId="0" applyNumberFormat="1" applyFont="1" applyBorder="1"/>
    <xf numFmtId="0" fontId="2" fillId="0" borderId="0" xfId="0" applyFont="1" applyAlignment="1">
      <alignment horizontal="left"/>
    </xf>
    <xf numFmtId="0" fontId="155" fillId="0" borderId="15" xfId="0" applyFont="1" applyBorder="1" applyAlignment="1">
      <alignment horizontal="center" vertical="center"/>
    </xf>
    <xf numFmtId="0" fontId="155" fillId="0" borderId="17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right"/>
    </xf>
    <xf numFmtId="0" fontId="114" fillId="0" borderId="17" xfId="0" applyFont="1" applyBorder="1" applyAlignment="1">
      <alignment horizontal="left"/>
    </xf>
    <xf numFmtId="0" fontId="94" fillId="0" borderId="15" xfId="0" applyFont="1" applyBorder="1" applyAlignment="1">
      <alignment horizontal="center"/>
    </xf>
    <xf numFmtId="0" fontId="94" fillId="0" borderId="18" xfId="0" applyFont="1" applyBorder="1" applyAlignment="1">
      <alignment horizontal="center"/>
    </xf>
    <xf numFmtId="3" fontId="5" fillId="0" borderId="20" xfId="0" applyNumberFormat="1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94" fillId="0" borderId="19" xfId="0" applyFont="1" applyBorder="1" applyAlignment="1">
      <alignment horizontal="center"/>
    </xf>
    <xf numFmtId="0" fontId="5" fillId="0" borderId="19" xfId="0" applyFont="1" applyBorder="1"/>
    <xf numFmtId="0" fontId="106" fillId="0" borderId="0" xfId="0" applyFont="1"/>
    <xf numFmtId="0" fontId="94" fillId="0" borderId="0" xfId="0" applyFont="1" applyAlignment="1"/>
    <xf numFmtId="0" fontId="98" fillId="0" borderId="0" xfId="0" applyFont="1" applyBorder="1" applyAlignment="1">
      <alignment horizontal="center"/>
    </xf>
    <xf numFmtId="49" fontId="98" fillId="0" borderId="0" xfId="0" applyNumberFormat="1" applyFont="1" applyBorder="1" applyAlignment="1" applyProtection="1">
      <alignment vertical="top"/>
      <protection locked="0"/>
    </xf>
    <xf numFmtId="0" fontId="98" fillId="0" borderId="0" xfId="0" applyFont="1" applyBorder="1"/>
    <xf numFmtId="0" fontId="108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49" fontId="98" fillId="0" borderId="35" xfId="0" applyNumberFormat="1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>
      <alignment horizontal="center" vertical="center" wrapText="1"/>
    </xf>
    <xf numFmtId="0" fontId="98" fillId="0" borderId="3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wrapText="1"/>
    </xf>
    <xf numFmtId="49" fontId="99" fillId="0" borderId="13" xfId="0" applyNumberFormat="1" applyFont="1" applyBorder="1" applyAlignment="1" applyProtection="1">
      <alignment horizontal="left"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4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0" fillId="0" borderId="15" xfId="0" applyFont="1" applyBorder="1" applyAlignment="1">
      <alignment horizontal="right" wrapText="1"/>
    </xf>
    <xf numFmtId="0" fontId="94" fillId="0" borderId="15" xfId="0" applyFont="1" applyBorder="1" applyAlignment="1">
      <alignment horizontal="right" wrapText="1"/>
    </xf>
    <xf numFmtId="0" fontId="91" fillId="0" borderId="27" xfId="0" applyFont="1" applyBorder="1" applyAlignment="1">
      <alignment wrapText="1"/>
    </xf>
    <xf numFmtId="0" fontId="101" fillId="0" borderId="27" xfId="0" applyFont="1" applyBorder="1" applyAlignment="1">
      <alignment wrapText="1"/>
    </xf>
    <xf numFmtId="0" fontId="103" fillId="0" borderId="0" xfId="0" applyFont="1" applyBorder="1" applyAlignment="1">
      <alignment wrapText="1"/>
    </xf>
    <xf numFmtId="0" fontId="91" fillId="0" borderId="26" xfId="0" applyNumberFormat="1" applyFont="1" applyBorder="1" applyAlignment="1">
      <alignment horizontal="left" wrapText="1"/>
    </xf>
    <xf numFmtId="0" fontId="91" fillId="0" borderId="36" xfId="0" applyNumberFormat="1" applyFont="1" applyBorder="1" applyAlignment="1">
      <alignment horizontal="left" wrapText="1"/>
    </xf>
    <xf numFmtId="0" fontId="10" fillId="0" borderId="21" xfId="0" applyFont="1" applyBorder="1" applyAlignment="1">
      <alignment horizontal="right" wrapText="1"/>
    </xf>
    <xf numFmtId="0" fontId="100" fillId="0" borderId="37" xfId="0" applyFont="1" applyBorder="1" applyAlignment="1">
      <alignment horizontal="right" wrapText="1"/>
    </xf>
    <xf numFmtId="0" fontId="101" fillId="0" borderId="38" xfId="0" applyFont="1" applyBorder="1" applyAlignment="1">
      <alignment horizontal="left" wrapText="1"/>
    </xf>
    <xf numFmtId="0" fontId="94" fillId="0" borderId="39" xfId="0" applyFont="1" applyBorder="1" applyAlignment="1">
      <alignment horizontal="right" wrapText="1"/>
    </xf>
    <xf numFmtId="0" fontId="91" fillId="0" borderId="40" xfId="0" applyFont="1" applyBorder="1" applyAlignment="1">
      <alignment horizontal="left" wrapText="1"/>
    </xf>
    <xf numFmtId="0" fontId="94" fillId="0" borderId="41" xfId="0" applyFont="1" applyBorder="1" applyAlignment="1">
      <alignment horizontal="right" wrapText="1"/>
    </xf>
    <xf numFmtId="0" fontId="91" fillId="0" borderId="42" xfId="0" applyFont="1" applyBorder="1" applyAlignment="1">
      <alignment horizontal="left" wrapText="1"/>
    </xf>
    <xf numFmtId="0" fontId="91" fillId="0" borderId="43" xfId="0" applyFont="1" applyBorder="1" applyAlignment="1">
      <alignment horizontal="left" wrapText="1"/>
    </xf>
    <xf numFmtId="49" fontId="159" fillId="0" borderId="16" xfId="0" applyNumberFormat="1" applyFont="1" applyBorder="1" applyAlignment="1" applyProtection="1">
      <alignment horizontal="left" wrapText="1"/>
      <protection locked="0"/>
    </xf>
    <xf numFmtId="0" fontId="91" fillId="0" borderId="0" xfId="0" applyFont="1" applyBorder="1" applyAlignment="1">
      <alignment wrapText="1"/>
    </xf>
    <xf numFmtId="0" fontId="101" fillId="0" borderId="0" xfId="0" applyFont="1" applyBorder="1" applyAlignment="1">
      <alignment horizontal="left" wrapText="1"/>
    </xf>
    <xf numFmtId="49" fontId="9" fillId="0" borderId="44" xfId="0" applyNumberFormat="1" applyFont="1" applyBorder="1" applyAlignment="1" applyProtection="1">
      <alignment horizontal="left" wrapText="1"/>
      <protection locked="0"/>
    </xf>
    <xf numFmtId="0" fontId="103" fillId="0" borderId="0" xfId="0" applyFont="1" applyAlignment="1">
      <alignment wrapText="1"/>
    </xf>
    <xf numFmtId="0" fontId="91" fillId="0" borderId="43" xfId="0" applyFont="1" applyBorder="1"/>
    <xf numFmtId="3" fontId="97" fillId="0" borderId="17" xfId="0" applyNumberFormat="1" applyFont="1" applyBorder="1" applyAlignment="1">
      <alignment horizontal="center" vertical="center" wrapText="1"/>
    </xf>
    <xf numFmtId="0" fontId="94" fillId="0" borderId="33" xfId="0" applyFont="1" applyBorder="1" applyAlignment="1">
      <alignment horizontal="right"/>
    </xf>
    <xf numFmtId="0" fontId="100" fillId="0" borderId="33" xfId="0" applyFont="1" applyBorder="1" applyAlignment="1">
      <alignment horizontal="right"/>
    </xf>
    <xf numFmtId="0" fontId="100" fillId="0" borderId="15" xfId="0" applyFont="1" applyBorder="1" applyAlignment="1">
      <alignment horizontal="right"/>
    </xf>
    <xf numFmtId="0" fontId="94" fillId="0" borderId="34" xfId="0" applyFont="1" applyBorder="1" applyAlignment="1">
      <alignment horizontal="right"/>
    </xf>
    <xf numFmtId="0" fontId="92" fillId="0" borderId="44" xfId="0" applyFont="1" applyBorder="1" applyAlignment="1">
      <alignment horizontal="center" wrapText="1"/>
    </xf>
    <xf numFmtId="0" fontId="92" fillId="0" borderId="45" xfId="0" applyFont="1" applyBorder="1" applyAlignment="1">
      <alignment horizontal="center" wrapText="1"/>
    </xf>
    <xf numFmtId="0" fontId="94" fillId="0" borderId="46" xfId="0" applyFont="1" applyBorder="1" applyAlignment="1">
      <alignment horizontal="right"/>
    </xf>
    <xf numFmtId="0" fontId="103" fillId="0" borderId="44" xfId="0" applyFont="1" applyBorder="1" applyAlignment="1">
      <alignment horizontal="left" wrapText="1"/>
    </xf>
    <xf numFmtId="3" fontId="92" fillId="0" borderId="44" xfId="0" applyNumberFormat="1" applyFont="1" applyBorder="1" applyAlignment="1">
      <alignment horizontal="right" wrapText="1"/>
    </xf>
    <xf numFmtId="0" fontId="91" fillId="0" borderId="23" xfId="0" applyFont="1" applyBorder="1" applyAlignment="1">
      <alignment horizontal="left" wrapText="1"/>
    </xf>
    <xf numFmtId="3" fontId="92" fillId="0" borderId="23" xfId="0" applyNumberFormat="1" applyFont="1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49" fontId="103" fillId="0" borderId="44" xfId="0" applyNumberFormat="1" applyFont="1" applyBorder="1" applyAlignment="1">
      <alignment horizontal="left" wrapText="1"/>
    </xf>
    <xf numFmtId="0" fontId="99" fillId="0" borderId="19" xfId="0" applyFont="1" applyBorder="1" applyAlignment="1">
      <alignment horizontal="left" wrapText="1"/>
    </xf>
    <xf numFmtId="0" fontId="15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59" fillId="0" borderId="0" xfId="0" applyFont="1" applyBorder="1" applyAlignment="1">
      <alignment horizontal="justify" wrapText="1"/>
    </xf>
    <xf numFmtId="3" fontId="159" fillId="0" borderId="0" xfId="0" applyNumberFormat="1" applyFont="1" applyBorder="1" applyAlignment="1">
      <alignment horizontal="right" wrapText="1"/>
    </xf>
    <xf numFmtId="3" fontId="109" fillId="0" borderId="0" xfId="0" applyNumberFormat="1" applyFont="1" applyBorder="1" applyAlignment="1">
      <alignment horizontal="right" wrapText="1"/>
    </xf>
    <xf numFmtId="0" fontId="93" fillId="0" borderId="0" xfId="0" applyFont="1" applyBorder="1" applyAlignment="1">
      <alignment horizontal="left"/>
    </xf>
    <xf numFmtId="0" fontId="112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60" fillId="0" borderId="0" xfId="0" applyFont="1"/>
    <xf numFmtId="3" fontId="40" fillId="0" borderId="0" xfId="0" applyNumberFormat="1" applyFont="1" applyFill="1"/>
    <xf numFmtId="0" fontId="3" fillId="0" borderId="0" xfId="0" applyFont="1" applyFill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12" fillId="0" borderId="1" xfId="0" applyFont="1" applyBorder="1" applyAlignment="1">
      <alignment wrapText="1"/>
    </xf>
    <xf numFmtId="0" fontId="161" fillId="0" borderId="1" xfId="30" applyFont="1" applyFill="1" applyBorder="1" applyAlignment="1">
      <alignment wrapText="1"/>
    </xf>
    <xf numFmtId="3" fontId="31" fillId="2" borderId="1" xfId="30" applyNumberFormat="1" applyFont="1" applyFill="1" applyBorder="1" applyAlignment="1" applyProtection="1">
      <alignment horizontal="center" wrapText="1"/>
      <protection locked="0"/>
    </xf>
    <xf numFmtId="49" fontId="16" fillId="7" borderId="1" xfId="0" applyNumberFormat="1" applyFont="1" applyFill="1" applyBorder="1" applyAlignment="1">
      <alignment horizontal="center" wrapText="1"/>
    </xf>
    <xf numFmtId="49" fontId="12" fillId="7" borderId="1" xfId="0" applyNumberFormat="1" applyFont="1" applyFill="1" applyBorder="1" applyAlignment="1">
      <alignment horizontal="left" wrapText="1"/>
    </xf>
    <xf numFmtId="49" fontId="32" fillId="7" borderId="1" xfId="30" applyNumberFormat="1" applyFont="1" applyFill="1" applyBorder="1" applyAlignment="1" applyProtection="1">
      <alignment wrapText="1"/>
      <protection locked="0"/>
    </xf>
    <xf numFmtId="4" fontId="32" fillId="7" borderId="1" xfId="30" applyNumberFormat="1" applyFont="1" applyFill="1" applyBorder="1" applyAlignment="1" applyProtection="1">
      <alignment horizontal="center" wrapText="1"/>
      <protection locked="0"/>
    </xf>
    <xf numFmtId="4" fontId="12" fillId="0" borderId="1" xfId="30" applyNumberFormat="1" applyFont="1" applyBorder="1" applyAlignment="1">
      <alignment horizontal="center" wrapText="1"/>
    </xf>
    <xf numFmtId="4" fontId="55" fillId="2" borderId="1" xfId="30" applyNumberFormat="1" applyFont="1" applyFill="1" applyBorder="1" applyAlignment="1">
      <alignment horizontal="center" wrapText="1"/>
    </xf>
    <xf numFmtId="0" fontId="28" fillId="0" borderId="1" xfId="30" applyFont="1" applyFill="1" applyBorder="1" applyAlignment="1">
      <alignment horizontal="left" wrapText="1"/>
    </xf>
    <xf numFmtId="49" fontId="31" fillId="2" borderId="1" xfId="25" applyNumberFormat="1" applyFont="1" applyFill="1" applyBorder="1" applyAlignment="1" applyProtection="1">
      <alignment horizontal="left" wrapText="1"/>
      <protection locked="0"/>
    </xf>
    <xf numFmtId="0" fontId="28" fillId="2" borderId="1" xfId="30" applyFont="1" applyFill="1" applyBorder="1" applyAlignment="1">
      <alignment horizontal="center" wrapText="1"/>
    </xf>
    <xf numFmtId="3" fontId="55" fillId="2" borderId="1" xfId="30" applyNumberFormat="1" applyFont="1" applyFill="1" applyBorder="1" applyAlignment="1">
      <alignment horizontal="center" wrapText="1"/>
    </xf>
    <xf numFmtId="0" fontId="122" fillId="2" borderId="1" xfId="30" applyFont="1" applyFill="1" applyBorder="1" applyAlignment="1">
      <alignment horizontal="center" vertical="center" wrapText="1"/>
    </xf>
    <xf numFmtId="0" fontId="162" fillId="0" borderId="0" xfId="30" applyFont="1" applyAlignment="1">
      <alignment horizontal="center" vertical="center" wrapText="1"/>
    </xf>
    <xf numFmtId="0" fontId="12" fillId="0" borderId="1" xfId="30" applyFont="1" applyBorder="1" applyAlignment="1">
      <alignment horizontal="center" wrapText="1"/>
    </xf>
    <xf numFmtId="0" fontId="122" fillId="0" borderId="0" xfId="30" applyFont="1" applyAlignment="1">
      <alignment horizontal="center" wrapText="1"/>
    </xf>
    <xf numFmtId="49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justify" wrapText="1"/>
    </xf>
    <xf numFmtId="0" fontId="55" fillId="2" borderId="1" xfId="0" applyFont="1" applyFill="1" applyBorder="1" applyAlignment="1">
      <alignment horizontal="center" wrapText="1"/>
    </xf>
    <xf numFmtId="4" fontId="55" fillId="2" borderId="1" xfId="0" applyNumberFormat="1" applyFont="1" applyFill="1" applyBorder="1" applyAlignment="1">
      <alignment horizontal="center"/>
    </xf>
    <xf numFmtId="3" fontId="163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3" fontId="164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3" fontId="163" fillId="0" borderId="0" xfId="0" applyNumberFormat="1" applyFont="1" applyAlignment="1"/>
    <xf numFmtId="0" fontId="165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7" fillId="0" borderId="1" xfId="0" applyNumberFormat="1" applyFont="1" applyBorder="1" applyAlignment="1">
      <alignment horizontal="center" wrapText="1"/>
    </xf>
    <xf numFmtId="4" fontId="87" fillId="0" borderId="1" xfId="30" applyNumberFormat="1" applyFont="1" applyBorder="1" applyAlignment="1">
      <alignment horizontal="center" wrapText="1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20" fillId="0" borderId="0" xfId="30" applyFont="1" applyFill="1" applyAlignment="1">
      <alignment wrapText="1"/>
    </xf>
    <xf numFmtId="0" fontId="20" fillId="2" borderId="1" xfId="30" applyFont="1" applyFill="1" applyBorder="1" applyAlignment="1">
      <alignment wrapText="1"/>
    </xf>
    <xf numFmtId="3" fontId="20" fillId="2" borderId="1" xfId="30" applyNumberFormat="1" applyFont="1" applyFill="1" applyBorder="1" applyAlignment="1">
      <alignment horizontal="center" wrapText="1"/>
    </xf>
    <xf numFmtId="4" fontId="20" fillId="2" borderId="1" xfId="30" applyNumberFormat="1" applyFont="1" applyFill="1" applyBorder="1" applyAlignment="1">
      <alignment horizontal="center" wrapText="1"/>
    </xf>
    <xf numFmtId="3" fontId="27" fillId="2" borderId="1" xfId="30" applyNumberFormat="1" applyFont="1" applyFill="1" applyBorder="1" applyAlignment="1">
      <alignment horizontal="center" wrapText="1"/>
    </xf>
    <xf numFmtId="3" fontId="27" fillId="0" borderId="1" xfId="3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49" fontId="166" fillId="0" borderId="1" xfId="0" applyNumberFormat="1" applyFont="1" applyBorder="1" applyAlignment="1">
      <alignment horizontal="left" wrapText="1"/>
    </xf>
    <xf numFmtId="49" fontId="117" fillId="0" borderId="1" xfId="0" applyNumberFormat="1" applyFont="1" applyBorder="1" applyAlignment="1">
      <alignment horizontal="left" vertical="center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67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67" fillId="3" borderId="1" xfId="30" applyNumberFormat="1" applyFont="1" applyFill="1" applyBorder="1" applyAlignment="1" applyProtection="1">
      <alignment horizontal="center" wrapText="1"/>
      <protection locked="0"/>
    </xf>
    <xf numFmtId="3" fontId="167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20" fillId="0" borderId="0" xfId="3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15" fillId="0" borderId="15" xfId="0" applyNumberFormat="1" applyFont="1" applyBorder="1" applyAlignment="1">
      <alignment horizontal="center"/>
    </xf>
    <xf numFmtId="3" fontId="115" fillId="0" borderId="17" xfId="0" applyNumberFormat="1" applyFont="1" applyBorder="1" applyAlignment="1">
      <alignment horizontal="center"/>
    </xf>
    <xf numFmtId="3" fontId="168" fillId="0" borderId="17" xfId="0" applyNumberFormat="1" applyFont="1" applyBorder="1" applyAlignment="1">
      <alignment horizontal="center"/>
    </xf>
    <xf numFmtId="3" fontId="115" fillId="0" borderId="17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left" wrapText="1"/>
    </xf>
    <xf numFmtId="49" fontId="11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157" fillId="0" borderId="0" xfId="0" applyFont="1"/>
    <xf numFmtId="0" fontId="94" fillId="0" borderId="48" xfId="0" applyFont="1" applyBorder="1" applyAlignment="1">
      <alignment horizontal="center"/>
    </xf>
    <xf numFmtId="49" fontId="107" fillId="0" borderId="0" xfId="0" applyNumberFormat="1" applyFont="1" applyBorder="1" applyAlignment="1" applyProtection="1">
      <alignment horizontal="left"/>
      <protection locked="0"/>
    </xf>
    <xf numFmtId="3" fontId="92" fillId="0" borderId="44" xfId="0" applyNumberFormat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92" fillId="0" borderId="45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94" fillId="0" borderId="47" xfId="0" applyFont="1" applyBorder="1" applyAlignment="1">
      <alignment horizontal="right"/>
    </xf>
    <xf numFmtId="0" fontId="0" fillId="0" borderId="21" xfId="0" applyBorder="1" applyAlignment="1">
      <alignment horizontal="right"/>
    </xf>
    <xf numFmtId="0" fontId="103" fillId="0" borderId="44" xfId="0" applyFont="1" applyBorder="1" applyAlignment="1">
      <alignment horizontal="left" wrapText="1"/>
    </xf>
    <xf numFmtId="0" fontId="0" fillId="0" borderId="43" xfId="0" applyBorder="1" applyAlignment="1">
      <alignment horizontal="left" wrapText="1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0" fontId="92" fillId="0" borderId="0" xfId="0" applyFont="1" applyAlignment="1"/>
    <xf numFmtId="49" fontId="96" fillId="0" borderId="3" xfId="0" applyNumberFormat="1" applyFont="1" applyBorder="1" applyAlignment="1">
      <alignment horizontal="center" vertical="center"/>
    </xf>
    <xf numFmtId="49" fontId="96" fillId="0" borderId="4" xfId="0" applyNumberFormat="1" applyFont="1" applyBorder="1" applyAlignment="1">
      <alignment horizontal="center" vertical="center"/>
    </xf>
    <xf numFmtId="49" fontId="96" fillId="0" borderId="3" xfId="0" applyNumberFormat="1" applyFont="1" applyBorder="1" applyAlignment="1">
      <alignment horizontal="center" vertical="center" wrapText="1"/>
    </xf>
    <xf numFmtId="49" fontId="96" fillId="0" borderId="4" xfId="0" applyNumberFormat="1" applyFont="1" applyBorder="1" applyAlignment="1">
      <alignment horizontal="center" vertical="center" wrapText="1"/>
    </xf>
    <xf numFmtId="49" fontId="96" fillId="0" borderId="5" xfId="0" applyNumberFormat="1" applyFont="1" applyBorder="1" applyAlignment="1">
      <alignment horizontal="center" vertical="center" wrapText="1"/>
    </xf>
    <xf numFmtId="49" fontId="96" fillId="0" borderId="2" xfId="0" applyNumberFormat="1" applyFont="1" applyBorder="1" applyAlignment="1">
      <alignment horizontal="center" vertic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textRotation="255"/>
    </xf>
    <xf numFmtId="0" fontId="39" fillId="0" borderId="8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right" wrapText="1"/>
      <protection locked="0"/>
    </xf>
    <xf numFmtId="0" fontId="59" fillId="0" borderId="1" xfId="0" applyNumberFormat="1" applyFont="1" applyFill="1" applyBorder="1" applyAlignment="1" applyProtection="1">
      <alignment horizontal="center" vertical="center" wrapText="1"/>
    </xf>
    <xf numFmtId="0" fontId="144" fillId="0" borderId="3" xfId="0" applyNumberFormat="1" applyFont="1" applyFill="1" applyBorder="1" applyAlignment="1" applyProtection="1">
      <alignment horizontal="center" vertical="center" wrapText="1"/>
    </xf>
    <xf numFmtId="0" fontId="144" fillId="0" borderId="4" xfId="0" applyNumberFormat="1" applyFont="1" applyFill="1" applyBorder="1" applyAlignment="1" applyProtection="1">
      <alignment horizontal="center" vertical="center" wrapText="1"/>
    </xf>
    <xf numFmtId="0" fontId="144" fillId="0" borderId="6" xfId="0" applyNumberFormat="1" applyFont="1" applyFill="1" applyBorder="1" applyAlignment="1" applyProtection="1">
      <alignment horizontal="center" vertical="center" wrapText="1"/>
    </xf>
    <xf numFmtId="0" fontId="144" fillId="0" borderId="9" xfId="0" applyNumberFormat="1" applyFont="1" applyFill="1" applyBorder="1" applyAlignment="1" applyProtection="1">
      <alignment horizontal="center" vertical="center" wrapText="1"/>
    </xf>
    <xf numFmtId="0" fontId="94" fillId="0" borderId="0" xfId="0" applyFont="1" applyAlignment="1">
      <alignment horizontal="left"/>
    </xf>
    <xf numFmtId="0" fontId="140" fillId="0" borderId="0" xfId="0" applyFont="1" applyAlignment="1">
      <alignment horizontal="center" vertical="center"/>
    </xf>
    <xf numFmtId="49" fontId="141" fillId="0" borderId="0" xfId="0" applyNumberFormat="1" applyFont="1" applyFill="1" applyBorder="1" applyAlignment="1">
      <alignment horizontal="center" vertical="top" wrapText="1"/>
    </xf>
    <xf numFmtId="49" fontId="98" fillId="0" borderId="25" xfId="0" applyNumberFormat="1" applyFont="1" applyFill="1" applyBorder="1" applyAlignment="1">
      <alignment horizontal="center" vertical="top" wrapText="1"/>
    </xf>
    <xf numFmtId="0" fontId="143" fillId="0" borderId="3" xfId="0" applyNumberFormat="1" applyFont="1" applyFill="1" applyBorder="1" applyAlignment="1" applyProtection="1">
      <alignment horizontal="center" vertical="center" wrapText="1"/>
    </xf>
    <xf numFmtId="0" fontId="143" fillId="0" borderId="8" xfId="0" applyNumberFormat="1" applyFont="1" applyFill="1" applyBorder="1" applyAlignment="1" applyProtection="1">
      <alignment horizontal="center" vertical="center" wrapText="1"/>
    </xf>
    <xf numFmtId="0" fontId="143" fillId="0" borderId="4" xfId="0" applyNumberFormat="1" applyFont="1" applyFill="1" applyBorder="1" applyAlignment="1" applyProtection="1">
      <alignment horizontal="center" vertical="center" wrapText="1"/>
    </xf>
    <xf numFmtId="0" fontId="144" fillId="0" borderId="8" xfId="0" applyNumberFormat="1" applyFont="1" applyFill="1" applyBorder="1" applyAlignment="1" applyProtection="1">
      <alignment horizontal="center" vertical="center" wrapText="1"/>
    </xf>
    <xf numFmtId="0" fontId="59" fillId="0" borderId="7" xfId="0" applyNumberFormat="1" applyFont="1" applyFill="1" applyBorder="1" applyAlignment="1" applyProtection="1">
      <alignment horizontal="center" vertical="center" wrapText="1"/>
    </xf>
    <xf numFmtId="0" fontId="59" fillId="0" borderId="2" xfId="0" applyNumberFormat="1" applyFont="1" applyFill="1" applyBorder="1" applyAlignment="1" applyProtection="1">
      <alignment horizontal="center" vertical="center" wrapText="1"/>
    </xf>
    <xf numFmtId="0" fontId="59" fillId="0" borderId="5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57" fillId="0" borderId="16" xfId="0" applyFont="1" applyBorder="1" applyAlignment="1">
      <alignment horizontal="left"/>
    </xf>
    <xf numFmtId="0" fontId="157" fillId="0" borderId="17" xfId="0" applyFont="1" applyBorder="1" applyAlignment="1">
      <alignment horizontal="left"/>
    </xf>
    <xf numFmtId="49" fontId="108" fillId="0" borderId="0" xfId="0" applyNumberFormat="1" applyFont="1" applyBorder="1" applyAlignment="1" applyProtection="1">
      <alignment horizontal="left"/>
      <protection locked="0"/>
    </xf>
    <xf numFmtId="0" fontId="115" fillId="0" borderId="14" xfId="0" applyFont="1" applyBorder="1" applyAlignment="1">
      <alignment horizontal="center" vertical="center"/>
    </xf>
    <xf numFmtId="0" fontId="116" fillId="0" borderId="17" xfId="0" applyFont="1" applyBorder="1" applyAlignment="1">
      <alignment horizontal="center" vertical="center"/>
    </xf>
    <xf numFmtId="0" fontId="115" fillId="0" borderId="13" xfId="0" applyFont="1" applyBorder="1" applyAlignment="1">
      <alignment horizontal="center" vertical="center" wrapText="1"/>
    </xf>
    <xf numFmtId="0" fontId="116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85" fillId="0" borderId="15" xfId="0" applyFont="1" applyBorder="1" applyAlignment="1">
      <alignment horizontal="center" wrapText="1"/>
    </xf>
    <xf numFmtId="0" fontId="89" fillId="0" borderId="16" xfId="0" applyFont="1" applyBorder="1" applyAlignment="1">
      <alignment horizontal="center"/>
    </xf>
    <xf numFmtId="49" fontId="168" fillId="0" borderId="15" xfId="0" applyNumberFormat="1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 wrapText="1"/>
    </xf>
    <xf numFmtId="49" fontId="168" fillId="0" borderId="15" xfId="0" applyNumberFormat="1" applyFont="1" applyBorder="1" applyAlignment="1">
      <alignment horizontal="center" wrapText="1"/>
    </xf>
    <xf numFmtId="0" fontId="89" fillId="0" borderId="16" xfId="0" applyFont="1" applyBorder="1" applyAlignment="1">
      <alignment wrapText="1"/>
    </xf>
    <xf numFmtId="0" fontId="112" fillId="0" borderId="26" xfId="0" applyFont="1" applyBorder="1" applyAlignment="1">
      <alignment wrapText="1"/>
    </xf>
    <xf numFmtId="0" fontId="113" fillId="0" borderId="27" xfId="0" applyFont="1" applyBorder="1" applyAlignment="1">
      <alignment wrapText="1"/>
    </xf>
    <xf numFmtId="0" fontId="112" fillId="0" borderId="26" xfId="0" applyFont="1" applyBorder="1" applyAlignment="1"/>
    <xf numFmtId="0" fontId="113" fillId="0" borderId="27" xfId="0" applyFont="1" applyBorder="1" applyAlignment="1"/>
    <xf numFmtId="0" fontId="100" fillId="0" borderId="0" xfId="0" applyFont="1" applyAlignment="1">
      <alignment horizontal="center"/>
    </xf>
    <xf numFmtId="0" fontId="158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26" xfId="0" applyFont="1" applyBorder="1" applyAlignment="1"/>
    <xf numFmtId="0" fontId="157" fillId="0" borderId="27" xfId="0" applyFont="1" applyBorder="1" applyAlignment="1"/>
    <xf numFmtId="49" fontId="112" fillId="0" borderId="26" xfId="0" applyNumberFormat="1" applyFont="1" applyBorder="1" applyAlignment="1">
      <alignment wrapText="1"/>
    </xf>
    <xf numFmtId="49" fontId="112" fillId="0" borderId="27" xfId="0" applyNumberFormat="1" applyFont="1" applyBorder="1" applyAlignment="1">
      <alignment wrapText="1"/>
    </xf>
    <xf numFmtId="0" fontId="5" fillId="0" borderId="2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57" fillId="0" borderId="27" xfId="0" applyFont="1" applyBorder="1" applyAlignment="1">
      <alignment horizontal="left"/>
    </xf>
    <xf numFmtId="0" fontId="155" fillId="0" borderId="26" xfId="0" applyFont="1" applyBorder="1" applyAlignment="1">
      <alignment horizontal="center" vertical="center"/>
    </xf>
    <xf numFmtId="0" fontId="156" fillId="0" borderId="27" xfId="0" applyFont="1" applyBorder="1" applyAlignment="1">
      <alignment horizontal="center" vertical="center"/>
    </xf>
    <xf numFmtId="0" fontId="112" fillId="0" borderId="26" xfId="0" applyFont="1" applyBorder="1" applyAlignment="1">
      <alignment horizontal="left"/>
    </xf>
    <xf numFmtId="0" fontId="113" fillId="0" borderId="27" xfId="0" applyFont="1" applyBorder="1" applyAlignment="1">
      <alignment horizontal="left"/>
    </xf>
    <xf numFmtId="0" fontId="5" fillId="0" borderId="31" xfId="0" applyFont="1" applyBorder="1" applyAlignment="1"/>
    <xf numFmtId="0" fontId="157" fillId="0" borderId="32" xfId="0" applyFont="1" applyBorder="1" applyAlignment="1"/>
    <xf numFmtId="0" fontId="115" fillId="0" borderId="12" xfId="0" applyFont="1" applyBorder="1" applyAlignment="1">
      <alignment horizontal="center" vertical="center" wrapText="1"/>
    </xf>
    <xf numFmtId="0" fontId="11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30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38250" y="3095625"/>
          <a:ext cx="10629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9563100" y="47625"/>
          <a:ext cx="2419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2334875" y="47625"/>
          <a:ext cx="13430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393700</xdr:colOff>
      <xdr:row>0</xdr:row>
      <xdr:rowOff>130479</xdr:rowOff>
    </xdr:from>
    <xdr:to>
      <xdr:col>5</xdr:col>
      <xdr:colOff>958850</xdr:colOff>
      <xdr:row>2</xdr:row>
      <xdr:rowOff>127000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9550400" y="130479"/>
          <a:ext cx="3600450" cy="707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3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147639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180</xdr:row>
      <xdr:rowOff>257175</xdr:rowOff>
    </xdr:from>
    <xdr:to>
      <xdr:col>13</xdr:col>
      <xdr:colOff>333375</xdr:colOff>
      <xdr:row>180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14</xdr:col>
      <xdr:colOff>0</xdr:colOff>
      <xdr:row>25</xdr:row>
      <xdr:rowOff>95249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2447925" y="7867650"/>
          <a:ext cx="1029652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834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11455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90</xdr:row>
      <xdr:rowOff>228600</xdr:rowOff>
    </xdr:from>
    <xdr:to>
      <xdr:col>6</xdr:col>
      <xdr:colOff>1104902</xdr:colOff>
      <xdr:row>92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29946600"/>
          <a:ext cx="100832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Геннадій ДЕРЕВ'ЯНЧУК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102</xdr:row>
      <xdr:rowOff>419099</xdr:rowOff>
    </xdr:from>
    <xdr:to>
      <xdr:col>10</xdr:col>
      <xdr:colOff>28575</xdr:colOff>
      <xdr:row>102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7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view="pageBreakPreview" topLeftCell="A113" zoomScale="94" zoomScaleNormal="100" zoomScaleSheetLayoutView="94" workbookViewId="0">
      <selection activeCell="D18" sqref="D18"/>
    </sheetView>
  </sheetViews>
  <sheetFormatPr defaultColWidth="9.140625" defaultRowHeight="12.75" x14ac:dyDescent="0.2"/>
  <cols>
    <col min="1" max="1" width="14.7109375" style="1" customWidth="1"/>
    <col min="2" max="2" width="94.85546875" style="1" customWidth="1"/>
    <col min="3" max="3" width="24.140625" style="1" customWidth="1"/>
    <col min="4" max="4" width="24.7109375" style="1" customWidth="1"/>
    <col min="5" max="5" width="19.5703125" style="1" customWidth="1"/>
    <col min="6" max="6" width="19.28515625" style="1" customWidth="1"/>
    <col min="7" max="7" width="16.28515625" style="1" customWidth="1"/>
    <col min="8" max="16384" width="9.140625" style="1"/>
  </cols>
  <sheetData>
    <row r="1" spans="1:6" ht="27.75" x14ac:dyDescent="0.4">
      <c r="A1" s="277"/>
      <c r="B1" s="278"/>
      <c r="C1" s="747" t="s">
        <v>651</v>
      </c>
      <c r="D1" s="747"/>
      <c r="E1" s="747"/>
      <c r="F1" s="747"/>
    </row>
    <row r="2" spans="1:6" ht="27.75" x14ac:dyDescent="0.4">
      <c r="A2" s="277"/>
      <c r="B2" s="657">
        <v>17532000000</v>
      </c>
      <c r="C2" s="747" t="s">
        <v>652</v>
      </c>
      <c r="D2" s="747"/>
      <c r="E2" s="747"/>
      <c r="F2" s="747"/>
    </row>
    <row r="3" spans="1:6" ht="27.75" x14ac:dyDescent="0.4">
      <c r="A3" s="277"/>
      <c r="B3" s="598" t="s">
        <v>5</v>
      </c>
      <c r="C3" s="508"/>
      <c r="D3" s="747" t="s">
        <v>666</v>
      </c>
      <c r="E3" s="747"/>
      <c r="F3" s="747"/>
    </row>
    <row r="4" spans="1:6" ht="35.25" customHeight="1" x14ac:dyDescent="0.35">
      <c r="A4" s="277"/>
      <c r="B4" s="277"/>
      <c r="C4" s="277"/>
      <c r="D4" s="277"/>
      <c r="E4" s="277"/>
      <c r="F4" s="277"/>
    </row>
    <row r="5" spans="1:6" ht="8.25" customHeight="1" x14ac:dyDescent="0.35">
      <c r="A5" s="277"/>
      <c r="B5" s="277"/>
      <c r="C5" s="277"/>
      <c r="D5" s="277"/>
      <c r="E5" s="277"/>
      <c r="F5" s="277"/>
    </row>
    <row r="6" spans="1:6" ht="48" customHeight="1" x14ac:dyDescent="0.2">
      <c r="A6" s="746" t="s">
        <v>653</v>
      </c>
      <c r="B6" s="746"/>
      <c r="C6" s="746"/>
      <c r="D6" s="746"/>
      <c r="E6" s="746"/>
      <c r="F6" s="746"/>
    </row>
    <row r="7" spans="1:6" ht="21" customHeight="1" x14ac:dyDescent="0.35">
      <c r="A7" s="599"/>
      <c r="B7" s="600"/>
      <c r="C7" s="600"/>
      <c r="D7" s="601"/>
      <c r="E7" s="601"/>
      <c r="F7" s="602" t="s">
        <v>0</v>
      </c>
    </row>
    <row r="8" spans="1:6" ht="56.25" customHeight="1" x14ac:dyDescent="0.2">
      <c r="A8" s="748" t="s">
        <v>439</v>
      </c>
      <c r="B8" s="750" t="s">
        <v>440</v>
      </c>
      <c r="C8" s="750" t="s">
        <v>4</v>
      </c>
      <c r="D8" s="750" t="s">
        <v>1</v>
      </c>
      <c r="E8" s="752" t="s">
        <v>2</v>
      </c>
      <c r="F8" s="753"/>
    </row>
    <row r="9" spans="1:6" ht="61.5" customHeight="1" x14ac:dyDescent="0.2">
      <c r="A9" s="749"/>
      <c r="B9" s="751"/>
      <c r="C9" s="751"/>
      <c r="D9" s="751"/>
      <c r="E9" s="603" t="s">
        <v>4</v>
      </c>
      <c r="F9" s="604" t="s">
        <v>441</v>
      </c>
    </row>
    <row r="10" spans="1:6" ht="17.25" customHeight="1" x14ac:dyDescent="0.2">
      <c r="A10" s="605">
        <v>1</v>
      </c>
      <c r="B10" s="606">
        <v>2</v>
      </c>
      <c r="C10" s="606" t="s">
        <v>442</v>
      </c>
      <c r="D10" s="607">
        <v>4</v>
      </c>
      <c r="E10" s="608">
        <v>5</v>
      </c>
      <c r="F10" s="605">
        <v>6</v>
      </c>
    </row>
    <row r="11" spans="1:6" ht="30" customHeight="1" x14ac:dyDescent="0.35">
      <c r="A11" s="609">
        <v>10000000</v>
      </c>
      <c r="B11" s="610" t="s">
        <v>443</v>
      </c>
      <c r="C11" s="280">
        <f>SUM(D11:E11)</f>
        <v>40354750</v>
      </c>
      <c r="D11" s="611">
        <f>SUM(D50,D32,D26,D12,D20)</f>
        <v>40354750</v>
      </c>
      <c r="E11" s="612"/>
      <c r="F11" s="613"/>
    </row>
    <row r="12" spans="1:6" ht="48" customHeight="1" x14ac:dyDescent="0.4">
      <c r="A12" s="614">
        <v>11000000</v>
      </c>
      <c r="B12" s="279" t="s">
        <v>444</v>
      </c>
      <c r="C12" s="280">
        <f>SUM(D12)</f>
        <v>32791750</v>
      </c>
      <c r="D12" s="281">
        <f>SUM(D13,D18)</f>
        <v>32791750</v>
      </c>
      <c r="E12" s="283"/>
      <c r="F12" s="284"/>
    </row>
    <row r="13" spans="1:6" ht="30" customHeight="1" x14ac:dyDescent="0.4">
      <c r="A13" s="614">
        <v>11010000</v>
      </c>
      <c r="B13" s="279" t="s">
        <v>445</v>
      </c>
      <c r="C13" s="280">
        <f>SUM(D13)</f>
        <v>32911750</v>
      </c>
      <c r="D13" s="281">
        <f>SUM(D14:D17)</f>
        <v>32911750</v>
      </c>
      <c r="E13" s="283"/>
      <c r="F13" s="284"/>
    </row>
    <row r="14" spans="1:6" ht="78" customHeight="1" x14ac:dyDescent="0.4">
      <c r="A14" s="615">
        <v>11010100</v>
      </c>
      <c r="B14" s="285" t="s">
        <v>446</v>
      </c>
      <c r="C14" s="286">
        <f>SUM(D14)</f>
        <v>31671750</v>
      </c>
      <c r="D14" s="286">
        <v>31671750</v>
      </c>
      <c r="E14" s="283"/>
      <c r="F14" s="284"/>
    </row>
    <row r="15" spans="1:6" ht="101.25" hidden="1" customHeight="1" x14ac:dyDescent="0.4">
      <c r="A15" s="615">
        <v>11010200</v>
      </c>
      <c r="B15" s="285" t="s">
        <v>447</v>
      </c>
      <c r="C15" s="286">
        <f t="shared" ref="C15:C31" si="0">SUM(D15)</f>
        <v>0</v>
      </c>
      <c r="D15" s="286"/>
      <c r="E15" s="283"/>
      <c r="F15" s="284"/>
    </row>
    <row r="16" spans="1:6" ht="83.25" customHeight="1" x14ac:dyDescent="0.4">
      <c r="A16" s="615">
        <v>11010400</v>
      </c>
      <c r="B16" s="285" t="s">
        <v>448</v>
      </c>
      <c r="C16" s="286">
        <f t="shared" si="0"/>
        <v>1240000</v>
      </c>
      <c r="D16" s="286">
        <v>1240000</v>
      </c>
      <c r="E16" s="283"/>
      <c r="F16" s="284"/>
    </row>
    <row r="17" spans="1:7" ht="53.25" hidden="1" customHeight="1" x14ac:dyDescent="0.4">
      <c r="A17" s="615">
        <v>11010500</v>
      </c>
      <c r="B17" s="285" t="s">
        <v>449</v>
      </c>
      <c r="C17" s="286">
        <f t="shared" si="0"/>
        <v>0</v>
      </c>
      <c r="D17" s="286"/>
      <c r="E17" s="283"/>
      <c r="F17" s="284"/>
    </row>
    <row r="18" spans="1:7" ht="27.75" customHeight="1" x14ac:dyDescent="0.4">
      <c r="A18" s="616">
        <v>11020000</v>
      </c>
      <c r="B18" s="287" t="s">
        <v>450</v>
      </c>
      <c r="C18" s="288">
        <f>SUM(D18)</f>
        <v>-120000</v>
      </c>
      <c r="D18" s="288">
        <f>SUM(D19)</f>
        <v>-120000</v>
      </c>
      <c r="E18" s="283"/>
      <c r="F18" s="284"/>
    </row>
    <row r="19" spans="1:7" ht="52.5" customHeight="1" x14ac:dyDescent="0.4">
      <c r="A19" s="617">
        <v>11020200</v>
      </c>
      <c r="B19" s="618" t="s">
        <v>451</v>
      </c>
      <c r="C19" s="286">
        <f t="shared" si="0"/>
        <v>-120000</v>
      </c>
      <c r="D19" s="286">
        <v>-120000</v>
      </c>
      <c r="E19" s="283"/>
      <c r="F19" s="284"/>
    </row>
    <row r="20" spans="1:7" ht="52.5" customHeight="1" x14ac:dyDescent="0.4">
      <c r="A20" s="616">
        <v>13000000</v>
      </c>
      <c r="B20" s="290" t="s">
        <v>452</v>
      </c>
      <c r="C20" s="288">
        <f t="shared" si="0"/>
        <v>334000</v>
      </c>
      <c r="D20" s="288">
        <f>SUM(D21,D24)</f>
        <v>334000</v>
      </c>
      <c r="E20" s="283"/>
      <c r="F20" s="284"/>
    </row>
    <row r="21" spans="1:7" ht="47.45" customHeight="1" x14ac:dyDescent="0.4">
      <c r="A21" s="616">
        <v>13010000</v>
      </c>
      <c r="B21" s="290" t="s">
        <v>665</v>
      </c>
      <c r="C21" s="288">
        <f t="shared" si="0"/>
        <v>334000</v>
      </c>
      <c r="D21" s="288">
        <f>SUM(D22:D23)</f>
        <v>334000</v>
      </c>
      <c r="E21" s="283"/>
      <c r="F21" s="284"/>
    </row>
    <row r="22" spans="1:7" ht="78.75" customHeight="1" x14ac:dyDescent="0.4">
      <c r="A22" s="617">
        <v>13010100</v>
      </c>
      <c r="B22" s="618" t="s">
        <v>453</v>
      </c>
      <c r="C22" s="286">
        <f t="shared" si="0"/>
        <v>334000</v>
      </c>
      <c r="D22" s="286">
        <v>334000</v>
      </c>
      <c r="E22" s="283"/>
      <c r="F22" s="284"/>
    </row>
    <row r="23" spans="1:7" ht="99.75" hidden="1" customHeight="1" x14ac:dyDescent="0.4">
      <c r="A23" s="617">
        <v>13010200</v>
      </c>
      <c r="B23" s="618" t="s">
        <v>454</v>
      </c>
      <c r="C23" s="286">
        <f t="shared" si="0"/>
        <v>0</v>
      </c>
      <c r="D23" s="286"/>
      <c r="E23" s="283"/>
      <c r="F23" s="284"/>
    </row>
    <row r="24" spans="1:7" ht="30" hidden="1" customHeight="1" x14ac:dyDescent="0.4">
      <c r="A24" s="616">
        <v>13030000</v>
      </c>
      <c r="B24" s="619" t="s">
        <v>654</v>
      </c>
      <c r="C24" s="288">
        <f t="shared" si="0"/>
        <v>0</v>
      </c>
      <c r="D24" s="288">
        <f>SUM(D25)</f>
        <v>0</v>
      </c>
      <c r="E24" s="283"/>
      <c r="F24" s="284"/>
    </row>
    <row r="25" spans="1:7" ht="52.9" hidden="1" customHeight="1" x14ac:dyDescent="0.4">
      <c r="A25" s="617">
        <v>13030100</v>
      </c>
      <c r="B25" s="618" t="s">
        <v>655</v>
      </c>
      <c r="C25" s="286">
        <f t="shared" si="0"/>
        <v>0</v>
      </c>
      <c r="D25" s="286"/>
      <c r="E25" s="283"/>
      <c r="F25" s="284"/>
    </row>
    <row r="26" spans="1:7" ht="30" customHeight="1" x14ac:dyDescent="0.4">
      <c r="A26" s="614">
        <v>14000000</v>
      </c>
      <c r="B26" s="291" t="s">
        <v>455</v>
      </c>
      <c r="C26" s="292">
        <f t="shared" si="0"/>
        <v>4218000</v>
      </c>
      <c r="D26" s="288">
        <f>SUM(D31,D27,D29)</f>
        <v>4218000</v>
      </c>
      <c r="E26" s="286"/>
      <c r="F26" s="293"/>
    </row>
    <row r="27" spans="1:7" ht="51.75" customHeight="1" x14ac:dyDescent="0.4">
      <c r="A27" s="615">
        <v>14020000</v>
      </c>
      <c r="B27" s="620" t="s">
        <v>456</v>
      </c>
      <c r="C27" s="286">
        <f>SUM(C28)</f>
        <v>937000</v>
      </c>
      <c r="D27" s="286">
        <f>SUM(D28)</f>
        <v>937000</v>
      </c>
      <c r="E27" s="286"/>
      <c r="F27" s="293"/>
      <c r="G27" s="295"/>
    </row>
    <row r="28" spans="1:7" ht="30" customHeight="1" x14ac:dyDescent="0.4">
      <c r="A28" s="615">
        <v>14021900</v>
      </c>
      <c r="B28" s="285" t="s">
        <v>457</v>
      </c>
      <c r="C28" s="286">
        <f>SUM(D28)</f>
        <v>937000</v>
      </c>
      <c r="D28" s="286">
        <v>937000</v>
      </c>
      <c r="E28" s="286"/>
      <c r="F28" s="293"/>
    </row>
    <row r="29" spans="1:7" ht="49.5" customHeight="1" x14ac:dyDescent="0.4">
      <c r="A29" s="615">
        <v>14030000</v>
      </c>
      <c r="B29" s="294" t="s">
        <v>458</v>
      </c>
      <c r="C29" s="286">
        <f>SUM(C30)</f>
        <v>3181000</v>
      </c>
      <c r="D29" s="286">
        <f>SUM(D30)</f>
        <v>3181000</v>
      </c>
      <c r="E29" s="286"/>
      <c r="F29" s="293"/>
    </row>
    <row r="30" spans="1:7" ht="30" customHeight="1" x14ac:dyDescent="0.4">
      <c r="A30" s="615">
        <v>14031900</v>
      </c>
      <c r="B30" s="285" t="s">
        <v>457</v>
      </c>
      <c r="C30" s="286">
        <f>SUM(D30)</f>
        <v>3181000</v>
      </c>
      <c r="D30" s="286">
        <v>3181000</v>
      </c>
      <c r="E30" s="286"/>
      <c r="F30" s="293"/>
    </row>
    <row r="31" spans="1:7" ht="47.25" customHeight="1" x14ac:dyDescent="0.4">
      <c r="A31" s="615">
        <v>14040000</v>
      </c>
      <c r="B31" s="285" t="s">
        <v>459</v>
      </c>
      <c r="C31" s="286">
        <f t="shared" si="0"/>
        <v>100000</v>
      </c>
      <c r="D31" s="286">
        <v>100000</v>
      </c>
      <c r="E31" s="286"/>
      <c r="F31" s="293"/>
    </row>
    <row r="32" spans="1:7" ht="27" customHeight="1" x14ac:dyDescent="0.35">
      <c r="A32" s="614">
        <v>18000000</v>
      </c>
      <c r="B32" s="279" t="s">
        <v>460</v>
      </c>
      <c r="C32" s="292">
        <f>SUM(D32)</f>
        <v>3011000</v>
      </c>
      <c r="D32" s="288">
        <f>SUM(D46,D43,D33)</f>
        <v>3011000</v>
      </c>
      <c r="E32" s="288"/>
      <c r="F32" s="282"/>
    </row>
    <row r="33" spans="1:7" ht="26.25" customHeight="1" x14ac:dyDescent="0.35">
      <c r="A33" s="614">
        <v>18010000</v>
      </c>
      <c r="B33" s="296" t="s">
        <v>461</v>
      </c>
      <c r="C33" s="292">
        <f>SUM(D33)</f>
        <v>751000</v>
      </c>
      <c r="D33" s="288">
        <f>SUM(D34:D42)</f>
        <v>751000</v>
      </c>
      <c r="E33" s="288"/>
      <c r="F33" s="282"/>
    </row>
    <row r="34" spans="1:7" ht="75.75" hidden="1" customHeight="1" x14ac:dyDescent="0.4">
      <c r="A34" s="615">
        <v>18010100</v>
      </c>
      <c r="B34" s="621" t="s">
        <v>462</v>
      </c>
      <c r="C34" s="286">
        <f t="shared" ref="C34:C49" si="1">SUM(D34)</f>
        <v>0</v>
      </c>
      <c r="D34" s="286"/>
      <c r="E34" s="286"/>
      <c r="F34" s="297"/>
      <c r="G34" s="298"/>
    </row>
    <row r="35" spans="1:7" ht="75" hidden="1" customHeight="1" x14ac:dyDescent="0.4">
      <c r="A35" s="615">
        <v>18010200</v>
      </c>
      <c r="B35" s="622" t="s">
        <v>463</v>
      </c>
      <c r="C35" s="286">
        <f t="shared" si="1"/>
        <v>0</v>
      </c>
      <c r="D35" s="286"/>
      <c r="E35" s="286"/>
      <c r="F35" s="297"/>
      <c r="G35" s="299"/>
    </row>
    <row r="36" spans="1:7" ht="81" hidden="1" customHeight="1" x14ac:dyDescent="0.4">
      <c r="A36" s="623">
        <v>18010300</v>
      </c>
      <c r="B36" s="621" t="s">
        <v>464</v>
      </c>
      <c r="C36" s="286">
        <f t="shared" si="1"/>
        <v>0</v>
      </c>
      <c r="D36" s="286"/>
      <c r="E36" s="286"/>
      <c r="F36" s="297"/>
      <c r="G36" s="299"/>
    </row>
    <row r="37" spans="1:7" ht="76.5" customHeight="1" x14ac:dyDescent="0.4">
      <c r="A37" s="615">
        <v>18010400</v>
      </c>
      <c r="B37" s="621" t="s">
        <v>465</v>
      </c>
      <c r="C37" s="286">
        <f t="shared" si="1"/>
        <v>-1903000</v>
      </c>
      <c r="D37" s="286">
        <v>-1903000</v>
      </c>
      <c r="E37" s="286"/>
      <c r="F37" s="297"/>
      <c r="G37" s="299"/>
    </row>
    <row r="38" spans="1:7" ht="30" customHeight="1" x14ac:dyDescent="0.4">
      <c r="A38" s="615">
        <v>18010500</v>
      </c>
      <c r="B38" s="300" t="s">
        <v>466</v>
      </c>
      <c r="C38" s="286">
        <f t="shared" si="1"/>
        <v>2230000</v>
      </c>
      <c r="D38" s="286">
        <v>2230000</v>
      </c>
      <c r="E38" s="301"/>
      <c r="F38" s="293"/>
      <c r="G38" s="298"/>
    </row>
    <row r="39" spans="1:7" ht="30" customHeight="1" x14ac:dyDescent="0.4">
      <c r="A39" s="615">
        <v>18010600</v>
      </c>
      <c r="B39" s="300" t="s">
        <v>467</v>
      </c>
      <c r="C39" s="286">
        <f t="shared" si="1"/>
        <v>80000</v>
      </c>
      <c r="D39" s="286">
        <v>80000</v>
      </c>
      <c r="E39" s="301"/>
      <c r="F39" s="293"/>
    </row>
    <row r="40" spans="1:7" ht="30" customHeight="1" x14ac:dyDescent="0.4">
      <c r="A40" s="615">
        <v>18010700</v>
      </c>
      <c r="B40" s="300" t="s">
        <v>468</v>
      </c>
      <c r="C40" s="286">
        <f t="shared" si="1"/>
        <v>234000</v>
      </c>
      <c r="D40" s="286">
        <v>234000</v>
      </c>
      <c r="E40" s="301"/>
      <c r="F40" s="293"/>
    </row>
    <row r="41" spans="1:7" ht="30" customHeight="1" x14ac:dyDescent="0.4">
      <c r="A41" s="615">
        <v>18010900</v>
      </c>
      <c r="B41" s="300" t="s">
        <v>469</v>
      </c>
      <c r="C41" s="286">
        <f t="shared" si="1"/>
        <v>110000</v>
      </c>
      <c r="D41" s="286">
        <v>110000</v>
      </c>
      <c r="E41" s="301"/>
      <c r="F41" s="293"/>
    </row>
    <row r="42" spans="1:7" ht="30" hidden="1" customHeight="1" x14ac:dyDescent="0.4">
      <c r="A42" s="615">
        <v>18011000</v>
      </c>
      <c r="B42" s="300" t="s">
        <v>470</v>
      </c>
      <c r="C42" s="286">
        <f t="shared" si="1"/>
        <v>0</v>
      </c>
      <c r="D42" s="286"/>
      <c r="E42" s="301"/>
      <c r="F42" s="293"/>
    </row>
    <row r="43" spans="1:7" ht="30" customHeight="1" x14ac:dyDescent="0.4">
      <c r="A43" s="624">
        <v>18030000</v>
      </c>
      <c r="B43" s="625" t="s">
        <v>471</v>
      </c>
      <c r="C43" s="281"/>
      <c r="D43" s="288"/>
      <c r="E43" s="301"/>
      <c r="F43" s="293"/>
    </row>
    <row r="44" spans="1:7" ht="27" customHeight="1" x14ac:dyDescent="0.4">
      <c r="A44" s="626">
        <v>18030100</v>
      </c>
      <c r="B44" s="627" t="s">
        <v>472</v>
      </c>
      <c r="C44" s="286">
        <f t="shared" si="1"/>
        <v>-11000</v>
      </c>
      <c r="D44" s="286">
        <v>-11000</v>
      </c>
      <c r="E44" s="301"/>
      <c r="F44" s="293"/>
    </row>
    <row r="45" spans="1:7" ht="25.9" customHeight="1" x14ac:dyDescent="0.4">
      <c r="A45" s="628" t="s">
        <v>473</v>
      </c>
      <c r="B45" s="629" t="s">
        <v>474</v>
      </c>
      <c r="C45" s="286">
        <f t="shared" si="1"/>
        <v>11000</v>
      </c>
      <c r="D45" s="286">
        <v>11000</v>
      </c>
      <c r="E45" s="301"/>
      <c r="F45" s="293"/>
    </row>
    <row r="46" spans="1:7" ht="24.75" customHeight="1" x14ac:dyDescent="0.35">
      <c r="A46" s="614">
        <v>18050000</v>
      </c>
      <c r="B46" s="279" t="s">
        <v>475</v>
      </c>
      <c r="C46" s="281">
        <f>SUM(D46)</f>
        <v>2260000</v>
      </c>
      <c r="D46" s="288">
        <f>SUM(D47:D49)</f>
        <v>2260000</v>
      </c>
      <c r="E46" s="288"/>
      <c r="F46" s="282"/>
    </row>
    <row r="47" spans="1:7" ht="30" hidden="1" customHeight="1" x14ac:dyDescent="0.4">
      <c r="A47" s="615">
        <v>18050300</v>
      </c>
      <c r="B47" s="302" t="s">
        <v>476</v>
      </c>
      <c r="C47" s="286">
        <f t="shared" si="1"/>
        <v>0</v>
      </c>
      <c r="D47" s="286"/>
      <c r="E47" s="286"/>
      <c r="F47" s="297"/>
    </row>
    <row r="48" spans="1:7" ht="30" customHeight="1" x14ac:dyDescent="0.4">
      <c r="A48" s="615">
        <v>18050400</v>
      </c>
      <c r="B48" s="302" t="s">
        <v>477</v>
      </c>
      <c r="C48" s="286">
        <f t="shared" si="1"/>
        <v>2260000</v>
      </c>
      <c r="D48" s="286">
        <v>2260000</v>
      </c>
      <c r="E48" s="286"/>
      <c r="F48" s="297"/>
    </row>
    <row r="49" spans="1:7" ht="105.75" hidden="1" customHeight="1" x14ac:dyDescent="0.4">
      <c r="A49" s="615">
        <v>18050500</v>
      </c>
      <c r="B49" s="285" t="s">
        <v>656</v>
      </c>
      <c r="C49" s="286">
        <f t="shared" si="1"/>
        <v>0</v>
      </c>
      <c r="D49" s="286"/>
      <c r="E49" s="286"/>
      <c r="F49" s="297"/>
    </row>
    <row r="50" spans="1:7" ht="25.9" customHeight="1" x14ac:dyDescent="0.35">
      <c r="A50" s="614">
        <v>19000000</v>
      </c>
      <c r="B50" s="303" t="s">
        <v>478</v>
      </c>
      <c r="C50" s="281"/>
      <c r="D50" s="288"/>
      <c r="E50" s="288"/>
      <c r="F50" s="282"/>
    </row>
    <row r="51" spans="1:7" ht="27" customHeight="1" x14ac:dyDescent="0.35">
      <c r="A51" s="614">
        <v>19010000</v>
      </c>
      <c r="B51" s="303" t="s">
        <v>479</v>
      </c>
      <c r="C51" s="281"/>
      <c r="D51" s="288"/>
      <c r="E51" s="288"/>
      <c r="F51" s="282"/>
    </row>
    <row r="52" spans="1:7" ht="102" customHeight="1" x14ac:dyDescent="0.4">
      <c r="A52" s="615">
        <v>19010100</v>
      </c>
      <c r="B52" s="630" t="s">
        <v>657</v>
      </c>
      <c r="C52" s="304">
        <f>SUM(E52)</f>
        <v>1000</v>
      </c>
      <c r="D52" s="286"/>
      <c r="E52" s="286">
        <v>1000</v>
      </c>
      <c r="F52" s="297"/>
    </row>
    <row r="53" spans="1:7" ht="50.25" customHeight="1" x14ac:dyDescent="0.4">
      <c r="A53" s="615">
        <v>19010200</v>
      </c>
      <c r="B53" s="285" t="s">
        <v>480</v>
      </c>
      <c r="C53" s="304">
        <f>SUM(E53)</f>
        <v>9000</v>
      </c>
      <c r="D53" s="286"/>
      <c r="E53" s="286">
        <v>9000</v>
      </c>
      <c r="F53" s="297"/>
    </row>
    <row r="54" spans="1:7" ht="78" customHeight="1" x14ac:dyDescent="0.4">
      <c r="A54" s="615">
        <v>19010300</v>
      </c>
      <c r="B54" s="305" t="s">
        <v>481</v>
      </c>
      <c r="C54" s="304">
        <f>SUM(E54)</f>
        <v>-10000</v>
      </c>
      <c r="D54" s="286"/>
      <c r="E54" s="286">
        <v>-10000</v>
      </c>
      <c r="F54" s="297"/>
    </row>
    <row r="55" spans="1:7" ht="30" customHeight="1" x14ac:dyDescent="0.4">
      <c r="A55" s="614">
        <v>20000000</v>
      </c>
      <c r="B55" s="279" t="s">
        <v>482</v>
      </c>
      <c r="C55" s="292">
        <f>SUM(D55,E55)</f>
        <v>2834183</v>
      </c>
      <c r="D55" s="288">
        <f>SUM(D74,D64,D56)</f>
        <v>2834183</v>
      </c>
      <c r="E55" s="288"/>
      <c r="F55" s="293"/>
      <c r="G55" s="298"/>
    </row>
    <row r="56" spans="1:7" ht="26.25" customHeight="1" x14ac:dyDescent="0.4">
      <c r="A56" s="614">
        <v>21000000</v>
      </c>
      <c r="B56" s="279" t="s">
        <v>483</v>
      </c>
      <c r="C56" s="292">
        <f t="shared" ref="C56:C65" si="2">SUM(D56)</f>
        <v>2267700</v>
      </c>
      <c r="D56" s="288">
        <f>SUM(D57,D59,D60)</f>
        <v>2267700</v>
      </c>
      <c r="E56" s="301"/>
      <c r="F56" s="293"/>
    </row>
    <row r="57" spans="1:7" ht="150" customHeight="1" x14ac:dyDescent="0.4">
      <c r="A57" s="614">
        <v>21010000</v>
      </c>
      <c r="B57" s="631" t="s">
        <v>484</v>
      </c>
      <c r="C57" s="292">
        <f t="shared" si="2"/>
        <v>315000</v>
      </c>
      <c r="D57" s="288">
        <f>SUM(D58)</f>
        <v>315000</v>
      </c>
      <c r="E57" s="301"/>
      <c r="F57" s="293"/>
      <c r="G57" s="306"/>
    </row>
    <row r="58" spans="1:7" s="307" customFormat="1" ht="76.900000000000006" customHeight="1" x14ac:dyDescent="0.4">
      <c r="A58" s="615">
        <v>21010300</v>
      </c>
      <c r="B58" s="300" t="s">
        <v>485</v>
      </c>
      <c r="C58" s="286">
        <f>SUM(D58)</f>
        <v>315000</v>
      </c>
      <c r="D58" s="286">
        <v>315000</v>
      </c>
      <c r="E58" s="301"/>
      <c r="F58" s="293"/>
    </row>
    <row r="59" spans="1:7" s="307" customFormat="1" ht="55.9" customHeight="1" x14ac:dyDescent="0.4">
      <c r="A59" s="615">
        <v>21050000</v>
      </c>
      <c r="B59" s="300" t="s">
        <v>486</v>
      </c>
      <c r="C59" s="286">
        <f>SUM(D59)</f>
        <v>1880000</v>
      </c>
      <c r="D59" s="286">
        <v>1880000</v>
      </c>
      <c r="E59" s="301"/>
      <c r="F59" s="293"/>
    </row>
    <row r="60" spans="1:7" ht="27.75" customHeight="1" x14ac:dyDescent="0.35">
      <c r="A60" s="614">
        <v>21080000</v>
      </c>
      <c r="B60" s="279" t="s">
        <v>487</v>
      </c>
      <c r="C60" s="292">
        <f t="shared" si="2"/>
        <v>72700</v>
      </c>
      <c r="D60" s="288">
        <f>SUM(D61:D63)</f>
        <v>72700</v>
      </c>
      <c r="E60" s="309"/>
      <c r="F60" s="308"/>
    </row>
    <row r="61" spans="1:7" ht="28.5" customHeight="1" x14ac:dyDescent="0.4">
      <c r="A61" s="615">
        <v>21081100</v>
      </c>
      <c r="B61" s="300" t="s">
        <v>488</v>
      </c>
      <c r="C61" s="286">
        <f>SUM(D61)</f>
        <v>82000</v>
      </c>
      <c r="D61" s="286">
        <v>82000</v>
      </c>
      <c r="E61" s="301"/>
      <c r="F61" s="293"/>
    </row>
    <row r="62" spans="1:7" ht="75.75" customHeight="1" x14ac:dyDescent="0.4">
      <c r="A62" s="615">
        <v>21081500</v>
      </c>
      <c r="B62" s="300" t="s">
        <v>489</v>
      </c>
      <c r="C62" s="286">
        <f>SUM(D62)</f>
        <v>-10500</v>
      </c>
      <c r="D62" s="286">
        <v>-10500</v>
      </c>
      <c r="E62" s="301"/>
      <c r="F62" s="293"/>
    </row>
    <row r="63" spans="1:7" ht="118.9" customHeight="1" x14ac:dyDescent="0.4">
      <c r="A63" s="615">
        <v>21082400</v>
      </c>
      <c r="B63" s="300" t="s">
        <v>658</v>
      </c>
      <c r="C63" s="286">
        <f>SUM(D63)</f>
        <v>1200</v>
      </c>
      <c r="D63" s="286">
        <v>1200</v>
      </c>
      <c r="E63" s="301"/>
      <c r="F63" s="293"/>
    </row>
    <row r="64" spans="1:7" ht="52.5" customHeight="1" x14ac:dyDescent="0.4">
      <c r="A64" s="614">
        <v>22000000</v>
      </c>
      <c r="B64" s="279" t="s">
        <v>490</v>
      </c>
      <c r="C64" s="292">
        <f t="shared" si="2"/>
        <v>213000</v>
      </c>
      <c r="D64" s="288">
        <f>SUM(D71,D69,D65)</f>
        <v>213000</v>
      </c>
      <c r="E64" s="301"/>
      <c r="F64" s="293"/>
    </row>
    <row r="65" spans="1:6" ht="30" customHeight="1" x14ac:dyDescent="0.4">
      <c r="A65" s="614">
        <v>22010000</v>
      </c>
      <c r="B65" s="279" t="s">
        <v>491</v>
      </c>
      <c r="C65" s="292">
        <f t="shared" si="2"/>
        <v>28000</v>
      </c>
      <c r="D65" s="288">
        <f>SUM(D66:D68)</f>
        <v>28000</v>
      </c>
      <c r="E65" s="301"/>
      <c r="F65" s="293"/>
    </row>
    <row r="66" spans="1:6" ht="76.5" customHeight="1" x14ac:dyDescent="0.4">
      <c r="A66" s="615">
        <v>22010300</v>
      </c>
      <c r="B66" s="632" t="s">
        <v>492</v>
      </c>
      <c r="C66" s="286">
        <f>SUM(D66)</f>
        <v>16000</v>
      </c>
      <c r="D66" s="286">
        <v>16000</v>
      </c>
      <c r="E66" s="301"/>
      <c r="F66" s="293"/>
    </row>
    <row r="67" spans="1:6" ht="28.5" hidden="1" customHeight="1" x14ac:dyDescent="0.4">
      <c r="A67" s="615">
        <v>22012500</v>
      </c>
      <c r="B67" s="300" t="s">
        <v>493</v>
      </c>
      <c r="C67" s="286">
        <f>SUM(D67)</f>
        <v>0</v>
      </c>
      <c r="D67" s="286"/>
      <c r="E67" s="301"/>
      <c r="F67" s="293"/>
    </row>
    <row r="68" spans="1:6" ht="54" customHeight="1" x14ac:dyDescent="0.4">
      <c r="A68" s="615">
        <v>22012600</v>
      </c>
      <c r="B68" s="289" t="s">
        <v>494</v>
      </c>
      <c r="C68" s="286">
        <f>SUM(D68)</f>
        <v>12000</v>
      </c>
      <c r="D68" s="286">
        <v>12000</v>
      </c>
      <c r="E68" s="301"/>
      <c r="F68" s="293"/>
    </row>
    <row r="69" spans="1:6" ht="76.900000000000006" customHeight="1" x14ac:dyDescent="0.35">
      <c r="A69" s="614">
        <v>22080000</v>
      </c>
      <c r="B69" s="633" t="s">
        <v>495</v>
      </c>
      <c r="C69" s="292">
        <f>SUM(D69)</f>
        <v>178000</v>
      </c>
      <c r="D69" s="288">
        <f>SUM(D70)</f>
        <v>178000</v>
      </c>
      <c r="E69" s="309"/>
      <c r="F69" s="308"/>
    </row>
    <row r="70" spans="1:6" ht="79.150000000000006" customHeight="1" x14ac:dyDescent="0.4">
      <c r="A70" s="615">
        <v>22080400</v>
      </c>
      <c r="B70" s="300" t="s">
        <v>496</v>
      </c>
      <c r="C70" s="286">
        <f>SUM(D70)</f>
        <v>178000</v>
      </c>
      <c r="D70" s="286">
        <v>178000</v>
      </c>
      <c r="E70" s="301"/>
      <c r="F70" s="293"/>
    </row>
    <row r="71" spans="1:6" ht="27" customHeight="1" x14ac:dyDescent="0.35">
      <c r="A71" s="614">
        <v>22090000</v>
      </c>
      <c r="B71" s="279" t="s">
        <v>497</v>
      </c>
      <c r="C71" s="292">
        <f t="shared" ref="C71:C77" si="3">SUM(D71)</f>
        <v>7000</v>
      </c>
      <c r="D71" s="288">
        <f>SUM(D72:D73)</f>
        <v>7000</v>
      </c>
      <c r="E71" s="309"/>
      <c r="F71" s="308"/>
    </row>
    <row r="72" spans="1:6" ht="73.5" customHeight="1" x14ac:dyDescent="0.4">
      <c r="A72" s="615">
        <v>22090100</v>
      </c>
      <c r="B72" s="300" t="s">
        <v>498</v>
      </c>
      <c r="C72" s="286">
        <f t="shared" si="3"/>
        <v>7000</v>
      </c>
      <c r="D72" s="286">
        <v>7000</v>
      </c>
      <c r="E72" s="301"/>
      <c r="F72" s="293"/>
    </row>
    <row r="73" spans="1:6" ht="75.75" hidden="1" customHeight="1" x14ac:dyDescent="0.4">
      <c r="A73" s="615">
        <v>22090400</v>
      </c>
      <c r="B73" s="300" t="s">
        <v>499</v>
      </c>
      <c r="C73" s="286">
        <f t="shared" si="3"/>
        <v>0</v>
      </c>
      <c r="D73" s="286"/>
      <c r="E73" s="301"/>
      <c r="F73" s="293"/>
    </row>
    <row r="74" spans="1:6" ht="25.5" customHeight="1" x14ac:dyDescent="0.35">
      <c r="A74" s="614">
        <v>24000000</v>
      </c>
      <c r="B74" s="279" t="s">
        <v>500</v>
      </c>
      <c r="C74" s="292">
        <f>SUM(D74:E74)</f>
        <v>353483</v>
      </c>
      <c r="D74" s="288">
        <f>SUM(D75)</f>
        <v>353483</v>
      </c>
      <c r="E74" s="288"/>
      <c r="F74" s="308"/>
    </row>
    <row r="75" spans="1:6" ht="27.75" x14ac:dyDescent="0.4">
      <c r="A75" s="614">
        <v>24060000</v>
      </c>
      <c r="B75" s="279" t="s">
        <v>501</v>
      </c>
      <c r="C75" s="292">
        <f t="shared" si="3"/>
        <v>353483</v>
      </c>
      <c r="D75" s="288">
        <f>SUM(D76,D77)</f>
        <v>353483</v>
      </c>
      <c r="E75" s="288"/>
      <c r="F75" s="293"/>
    </row>
    <row r="76" spans="1:6" ht="27.75" x14ac:dyDescent="0.4">
      <c r="A76" s="615">
        <v>24060300</v>
      </c>
      <c r="B76" s="300" t="s">
        <v>501</v>
      </c>
      <c r="C76" s="286">
        <f t="shared" si="3"/>
        <v>350300</v>
      </c>
      <c r="D76" s="286">
        <v>350300</v>
      </c>
      <c r="E76" s="301"/>
      <c r="F76" s="293" t="s">
        <v>438</v>
      </c>
    </row>
    <row r="77" spans="1:6" ht="229.15" customHeight="1" x14ac:dyDescent="0.4">
      <c r="A77" s="615">
        <v>24062200</v>
      </c>
      <c r="B77" s="634" t="s">
        <v>659</v>
      </c>
      <c r="C77" s="286">
        <f t="shared" si="3"/>
        <v>3183</v>
      </c>
      <c r="D77" s="286">
        <v>3183</v>
      </c>
      <c r="E77" s="301"/>
      <c r="F77" s="293"/>
    </row>
    <row r="78" spans="1:6" ht="52.5" hidden="1" customHeight="1" x14ac:dyDescent="0.4">
      <c r="A78" s="615">
        <v>24170000</v>
      </c>
      <c r="B78" s="635" t="s">
        <v>502</v>
      </c>
      <c r="C78" s="286">
        <f t="shared" ref="C78:C83" si="4">SUM(E78)</f>
        <v>0</v>
      </c>
      <c r="D78" s="286"/>
      <c r="E78" s="286">
        <f>SUM(F78)</f>
        <v>0</v>
      </c>
      <c r="F78" s="293"/>
    </row>
    <row r="79" spans="1:6" ht="28.5" hidden="1" customHeight="1" x14ac:dyDescent="0.4">
      <c r="A79" s="614">
        <v>25000000</v>
      </c>
      <c r="B79" s="279" t="s">
        <v>503</v>
      </c>
      <c r="C79" s="288">
        <f t="shared" si="4"/>
        <v>0</v>
      </c>
      <c r="D79" s="301"/>
      <c r="E79" s="288">
        <f>SUM(E80)</f>
        <v>0</v>
      </c>
      <c r="F79" s="293"/>
    </row>
    <row r="80" spans="1:6" ht="51" hidden="1" customHeight="1" x14ac:dyDescent="0.4">
      <c r="A80" s="614">
        <v>25010000</v>
      </c>
      <c r="B80" s="279" t="s">
        <v>504</v>
      </c>
      <c r="C80" s="288">
        <f t="shared" si="4"/>
        <v>0</v>
      </c>
      <c r="D80" s="310"/>
      <c r="E80" s="288">
        <f>SUM(E81:E84)</f>
        <v>0</v>
      </c>
      <c r="F80" s="293"/>
    </row>
    <row r="81" spans="1:7" ht="51" hidden="1" customHeight="1" x14ac:dyDescent="0.4">
      <c r="A81" s="615">
        <v>25010100</v>
      </c>
      <c r="B81" s="300" t="s">
        <v>505</v>
      </c>
      <c r="C81" s="286">
        <f t="shared" si="4"/>
        <v>0</v>
      </c>
      <c r="D81" s="310"/>
      <c r="E81" s="311"/>
      <c r="F81" s="312"/>
    </row>
    <row r="82" spans="1:7" ht="51" hidden="1" customHeight="1" x14ac:dyDescent="0.4">
      <c r="A82" s="615">
        <v>25010200</v>
      </c>
      <c r="B82" s="300" t="s">
        <v>506</v>
      </c>
      <c r="C82" s="286">
        <f t="shared" si="4"/>
        <v>0</v>
      </c>
      <c r="D82" s="310"/>
      <c r="E82" s="311"/>
      <c r="F82" s="312"/>
    </row>
    <row r="83" spans="1:7" ht="76.150000000000006" hidden="1" customHeight="1" x14ac:dyDescent="0.4">
      <c r="A83" s="615">
        <v>25010300</v>
      </c>
      <c r="B83" s="300" t="s">
        <v>660</v>
      </c>
      <c r="C83" s="286">
        <f t="shared" si="4"/>
        <v>0</v>
      </c>
      <c r="D83" s="310"/>
      <c r="E83" s="311"/>
      <c r="F83" s="312"/>
    </row>
    <row r="84" spans="1:7" ht="47.45" hidden="1" customHeight="1" x14ac:dyDescent="0.4">
      <c r="A84" s="615">
        <v>25010400</v>
      </c>
      <c r="B84" s="289" t="s">
        <v>507</v>
      </c>
      <c r="C84" s="286"/>
      <c r="D84" s="313"/>
      <c r="E84" s="286"/>
      <c r="F84" s="297"/>
    </row>
    <row r="85" spans="1:7" ht="26.25" hidden="1" customHeight="1" x14ac:dyDescent="0.4">
      <c r="A85" s="616">
        <v>30000000</v>
      </c>
      <c r="B85" s="314" t="s">
        <v>508</v>
      </c>
      <c r="C85" s="288">
        <f>SUM(E85)</f>
        <v>0</v>
      </c>
      <c r="D85" s="313"/>
      <c r="E85" s="288">
        <f>SUM(F85)</f>
        <v>0</v>
      </c>
      <c r="F85" s="282">
        <f>SUM(F86)</f>
        <v>0</v>
      </c>
    </row>
    <row r="86" spans="1:7" ht="27" hidden="1" customHeight="1" x14ac:dyDescent="0.35">
      <c r="A86" s="616">
        <v>33000000</v>
      </c>
      <c r="B86" s="315" t="s">
        <v>509</v>
      </c>
      <c r="C86" s="288">
        <f>SUM(E86)</f>
        <v>0</v>
      </c>
      <c r="D86" s="316"/>
      <c r="E86" s="288">
        <f>SUM(F86)</f>
        <v>0</v>
      </c>
      <c r="F86" s="282">
        <f>SUM(F87)</f>
        <v>0</v>
      </c>
    </row>
    <row r="87" spans="1:7" ht="26.25" hidden="1" customHeight="1" x14ac:dyDescent="0.4">
      <c r="A87" s="617">
        <v>33010000</v>
      </c>
      <c r="B87" s="636" t="s">
        <v>510</v>
      </c>
      <c r="C87" s="286">
        <f>SUM(E87)</f>
        <v>0</v>
      </c>
      <c r="D87" s="313"/>
      <c r="E87" s="286">
        <f>SUM(F87)</f>
        <v>0</v>
      </c>
      <c r="F87" s="297"/>
    </row>
    <row r="88" spans="1:7" ht="99" hidden="1" customHeight="1" x14ac:dyDescent="0.4">
      <c r="A88" s="615">
        <v>33010100</v>
      </c>
      <c r="B88" s="632" t="s">
        <v>511</v>
      </c>
      <c r="C88" s="286">
        <f>SUM(E88)</f>
        <v>0</v>
      </c>
      <c r="D88" s="313"/>
      <c r="E88" s="286">
        <f>SUM(F88)</f>
        <v>0</v>
      </c>
      <c r="F88" s="297"/>
    </row>
    <row r="89" spans="1:7" ht="48.75" customHeight="1" x14ac:dyDescent="0.35">
      <c r="A89" s="615"/>
      <c r="B89" s="279" t="s">
        <v>512</v>
      </c>
      <c r="C89" s="288">
        <f>SUM(C11,C55,C85)</f>
        <v>43188933</v>
      </c>
      <c r="D89" s="288">
        <f>SUM(D11,D55)</f>
        <v>43188933</v>
      </c>
      <c r="E89" s="288"/>
      <c r="F89" s="282"/>
      <c r="G89" s="317"/>
    </row>
    <row r="90" spans="1:7" ht="30" customHeight="1" x14ac:dyDescent="0.35">
      <c r="A90" s="614">
        <v>40000000</v>
      </c>
      <c r="B90" s="279" t="s">
        <v>513</v>
      </c>
      <c r="C90" s="292">
        <f>SUM(D90,E90)</f>
        <v>4361970</v>
      </c>
      <c r="D90" s="319">
        <f>SUM(D91)</f>
        <v>3361970</v>
      </c>
      <c r="E90" s="319">
        <f>SUM(E91)</f>
        <v>1000000</v>
      </c>
      <c r="F90" s="637">
        <f>SUM(F91)</f>
        <v>1000000</v>
      </c>
    </row>
    <row r="91" spans="1:7" ht="34.9" customHeight="1" x14ac:dyDescent="0.35">
      <c r="A91" s="614">
        <v>41000000</v>
      </c>
      <c r="B91" s="279" t="s">
        <v>514</v>
      </c>
      <c r="C91" s="292">
        <f>SUM(D91,E91)</f>
        <v>4361970</v>
      </c>
      <c r="D91" s="288">
        <f>SUM(D101,D99,D92)</f>
        <v>3361970</v>
      </c>
      <c r="E91" s="288">
        <f>SUM(E101)</f>
        <v>1000000</v>
      </c>
      <c r="F91" s="308">
        <f>SUM(F101)</f>
        <v>1000000</v>
      </c>
    </row>
    <row r="92" spans="1:7" ht="32.25" customHeight="1" x14ac:dyDescent="0.35">
      <c r="A92" s="614">
        <v>41030000</v>
      </c>
      <c r="B92" s="279" t="s">
        <v>515</v>
      </c>
      <c r="C92" s="292">
        <f>SUM(D92)</f>
        <v>1575831</v>
      </c>
      <c r="D92" s="288">
        <f>SUM(D93:D98)</f>
        <v>1575831</v>
      </c>
      <c r="E92" s="319"/>
      <c r="F92" s="320"/>
    </row>
    <row r="93" spans="1:7" ht="49.5" hidden="1" customHeight="1" x14ac:dyDescent="0.4">
      <c r="A93" s="638">
        <v>41033900</v>
      </c>
      <c r="B93" s="285" t="s">
        <v>516</v>
      </c>
      <c r="C93" s="286">
        <f>SUM(D93)</f>
        <v>0</v>
      </c>
      <c r="D93" s="286"/>
      <c r="E93" s="304"/>
      <c r="F93" s="318"/>
    </row>
    <row r="94" spans="1:7" ht="51" hidden="1" customHeight="1" x14ac:dyDescent="0.4">
      <c r="A94" s="638">
        <v>41034200</v>
      </c>
      <c r="B94" s="285" t="s">
        <v>661</v>
      </c>
      <c r="C94" s="286">
        <f>SUM(D94)</f>
        <v>0</v>
      </c>
      <c r="D94" s="286"/>
      <c r="E94" s="304"/>
      <c r="F94" s="318"/>
    </row>
    <row r="95" spans="1:7" ht="106.5" hidden="1" customHeight="1" x14ac:dyDescent="0.4">
      <c r="A95" s="638">
        <v>41035100</v>
      </c>
      <c r="B95" s="321" t="s">
        <v>518</v>
      </c>
      <c r="C95" s="286">
        <f t="shared" ref="C95" si="5">SUM(D95)</f>
        <v>0</v>
      </c>
      <c r="D95" s="286"/>
      <c r="E95" s="301"/>
      <c r="F95" s="293"/>
    </row>
    <row r="96" spans="1:7" ht="85.9" customHeight="1" x14ac:dyDescent="0.4">
      <c r="A96" s="638">
        <v>41034500</v>
      </c>
      <c r="B96" s="321" t="s">
        <v>517</v>
      </c>
      <c r="C96" s="286">
        <f>SUM(D96)</f>
        <v>644000</v>
      </c>
      <c r="D96" s="286">
        <v>644000</v>
      </c>
      <c r="E96" s="301"/>
      <c r="F96" s="293"/>
    </row>
    <row r="97" spans="1:6" ht="106.5" customHeight="1" x14ac:dyDescent="0.4">
      <c r="A97" s="638">
        <v>41035500</v>
      </c>
      <c r="B97" s="321" t="s">
        <v>642</v>
      </c>
      <c r="C97" s="286">
        <f>SUM(D97)</f>
        <v>431875</v>
      </c>
      <c r="D97" s="286">
        <v>431875</v>
      </c>
      <c r="E97" s="301"/>
      <c r="F97" s="293"/>
    </row>
    <row r="98" spans="1:6" ht="106.5" customHeight="1" x14ac:dyDescent="0.4">
      <c r="A98" s="638">
        <v>41035600</v>
      </c>
      <c r="B98" s="321" t="s">
        <v>643</v>
      </c>
      <c r="C98" s="286">
        <f>SUM(D98)</f>
        <v>499956</v>
      </c>
      <c r="D98" s="286">
        <v>499956</v>
      </c>
      <c r="E98" s="301"/>
      <c r="F98" s="293"/>
    </row>
    <row r="99" spans="1:6" ht="47.45" hidden="1" customHeight="1" x14ac:dyDescent="0.4">
      <c r="A99" s="639">
        <v>41040000</v>
      </c>
      <c r="B99" s="322" t="s">
        <v>519</v>
      </c>
      <c r="C99" s="288">
        <f>SUM(D99)</f>
        <v>0</v>
      </c>
      <c r="D99" s="288">
        <f>SUM(D100)</f>
        <v>0</v>
      </c>
      <c r="E99" s="301"/>
      <c r="F99" s="293"/>
    </row>
    <row r="100" spans="1:6" ht="102.75" hidden="1" customHeight="1" x14ac:dyDescent="0.4">
      <c r="A100" s="638">
        <v>41040200</v>
      </c>
      <c r="B100" s="321" t="s">
        <v>520</v>
      </c>
      <c r="C100" s="286">
        <f>SUM(D100)</f>
        <v>0</v>
      </c>
      <c r="D100" s="286"/>
      <c r="E100" s="301"/>
      <c r="F100" s="293"/>
    </row>
    <row r="101" spans="1:6" ht="58.9" customHeight="1" x14ac:dyDescent="0.35">
      <c r="A101" s="640">
        <v>41050000</v>
      </c>
      <c r="B101" s="291" t="s">
        <v>521</v>
      </c>
      <c r="C101" s="288">
        <f>SUM(C110:C115)</f>
        <v>2786139</v>
      </c>
      <c r="D101" s="288">
        <f>SUM(D102:D115)</f>
        <v>1786139</v>
      </c>
      <c r="E101" s="309">
        <f>SUM(E114)</f>
        <v>1000000</v>
      </c>
      <c r="F101" s="308">
        <f>SUM(F114)</f>
        <v>1000000</v>
      </c>
    </row>
    <row r="102" spans="1:6" ht="211.5" hidden="1" customHeight="1" x14ac:dyDescent="0.4">
      <c r="A102" s="641">
        <v>41050100</v>
      </c>
      <c r="B102" s="285" t="s">
        <v>662</v>
      </c>
      <c r="C102" s="286">
        <f t="shared" ref="C102" si="6">SUM(D102)</f>
        <v>0</v>
      </c>
      <c r="D102" s="286"/>
      <c r="E102" s="310"/>
      <c r="F102" s="323"/>
    </row>
    <row r="103" spans="1:6" ht="105.75" hidden="1" customHeight="1" x14ac:dyDescent="0.4">
      <c r="A103" s="638">
        <v>41050200</v>
      </c>
      <c r="B103" s="285" t="s">
        <v>663</v>
      </c>
      <c r="C103" s="286">
        <f>SUM(D103)</f>
        <v>0</v>
      </c>
      <c r="D103" s="286"/>
      <c r="E103" s="310"/>
      <c r="F103" s="323"/>
    </row>
    <row r="104" spans="1:6" ht="332.25" hidden="1" customHeight="1" x14ac:dyDescent="0.4">
      <c r="A104" s="638">
        <v>41050300</v>
      </c>
      <c r="B104" s="285" t="s">
        <v>664</v>
      </c>
      <c r="C104" s="286">
        <f>SUM(D104)</f>
        <v>0</v>
      </c>
      <c r="D104" s="286"/>
      <c r="E104" s="310"/>
      <c r="F104" s="323"/>
    </row>
    <row r="105" spans="1:6" ht="79.5" hidden="1" customHeight="1" x14ac:dyDescent="0.4">
      <c r="A105" s="638">
        <v>41051000</v>
      </c>
      <c r="B105" s="285" t="s">
        <v>522</v>
      </c>
      <c r="C105" s="286">
        <f>SUM(D105)</f>
        <v>0</v>
      </c>
      <c r="D105" s="286"/>
      <c r="E105" s="642"/>
      <c r="F105" s="643"/>
    </row>
    <row r="106" spans="1:6" ht="72.75" hidden="1" customHeight="1" x14ac:dyDescent="0.4">
      <c r="A106" s="638">
        <v>41051200</v>
      </c>
      <c r="B106" s="294" t="s">
        <v>523</v>
      </c>
      <c r="C106" s="286">
        <f>SUM(D106)</f>
        <v>0</v>
      </c>
      <c r="D106" s="286"/>
      <c r="E106" s="642"/>
      <c r="F106" s="643"/>
    </row>
    <row r="107" spans="1:6" ht="80.25" hidden="1" customHeight="1" x14ac:dyDescent="0.4">
      <c r="A107" s="638">
        <v>41051500</v>
      </c>
      <c r="B107" s="285" t="s">
        <v>524</v>
      </c>
      <c r="C107" s="286">
        <f>SUM(D107)</f>
        <v>0</v>
      </c>
      <c r="D107" s="286"/>
      <c r="E107" s="310"/>
      <c r="F107" s="323"/>
    </row>
    <row r="108" spans="1:6" ht="106.5" hidden="1" customHeight="1" x14ac:dyDescent="0.4">
      <c r="A108" s="638">
        <v>41052000</v>
      </c>
      <c r="B108" s="321" t="s">
        <v>525</v>
      </c>
      <c r="C108" s="286">
        <f t="shared" ref="C108:C109" si="7">SUM(D108)</f>
        <v>0</v>
      </c>
      <c r="D108" s="286"/>
      <c r="E108" s="286"/>
      <c r="F108" s="323"/>
    </row>
    <row r="109" spans="1:6" ht="34.5" hidden="1" customHeight="1" x14ac:dyDescent="0.4">
      <c r="A109" s="644">
        <v>41053900</v>
      </c>
      <c r="B109" s="645" t="s">
        <v>526</v>
      </c>
      <c r="C109" s="286">
        <f t="shared" si="7"/>
        <v>0</v>
      </c>
      <c r="D109" s="646"/>
      <c r="E109" s="646"/>
      <c r="F109" s="643"/>
    </row>
    <row r="110" spans="1:6" ht="34.5" customHeight="1" x14ac:dyDescent="0.2">
      <c r="A110" s="742">
        <v>41050400</v>
      </c>
      <c r="B110" s="744" t="s">
        <v>644</v>
      </c>
      <c r="C110" s="738">
        <f>SUM(D110)</f>
        <v>534479</v>
      </c>
      <c r="D110" s="738">
        <v>534479</v>
      </c>
      <c r="E110" s="738"/>
      <c r="F110" s="740"/>
    </row>
    <row r="111" spans="1:6" ht="390" customHeight="1" x14ac:dyDescent="0.2">
      <c r="A111" s="743"/>
      <c r="B111" s="745"/>
      <c r="C111" s="739"/>
      <c r="D111" s="739"/>
      <c r="E111" s="739"/>
      <c r="F111" s="741"/>
    </row>
    <row r="112" spans="1:6" ht="408.6" customHeight="1" x14ac:dyDescent="0.2">
      <c r="A112" s="742">
        <v>41050600</v>
      </c>
      <c r="B112" s="744" t="s">
        <v>645</v>
      </c>
      <c r="C112" s="738">
        <f>SUM(D112)</f>
        <v>828760</v>
      </c>
      <c r="D112" s="738">
        <v>828760</v>
      </c>
      <c r="E112" s="738"/>
      <c r="F112" s="740"/>
    </row>
    <row r="113" spans="1:7" ht="84" customHeight="1" x14ac:dyDescent="0.2">
      <c r="A113" s="743"/>
      <c r="B113" s="745"/>
      <c r="C113" s="739"/>
      <c r="D113" s="739"/>
      <c r="E113" s="739"/>
      <c r="F113" s="741"/>
    </row>
    <row r="114" spans="1:7" ht="29.45" customHeight="1" x14ac:dyDescent="0.4">
      <c r="A114" s="641">
        <v>41053900</v>
      </c>
      <c r="B114" s="647" t="s">
        <v>526</v>
      </c>
      <c r="C114" s="648">
        <f>SUM(E114)</f>
        <v>1000000</v>
      </c>
      <c r="D114" s="649"/>
      <c r="E114" s="648">
        <v>1000000</v>
      </c>
      <c r="F114" s="648">
        <v>1000000</v>
      </c>
    </row>
    <row r="115" spans="1:7" ht="75.599999999999994" customHeight="1" x14ac:dyDescent="0.4">
      <c r="A115" s="644">
        <v>41055000</v>
      </c>
      <c r="B115" s="650" t="s">
        <v>527</v>
      </c>
      <c r="C115" s="646">
        <f>SUM(D115)</f>
        <v>422900</v>
      </c>
      <c r="D115" s="646">
        <v>422900</v>
      </c>
      <c r="E115" s="646"/>
      <c r="F115" s="643"/>
    </row>
    <row r="116" spans="1:7" ht="40.9" customHeight="1" x14ac:dyDescent="0.35">
      <c r="A116" s="324"/>
      <c r="B116" s="651" t="s">
        <v>528</v>
      </c>
      <c r="C116" s="325">
        <f>SUM(D116:E116)</f>
        <v>47550903</v>
      </c>
      <c r="D116" s="325">
        <f>SUM(D89:D90)</f>
        <v>46550903</v>
      </c>
      <c r="E116" s="325">
        <f>SUM(E89:E90)</f>
        <v>1000000</v>
      </c>
      <c r="F116" s="326">
        <f>SUM(F114)</f>
        <v>1000000</v>
      </c>
      <c r="G116" s="295"/>
    </row>
    <row r="117" spans="1:7" ht="61.5" customHeight="1" x14ac:dyDescent="0.35">
      <c r="A117" s="652"/>
      <c r="B117" s="653"/>
      <c r="C117" s="654"/>
      <c r="D117" s="655"/>
      <c r="E117" s="655"/>
      <c r="F117" s="656"/>
      <c r="G117" s="295"/>
    </row>
    <row r="118" spans="1:7" ht="101.25" customHeight="1" x14ac:dyDescent="0.5">
      <c r="A118" s="737" t="s">
        <v>648</v>
      </c>
      <c r="B118" s="737"/>
      <c r="C118" s="737"/>
      <c r="D118" s="737"/>
      <c r="E118" s="737"/>
      <c r="F118" s="737"/>
      <c r="G118" s="295"/>
    </row>
    <row r="119" spans="1:7" ht="33.75" customHeight="1" x14ac:dyDescent="0.35">
      <c r="A119" s="327"/>
      <c r="B119" s="328"/>
      <c r="C119" s="328"/>
      <c r="D119" s="329"/>
      <c r="E119" s="329"/>
      <c r="F119" s="329"/>
    </row>
    <row r="120" spans="1:7" ht="24.75" customHeight="1" x14ac:dyDescent="0.3">
      <c r="A120" s="330"/>
      <c r="B120" s="331"/>
      <c r="C120" s="331"/>
      <c r="D120" s="332"/>
      <c r="E120" s="332"/>
      <c r="F120" s="332"/>
    </row>
    <row r="121" spans="1:7" ht="23.25" x14ac:dyDescent="0.35">
      <c r="A121" s="333"/>
      <c r="B121" s="333"/>
      <c r="C121" s="333"/>
      <c r="D121" s="333"/>
      <c r="E121" s="333"/>
      <c r="F121" s="333"/>
    </row>
    <row r="122" spans="1:7" ht="23.25" x14ac:dyDescent="0.35">
      <c r="A122" s="334"/>
      <c r="B122" s="335"/>
      <c r="C122" s="335"/>
      <c r="D122" s="329"/>
      <c r="E122" s="329"/>
      <c r="F122" s="329"/>
    </row>
    <row r="123" spans="1:7" ht="21.75" customHeight="1" x14ac:dyDescent="0.35">
      <c r="A123" s="333"/>
      <c r="B123" s="333"/>
      <c r="C123" s="333"/>
      <c r="D123" s="333"/>
      <c r="E123" s="333"/>
      <c r="F123" s="333"/>
    </row>
    <row r="124" spans="1:7" ht="23.25" x14ac:dyDescent="0.35">
      <c r="A124" s="277"/>
      <c r="B124" s="277"/>
      <c r="C124" s="277"/>
      <c r="D124" s="277"/>
      <c r="E124" s="277"/>
      <c r="F124" s="277"/>
    </row>
    <row r="125" spans="1:7" ht="23.25" x14ac:dyDescent="0.35">
      <c r="A125" s="333"/>
      <c r="B125" s="333"/>
      <c r="C125" s="333"/>
      <c r="D125" s="333"/>
      <c r="E125" s="333"/>
      <c r="F125" s="333"/>
    </row>
    <row r="126" spans="1:7" ht="23.25" x14ac:dyDescent="0.35">
      <c r="A126" s="277"/>
      <c r="B126" s="277"/>
      <c r="C126" s="277"/>
      <c r="D126" s="277"/>
      <c r="E126" s="277"/>
      <c r="F126" s="277"/>
    </row>
    <row r="127" spans="1:7" ht="23.25" x14ac:dyDescent="0.35">
      <c r="A127" s="277"/>
      <c r="B127" s="277"/>
      <c r="C127" s="277"/>
      <c r="D127" s="277"/>
      <c r="E127" s="277"/>
      <c r="F127" s="277"/>
    </row>
    <row r="128" spans="1:7" ht="23.25" x14ac:dyDescent="0.35">
      <c r="A128" s="277"/>
      <c r="B128" s="277"/>
      <c r="C128" s="277"/>
      <c r="D128" s="277"/>
      <c r="E128" s="277"/>
      <c r="F128" s="277"/>
    </row>
    <row r="129" spans="1:6" ht="23.25" x14ac:dyDescent="0.35">
      <c r="A129" s="277"/>
      <c r="B129" s="277"/>
      <c r="C129" s="277"/>
      <c r="D129" s="277"/>
      <c r="E129" s="277"/>
      <c r="F129" s="277"/>
    </row>
    <row r="130" spans="1:6" ht="23.25" x14ac:dyDescent="0.35">
      <c r="A130" s="277"/>
      <c r="B130" s="277"/>
      <c r="C130" s="277"/>
      <c r="D130" s="277"/>
      <c r="E130" s="277"/>
      <c r="F130" s="277"/>
    </row>
    <row r="131" spans="1:6" ht="23.25" x14ac:dyDescent="0.35">
      <c r="A131" s="277"/>
      <c r="B131" s="277"/>
      <c r="C131" s="277"/>
      <c r="D131" s="277"/>
      <c r="E131" s="277"/>
      <c r="F131" s="277"/>
    </row>
    <row r="132" spans="1:6" ht="23.25" x14ac:dyDescent="0.35">
      <c r="A132" s="277"/>
      <c r="B132" s="277"/>
      <c r="C132" s="277"/>
      <c r="D132" s="277"/>
      <c r="E132" s="277"/>
      <c r="F132" s="277"/>
    </row>
    <row r="133" spans="1:6" ht="23.25" x14ac:dyDescent="0.35">
      <c r="A133" s="277"/>
      <c r="B133" s="277"/>
      <c r="C133" s="277"/>
      <c r="D133" s="277"/>
      <c r="E133" s="277"/>
      <c r="F133" s="277"/>
    </row>
    <row r="134" spans="1:6" ht="23.25" x14ac:dyDescent="0.35">
      <c r="A134" s="277"/>
      <c r="B134" s="277"/>
      <c r="C134" s="277"/>
      <c r="D134" s="277"/>
      <c r="E134" s="277"/>
      <c r="F134" s="277"/>
    </row>
    <row r="135" spans="1:6" ht="23.25" x14ac:dyDescent="0.35">
      <c r="A135" s="277"/>
      <c r="B135" s="277"/>
      <c r="C135" s="277"/>
      <c r="D135" s="277"/>
      <c r="E135" s="277"/>
      <c r="F135" s="277"/>
    </row>
    <row r="136" spans="1:6" ht="23.25" x14ac:dyDescent="0.35">
      <c r="A136" s="277"/>
      <c r="B136" s="277"/>
      <c r="C136" s="277"/>
      <c r="D136" s="277"/>
      <c r="E136" s="277"/>
      <c r="F136" s="277"/>
    </row>
    <row r="137" spans="1:6" ht="23.25" x14ac:dyDescent="0.35">
      <c r="A137" s="333"/>
      <c r="B137" s="333"/>
      <c r="C137" s="333"/>
      <c r="D137" s="333"/>
      <c r="E137" s="333"/>
      <c r="F137" s="333"/>
    </row>
    <row r="138" spans="1:6" ht="23.25" x14ac:dyDescent="0.35">
      <c r="A138" s="333"/>
      <c r="B138" s="333"/>
      <c r="C138" s="333"/>
      <c r="D138" s="333"/>
      <c r="E138" s="333"/>
      <c r="F138" s="333"/>
    </row>
    <row r="139" spans="1:6" ht="23.25" x14ac:dyDescent="0.35">
      <c r="A139" s="333"/>
      <c r="B139" s="333"/>
      <c r="C139" s="333"/>
      <c r="D139" s="333"/>
      <c r="E139" s="333"/>
      <c r="F139" s="333"/>
    </row>
    <row r="140" spans="1:6" ht="23.25" x14ac:dyDescent="0.35">
      <c r="A140" s="333"/>
      <c r="B140" s="333"/>
      <c r="C140" s="333"/>
      <c r="D140" s="333"/>
      <c r="E140" s="333"/>
      <c r="F140" s="333"/>
    </row>
    <row r="141" spans="1:6" ht="23.25" x14ac:dyDescent="0.35">
      <c r="A141" s="333"/>
      <c r="B141" s="333"/>
      <c r="C141" s="333"/>
      <c r="D141" s="333"/>
      <c r="E141" s="333"/>
      <c r="F141" s="333"/>
    </row>
    <row r="142" spans="1:6" ht="23.25" x14ac:dyDescent="0.35">
      <c r="A142" s="333"/>
      <c r="B142" s="333"/>
      <c r="C142" s="333"/>
      <c r="D142" s="333"/>
      <c r="E142" s="333"/>
      <c r="F142" s="333"/>
    </row>
    <row r="143" spans="1:6" ht="23.25" x14ac:dyDescent="0.35">
      <c r="A143" s="333"/>
      <c r="B143" s="333"/>
      <c r="C143" s="333"/>
      <c r="D143" s="333"/>
      <c r="E143" s="333"/>
      <c r="F143" s="333"/>
    </row>
    <row r="144" spans="1:6" ht="23.25" x14ac:dyDescent="0.35">
      <c r="A144" s="333"/>
      <c r="B144" s="333"/>
      <c r="C144" s="333"/>
      <c r="D144" s="333"/>
      <c r="E144" s="333"/>
      <c r="F144" s="333"/>
    </row>
    <row r="145" spans="1:6" ht="23.25" x14ac:dyDescent="0.35">
      <c r="A145" s="333"/>
      <c r="B145" s="333"/>
      <c r="C145" s="333"/>
      <c r="D145" s="333"/>
      <c r="E145" s="333"/>
      <c r="F145" s="333"/>
    </row>
    <row r="146" spans="1:6" ht="23.25" x14ac:dyDescent="0.35">
      <c r="A146" s="333"/>
      <c r="B146" s="333"/>
      <c r="C146" s="333"/>
      <c r="D146" s="333"/>
      <c r="E146" s="333"/>
      <c r="F146" s="333"/>
    </row>
    <row r="147" spans="1:6" ht="23.25" x14ac:dyDescent="0.35">
      <c r="A147" s="333"/>
      <c r="B147" s="333"/>
      <c r="C147" s="333"/>
      <c r="D147" s="333"/>
      <c r="E147" s="333"/>
      <c r="F147" s="333"/>
    </row>
    <row r="148" spans="1:6" ht="23.25" x14ac:dyDescent="0.35">
      <c r="A148" s="333"/>
      <c r="B148" s="333"/>
      <c r="C148" s="333"/>
      <c r="D148" s="333"/>
      <c r="E148" s="333"/>
      <c r="F148" s="333"/>
    </row>
    <row r="149" spans="1:6" ht="23.25" x14ac:dyDescent="0.35">
      <c r="A149" s="333"/>
      <c r="B149" s="333"/>
      <c r="C149" s="333"/>
      <c r="D149" s="333"/>
      <c r="E149" s="333"/>
      <c r="F149" s="333"/>
    </row>
    <row r="150" spans="1:6" ht="23.25" x14ac:dyDescent="0.35">
      <c r="A150" s="333"/>
      <c r="B150" s="333"/>
      <c r="C150" s="333"/>
      <c r="D150" s="333"/>
      <c r="E150" s="333"/>
      <c r="F150" s="333"/>
    </row>
    <row r="151" spans="1:6" ht="23.25" x14ac:dyDescent="0.35">
      <c r="A151" s="333"/>
      <c r="B151" s="333"/>
      <c r="C151" s="333"/>
      <c r="D151" s="333"/>
      <c r="E151" s="333"/>
      <c r="F151" s="333"/>
    </row>
    <row r="152" spans="1:6" ht="23.25" x14ac:dyDescent="0.35">
      <c r="A152" s="333"/>
      <c r="B152" s="333"/>
      <c r="C152" s="333"/>
      <c r="D152" s="333"/>
      <c r="E152" s="333"/>
      <c r="F152" s="333"/>
    </row>
    <row r="153" spans="1:6" ht="23.25" x14ac:dyDescent="0.35">
      <c r="A153" s="333"/>
      <c r="B153" s="333"/>
      <c r="C153" s="333"/>
      <c r="D153" s="333"/>
      <c r="E153" s="333"/>
      <c r="F153" s="333"/>
    </row>
    <row r="154" spans="1:6" ht="23.25" x14ac:dyDescent="0.35">
      <c r="A154" s="333"/>
      <c r="B154" s="333"/>
      <c r="C154" s="333"/>
      <c r="D154" s="333"/>
      <c r="E154" s="333"/>
      <c r="F154" s="333"/>
    </row>
    <row r="155" spans="1:6" ht="23.25" x14ac:dyDescent="0.35">
      <c r="A155" s="333"/>
      <c r="B155" s="333"/>
      <c r="C155" s="333"/>
      <c r="D155" s="333"/>
      <c r="E155" s="333"/>
      <c r="F155" s="333"/>
    </row>
    <row r="156" spans="1:6" ht="23.25" x14ac:dyDescent="0.35">
      <c r="A156" s="333"/>
      <c r="B156" s="333"/>
      <c r="C156" s="333"/>
      <c r="D156" s="333"/>
      <c r="E156" s="333"/>
      <c r="F156" s="333"/>
    </row>
    <row r="157" spans="1:6" ht="23.25" x14ac:dyDescent="0.35">
      <c r="A157" s="333"/>
      <c r="B157" s="333"/>
      <c r="C157" s="333"/>
      <c r="D157" s="333"/>
      <c r="E157" s="333"/>
      <c r="F157" s="333"/>
    </row>
    <row r="158" spans="1:6" ht="23.25" x14ac:dyDescent="0.35">
      <c r="A158" s="333"/>
      <c r="B158" s="333"/>
      <c r="C158" s="333"/>
      <c r="D158" s="333"/>
      <c r="E158" s="333"/>
      <c r="F158" s="333"/>
    </row>
    <row r="159" spans="1:6" ht="23.25" x14ac:dyDescent="0.35">
      <c r="A159" s="333"/>
      <c r="B159" s="333"/>
      <c r="C159" s="333"/>
      <c r="D159" s="333"/>
      <c r="E159" s="333"/>
      <c r="F159" s="333"/>
    </row>
    <row r="160" spans="1:6" ht="23.25" x14ac:dyDescent="0.35">
      <c r="A160" s="333"/>
      <c r="B160" s="333"/>
      <c r="C160" s="333"/>
      <c r="D160" s="333"/>
      <c r="E160" s="333"/>
      <c r="F160" s="333"/>
    </row>
    <row r="161" spans="1:6" ht="23.25" x14ac:dyDescent="0.35">
      <c r="A161" s="333"/>
      <c r="B161" s="333"/>
      <c r="C161" s="333"/>
      <c r="D161" s="333"/>
      <c r="E161" s="333"/>
      <c r="F161" s="333"/>
    </row>
    <row r="162" spans="1:6" ht="23.25" x14ac:dyDescent="0.35">
      <c r="A162" s="333"/>
      <c r="B162" s="333"/>
      <c r="C162" s="333"/>
      <c r="D162" s="333"/>
      <c r="E162" s="333"/>
      <c r="F162" s="333"/>
    </row>
  </sheetData>
  <mergeCells count="22">
    <mergeCell ref="A6:F6"/>
    <mergeCell ref="C1:F1"/>
    <mergeCell ref="C2:F2"/>
    <mergeCell ref="D3:F3"/>
    <mergeCell ref="A8:A9"/>
    <mergeCell ref="B8:B9"/>
    <mergeCell ref="C8:C9"/>
    <mergeCell ref="D8:D9"/>
    <mergeCell ref="E8:F8"/>
    <mergeCell ref="A118:F118"/>
    <mergeCell ref="E110:E111"/>
    <mergeCell ref="F110:F111"/>
    <mergeCell ref="A112:A113"/>
    <mergeCell ref="B112:B113"/>
    <mergeCell ref="C112:C113"/>
    <mergeCell ref="D112:D113"/>
    <mergeCell ref="E112:E113"/>
    <mergeCell ref="F112:F113"/>
    <mergeCell ref="A110:A111"/>
    <mergeCell ref="B110:B111"/>
    <mergeCell ref="C110:C111"/>
    <mergeCell ref="D110:D111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22" zoomScale="82" zoomScaleNormal="100" zoomScaleSheetLayoutView="82" workbookViewId="0">
      <selection activeCell="C34" sqref="C34"/>
    </sheetView>
  </sheetViews>
  <sheetFormatPr defaultColWidth="8" defaultRowHeight="12.75" x14ac:dyDescent="0.2"/>
  <cols>
    <col min="1" max="1" width="14.28515625" style="170" customWidth="1"/>
    <col min="2" max="2" width="45.28515625" style="165" customWidth="1"/>
    <col min="3" max="3" width="17.42578125" style="165" customWidth="1"/>
    <col min="4" max="4" width="16.140625" style="156" customWidth="1"/>
    <col min="5" max="5" width="16.5703125" style="156" customWidth="1"/>
    <col min="6" max="6" width="16" style="133" customWidth="1"/>
    <col min="7" max="8" width="8" style="133"/>
    <col min="9" max="9" width="12.140625" style="133" bestFit="1" customWidth="1"/>
    <col min="10" max="16384" width="8" style="133"/>
  </cols>
  <sheetData>
    <row r="1" spans="1:9" ht="16.5" customHeight="1" x14ac:dyDescent="0.3">
      <c r="A1" s="130"/>
      <c r="B1" s="131"/>
      <c r="C1" s="131"/>
      <c r="D1" s="132"/>
      <c r="E1" s="760"/>
      <c r="F1" s="760"/>
    </row>
    <row r="2" spans="1:9" ht="17.25" customHeight="1" x14ac:dyDescent="0.3">
      <c r="A2" s="130"/>
      <c r="B2" s="131"/>
      <c r="C2" s="131"/>
      <c r="D2" s="132"/>
      <c r="E2" s="761"/>
      <c r="F2" s="761"/>
    </row>
    <row r="3" spans="1:9" ht="18" customHeight="1" x14ac:dyDescent="0.3">
      <c r="A3" s="130"/>
      <c r="B3" s="131"/>
      <c r="C3" s="131"/>
      <c r="D3" s="132"/>
      <c r="E3" s="761"/>
      <c r="F3" s="761"/>
    </row>
    <row r="4" spans="1:9" ht="18" customHeight="1" x14ac:dyDescent="0.3">
      <c r="A4" s="130"/>
      <c r="B4" s="131"/>
      <c r="C4" s="131"/>
      <c r="D4" s="132"/>
      <c r="E4" s="134"/>
      <c r="F4" s="134"/>
    </row>
    <row r="5" spans="1:9" ht="27.75" customHeight="1" x14ac:dyDescent="0.25">
      <c r="A5" s="135" t="s">
        <v>6</v>
      </c>
      <c r="B5" s="131"/>
      <c r="C5" s="131"/>
      <c r="D5" s="132"/>
      <c r="E5" s="132"/>
      <c r="F5" s="132"/>
    </row>
    <row r="6" spans="1:9" ht="27.75" customHeight="1" x14ac:dyDescent="0.25">
      <c r="A6" s="136" t="s">
        <v>5</v>
      </c>
      <c r="B6" s="131"/>
      <c r="C6" s="131"/>
      <c r="D6" s="132"/>
      <c r="E6" s="132"/>
      <c r="F6" s="132"/>
    </row>
    <row r="7" spans="1:9" ht="21.75" customHeight="1" x14ac:dyDescent="0.25">
      <c r="A7" s="130"/>
      <c r="B7" s="131"/>
      <c r="C7" s="131"/>
      <c r="D7" s="132"/>
      <c r="E7" s="132"/>
      <c r="F7" s="132"/>
    </row>
    <row r="8" spans="1:9" ht="110.25" customHeight="1" x14ac:dyDescent="0.2">
      <c r="A8" s="762" t="s">
        <v>316</v>
      </c>
      <c r="B8" s="762"/>
      <c r="C8" s="762"/>
      <c r="D8" s="762"/>
      <c r="E8" s="762"/>
      <c r="F8" s="762"/>
    </row>
    <row r="9" spans="1:9" ht="45" customHeight="1" x14ac:dyDescent="0.25">
      <c r="A9" s="130"/>
      <c r="B9" s="131"/>
      <c r="C9" s="131"/>
      <c r="D9" s="137"/>
      <c r="E9" s="137"/>
      <c r="F9" s="138" t="s">
        <v>0</v>
      </c>
    </row>
    <row r="10" spans="1:9" ht="39" customHeight="1" x14ac:dyDescent="0.2">
      <c r="A10" s="763" t="s">
        <v>317</v>
      </c>
      <c r="B10" s="764" t="s">
        <v>318</v>
      </c>
      <c r="C10" s="765" t="s">
        <v>319</v>
      </c>
      <c r="D10" s="766" t="s">
        <v>1</v>
      </c>
      <c r="E10" s="765" t="s">
        <v>2</v>
      </c>
      <c r="F10" s="765"/>
    </row>
    <row r="11" spans="1:9" ht="51.75" customHeight="1" x14ac:dyDescent="0.2">
      <c r="A11" s="763"/>
      <c r="B11" s="764"/>
      <c r="C11" s="765"/>
      <c r="D11" s="766"/>
      <c r="E11" s="139" t="s">
        <v>320</v>
      </c>
      <c r="F11" s="140" t="s">
        <v>94</v>
      </c>
    </row>
    <row r="12" spans="1:9" s="143" customFormat="1" ht="16.5" customHeight="1" x14ac:dyDescent="0.2">
      <c r="A12" s="141">
        <v>1</v>
      </c>
      <c r="B12" s="141">
        <v>2</v>
      </c>
      <c r="C12" s="142">
        <v>3</v>
      </c>
      <c r="D12" s="142">
        <v>4</v>
      </c>
      <c r="E12" s="142">
        <v>5</v>
      </c>
      <c r="F12" s="142">
        <v>6</v>
      </c>
    </row>
    <row r="13" spans="1:9" ht="28.5" customHeight="1" x14ac:dyDescent="0.25">
      <c r="A13" s="754" t="s">
        <v>321</v>
      </c>
      <c r="B13" s="755"/>
      <c r="C13" s="755"/>
      <c r="D13" s="755"/>
      <c r="E13" s="755"/>
      <c r="F13" s="756"/>
      <c r="G13" s="144"/>
    </row>
    <row r="14" spans="1:9" s="149" customFormat="1" ht="33.75" customHeight="1" x14ac:dyDescent="0.25">
      <c r="A14" s="145" t="s">
        <v>322</v>
      </c>
      <c r="B14" s="146" t="s">
        <v>323</v>
      </c>
      <c r="C14" s="147">
        <f t="shared" ref="C14:C33" si="0">SUM(D14:E14)</f>
        <v>418968</v>
      </c>
      <c r="D14" s="147">
        <f>D15</f>
        <v>-12502724</v>
      </c>
      <c r="E14" s="147">
        <f>E15</f>
        <v>12921692</v>
      </c>
      <c r="F14" s="147">
        <f>F15</f>
        <v>12502724</v>
      </c>
      <c r="G14" s="148"/>
    </row>
    <row r="15" spans="1:9" s="149" customFormat="1" ht="38.25" customHeight="1" x14ac:dyDescent="0.25">
      <c r="A15" s="145">
        <v>208000</v>
      </c>
      <c r="B15" s="146" t="s">
        <v>324</v>
      </c>
      <c r="C15" s="147">
        <f t="shared" si="0"/>
        <v>418968</v>
      </c>
      <c r="D15" s="147">
        <f>D16+D17</f>
        <v>-12502724</v>
      </c>
      <c r="E15" s="147">
        <f>E16+E17</f>
        <v>12921692</v>
      </c>
      <c r="F15" s="147">
        <f>F16+F17</f>
        <v>12502724</v>
      </c>
      <c r="G15" s="148"/>
    </row>
    <row r="16" spans="1:9" s="149" customFormat="1" ht="26.25" customHeight="1" x14ac:dyDescent="0.25">
      <c r="A16" s="150">
        <v>208100</v>
      </c>
      <c r="B16" s="151" t="s">
        <v>325</v>
      </c>
      <c r="C16" s="255">
        <f t="shared" si="0"/>
        <v>418968</v>
      </c>
      <c r="D16" s="256"/>
      <c r="E16" s="255">
        <v>418968</v>
      </c>
      <c r="F16" s="255">
        <v>0</v>
      </c>
      <c r="G16" s="148"/>
      <c r="I16" s="152"/>
    </row>
    <row r="17" spans="1:7" ht="50.25" customHeight="1" x14ac:dyDescent="0.25">
      <c r="A17" s="150" t="s">
        <v>326</v>
      </c>
      <c r="B17" s="153" t="s">
        <v>327</v>
      </c>
      <c r="C17" s="255">
        <f>SUM(D17:E17)</f>
        <v>0</v>
      </c>
      <c r="D17" s="154">
        <v>-12502724</v>
      </c>
      <c r="E17" s="154">
        <v>12502724</v>
      </c>
      <c r="F17" s="154">
        <v>12502724</v>
      </c>
      <c r="G17" s="144"/>
    </row>
    <row r="18" spans="1:7" ht="27.75" hidden="1" customHeight="1" x14ac:dyDescent="0.25">
      <c r="A18" s="145" t="s">
        <v>328</v>
      </c>
      <c r="B18" s="146" t="s">
        <v>329</v>
      </c>
      <c r="C18" s="147">
        <f t="shared" ref="C18:C27" si="1">SUM(D18:E18)</f>
        <v>0</v>
      </c>
      <c r="D18" s="147">
        <f t="shared" ref="D18:F19" si="2">D19</f>
        <v>0</v>
      </c>
      <c r="E18" s="147">
        <f t="shared" si="2"/>
        <v>0</v>
      </c>
      <c r="F18" s="147">
        <f t="shared" si="2"/>
        <v>0</v>
      </c>
      <c r="G18" s="144"/>
    </row>
    <row r="19" spans="1:7" ht="34.5" hidden="1" customHeight="1" x14ac:dyDescent="0.25">
      <c r="A19" s="145">
        <v>301000</v>
      </c>
      <c r="B19" s="146" t="s">
        <v>330</v>
      </c>
      <c r="C19" s="147">
        <f t="shared" si="1"/>
        <v>0</v>
      </c>
      <c r="D19" s="147">
        <f t="shared" si="2"/>
        <v>0</v>
      </c>
      <c r="E19" s="147">
        <f>SUM(E20:E21)</f>
        <v>0</v>
      </c>
      <c r="F19" s="147">
        <f>SUM(F20:F21)</f>
        <v>0</v>
      </c>
      <c r="G19" s="144"/>
    </row>
    <row r="20" spans="1:7" ht="30" hidden="1" customHeight="1" x14ac:dyDescent="0.25">
      <c r="A20" s="150">
        <v>301100</v>
      </c>
      <c r="B20" s="151" t="s">
        <v>331</v>
      </c>
      <c r="C20" s="255">
        <f t="shared" si="1"/>
        <v>0</v>
      </c>
      <c r="D20" s="256">
        <v>0</v>
      </c>
      <c r="E20" s="255"/>
      <c r="F20" s="255"/>
      <c r="G20" s="144"/>
    </row>
    <row r="21" spans="1:7" ht="27.75" hidden="1" customHeight="1" x14ac:dyDescent="0.25">
      <c r="A21" s="150" t="s">
        <v>332</v>
      </c>
      <c r="B21" s="151" t="s">
        <v>333</v>
      </c>
      <c r="C21" s="255">
        <f t="shared" si="1"/>
        <v>0</v>
      </c>
      <c r="D21" s="256">
        <v>0</v>
      </c>
      <c r="E21" s="154"/>
      <c r="F21" s="154"/>
      <c r="G21" s="144"/>
    </row>
    <row r="22" spans="1:7" s="156" customFormat="1" ht="26.25" customHeight="1" x14ac:dyDescent="0.25">
      <c r="A22" s="145"/>
      <c r="B22" s="146" t="s">
        <v>334</v>
      </c>
      <c r="C22" s="147">
        <f>SUM(C14,C18)</f>
        <v>418968</v>
      </c>
      <c r="D22" s="147">
        <f t="shared" ref="D22:F22" si="3">SUM(D14,D18)</f>
        <v>-12502724</v>
      </c>
      <c r="E22" s="147">
        <f t="shared" si="3"/>
        <v>12921692</v>
      </c>
      <c r="F22" s="147">
        <f t="shared" si="3"/>
        <v>12502724</v>
      </c>
      <c r="G22" s="155"/>
    </row>
    <row r="23" spans="1:7" ht="28.5" customHeight="1" x14ac:dyDescent="0.25">
      <c r="A23" s="754" t="s">
        <v>335</v>
      </c>
      <c r="B23" s="755"/>
      <c r="C23" s="755"/>
      <c r="D23" s="755"/>
      <c r="E23" s="755"/>
      <c r="F23" s="756"/>
      <c r="G23" s="144"/>
    </row>
    <row r="24" spans="1:7" ht="35.25" hidden="1" customHeight="1" x14ac:dyDescent="0.25">
      <c r="A24" s="145" t="s">
        <v>336</v>
      </c>
      <c r="B24" s="146" t="s">
        <v>337</v>
      </c>
      <c r="C24" s="157">
        <f t="shared" si="1"/>
        <v>0</v>
      </c>
      <c r="D24" s="157">
        <f>D25</f>
        <v>0</v>
      </c>
      <c r="E24" s="157">
        <f>SUM(E25,E28)</f>
        <v>0</v>
      </c>
      <c r="F24" s="157">
        <f>SUM(F25,F28)</f>
        <v>0</v>
      </c>
      <c r="G24" s="144"/>
    </row>
    <row r="25" spans="1:7" ht="28.5" hidden="1" customHeight="1" x14ac:dyDescent="0.25">
      <c r="A25" s="145" t="s">
        <v>338</v>
      </c>
      <c r="B25" s="146" t="s">
        <v>339</v>
      </c>
      <c r="C25" s="157">
        <f t="shared" si="1"/>
        <v>0</v>
      </c>
      <c r="D25" s="157">
        <f>D26+D27</f>
        <v>0</v>
      </c>
      <c r="E25" s="157">
        <f>E26</f>
        <v>0</v>
      </c>
      <c r="F25" s="157">
        <f>F26</f>
        <v>0</v>
      </c>
      <c r="G25" s="144"/>
    </row>
    <row r="26" spans="1:7" ht="28.5" hidden="1" customHeight="1" x14ac:dyDescent="0.25">
      <c r="A26" s="150" t="s">
        <v>340</v>
      </c>
      <c r="B26" s="151" t="s">
        <v>341</v>
      </c>
      <c r="C26" s="158">
        <f t="shared" si="1"/>
        <v>0</v>
      </c>
      <c r="D26" s="159">
        <f>D20</f>
        <v>0</v>
      </c>
      <c r="E26" s="160"/>
      <c r="F26" s="160"/>
      <c r="G26" s="144"/>
    </row>
    <row r="27" spans="1:7" ht="24.75" hidden="1" customHeight="1" x14ac:dyDescent="0.25">
      <c r="A27" s="150" t="s">
        <v>342</v>
      </c>
      <c r="B27" s="161" t="s">
        <v>343</v>
      </c>
      <c r="C27" s="158">
        <f t="shared" si="1"/>
        <v>0</v>
      </c>
      <c r="D27" s="160">
        <v>0</v>
      </c>
      <c r="E27" s="160"/>
      <c r="F27" s="160"/>
      <c r="G27" s="144"/>
    </row>
    <row r="28" spans="1:7" ht="24.75" hidden="1" customHeight="1" x14ac:dyDescent="0.25">
      <c r="A28" s="145" t="s">
        <v>344</v>
      </c>
      <c r="B28" s="146" t="s">
        <v>345</v>
      </c>
      <c r="C28" s="157">
        <f t="shared" ref="C28:C30" si="4">SUM(D28:E28)</f>
        <v>0</v>
      </c>
      <c r="D28" s="162">
        <f t="shared" ref="D28:F29" si="5">SUM(D29)</f>
        <v>0</v>
      </c>
      <c r="E28" s="162">
        <f t="shared" si="5"/>
        <v>0</v>
      </c>
      <c r="F28" s="162">
        <f t="shared" si="5"/>
        <v>0</v>
      </c>
      <c r="G28" s="144"/>
    </row>
    <row r="29" spans="1:7" ht="26.25" hidden="1" customHeight="1" x14ac:dyDescent="0.25">
      <c r="A29" s="150" t="s">
        <v>346</v>
      </c>
      <c r="B29" s="161" t="s">
        <v>347</v>
      </c>
      <c r="C29" s="158">
        <f t="shared" si="4"/>
        <v>0</v>
      </c>
      <c r="D29" s="154">
        <f t="shared" si="5"/>
        <v>0</v>
      </c>
      <c r="E29" s="160"/>
      <c r="F29" s="160"/>
      <c r="G29" s="144"/>
    </row>
    <row r="30" spans="1:7" ht="29.25" hidden="1" customHeight="1" x14ac:dyDescent="0.25">
      <c r="A30" s="150" t="s">
        <v>348</v>
      </c>
      <c r="B30" s="161" t="s">
        <v>343</v>
      </c>
      <c r="C30" s="158">
        <f t="shared" si="4"/>
        <v>0</v>
      </c>
      <c r="D30" s="154">
        <v>0</v>
      </c>
      <c r="E30" s="160"/>
      <c r="F30" s="160"/>
      <c r="G30" s="144"/>
    </row>
    <row r="31" spans="1:7" ht="28.5" customHeight="1" x14ac:dyDescent="0.25">
      <c r="A31" s="145" t="s">
        <v>349</v>
      </c>
      <c r="B31" s="146" t="s">
        <v>350</v>
      </c>
      <c r="C31" s="147">
        <f t="shared" si="0"/>
        <v>418968</v>
      </c>
      <c r="D31" s="147">
        <f>D32</f>
        <v>-12502724</v>
      </c>
      <c r="E31" s="147">
        <f>E32</f>
        <v>12921692</v>
      </c>
      <c r="F31" s="147">
        <f>F32</f>
        <v>12502724</v>
      </c>
      <c r="G31" s="144"/>
    </row>
    <row r="32" spans="1:7" ht="26.25" customHeight="1" x14ac:dyDescent="0.25">
      <c r="A32" s="145" t="s">
        <v>351</v>
      </c>
      <c r="B32" s="146" t="s">
        <v>352</v>
      </c>
      <c r="C32" s="147">
        <f t="shared" si="0"/>
        <v>418968</v>
      </c>
      <c r="D32" s="147">
        <f>D33+D34</f>
        <v>-12502724</v>
      </c>
      <c r="E32" s="147">
        <f>E33+E34</f>
        <v>12921692</v>
      </c>
      <c r="F32" s="147">
        <f>F33+F34</f>
        <v>12502724</v>
      </c>
      <c r="G32" s="144"/>
    </row>
    <row r="33" spans="1:8" ht="24.75" customHeight="1" x14ac:dyDescent="0.25">
      <c r="A33" s="150" t="s">
        <v>353</v>
      </c>
      <c r="B33" s="161" t="s">
        <v>354</v>
      </c>
      <c r="C33" s="255">
        <f t="shared" si="0"/>
        <v>418968</v>
      </c>
      <c r="D33" s="256"/>
      <c r="E33" s="255">
        <v>418968</v>
      </c>
      <c r="F33" s="255">
        <v>0</v>
      </c>
    </row>
    <row r="34" spans="1:8" ht="56.25" customHeight="1" x14ac:dyDescent="0.25">
      <c r="A34" s="150" t="s">
        <v>355</v>
      </c>
      <c r="B34" s="163" t="s">
        <v>356</v>
      </c>
      <c r="C34" s="255">
        <f t="shared" ref="C34" si="6">SUM(D34:E34)</f>
        <v>0</v>
      </c>
      <c r="D34" s="154">
        <v>-12502724</v>
      </c>
      <c r="E34" s="154">
        <v>12502724</v>
      </c>
      <c r="F34" s="154">
        <v>12502724</v>
      </c>
    </row>
    <row r="35" spans="1:8" ht="30.75" customHeight="1" x14ac:dyDescent="0.25">
      <c r="A35" s="147"/>
      <c r="B35" s="164" t="s">
        <v>334</v>
      </c>
      <c r="C35" s="147">
        <f>SUM(C24,C31)</f>
        <v>418968</v>
      </c>
      <c r="D35" s="147">
        <f>SUM(D24,D31)</f>
        <v>-12502724</v>
      </c>
      <c r="E35" s="147">
        <f>SUM(E24,E31)</f>
        <v>12921692</v>
      </c>
      <c r="F35" s="147">
        <f>SUM(F24,F31)</f>
        <v>12502724</v>
      </c>
      <c r="G35" s="757"/>
      <c r="H35" s="757"/>
    </row>
    <row r="36" spans="1:8" x14ac:dyDescent="0.2">
      <c r="A36" s="165"/>
    </row>
    <row r="37" spans="1:8" ht="15.75" x14ac:dyDescent="0.25">
      <c r="A37" s="165"/>
      <c r="D37" s="166"/>
      <c r="E37" s="166"/>
      <c r="F37" s="149"/>
    </row>
    <row r="38" spans="1:8" ht="112.5" customHeight="1" x14ac:dyDescent="0.4">
      <c r="A38" s="758" t="s">
        <v>437</v>
      </c>
      <c r="B38" s="758"/>
      <c r="C38" s="758"/>
      <c r="D38" s="758"/>
      <c r="E38" s="758"/>
      <c r="F38" s="759"/>
    </row>
    <row r="39" spans="1:8" ht="15" x14ac:dyDescent="0.2">
      <c r="A39" s="165"/>
      <c r="B39" s="167"/>
      <c r="C39" s="167"/>
      <c r="D39" s="168"/>
    </row>
    <row r="40" spans="1:8" ht="15" x14ac:dyDescent="0.2">
      <c r="A40" s="165"/>
      <c r="B40" s="167"/>
      <c r="C40" s="167"/>
      <c r="D40" s="168"/>
    </row>
    <row r="41" spans="1:8" ht="15" x14ac:dyDescent="0.2">
      <c r="A41" s="165"/>
      <c r="B41" s="167"/>
      <c r="C41" s="167"/>
      <c r="D41" s="168"/>
    </row>
    <row r="42" spans="1:8" ht="15" x14ac:dyDescent="0.2">
      <c r="A42" s="165"/>
      <c r="B42" s="167"/>
      <c r="C42" s="167"/>
      <c r="D42" s="168"/>
    </row>
    <row r="43" spans="1:8" x14ac:dyDescent="0.2">
      <c r="A43" s="165"/>
    </row>
    <row r="44" spans="1:8" x14ac:dyDescent="0.2">
      <c r="A44" s="165"/>
      <c r="D44" s="168"/>
      <c r="E44" s="168"/>
    </row>
    <row r="45" spans="1:8" x14ac:dyDescent="0.2">
      <c r="A45" s="165"/>
      <c r="D45" s="169"/>
    </row>
    <row r="46" spans="1:8" x14ac:dyDescent="0.2">
      <c r="A46" s="165"/>
    </row>
    <row r="47" spans="1:8" x14ac:dyDescent="0.2">
      <c r="A47" s="165"/>
      <c r="E47" s="168"/>
    </row>
    <row r="51" spans="4:4" x14ac:dyDescent="0.2">
      <c r="D51" s="168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41"/>
  <sheetViews>
    <sheetView showZeros="0" view="pageBreakPreview" topLeftCell="A8" zoomScale="80" zoomScaleNormal="80" zoomScaleSheetLayoutView="80" workbookViewId="0">
      <pane xSplit="4" ySplit="4" topLeftCell="M169" activePane="bottomRight" state="frozen"/>
      <selection activeCell="A8" sqref="A8"/>
      <selection pane="topRight" activeCell="E8" sqref="E8"/>
      <selection pane="bottomLeft" activeCell="A12" sqref="A12"/>
      <selection pane="bottomRight" activeCell="T8" sqref="T1:V104857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6" customWidth="1"/>
    <col min="4" max="4" width="45.42578125" style="36" customWidth="1"/>
    <col min="5" max="5" width="18.28515625" style="33" customWidth="1"/>
    <col min="6" max="6" width="18.28515625" style="34" customWidth="1"/>
    <col min="7" max="7" width="16.140625" customWidth="1"/>
    <col min="8" max="8" width="13.7109375" customWidth="1"/>
    <col min="9" max="9" width="8.7109375" customWidth="1"/>
    <col min="10" max="10" width="15.85546875" style="35" customWidth="1"/>
    <col min="11" max="11" width="16.140625" style="35" customWidth="1"/>
    <col min="12" max="12" width="14.5703125" customWidth="1"/>
    <col min="13" max="14" width="9.140625" customWidth="1"/>
    <col min="15" max="15" width="17.28515625" customWidth="1"/>
    <col min="16" max="16" width="13.42578125" hidden="1" customWidth="1"/>
    <col min="17" max="17" width="0.42578125" hidden="1" customWidth="1"/>
    <col min="18" max="18" width="17.28515625" style="34" customWidth="1"/>
    <col min="20" max="20" width="20" hidden="1" customWidth="1"/>
    <col min="21" max="21" width="14.7109375" hidden="1" customWidth="1"/>
    <col min="22" max="22" width="14.140625" hidden="1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87" t="s">
        <v>6</v>
      </c>
      <c r="C4" s="788"/>
    </row>
    <row r="5" spans="1:20" ht="21" customHeight="1" x14ac:dyDescent="0.2">
      <c r="B5" s="789" t="s">
        <v>5</v>
      </c>
      <c r="C5" s="788"/>
    </row>
    <row r="6" spans="1:20" ht="12" customHeight="1" x14ac:dyDescent="0.2">
      <c r="C6" s="31"/>
      <c r="D6" s="32"/>
    </row>
    <row r="7" spans="1:20" ht="96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94" t="s">
        <v>9</v>
      </c>
      <c r="B8" s="796" t="s">
        <v>10</v>
      </c>
      <c r="C8" s="796" t="s">
        <v>11</v>
      </c>
      <c r="D8" s="799" t="s">
        <v>12</v>
      </c>
      <c r="E8" s="790" t="s">
        <v>1</v>
      </c>
      <c r="F8" s="791"/>
      <c r="G8" s="791"/>
      <c r="H8" s="791"/>
      <c r="I8" s="792"/>
      <c r="J8" s="790" t="s">
        <v>2</v>
      </c>
      <c r="K8" s="791"/>
      <c r="L8" s="791"/>
      <c r="M8" s="791"/>
      <c r="N8" s="791"/>
      <c r="O8" s="791"/>
      <c r="P8" s="791"/>
      <c r="Q8" s="793"/>
      <c r="R8" s="767" t="s">
        <v>90</v>
      </c>
    </row>
    <row r="9" spans="1:20" ht="19.5" customHeight="1" x14ac:dyDescent="0.2">
      <c r="A9" s="795"/>
      <c r="B9" s="797"/>
      <c r="C9" s="797"/>
      <c r="D9" s="800"/>
      <c r="E9" s="770" t="s">
        <v>4</v>
      </c>
      <c r="F9" s="773" t="s">
        <v>91</v>
      </c>
      <c r="G9" s="775" t="s">
        <v>92</v>
      </c>
      <c r="H9" s="776"/>
      <c r="I9" s="773" t="s">
        <v>93</v>
      </c>
      <c r="J9" s="778" t="s">
        <v>4</v>
      </c>
      <c r="K9" s="781" t="s">
        <v>94</v>
      </c>
      <c r="L9" s="773" t="s">
        <v>91</v>
      </c>
      <c r="M9" s="775" t="s">
        <v>92</v>
      </c>
      <c r="N9" s="776"/>
      <c r="O9" s="773" t="s">
        <v>93</v>
      </c>
      <c r="P9" s="784" t="s">
        <v>92</v>
      </c>
      <c r="Q9" s="785"/>
      <c r="R9" s="768"/>
    </row>
    <row r="10" spans="1:20" ht="12.75" customHeight="1" x14ac:dyDescent="0.2">
      <c r="A10" s="795"/>
      <c r="B10" s="797"/>
      <c r="C10" s="797"/>
      <c r="D10" s="800"/>
      <c r="E10" s="771"/>
      <c r="F10" s="774"/>
      <c r="G10" s="781" t="s">
        <v>95</v>
      </c>
      <c r="H10" s="781" t="s">
        <v>96</v>
      </c>
      <c r="I10" s="777"/>
      <c r="J10" s="779"/>
      <c r="K10" s="782"/>
      <c r="L10" s="774"/>
      <c r="M10" s="781" t="s">
        <v>97</v>
      </c>
      <c r="N10" s="781" t="s">
        <v>98</v>
      </c>
      <c r="O10" s="777"/>
      <c r="P10" s="781" t="s">
        <v>99</v>
      </c>
      <c r="Q10" s="44" t="s">
        <v>92</v>
      </c>
      <c r="R10" s="768"/>
    </row>
    <row r="11" spans="1:20" ht="109.5" customHeight="1" x14ac:dyDescent="0.2">
      <c r="A11" s="795"/>
      <c r="B11" s="798"/>
      <c r="C11" s="798"/>
      <c r="D11" s="801"/>
      <c r="E11" s="772"/>
      <c r="F11" s="774"/>
      <c r="G11" s="786"/>
      <c r="H11" s="786"/>
      <c r="I11" s="777"/>
      <c r="J11" s="780"/>
      <c r="K11" s="783"/>
      <c r="L11" s="774"/>
      <c r="M11" s="786"/>
      <c r="N11" s="786"/>
      <c r="O11" s="777"/>
      <c r="P11" s="786"/>
      <c r="Q11" s="45" t="s">
        <v>100</v>
      </c>
      <c r="R11" s="769"/>
    </row>
    <row r="12" spans="1:20" s="2" customFormat="1" ht="15.75" customHeight="1" x14ac:dyDescent="0.2">
      <c r="A12" s="46">
        <v>1</v>
      </c>
      <c r="B12" s="46" t="s">
        <v>101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431">
        <f>SUM(E14)</f>
        <v>26234277</v>
      </c>
      <c r="F13" s="268">
        <f t="shared" ref="F13:R13" si="0">SUM(F14)</f>
        <v>26234277</v>
      </c>
      <c r="G13" s="51">
        <f t="shared" si="0"/>
        <v>0</v>
      </c>
      <c r="H13" s="51">
        <f t="shared" si="0"/>
        <v>0</v>
      </c>
      <c r="I13" s="51">
        <f t="shared" si="0"/>
        <v>0</v>
      </c>
      <c r="J13" s="268">
        <f t="shared" si="0"/>
        <v>2625568</v>
      </c>
      <c r="K13" s="268">
        <f t="shared" si="0"/>
        <v>2556600</v>
      </c>
      <c r="L13" s="51">
        <f t="shared" si="0"/>
        <v>0</v>
      </c>
      <c r="M13" s="51">
        <f t="shared" si="0"/>
        <v>0</v>
      </c>
      <c r="N13" s="51">
        <f t="shared" si="0"/>
        <v>0</v>
      </c>
      <c r="O13" s="268">
        <f t="shared" si="0"/>
        <v>2625568</v>
      </c>
      <c r="P13" s="51">
        <f t="shared" si="0"/>
        <v>0</v>
      </c>
      <c r="Q13" s="51">
        <f t="shared" si="0"/>
        <v>0</v>
      </c>
      <c r="R13" s="268">
        <f t="shared" si="0"/>
        <v>28859845</v>
      </c>
      <c r="T13" s="52">
        <f t="shared" ref="T13:T14" si="1">SUM(E13,J13)</f>
        <v>28859845</v>
      </c>
    </row>
    <row r="14" spans="1:20" s="53" customFormat="1" ht="45.75" customHeight="1" x14ac:dyDescent="0.3">
      <c r="A14" s="5" t="s">
        <v>15</v>
      </c>
      <c r="B14" s="5"/>
      <c r="C14" s="5"/>
      <c r="D14" s="6" t="s">
        <v>14</v>
      </c>
      <c r="E14" s="431">
        <f>SUM(E16:E24,E27,E28,E31,E32,E34:E48,E53,E58:E64)</f>
        <v>26234277</v>
      </c>
      <c r="F14" s="431">
        <f t="shared" ref="F14:R14" si="2">SUM(F16:F24,F27,F28,F31,F32,F34:F48,F53,F58:F64)</f>
        <v>26234277</v>
      </c>
      <c r="G14" s="50">
        <f t="shared" si="2"/>
        <v>0</v>
      </c>
      <c r="H14" s="50">
        <f t="shared" si="2"/>
        <v>0</v>
      </c>
      <c r="I14" s="50">
        <f t="shared" si="2"/>
        <v>0</v>
      </c>
      <c r="J14" s="431">
        <f t="shared" si="2"/>
        <v>2625568</v>
      </c>
      <c r="K14" s="431">
        <f t="shared" si="2"/>
        <v>2556600</v>
      </c>
      <c r="L14" s="50">
        <f t="shared" si="2"/>
        <v>0</v>
      </c>
      <c r="M14" s="50">
        <f t="shared" si="2"/>
        <v>0</v>
      </c>
      <c r="N14" s="50">
        <f t="shared" si="2"/>
        <v>0</v>
      </c>
      <c r="O14" s="431">
        <f t="shared" si="2"/>
        <v>2625568</v>
      </c>
      <c r="P14" s="431">
        <f t="shared" si="2"/>
        <v>0</v>
      </c>
      <c r="Q14" s="431">
        <f t="shared" si="2"/>
        <v>0</v>
      </c>
      <c r="R14" s="431">
        <f t="shared" si="2"/>
        <v>28859845</v>
      </c>
      <c r="T14" s="52">
        <f t="shared" si="1"/>
        <v>28859845</v>
      </c>
    </row>
    <row r="15" spans="1:20" s="59" customFormat="1" ht="90.75" hidden="1" customHeight="1" x14ac:dyDescent="0.3">
      <c r="A15" s="54" t="s">
        <v>102</v>
      </c>
      <c r="B15" s="54" t="s">
        <v>103</v>
      </c>
      <c r="C15" s="54" t="s">
        <v>64</v>
      </c>
      <c r="D15" s="172" t="s">
        <v>104</v>
      </c>
      <c r="E15" s="55">
        <f t="shared" ref="E15:E64" si="3">SUM(F15,I15)</f>
        <v>0</v>
      </c>
      <c r="F15" s="56"/>
      <c r="G15" s="56"/>
      <c r="H15" s="56"/>
      <c r="I15" s="240"/>
      <c r="J15" s="57">
        <f t="shared" ref="J15:J64" si="4">SUM(L15,O15)</f>
        <v>0</v>
      </c>
      <c r="K15" s="57"/>
      <c r="L15" s="58"/>
      <c r="M15" s="58"/>
      <c r="N15" s="58"/>
      <c r="O15" s="57"/>
      <c r="P15" s="56"/>
      <c r="Q15" s="56"/>
      <c r="R15" s="61">
        <f t="shared" ref="R15:R149" si="5">SUM(E15,J15)</f>
        <v>0</v>
      </c>
      <c r="T15" s="60"/>
    </row>
    <row r="16" spans="1:20" s="53" customFormat="1" ht="60" customHeight="1" x14ac:dyDescent="0.3">
      <c r="A16" s="471" t="s">
        <v>105</v>
      </c>
      <c r="B16" s="471" t="s">
        <v>63</v>
      </c>
      <c r="C16" s="471" t="s">
        <v>64</v>
      </c>
      <c r="D16" s="468" t="s">
        <v>85</v>
      </c>
      <c r="E16" s="406">
        <f t="shared" si="3"/>
        <v>12700</v>
      </c>
      <c r="F16" s="406">
        <v>12700</v>
      </c>
      <c r="G16" s="409"/>
      <c r="H16" s="409"/>
      <c r="I16" s="409"/>
      <c r="J16" s="408">
        <f t="shared" si="4"/>
        <v>0</v>
      </c>
      <c r="K16" s="408"/>
      <c r="L16" s="407"/>
      <c r="M16" s="407"/>
      <c r="N16" s="407"/>
      <c r="O16" s="408"/>
      <c r="P16" s="409"/>
      <c r="Q16" s="409"/>
      <c r="R16" s="274">
        <f t="shared" si="5"/>
        <v>12700</v>
      </c>
      <c r="T16" s="68"/>
    </row>
    <row r="17" spans="1:20" s="53" customFormat="1" ht="42" customHeight="1" x14ac:dyDescent="0.3">
      <c r="A17" s="8" t="s">
        <v>106</v>
      </c>
      <c r="B17" s="8" t="s">
        <v>29</v>
      </c>
      <c r="C17" s="8" t="s">
        <v>107</v>
      </c>
      <c r="D17" s="9" t="s">
        <v>108</v>
      </c>
      <c r="E17" s="406">
        <f t="shared" si="3"/>
        <v>50000</v>
      </c>
      <c r="F17" s="406">
        <v>50000</v>
      </c>
      <c r="G17" s="409"/>
      <c r="H17" s="409"/>
      <c r="I17" s="409"/>
      <c r="J17" s="408">
        <f t="shared" si="4"/>
        <v>0</v>
      </c>
      <c r="K17" s="408"/>
      <c r="L17" s="407"/>
      <c r="M17" s="407"/>
      <c r="N17" s="407"/>
      <c r="O17" s="408"/>
      <c r="P17" s="409"/>
      <c r="Q17" s="409"/>
      <c r="R17" s="274">
        <f t="shared" si="5"/>
        <v>50000</v>
      </c>
      <c r="T17" s="68"/>
    </row>
    <row r="18" spans="1:20" s="59" customFormat="1" ht="33" hidden="1" customHeight="1" x14ac:dyDescent="0.3">
      <c r="A18" s="62" t="s">
        <v>109</v>
      </c>
      <c r="B18" s="62" t="s">
        <v>110</v>
      </c>
      <c r="C18" s="62" t="s">
        <v>63</v>
      </c>
      <c r="D18" s="63" t="s">
        <v>111</v>
      </c>
      <c r="E18" s="513">
        <f t="shared" si="3"/>
        <v>0</v>
      </c>
      <c r="F18" s="513"/>
      <c r="G18" s="514"/>
      <c r="H18" s="514"/>
      <c r="I18" s="514"/>
      <c r="J18" s="513">
        <f t="shared" si="4"/>
        <v>0</v>
      </c>
      <c r="K18" s="515"/>
      <c r="L18" s="514"/>
      <c r="M18" s="514"/>
      <c r="N18" s="514"/>
      <c r="O18" s="514"/>
      <c r="P18" s="514"/>
      <c r="Q18" s="514"/>
      <c r="R18" s="61">
        <f t="shared" si="5"/>
        <v>0</v>
      </c>
      <c r="T18" s="60"/>
    </row>
    <row r="19" spans="1:20" s="66" customFormat="1" ht="66" hidden="1" customHeight="1" x14ac:dyDescent="0.35">
      <c r="A19" s="64"/>
      <c r="B19" s="64"/>
      <c r="C19" s="64"/>
      <c r="D19" s="65" t="s">
        <v>112</v>
      </c>
      <c r="E19" s="516">
        <f t="shared" si="3"/>
        <v>0</v>
      </c>
      <c r="F19" s="516"/>
      <c r="G19" s="517"/>
      <c r="H19" s="517"/>
      <c r="I19" s="517"/>
      <c r="J19" s="516">
        <f t="shared" si="4"/>
        <v>0</v>
      </c>
      <c r="K19" s="518"/>
      <c r="L19" s="517"/>
      <c r="M19" s="517"/>
      <c r="N19" s="517"/>
      <c r="O19" s="517"/>
      <c r="P19" s="517"/>
      <c r="Q19" s="517"/>
      <c r="R19" s="467">
        <f t="shared" si="5"/>
        <v>0</v>
      </c>
      <c r="T19" s="67"/>
    </row>
    <row r="20" spans="1:20" s="59" customFormat="1" ht="54" hidden="1" customHeight="1" x14ac:dyDescent="0.3">
      <c r="A20" s="13" t="s">
        <v>113</v>
      </c>
      <c r="B20" s="13" t="s">
        <v>114</v>
      </c>
      <c r="C20" s="13" t="s">
        <v>115</v>
      </c>
      <c r="D20" s="24" t="s">
        <v>116</v>
      </c>
      <c r="E20" s="449">
        <f t="shared" si="3"/>
        <v>0</v>
      </c>
      <c r="F20" s="449"/>
      <c r="G20" s="519"/>
      <c r="H20" s="519"/>
      <c r="I20" s="519"/>
      <c r="J20" s="513">
        <f t="shared" si="4"/>
        <v>0</v>
      </c>
      <c r="K20" s="513"/>
      <c r="L20" s="520"/>
      <c r="M20" s="520"/>
      <c r="N20" s="520"/>
      <c r="O20" s="513"/>
      <c r="P20" s="519"/>
      <c r="Q20" s="519"/>
      <c r="R20" s="61">
        <f t="shared" si="5"/>
        <v>0</v>
      </c>
      <c r="T20" s="60"/>
    </row>
    <row r="21" spans="1:20" s="59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9" t="s">
        <v>24</v>
      </c>
      <c r="E21" s="449">
        <f t="shared" si="3"/>
        <v>0</v>
      </c>
      <c r="F21" s="449"/>
      <c r="G21" s="449"/>
      <c r="H21" s="449"/>
      <c r="I21" s="519"/>
      <c r="J21" s="513">
        <f t="shared" si="4"/>
        <v>0</v>
      </c>
      <c r="K21" s="513"/>
      <c r="L21" s="520"/>
      <c r="M21" s="520"/>
      <c r="N21" s="520"/>
      <c r="O21" s="513"/>
      <c r="P21" s="519"/>
      <c r="Q21" s="519"/>
      <c r="R21" s="61">
        <f t="shared" si="5"/>
        <v>0</v>
      </c>
      <c r="T21" s="60"/>
    </row>
    <row r="22" spans="1:20" s="71" customFormat="1" ht="66" hidden="1" customHeight="1" x14ac:dyDescent="0.3">
      <c r="A22" s="69"/>
      <c r="B22" s="69"/>
      <c r="C22" s="69"/>
      <c r="D22" s="70" t="s">
        <v>117</v>
      </c>
      <c r="E22" s="455">
        <f t="shared" si="3"/>
        <v>0</v>
      </c>
      <c r="F22" s="455"/>
      <c r="G22" s="455"/>
      <c r="H22" s="455"/>
      <c r="I22" s="521"/>
      <c r="J22" s="516">
        <f t="shared" si="4"/>
        <v>0</v>
      </c>
      <c r="K22" s="516"/>
      <c r="L22" s="522"/>
      <c r="M22" s="522"/>
      <c r="N22" s="522"/>
      <c r="O22" s="516"/>
      <c r="P22" s="521"/>
      <c r="Q22" s="521"/>
      <c r="R22" s="467">
        <f t="shared" si="5"/>
        <v>0</v>
      </c>
      <c r="T22" s="72"/>
    </row>
    <row r="23" spans="1:20" s="74" customFormat="1" ht="45" hidden="1" customHeight="1" x14ac:dyDescent="0.3">
      <c r="A23" s="13" t="s">
        <v>118</v>
      </c>
      <c r="B23" s="13" t="s">
        <v>119</v>
      </c>
      <c r="C23" s="13" t="s">
        <v>120</v>
      </c>
      <c r="D23" s="73" t="s">
        <v>121</v>
      </c>
      <c r="E23" s="449">
        <f t="shared" si="3"/>
        <v>0</v>
      </c>
      <c r="F23" s="520"/>
      <c r="G23" s="520"/>
      <c r="H23" s="520"/>
      <c r="I23" s="520"/>
      <c r="J23" s="513">
        <f t="shared" si="4"/>
        <v>0</v>
      </c>
      <c r="K23" s="513"/>
      <c r="L23" s="520"/>
      <c r="M23" s="520"/>
      <c r="N23" s="520"/>
      <c r="O23" s="513"/>
      <c r="P23" s="520"/>
      <c r="Q23" s="520"/>
      <c r="R23" s="61">
        <f t="shared" si="5"/>
        <v>0</v>
      </c>
      <c r="T23" s="75"/>
    </row>
    <row r="24" spans="1:20" s="472" customFormat="1" ht="55.5" customHeight="1" x14ac:dyDescent="0.3">
      <c r="A24" s="8" t="s">
        <v>122</v>
      </c>
      <c r="B24" s="8" t="s">
        <v>123</v>
      </c>
      <c r="C24" s="8" t="s">
        <v>120</v>
      </c>
      <c r="D24" s="9" t="s">
        <v>124</v>
      </c>
      <c r="E24" s="406">
        <f t="shared" si="3"/>
        <v>422900</v>
      </c>
      <c r="F24" s="406">
        <v>422900</v>
      </c>
      <c r="G24" s="407"/>
      <c r="H24" s="407"/>
      <c r="I24" s="407"/>
      <c r="J24" s="523">
        <f t="shared" si="4"/>
        <v>0</v>
      </c>
      <c r="K24" s="406"/>
      <c r="L24" s="407"/>
      <c r="M24" s="407"/>
      <c r="N24" s="407"/>
      <c r="O24" s="406"/>
      <c r="P24" s="407"/>
      <c r="Q24" s="407"/>
      <c r="R24" s="274">
        <f t="shared" si="5"/>
        <v>422900</v>
      </c>
      <c r="T24" s="473"/>
    </row>
    <row r="25" spans="1:20" s="474" customFormat="1" ht="59.25" customHeight="1" x14ac:dyDescent="0.3">
      <c r="A25" s="272"/>
      <c r="B25" s="272"/>
      <c r="C25" s="272"/>
      <c r="D25" s="477" t="s">
        <v>125</v>
      </c>
      <c r="E25" s="524">
        <f t="shared" si="3"/>
        <v>422900</v>
      </c>
      <c r="F25" s="524">
        <v>422900</v>
      </c>
      <c r="G25" s="525"/>
      <c r="H25" s="525"/>
      <c r="I25" s="525"/>
      <c r="J25" s="523">
        <f t="shared" si="4"/>
        <v>0</v>
      </c>
      <c r="K25" s="524"/>
      <c r="L25" s="525"/>
      <c r="M25" s="525"/>
      <c r="N25" s="525"/>
      <c r="O25" s="524"/>
      <c r="P25" s="525"/>
      <c r="Q25" s="525"/>
      <c r="R25" s="410">
        <f t="shared" si="5"/>
        <v>422900</v>
      </c>
    </row>
    <row r="26" spans="1:20" s="74" customFormat="1" ht="48" hidden="1" customHeight="1" x14ac:dyDescent="0.3">
      <c r="A26" s="13" t="s">
        <v>126</v>
      </c>
      <c r="B26" s="13" t="s">
        <v>127</v>
      </c>
      <c r="C26" s="13" t="s">
        <v>120</v>
      </c>
      <c r="D26" s="76" t="s">
        <v>128</v>
      </c>
      <c r="E26" s="449">
        <f t="shared" si="3"/>
        <v>0</v>
      </c>
      <c r="F26" s="449"/>
      <c r="G26" s="449"/>
      <c r="H26" s="449"/>
      <c r="I26" s="519"/>
      <c r="J26" s="516">
        <f t="shared" si="4"/>
        <v>0</v>
      </c>
      <c r="K26" s="513"/>
      <c r="L26" s="520"/>
      <c r="M26" s="520"/>
      <c r="N26" s="520"/>
      <c r="O26" s="513"/>
      <c r="P26" s="519"/>
      <c r="Q26" s="519"/>
      <c r="R26" s="61">
        <f t="shared" si="5"/>
        <v>0</v>
      </c>
      <c r="T26" s="75"/>
    </row>
    <row r="27" spans="1:20" s="261" customFormat="1" ht="42.75" customHeight="1" x14ac:dyDescent="0.3">
      <c r="A27" s="8" t="s">
        <v>129</v>
      </c>
      <c r="B27" s="8" t="s">
        <v>130</v>
      </c>
      <c r="C27" s="8" t="s">
        <v>120</v>
      </c>
      <c r="D27" s="18" t="s">
        <v>131</v>
      </c>
      <c r="E27" s="406">
        <f t="shared" si="3"/>
        <v>545140</v>
      </c>
      <c r="F27" s="406">
        <v>545140</v>
      </c>
      <c r="G27" s="406"/>
      <c r="H27" s="406"/>
      <c r="I27" s="409"/>
      <c r="J27" s="406">
        <f t="shared" si="4"/>
        <v>0</v>
      </c>
      <c r="K27" s="408"/>
      <c r="L27" s="407"/>
      <c r="M27" s="407"/>
      <c r="N27" s="407"/>
      <c r="O27" s="408"/>
      <c r="P27" s="409"/>
      <c r="Q27" s="409"/>
      <c r="R27" s="274">
        <f t="shared" si="5"/>
        <v>545140</v>
      </c>
      <c r="T27" s="475"/>
    </row>
    <row r="28" spans="1:20" s="269" customFormat="1" ht="42" customHeight="1" x14ac:dyDescent="0.3">
      <c r="A28" s="8" t="s">
        <v>132</v>
      </c>
      <c r="B28" s="8" t="s">
        <v>133</v>
      </c>
      <c r="C28" s="8" t="s">
        <v>134</v>
      </c>
      <c r="D28" s="476" t="s">
        <v>135</v>
      </c>
      <c r="E28" s="406">
        <f t="shared" si="3"/>
        <v>52200</v>
      </c>
      <c r="F28" s="405">
        <v>52200</v>
      </c>
      <c r="G28" s="407"/>
      <c r="H28" s="407"/>
      <c r="I28" s="407"/>
      <c r="J28" s="523">
        <f t="shared" si="4"/>
        <v>0</v>
      </c>
      <c r="K28" s="408"/>
      <c r="L28" s="407"/>
      <c r="M28" s="407"/>
      <c r="N28" s="407"/>
      <c r="O28" s="408"/>
      <c r="P28" s="407"/>
      <c r="Q28" s="407"/>
      <c r="R28" s="274">
        <f t="shared" si="5"/>
        <v>52200</v>
      </c>
    </row>
    <row r="29" spans="1:20" s="79" customFormat="1" ht="51" hidden="1" customHeight="1" x14ac:dyDescent="0.3">
      <c r="A29" s="13" t="s">
        <v>136</v>
      </c>
      <c r="B29" s="13" t="s">
        <v>137</v>
      </c>
      <c r="C29" s="13" t="s">
        <v>134</v>
      </c>
      <c r="D29" s="78" t="s">
        <v>138</v>
      </c>
      <c r="E29" s="449">
        <f t="shared" si="3"/>
        <v>0</v>
      </c>
      <c r="F29" s="247"/>
      <c r="G29" s="247"/>
      <c r="H29" s="247"/>
      <c r="I29" s="247"/>
      <c r="J29" s="516">
        <f t="shared" si="4"/>
        <v>0</v>
      </c>
      <c r="K29" s="513"/>
      <c r="L29" s="247"/>
      <c r="M29" s="247"/>
      <c r="N29" s="247"/>
      <c r="O29" s="513"/>
      <c r="P29" s="247"/>
      <c r="Q29" s="247"/>
      <c r="R29" s="61">
        <f t="shared" si="5"/>
        <v>0</v>
      </c>
      <c r="T29" s="80"/>
    </row>
    <row r="30" spans="1:20" s="81" customFormat="1" ht="66" hidden="1" customHeight="1" x14ac:dyDescent="0.3">
      <c r="A30" s="13" t="s">
        <v>139</v>
      </c>
      <c r="B30" s="13" t="s">
        <v>140</v>
      </c>
      <c r="C30" s="13" t="s">
        <v>134</v>
      </c>
      <c r="D30" s="78" t="s">
        <v>141</v>
      </c>
      <c r="E30" s="449">
        <f t="shared" si="3"/>
        <v>0</v>
      </c>
      <c r="F30" s="247"/>
      <c r="G30" s="247"/>
      <c r="H30" s="247"/>
      <c r="I30" s="247"/>
      <c r="J30" s="516">
        <f t="shared" si="4"/>
        <v>0</v>
      </c>
      <c r="K30" s="449"/>
      <c r="L30" s="247"/>
      <c r="M30" s="247"/>
      <c r="N30" s="247"/>
      <c r="O30" s="449"/>
      <c r="P30" s="247"/>
      <c r="Q30" s="247"/>
      <c r="R30" s="61">
        <f t="shared" si="5"/>
        <v>0</v>
      </c>
      <c r="T30" s="82"/>
    </row>
    <row r="31" spans="1:20" s="261" customFormat="1" ht="40.5" customHeight="1" x14ac:dyDescent="0.3">
      <c r="A31" s="8" t="s">
        <v>142</v>
      </c>
      <c r="B31" s="8" t="s">
        <v>143</v>
      </c>
      <c r="C31" s="8" t="s">
        <v>134</v>
      </c>
      <c r="D31" s="127" t="s">
        <v>144</v>
      </c>
      <c r="E31" s="406">
        <f t="shared" si="3"/>
        <v>27750</v>
      </c>
      <c r="F31" s="405">
        <v>27750</v>
      </c>
      <c r="G31" s="407"/>
      <c r="H31" s="274"/>
      <c r="I31" s="274"/>
      <c r="J31" s="406">
        <f t="shared" si="4"/>
        <v>0</v>
      </c>
      <c r="K31" s="408"/>
      <c r="L31" s="407"/>
      <c r="M31" s="407"/>
      <c r="N31" s="407"/>
      <c r="O31" s="408"/>
      <c r="P31" s="407"/>
      <c r="Q31" s="407"/>
      <c r="R31" s="274">
        <f t="shared" si="5"/>
        <v>27750</v>
      </c>
      <c r="T31" s="475"/>
    </row>
    <row r="32" spans="1:20" s="53" customFormat="1" ht="96.75" customHeight="1" x14ac:dyDescent="0.3">
      <c r="A32" s="22" t="s">
        <v>583</v>
      </c>
      <c r="B32" s="8" t="s">
        <v>584</v>
      </c>
      <c r="C32" s="22" t="s">
        <v>134</v>
      </c>
      <c r="D32" s="128" t="s">
        <v>585</v>
      </c>
      <c r="E32" s="406">
        <f t="shared" si="3"/>
        <v>272356</v>
      </c>
      <c r="F32" s="406">
        <v>272356</v>
      </c>
      <c r="G32" s="526"/>
      <c r="H32" s="526"/>
      <c r="I32" s="526"/>
      <c r="J32" s="406">
        <f t="shared" ref="J32" si="6">SUM(L32,O32)</f>
        <v>227600</v>
      </c>
      <c r="K32" s="406">
        <v>227600</v>
      </c>
      <c r="L32" s="526"/>
      <c r="M32" s="526"/>
      <c r="N32" s="526"/>
      <c r="O32" s="406">
        <v>227600</v>
      </c>
      <c r="P32" s="407"/>
      <c r="Q32" s="407"/>
      <c r="R32" s="274">
        <f t="shared" si="5"/>
        <v>499956</v>
      </c>
      <c r="T32" s="68"/>
    </row>
    <row r="33" spans="1:20" s="79" customFormat="1" ht="81.75" customHeight="1" x14ac:dyDescent="0.3">
      <c r="A33" s="83"/>
      <c r="B33" s="83"/>
      <c r="C33" s="200"/>
      <c r="D33" s="477" t="s">
        <v>586</v>
      </c>
      <c r="E33" s="524">
        <f t="shared" si="3"/>
        <v>272356</v>
      </c>
      <c r="F33" s="524">
        <v>272356</v>
      </c>
      <c r="G33" s="527"/>
      <c r="H33" s="527"/>
      <c r="I33" s="527"/>
      <c r="J33" s="524">
        <f t="shared" si="4"/>
        <v>227600</v>
      </c>
      <c r="K33" s="524">
        <v>227600</v>
      </c>
      <c r="L33" s="527"/>
      <c r="M33" s="527"/>
      <c r="N33" s="527"/>
      <c r="O33" s="524">
        <v>227600</v>
      </c>
      <c r="P33" s="527"/>
      <c r="Q33" s="527"/>
      <c r="R33" s="410">
        <f t="shared" si="5"/>
        <v>499956</v>
      </c>
      <c r="T33" s="80"/>
    </row>
    <row r="34" spans="1:20" s="261" customFormat="1" ht="54" customHeight="1" x14ac:dyDescent="0.3">
      <c r="A34" s="17" t="s">
        <v>152</v>
      </c>
      <c r="B34" s="8" t="s">
        <v>153</v>
      </c>
      <c r="C34" s="478" t="s">
        <v>37</v>
      </c>
      <c r="D34" s="92" t="s">
        <v>154</v>
      </c>
      <c r="E34" s="528">
        <f t="shared" si="3"/>
        <v>-8700</v>
      </c>
      <c r="F34" s="406">
        <v>-8700</v>
      </c>
      <c r="G34" s="529"/>
      <c r="H34" s="529"/>
      <c r="I34" s="529"/>
      <c r="J34" s="406">
        <f t="shared" si="4"/>
        <v>0</v>
      </c>
      <c r="K34" s="408"/>
      <c r="L34" s="529"/>
      <c r="M34" s="529"/>
      <c r="N34" s="529"/>
      <c r="O34" s="408"/>
      <c r="P34" s="529"/>
      <c r="Q34" s="529"/>
      <c r="R34" s="274">
        <f t="shared" si="5"/>
        <v>-8700</v>
      </c>
      <c r="T34" s="475"/>
    </row>
    <row r="35" spans="1:20" s="261" customFormat="1" ht="54" customHeight="1" x14ac:dyDescent="0.3">
      <c r="A35" s="8" t="s">
        <v>155</v>
      </c>
      <c r="B35" s="8" t="s">
        <v>156</v>
      </c>
      <c r="C35" s="85" t="s">
        <v>37</v>
      </c>
      <c r="D35" s="92" t="s">
        <v>157</v>
      </c>
      <c r="E35" s="528">
        <f t="shared" si="3"/>
        <v>-2278</v>
      </c>
      <c r="F35" s="405">
        <v>-2278</v>
      </c>
      <c r="G35" s="407"/>
      <c r="H35" s="407"/>
      <c r="I35" s="407"/>
      <c r="J35" s="406">
        <f t="shared" si="4"/>
        <v>0</v>
      </c>
      <c r="K35" s="408"/>
      <c r="L35" s="526"/>
      <c r="M35" s="526"/>
      <c r="N35" s="526"/>
      <c r="O35" s="408"/>
      <c r="P35" s="526"/>
      <c r="Q35" s="526"/>
      <c r="R35" s="274">
        <f t="shared" si="5"/>
        <v>-2278</v>
      </c>
      <c r="T35" s="475"/>
    </row>
    <row r="36" spans="1:20" s="79" customFormat="1" ht="59.25" hidden="1" customHeight="1" x14ac:dyDescent="0.3">
      <c r="A36" s="13" t="s">
        <v>158</v>
      </c>
      <c r="B36" s="13" t="s">
        <v>159</v>
      </c>
      <c r="C36" s="207" t="s">
        <v>37</v>
      </c>
      <c r="D36" s="172" t="s">
        <v>160</v>
      </c>
      <c r="E36" s="530">
        <f t="shared" si="3"/>
        <v>0</v>
      </c>
      <c r="F36" s="247"/>
      <c r="G36" s="520"/>
      <c r="H36" s="520"/>
      <c r="I36" s="520"/>
      <c r="J36" s="449">
        <f t="shared" si="4"/>
        <v>0</v>
      </c>
      <c r="K36" s="513"/>
      <c r="L36" s="531"/>
      <c r="M36" s="531"/>
      <c r="N36" s="531"/>
      <c r="O36" s="513"/>
      <c r="P36" s="531"/>
      <c r="Q36" s="531"/>
      <c r="R36" s="61">
        <f t="shared" si="5"/>
        <v>0</v>
      </c>
      <c r="T36" s="80"/>
    </row>
    <row r="37" spans="1:20" s="79" customFormat="1" ht="66" hidden="1" customHeight="1" x14ac:dyDescent="0.3">
      <c r="A37" s="19" t="s">
        <v>161</v>
      </c>
      <c r="B37" s="19" t="s">
        <v>162</v>
      </c>
      <c r="C37" s="19" t="s">
        <v>60</v>
      </c>
      <c r="D37" s="20" t="s">
        <v>163</v>
      </c>
      <c r="E37" s="530">
        <f t="shared" si="3"/>
        <v>0</v>
      </c>
      <c r="F37" s="247"/>
      <c r="G37" s="520"/>
      <c r="H37" s="520"/>
      <c r="I37" s="520"/>
      <c r="J37" s="516">
        <f t="shared" si="4"/>
        <v>0</v>
      </c>
      <c r="K37" s="513"/>
      <c r="L37" s="531"/>
      <c r="M37" s="531"/>
      <c r="N37" s="531"/>
      <c r="O37" s="513"/>
      <c r="P37" s="531"/>
      <c r="Q37" s="531"/>
      <c r="R37" s="61">
        <f t="shared" si="5"/>
        <v>0</v>
      </c>
      <c r="T37" s="80"/>
    </row>
    <row r="38" spans="1:20" s="79" customFormat="1" ht="55.5" hidden="1" customHeight="1" x14ac:dyDescent="0.3">
      <c r="A38" s="19" t="s">
        <v>164</v>
      </c>
      <c r="B38" s="19" t="s">
        <v>165</v>
      </c>
      <c r="C38" s="19" t="s">
        <v>166</v>
      </c>
      <c r="D38" s="20" t="s">
        <v>167</v>
      </c>
      <c r="E38" s="530">
        <f t="shared" si="3"/>
        <v>0</v>
      </c>
      <c r="F38" s="247"/>
      <c r="G38" s="520"/>
      <c r="H38" s="520"/>
      <c r="I38" s="520"/>
      <c r="J38" s="449">
        <f t="shared" si="4"/>
        <v>0</v>
      </c>
      <c r="K38" s="513"/>
      <c r="L38" s="531"/>
      <c r="M38" s="531"/>
      <c r="N38" s="531"/>
      <c r="O38" s="513"/>
      <c r="P38" s="531"/>
      <c r="Q38" s="531"/>
      <c r="R38" s="61">
        <f t="shared" si="5"/>
        <v>0</v>
      </c>
      <c r="T38" s="80"/>
    </row>
    <row r="39" spans="1:20" s="79" customFormat="1" ht="37.5" hidden="1" customHeight="1" x14ac:dyDescent="0.3">
      <c r="A39" s="19" t="s">
        <v>168</v>
      </c>
      <c r="B39" s="19" t="s">
        <v>169</v>
      </c>
      <c r="C39" s="19" t="s">
        <v>166</v>
      </c>
      <c r="D39" s="20" t="s">
        <v>170</v>
      </c>
      <c r="E39" s="530">
        <f t="shared" si="3"/>
        <v>0</v>
      </c>
      <c r="F39" s="247"/>
      <c r="G39" s="520"/>
      <c r="H39" s="520"/>
      <c r="I39" s="520"/>
      <c r="J39" s="449">
        <f t="shared" si="4"/>
        <v>0</v>
      </c>
      <c r="K39" s="513"/>
      <c r="L39" s="531"/>
      <c r="M39" s="531"/>
      <c r="N39" s="531"/>
      <c r="O39" s="513"/>
      <c r="P39" s="531"/>
      <c r="Q39" s="531"/>
      <c r="R39" s="61">
        <f t="shared" si="5"/>
        <v>0</v>
      </c>
      <c r="T39" s="80"/>
    </row>
    <row r="40" spans="1:20" s="79" customFormat="1" ht="23.25" hidden="1" customHeight="1" x14ac:dyDescent="0.3">
      <c r="A40" s="19" t="s">
        <v>171</v>
      </c>
      <c r="B40" s="19" t="s">
        <v>172</v>
      </c>
      <c r="C40" s="19" t="s">
        <v>166</v>
      </c>
      <c r="D40" s="20" t="s">
        <v>173</v>
      </c>
      <c r="E40" s="530">
        <f t="shared" si="3"/>
        <v>0</v>
      </c>
      <c r="F40" s="247"/>
      <c r="G40" s="520"/>
      <c r="H40" s="520"/>
      <c r="I40" s="520"/>
      <c r="J40" s="449">
        <f t="shared" si="4"/>
        <v>0</v>
      </c>
      <c r="K40" s="513"/>
      <c r="L40" s="531"/>
      <c r="M40" s="531"/>
      <c r="N40" s="531"/>
      <c r="O40" s="513"/>
      <c r="P40" s="531"/>
      <c r="Q40" s="531"/>
      <c r="R40" s="61">
        <f t="shared" si="5"/>
        <v>0</v>
      </c>
      <c r="T40" s="80"/>
    </row>
    <row r="41" spans="1:20" s="261" customFormat="1" ht="75.75" customHeight="1" x14ac:dyDescent="0.3">
      <c r="A41" s="8" t="s">
        <v>174</v>
      </c>
      <c r="B41" s="8" t="s">
        <v>175</v>
      </c>
      <c r="C41" s="85" t="s">
        <v>166</v>
      </c>
      <c r="D41" s="479" t="s">
        <v>176</v>
      </c>
      <c r="E41" s="528">
        <f t="shared" si="3"/>
        <v>10000000</v>
      </c>
      <c r="F41" s="405">
        <v>10000000</v>
      </c>
      <c r="G41" s="407"/>
      <c r="H41" s="407"/>
      <c r="I41" s="407"/>
      <c r="J41" s="406">
        <f t="shared" si="4"/>
        <v>0</v>
      </c>
      <c r="K41" s="408"/>
      <c r="L41" s="526"/>
      <c r="M41" s="526"/>
      <c r="N41" s="526"/>
      <c r="O41" s="408"/>
      <c r="P41" s="526"/>
      <c r="Q41" s="526"/>
      <c r="R41" s="274">
        <f t="shared" si="5"/>
        <v>10000000</v>
      </c>
      <c r="T41" s="475"/>
    </row>
    <row r="42" spans="1:20" s="53" customFormat="1" ht="38.25" customHeight="1" x14ac:dyDescent="0.3">
      <c r="A42" s="8" t="s">
        <v>177</v>
      </c>
      <c r="B42" s="8" t="s">
        <v>178</v>
      </c>
      <c r="C42" s="8" t="s">
        <v>166</v>
      </c>
      <c r="D42" s="10" t="s">
        <v>179</v>
      </c>
      <c r="E42" s="406">
        <f t="shared" si="3"/>
        <v>14000000</v>
      </c>
      <c r="F42" s="406">
        <v>14000000</v>
      </c>
      <c r="G42" s="407"/>
      <c r="H42" s="407"/>
      <c r="I42" s="407"/>
      <c r="J42" s="406">
        <f t="shared" si="4"/>
        <v>0</v>
      </c>
      <c r="K42" s="408"/>
      <c r="L42" s="407"/>
      <c r="M42" s="407"/>
      <c r="N42" s="407"/>
      <c r="O42" s="408"/>
      <c r="P42" s="407"/>
      <c r="Q42" s="407"/>
      <c r="R42" s="274">
        <f t="shared" si="5"/>
        <v>14000000</v>
      </c>
      <c r="T42" s="68"/>
    </row>
    <row r="43" spans="1:20" s="59" customFormat="1" ht="19.5" hidden="1" customHeight="1" x14ac:dyDescent="0.3">
      <c r="A43" s="13" t="s">
        <v>180</v>
      </c>
      <c r="B43" s="13" t="s">
        <v>181</v>
      </c>
      <c r="C43" s="13" t="s">
        <v>60</v>
      </c>
      <c r="D43" s="14" t="s">
        <v>182</v>
      </c>
      <c r="E43" s="406">
        <f t="shared" si="3"/>
        <v>0</v>
      </c>
      <c r="F43" s="449"/>
      <c r="G43" s="520"/>
      <c r="H43" s="520"/>
      <c r="I43" s="520"/>
      <c r="J43" s="406">
        <f t="shared" si="4"/>
        <v>0</v>
      </c>
      <c r="K43" s="513"/>
      <c r="L43" s="520"/>
      <c r="M43" s="520"/>
      <c r="N43" s="520"/>
      <c r="O43" s="513"/>
      <c r="P43" s="520"/>
      <c r="Q43" s="520"/>
      <c r="R43" s="274">
        <f t="shared" si="5"/>
        <v>0</v>
      </c>
      <c r="T43" s="60"/>
    </row>
    <row r="44" spans="1:20" s="59" customFormat="1" ht="19.5" hidden="1" customHeight="1" x14ac:dyDescent="0.3">
      <c r="A44" s="62" t="s">
        <v>183</v>
      </c>
      <c r="B44" s="62" t="s">
        <v>184</v>
      </c>
      <c r="C44" s="62" t="s">
        <v>185</v>
      </c>
      <c r="D44" s="76" t="s">
        <v>186</v>
      </c>
      <c r="E44" s="406">
        <f t="shared" si="3"/>
        <v>0</v>
      </c>
      <c r="F44" s="449"/>
      <c r="G44" s="520"/>
      <c r="H44" s="520"/>
      <c r="I44" s="520"/>
      <c r="J44" s="406">
        <f t="shared" si="4"/>
        <v>0</v>
      </c>
      <c r="K44" s="513"/>
      <c r="L44" s="520"/>
      <c r="M44" s="520"/>
      <c r="N44" s="520"/>
      <c r="O44" s="513"/>
      <c r="P44" s="520"/>
      <c r="Q44" s="520"/>
      <c r="R44" s="274">
        <f t="shared" si="5"/>
        <v>0</v>
      </c>
      <c r="T44" s="60"/>
    </row>
    <row r="45" spans="1:20" s="59" customFormat="1" ht="19.5" hidden="1" customHeight="1" x14ac:dyDescent="0.3">
      <c r="A45" s="62" t="s">
        <v>187</v>
      </c>
      <c r="B45" s="62" t="s">
        <v>40</v>
      </c>
      <c r="C45" s="62" t="s">
        <v>16</v>
      </c>
      <c r="D45" s="76" t="s">
        <v>41</v>
      </c>
      <c r="E45" s="406">
        <f t="shared" si="3"/>
        <v>0</v>
      </c>
      <c r="F45" s="449"/>
      <c r="G45" s="520"/>
      <c r="H45" s="520"/>
      <c r="I45" s="520"/>
      <c r="J45" s="406">
        <f t="shared" si="4"/>
        <v>0</v>
      </c>
      <c r="K45" s="513"/>
      <c r="L45" s="520"/>
      <c r="M45" s="520"/>
      <c r="N45" s="520"/>
      <c r="O45" s="513"/>
      <c r="P45" s="520"/>
      <c r="Q45" s="520"/>
      <c r="R45" s="274">
        <f t="shared" si="5"/>
        <v>0</v>
      </c>
      <c r="T45" s="60"/>
    </row>
    <row r="46" spans="1:20" s="53" customFormat="1" ht="36" customHeight="1" x14ac:dyDescent="0.3">
      <c r="A46" s="17" t="s">
        <v>357</v>
      </c>
      <c r="B46" s="17" t="s">
        <v>358</v>
      </c>
      <c r="C46" s="17" t="s">
        <v>16</v>
      </c>
      <c r="D46" s="18" t="s">
        <v>359</v>
      </c>
      <c r="E46" s="406">
        <f t="shared" si="3"/>
        <v>0</v>
      </c>
      <c r="F46" s="406"/>
      <c r="G46" s="407"/>
      <c r="H46" s="407"/>
      <c r="I46" s="407"/>
      <c r="J46" s="406">
        <f t="shared" si="4"/>
        <v>1575000</v>
      </c>
      <c r="K46" s="408">
        <v>1575000</v>
      </c>
      <c r="L46" s="407"/>
      <c r="M46" s="407"/>
      <c r="N46" s="407"/>
      <c r="O46" s="408">
        <v>1575000</v>
      </c>
      <c r="P46" s="407"/>
      <c r="Q46" s="407"/>
      <c r="R46" s="274">
        <f t="shared" si="5"/>
        <v>1575000</v>
      </c>
      <c r="T46" s="68"/>
    </row>
    <row r="47" spans="1:20" s="88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406">
        <f t="shared" si="3"/>
        <v>0</v>
      </c>
      <c r="F47" s="449"/>
      <c r="G47" s="513"/>
      <c r="H47" s="513"/>
      <c r="I47" s="513"/>
      <c r="J47" s="406">
        <f t="shared" si="4"/>
        <v>0</v>
      </c>
      <c r="K47" s="449"/>
      <c r="L47" s="514"/>
      <c r="M47" s="514"/>
      <c r="N47" s="514"/>
      <c r="O47" s="449"/>
      <c r="P47" s="532"/>
      <c r="Q47" s="514"/>
      <c r="R47" s="274">
        <f t="shared" si="5"/>
        <v>0</v>
      </c>
    </row>
    <row r="48" spans="1:20" s="2" customFormat="1" ht="76.5" customHeight="1" x14ac:dyDescent="0.3">
      <c r="A48" s="8" t="s">
        <v>601</v>
      </c>
      <c r="B48" s="8" t="s">
        <v>432</v>
      </c>
      <c r="C48" s="8" t="s">
        <v>19</v>
      </c>
      <c r="D48" s="10" t="s">
        <v>433</v>
      </c>
      <c r="E48" s="406">
        <f t="shared" si="3"/>
        <v>0</v>
      </c>
      <c r="F48" s="406"/>
      <c r="G48" s="408"/>
      <c r="H48" s="408"/>
      <c r="I48" s="408"/>
      <c r="J48" s="406">
        <f t="shared" si="4"/>
        <v>444000</v>
      </c>
      <c r="K48" s="406">
        <v>444000</v>
      </c>
      <c r="L48" s="533"/>
      <c r="M48" s="533"/>
      <c r="N48" s="533"/>
      <c r="O48" s="406">
        <v>444000</v>
      </c>
      <c r="P48" s="534"/>
      <c r="Q48" s="533"/>
      <c r="R48" s="274">
        <f t="shared" si="5"/>
        <v>444000</v>
      </c>
    </row>
    <row r="49" spans="1:20" s="2" customFormat="1" ht="63.75" customHeight="1" x14ac:dyDescent="0.3">
      <c r="A49" s="8"/>
      <c r="B49" s="8"/>
      <c r="C49" s="8"/>
      <c r="D49" s="492" t="s">
        <v>434</v>
      </c>
      <c r="E49" s="406">
        <f t="shared" si="3"/>
        <v>0</v>
      </c>
      <c r="F49" s="524"/>
      <c r="G49" s="524"/>
      <c r="H49" s="524"/>
      <c r="I49" s="524"/>
      <c r="J49" s="524">
        <f t="shared" si="4"/>
        <v>444000</v>
      </c>
      <c r="K49" s="524">
        <v>444000</v>
      </c>
      <c r="L49" s="535"/>
      <c r="M49" s="535"/>
      <c r="N49" s="535"/>
      <c r="O49" s="524">
        <v>444000</v>
      </c>
      <c r="P49" s="535"/>
      <c r="Q49" s="535"/>
      <c r="R49" s="410">
        <f t="shared" si="5"/>
        <v>444000</v>
      </c>
    </row>
    <row r="50" spans="1:20" s="59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406">
        <f t="shared" si="3"/>
        <v>0</v>
      </c>
      <c r="F50" s="449"/>
      <c r="G50" s="520"/>
      <c r="H50" s="520"/>
      <c r="I50" s="520"/>
      <c r="J50" s="406">
        <f t="shared" si="4"/>
        <v>0</v>
      </c>
      <c r="K50" s="513"/>
      <c r="L50" s="520"/>
      <c r="M50" s="520"/>
      <c r="N50" s="520"/>
      <c r="O50" s="513"/>
      <c r="P50" s="520"/>
      <c r="Q50" s="520"/>
      <c r="R50" s="274">
        <f t="shared" si="5"/>
        <v>0</v>
      </c>
      <c r="T50" s="60"/>
    </row>
    <row r="51" spans="1:20" s="59" customFormat="1" ht="43.5" hidden="1" customHeight="1" x14ac:dyDescent="0.3">
      <c r="A51" s="13" t="s">
        <v>188</v>
      </c>
      <c r="B51" s="13" t="s">
        <v>189</v>
      </c>
      <c r="C51" s="13" t="s">
        <v>190</v>
      </c>
      <c r="D51" s="24" t="s">
        <v>191</v>
      </c>
      <c r="E51" s="406">
        <f t="shared" si="3"/>
        <v>0</v>
      </c>
      <c r="F51" s="247"/>
      <c r="G51" s="520"/>
      <c r="H51" s="520"/>
      <c r="I51" s="520"/>
      <c r="J51" s="406">
        <f t="shared" si="4"/>
        <v>0</v>
      </c>
      <c r="K51" s="513"/>
      <c r="L51" s="520"/>
      <c r="M51" s="520"/>
      <c r="N51" s="520"/>
      <c r="O51" s="513"/>
      <c r="P51" s="520"/>
      <c r="Q51" s="520"/>
      <c r="R51" s="274">
        <f t="shared" si="5"/>
        <v>0</v>
      </c>
      <c r="T51" s="60"/>
    </row>
    <row r="52" spans="1:20" s="59" customFormat="1" ht="19.5" hidden="1" customHeight="1" x14ac:dyDescent="0.3">
      <c r="A52" s="13" t="s">
        <v>192</v>
      </c>
      <c r="B52" s="13" t="s">
        <v>193</v>
      </c>
      <c r="C52" s="13" t="s">
        <v>194</v>
      </c>
      <c r="D52" s="238" t="s">
        <v>195</v>
      </c>
      <c r="E52" s="406">
        <f t="shared" si="3"/>
        <v>0</v>
      </c>
      <c r="F52" s="247"/>
      <c r="G52" s="520"/>
      <c r="H52" s="520"/>
      <c r="I52" s="520"/>
      <c r="J52" s="406">
        <f t="shared" si="4"/>
        <v>0</v>
      </c>
      <c r="K52" s="513"/>
      <c r="L52" s="520"/>
      <c r="M52" s="520"/>
      <c r="N52" s="520"/>
      <c r="O52" s="513"/>
      <c r="P52" s="520"/>
      <c r="Q52" s="520"/>
      <c r="R52" s="274">
        <f t="shared" si="5"/>
        <v>0</v>
      </c>
      <c r="T52" s="60"/>
    </row>
    <row r="53" spans="1:20" s="53" customFormat="1" ht="75" customHeight="1" x14ac:dyDescent="0.3">
      <c r="A53" s="8" t="s">
        <v>602</v>
      </c>
      <c r="B53" s="8" t="s">
        <v>603</v>
      </c>
      <c r="C53" s="8" t="s">
        <v>194</v>
      </c>
      <c r="D53" s="491" t="s">
        <v>604</v>
      </c>
      <c r="E53" s="406">
        <f t="shared" si="3"/>
        <v>431875</v>
      </c>
      <c r="F53" s="405">
        <v>431875</v>
      </c>
      <c r="G53" s="407"/>
      <c r="H53" s="407"/>
      <c r="I53" s="407"/>
      <c r="J53" s="406">
        <f t="shared" si="4"/>
        <v>0</v>
      </c>
      <c r="K53" s="408"/>
      <c r="L53" s="407"/>
      <c r="M53" s="407"/>
      <c r="N53" s="407"/>
      <c r="O53" s="408"/>
      <c r="P53" s="407"/>
      <c r="Q53" s="407"/>
      <c r="R53" s="274">
        <f t="shared" si="5"/>
        <v>431875</v>
      </c>
      <c r="T53" s="68"/>
    </row>
    <row r="54" spans="1:20" s="59" customFormat="1" ht="76.5" customHeight="1" x14ac:dyDescent="0.3">
      <c r="A54" s="13"/>
      <c r="B54" s="13"/>
      <c r="C54" s="13"/>
      <c r="D54" s="578" t="s">
        <v>605</v>
      </c>
      <c r="E54" s="524">
        <f t="shared" si="3"/>
        <v>431875</v>
      </c>
      <c r="F54" s="410">
        <v>431875</v>
      </c>
      <c r="G54" s="522"/>
      <c r="H54" s="522"/>
      <c r="I54" s="522"/>
      <c r="J54" s="406">
        <f t="shared" si="4"/>
        <v>0</v>
      </c>
      <c r="K54" s="516"/>
      <c r="L54" s="522"/>
      <c r="M54" s="522"/>
      <c r="N54" s="522"/>
      <c r="O54" s="516"/>
      <c r="P54" s="522"/>
      <c r="Q54" s="522"/>
      <c r="R54" s="510">
        <f t="shared" si="5"/>
        <v>431875</v>
      </c>
      <c r="T54" s="60"/>
    </row>
    <row r="55" spans="1:20" s="59" customFormat="1" ht="35.25" hidden="1" customHeight="1" x14ac:dyDescent="0.3">
      <c r="A55" s="13" t="s">
        <v>196</v>
      </c>
      <c r="B55" s="13" t="s">
        <v>197</v>
      </c>
      <c r="C55" s="13" t="s">
        <v>198</v>
      </c>
      <c r="D55" s="24" t="s">
        <v>199</v>
      </c>
      <c r="E55" s="449">
        <f t="shared" si="3"/>
        <v>0</v>
      </c>
      <c r="F55" s="449"/>
      <c r="G55" s="449"/>
      <c r="H55" s="449"/>
      <c r="I55" s="449"/>
      <c r="J55" s="406">
        <f t="shared" si="4"/>
        <v>0</v>
      </c>
      <c r="K55" s="513"/>
      <c r="L55" s="449"/>
      <c r="M55" s="449"/>
      <c r="N55" s="449"/>
      <c r="O55" s="513"/>
      <c r="P55" s="449"/>
      <c r="Q55" s="449"/>
      <c r="R55" s="61">
        <f t="shared" si="5"/>
        <v>0</v>
      </c>
      <c r="T55" s="60"/>
    </row>
    <row r="56" spans="1:20" s="59" customFormat="1" ht="24.75" hidden="1" customHeight="1" x14ac:dyDescent="0.3">
      <c r="A56" s="13" t="s">
        <v>200</v>
      </c>
      <c r="B56" s="13" t="s">
        <v>201</v>
      </c>
      <c r="C56" s="13" t="s">
        <v>202</v>
      </c>
      <c r="D56" s="24" t="s">
        <v>203</v>
      </c>
      <c r="E56" s="449">
        <f t="shared" si="3"/>
        <v>0</v>
      </c>
      <c r="F56" s="449"/>
      <c r="G56" s="449"/>
      <c r="H56" s="449"/>
      <c r="I56" s="449"/>
      <c r="J56" s="406">
        <f t="shared" si="4"/>
        <v>0</v>
      </c>
      <c r="K56" s="513"/>
      <c r="L56" s="449"/>
      <c r="M56" s="449"/>
      <c r="N56" s="449"/>
      <c r="O56" s="513"/>
      <c r="P56" s="449"/>
      <c r="Q56" s="449"/>
      <c r="R56" s="61">
        <f t="shared" si="5"/>
        <v>0</v>
      </c>
      <c r="T56" s="60"/>
    </row>
    <row r="57" spans="1:20" s="59" customFormat="1" ht="28.5" hidden="1" customHeight="1" x14ac:dyDescent="0.3">
      <c r="A57" s="13" t="s">
        <v>204</v>
      </c>
      <c r="B57" s="13" t="s">
        <v>205</v>
      </c>
      <c r="C57" s="13" t="s">
        <v>19</v>
      </c>
      <c r="D57" s="78" t="s">
        <v>206</v>
      </c>
      <c r="E57" s="449">
        <f t="shared" si="3"/>
        <v>0</v>
      </c>
      <c r="F57" s="247"/>
      <c r="G57" s="520"/>
      <c r="H57" s="520"/>
      <c r="I57" s="520"/>
      <c r="J57" s="406">
        <f t="shared" si="4"/>
        <v>0</v>
      </c>
      <c r="K57" s="513"/>
      <c r="L57" s="520"/>
      <c r="M57" s="520"/>
      <c r="N57" s="520"/>
      <c r="O57" s="513"/>
      <c r="P57" s="520"/>
      <c r="Q57" s="520"/>
      <c r="R57" s="61">
        <f t="shared" si="5"/>
        <v>0</v>
      </c>
      <c r="T57" s="60"/>
    </row>
    <row r="58" spans="1:20" s="511" customFormat="1" ht="40.5" customHeight="1" x14ac:dyDescent="0.3">
      <c r="A58" s="129" t="s">
        <v>207</v>
      </c>
      <c r="B58" s="129" t="s">
        <v>208</v>
      </c>
      <c r="C58" s="129" t="s">
        <v>19</v>
      </c>
      <c r="D58" s="127" t="s">
        <v>209</v>
      </c>
      <c r="E58" s="406">
        <f t="shared" si="3"/>
        <v>90294</v>
      </c>
      <c r="F58" s="405">
        <v>90294</v>
      </c>
      <c r="G58" s="525"/>
      <c r="H58" s="525"/>
      <c r="I58" s="525"/>
      <c r="J58" s="406">
        <f t="shared" si="4"/>
        <v>0</v>
      </c>
      <c r="K58" s="408"/>
      <c r="L58" s="525"/>
      <c r="M58" s="525"/>
      <c r="N58" s="525"/>
      <c r="O58" s="408"/>
      <c r="P58" s="525"/>
      <c r="Q58" s="525"/>
      <c r="R58" s="274">
        <f t="shared" si="5"/>
        <v>90294</v>
      </c>
      <c r="T58" s="512"/>
    </row>
    <row r="59" spans="1:20" s="2" customFormat="1" ht="55.5" customHeight="1" x14ac:dyDescent="0.3">
      <c r="A59" s="17" t="s">
        <v>210</v>
      </c>
      <c r="B59" s="8" t="s">
        <v>211</v>
      </c>
      <c r="C59" s="11" t="s">
        <v>212</v>
      </c>
      <c r="D59" s="12" t="s">
        <v>213</v>
      </c>
      <c r="E59" s="406">
        <f t="shared" si="3"/>
        <v>0</v>
      </c>
      <c r="F59" s="406"/>
      <c r="G59" s="534"/>
      <c r="H59" s="534"/>
      <c r="I59" s="534"/>
      <c r="J59" s="406">
        <f t="shared" si="4"/>
        <v>310000</v>
      </c>
      <c r="K59" s="408">
        <v>310000</v>
      </c>
      <c r="L59" s="534"/>
      <c r="M59" s="534"/>
      <c r="N59" s="534"/>
      <c r="O59" s="408">
        <v>310000</v>
      </c>
      <c r="P59" s="534"/>
      <c r="Q59" s="534"/>
      <c r="R59" s="274">
        <f t="shared" si="5"/>
        <v>310000</v>
      </c>
    </row>
    <row r="60" spans="1:20" s="2" customFormat="1" ht="36.75" customHeight="1" x14ac:dyDescent="0.3">
      <c r="A60" s="17" t="s">
        <v>606</v>
      </c>
      <c r="B60" s="8" t="s">
        <v>607</v>
      </c>
      <c r="C60" s="11"/>
      <c r="D60" s="215" t="s">
        <v>608</v>
      </c>
      <c r="E60" s="406">
        <f t="shared" si="3"/>
        <v>40040</v>
      </c>
      <c r="F60" s="406">
        <v>40040</v>
      </c>
      <c r="G60" s="534"/>
      <c r="H60" s="534"/>
      <c r="I60" s="534"/>
      <c r="J60" s="406">
        <f t="shared" si="4"/>
        <v>0</v>
      </c>
      <c r="K60" s="406"/>
      <c r="L60" s="534"/>
      <c r="M60" s="534"/>
      <c r="N60" s="534"/>
      <c r="O60" s="406"/>
      <c r="P60" s="534"/>
      <c r="Q60" s="534"/>
      <c r="R60" s="405">
        <f t="shared" si="5"/>
        <v>40040</v>
      </c>
    </row>
    <row r="61" spans="1:20" s="88" customFormat="1" ht="65.25" hidden="1" customHeight="1" x14ac:dyDescent="0.3">
      <c r="A61" s="62"/>
      <c r="B61" s="13"/>
      <c r="C61" s="86"/>
      <c r="D61" s="89" t="s">
        <v>214</v>
      </c>
      <c r="E61" s="455">
        <f t="shared" si="3"/>
        <v>0</v>
      </c>
      <c r="F61" s="449"/>
      <c r="G61" s="532"/>
      <c r="H61" s="532"/>
      <c r="I61" s="532"/>
      <c r="J61" s="516">
        <f t="shared" si="4"/>
        <v>0</v>
      </c>
      <c r="K61" s="513"/>
      <c r="L61" s="532"/>
      <c r="M61" s="532"/>
      <c r="N61" s="532"/>
      <c r="O61" s="513"/>
      <c r="P61" s="532"/>
      <c r="Q61" s="532"/>
      <c r="R61" s="252">
        <f t="shared" si="5"/>
        <v>0</v>
      </c>
    </row>
    <row r="62" spans="1:20" s="2" customFormat="1" ht="36.75" customHeight="1" x14ac:dyDescent="0.3">
      <c r="A62" s="11" t="s">
        <v>215</v>
      </c>
      <c r="B62" s="8" t="s">
        <v>216</v>
      </c>
      <c r="C62" s="11" t="s">
        <v>217</v>
      </c>
      <c r="D62" s="12" t="s">
        <v>218</v>
      </c>
      <c r="E62" s="406">
        <f t="shared" si="3"/>
        <v>0</v>
      </c>
      <c r="F62" s="406"/>
      <c r="G62" s="534"/>
      <c r="H62" s="534"/>
      <c r="I62" s="534"/>
      <c r="J62" s="406">
        <f t="shared" si="4"/>
        <v>68968</v>
      </c>
      <c r="K62" s="408"/>
      <c r="L62" s="534"/>
      <c r="M62" s="534"/>
      <c r="N62" s="534"/>
      <c r="O62" s="408">
        <v>68968</v>
      </c>
      <c r="P62" s="534"/>
      <c r="Q62" s="534"/>
      <c r="R62" s="274">
        <f>SUM(E62,J62)</f>
        <v>68968</v>
      </c>
    </row>
    <row r="63" spans="1:20" s="88" customFormat="1" ht="28.5" hidden="1" customHeight="1" x14ac:dyDescent="0.3">
      <c r="A63" s="86" t="s">
        <v>3</v>
      </c>
      <c r="B63" s="13" t="s">
        <v>28</v>
      </c>
      <c r="C63" s="86" t="s">
        <v>29</v>
      </c>
      <c r="D63" s="87" t="s">
        <v>30</v>
      </c>
      <c r="E63" s="449">
        <f t="shared" si="3"/>
        <v>0</v>
      </c>
      <c r="F63" s="449"/>
      <c r="G63" s="532"/>
      <c r="H63" s="532"/>
      <c r="I63" s="532"/>
      <c r="J63" s="449">
        <f t="shared" si="4"/>
        <v>0</v>
      </c>
      <c r="K63" s="513"/>
      <c r="L63" s="532"/>
      <c r="M63" s="532"/>
      <c r="N63" s="532"/>
      <c r="O63" s="513"/>
      <c r="P63" s="532"/>
      <c r="Q63" s="532"/>
      <c r="R63" s="61">
        <f t="shared" ref="R63:R64" si="7">SUM(E63,J63)</f>
        <v>0</v>
      </c>
    </row>
    <row r="64" spans="1:20" s="2" customFormat="1" ht="75" customHeight="1" x14ac:dyDescent="0.3">
      <c r="A64" s="8" t="s">
        <v>7</v>
      </c>
      <c r="B64" s="8" t="s">
        <v>31</v>
      </c>
      <c r="C64" s="8" t="s">
        <v>29</v>
      </c>
      <c r="D64" s="470" t="s">
        <v>8</v>
      </c>
      <c r="E64" s="406">
        <f t="shared" si="3"/>
        <v>300000</v>
      </c>
      <c r="F64" s="406">
        <v>300000</v>
      </c>
      <c r="G64" s="534"/>
      <c r="H64" s="534"/>
      <c r="I64" s="534"/>
      <c r="J64" s="406">
        <f t="shared" si="4"/>
        <v>0</v>
      </c>
      <c r="K64" s="408"/>
      <c r="L64" s="534"/>
      <c r="M64" s="534"/>
      <c r="N64" s="534"/>
      <c r="O64" s="408"/>
      <c r="P64" s="534"/>
      <c r="Q64" s="534"/>
      <c r="R64" s="274">
        <f t="shared" si="7"/>
        <v>300000</v>
      </c>
    </row>
    <row r="65" spans="1:20" s="2" customFormat="1" ht="43.5" customHeight="1" x14ac:dyDescent="0.3">
      <c r="A65" s="5" t="s">
        <v>46</v>
      </c>
      <c r="B65" s="257"/>
      <c r="C65" s="257"/>
      <c r="D65" s="21" t="s">
        <v>47</v>
      </c>
      <c r="E65" s="340">
        <f>SUM(E66)</f>
        <v>86102</v>
      </c>
      <c r="F65" s="340">
        <f t="shared" ref="F65:R65" si="8">SUM(F66)</f>
        <v>86102</v>
      </c>
      <c r="G65" s="90">
        <f t="shared" si="8"/>
        <v>0</v>
      </c>
      <c r="H65" s="90">
        <f t="shared" si="8"/>
        <v>0</v>
      </c>
      <c r="I65" s="90">
        <f t="shared" si="8"/>
        <v>0</v>
      </c>
      <c r="J65" s="340">
        <f t="shared" si="8"/>
        <v>3973378</v>
      </c>
      <c r="K65" s="340">
        <f t="shared" si="8"/>
        <v>3973378</v>
      </c>
      <c r="L65" s="90">
        <f t="shared" si="8"/>
        <v>0</v>
      </c>
      <c r="M65" s="90">
        <f t="shared" si="8"/>
        <v>0</v>
      </c>
      <c r="N65" s="90">
        <f t="shared" si="8"/>
        <v>0</v>
      </c>
      <c r="O65" s="340">
        <f t="shared" si="8"/>
        <v>3973378</v>
      </c>
      <c r="P65" s="340">
        <f t="shared" si="8"/>
        <v>0</v>
      </c>
      <c r="Q65" s="340">
        <f t="shared" si="8"/>
        <v>0</v>
      </c>
      <c r="R65" s="340">
        <f t="shared" si="8"/>
        <v>4059480</v>
      </c>
      <c r="T65" s="341">
        <f t="shared" ref="T65:T66" si="9">SUM(E65,J65)</f>
        <v>4059480</v>
      </c>
    </row>
    <row r="66" spans="1:20" s="53" customFormat="1" ht="45" customHeight="1" x14ac:dyDescent="0.3">
      <c r="A66" s="5" t="s">
        <v>48</v>
      </c>
      <c r="B66" s="257"/>
      <c r="C66" s="257"/>
      <c r="D66" s="21" t="s">
        <v>47</v>
      </c>
      <c r="E66" s="340">
        <f t="shared" ref="E66:R66" si="10">SUM(E67,E68,E70,E72,E73,E74,E75,E76,E80,E81,E83,E84,E85,E86,E88)</f>
        <v>86102</v>
      </c>
      <c r="F66" s="340">
        <f t="shared" si="10"/>
        <v>86102</v>
      </c>
      <c r="G66" s="90">
        <f t="shared" si="10"/>
        <v>0</v>
      </c>
      <c r="H66" s="90">
        <f t="shared" si="10"/>
        <v>0</v>
      </c>
      <c r="I66" s="90">
        <f t="shared" si="10"/>
        <v>0</v>
      </c>
      <c r="J66" s="340">
        <f t="shared" si="10"/>
        <v>3973378</v>
      </c>
      <c r="K66" s="340">
        <f t="shared" si="10"/>
        <v>3973378</v>
      </c>
      <c r="L66" s="90">
        <f t="shared" si="10"/>
        <v>0</v>
      </c>
      <c r="M66" s="90">
        <f t="shared" si="10"/>
        <v>0</v>
      </c>
      <c r="N66" s="90">
        <f t="shared" si="10"/>
        <v>0</v>
      </c>
      <c r="O66" s="340">
        <f t="shared" si="10"/>
        <v>3973378</v>
      </c>
      <c r="P66" s="340">
        <f t="shared" si="10"/>
        <v>0</v>
      </c>
      <c r="Q66" s="340">
        <f t="shared" si="10"/>
        <v>0</v>
      </c>
      <c r="R66" s="340">
        <f t="shared" si="10"/>
        <v>4059480</v>
      </c>
      <c r="T66" s="341">
        <f t="shared" si="9"/>
        <v>4059480</v>
      </c>
    </row>
    <row r="67" spans="1:20" s="59" customFormat="1" ht="45.75" hidden="1" customHeight="1" x14ac:dyDescent="0.3">
      <c r="A67" s="54" t="s">
        <v>235</v>
      </c>
      <c r="B67" s="54" t="s">
        <v>63</v>
      </c>
      <c r="C67" s="54" t="s">
        <v>64</v>
      </c>
      <c r="D67" s="239" t="s">
        <v>85</v>
      </c>
      <c r="E67" s="247">
        <f>SUM(F67,I67)</f>
        <v>0</v>
      </c>
      <c r="F67" s="247"/>
      <c r="G67" s="247"/>
      <c r="H67" s="520"/>
      <c r="I67" s="520"/>
      <c r="J67" s="61">
        <f t="shared" ref="J67:J88" si="11">SUM(L67,O67)</f>
        <v>0</v>
      </c>
      <c r="K67" s="61"/>
      <c r="L67" s="520"/>
      <c r="M67" s="520"/>
      <c r="N67" s="520"/>
      <c r="O67" s="61"/>
      <c r="P67" s="61"/>
      <c r="Q67" s="61"/>
      <c r="R67" s="61">
        <f>SUM(E67,J67)</f>
        <v>0</v>
      </c>
    </row>
    <row r="68" spans="1:20" s="2" customFormat="1" ht="28.5" customHeight="1" x14ac:dyDescent="0.3">
      <c r="A68" s="22" t="s">
        <v>236</v>
      </c>
      <c r="B68" s="22" t="s">
        <v>221</v>
      </c>
      <c r="C68" s="91" t="s">
        <v>222</v>
      </c>
      <c r="D68" s="92" t="s">
        <v>223</v>
      </c>
      <c r="E68" s="536">
        <f t="shared" ref="E68:E85" si="12">SUM(F68,I68)</f>
        <v>-403378</v>
      </c>
      <c r="F68" s="405">
        <v>-403378</v>
      </c>
      <c r="G68" s="405"/>
      <c r="H68" s="407"/>
      <c r="I68" s="407"/>
      <c r="J68" s="274">
        <f t="shared" si="11"/>
        <v>0</v>
      </c>
      <c r="K68" s="274"/>
      <c r="L68" s="407"/>
      <c r="M68" s="407"/>
      <c r="N68" s="407"/>
      <c r="O68" s="274"/>
      <c r="P68" s="274"/>
      <c r="Q68" s="274"/>
      <c r="R68" s="274">
        <f t="shared" ref="R68:R88" si="13">SUM(E68,J68)</f>
        <v>-403378</v>
      </c>
    </row>
    <row r="69" spans="1:20" s="94" customFormat="1" ht="39.75" hidden="1" customHeight="1" x14ac:dyDescent="0.3">
      <c r="A69" s="241" t="s">
        <v>237</v>
      </c>
      <c r="B69" s="242">
        <v>1020</v>
      </c>
      <c r="C69" s="243"/>
      <c r="D69" s="244" t="s">
        <v>238</v>
      </c>
      <c r="E69" s="247">
        <f t="shared" si="12"/>
        <v>0</v>
      </c>
      <c r="F69" s="247"/>
      <c r="G69" s="247"/>
      <c r="H69" s="522"/>
      <c r="I69" s="522"/>
      <c r="J69" s="274">
        <f t="shared" si="11"/>
        <v>0</v>
      </c>
      <c r="K69" s="247"/>
      <c r="L69" s="522"/>
      <c r="M69" s="522"/>
      <c r="N69" s="522"/>
      <c r="O69" s="247"/>
      <c r="P69" s="467"/>
      <c r="Q69" s="467"/>
      <c r="R69" s="274">
        <f t="shared" si="13"/>
        <v>0</v>
      </c>
    </row>
    <row r="70" spans="1:20" s="95" customFormat="1" ht="39.75" hidden="1" customHeight="1" x14ac:dyDescent="0.3">
      <c r="A70" s="241" t="s">
        <v>52</v>
      </c>
      <c r="B70" s="242">
        <v>1021</v>
      </c>
      <c r="C70" s="245" t="s">
        <v>53</v>
      </c>
      <c r="D70" s="493" t="s">
        <v>54</v>
      </c>
      <c r="E70" s="247">
        <f t="shared" si="12"/>
        <v>0</v>
      </c>
      <c r="F70" s="247"/>
      <c r="G70" s="247"/>
      <c r="H70" s="520"/>
      <c r="I70" s="522"/>
      <c r="J70" s="274">
        <f t="shared" si="11"/>
        <v>0</v>
      </c>
      <c r="K70" s="61"/>
      <c r="L70" s="520"/>
      <c r="M70" s="520"/>
      <c r="N70" s="520"/>
      <c r="O70" s="61"/>
      <c r="P70" s="467"/>
      <c r="Q70" s="467"/>
      <c r="R70" s="274">
        <f t="shared" si="13"/>
        <v>0</v>
      </c>
    </row>
    <row r="71" spans="1:20" s="95" customFormat="1" ht="152.25" hidden="1" customHeight="1" x14ac:dyDescent="0.3">
      <c r="A71" s="245" t="s">
        <v>309</v>
      </c>
      <c r="B71" s="242">
        <v>1060</v>
      </c>
      <c r="C71" s="246"/>
      <c r="D71" s="244" t="s">
        <v>308</v>
      </c>
      <c r="E71" s="247">
        <f t="shared" si="12"/>
        <v>0</v>
      </c>
      <c r="F71" s="248"/>
      <c r="G71" s="247"/>
      <c r="H71" s="522"/>
      <c r="I71" s="522"/>
      <c r="J71" s="274">
        <f t="shared" si="11"/>
        <v>0</v>
      </c>
      <c r="K71" s="467"/>
      <c r="L71" s="522"/>
      <c r="M71" s="522"/>
      <c r="N71" s="522"/>
      <c r="O71" s="467"/>
      <c r="P71" s="467"/>
      <c r="Q71" s="467"/>
      <c r="R71" s="274">
        <f t="shared" si="13"/>
        <v>0</v>
      </c>
    </row>
    <row r="72" spans="1:20" s="95" customFormat="1" ht="38.25" hidden="1" customHeight="1" x14ac:dyDescent="0.3">
      <c r="A72" s="249" t="s">
        <v>307</v>
      </c>
      <c r="B72" s="250">
        <v>1061</v>
      </c>
      <c r="C72" s="249" t="s">
        <v>53</v>
      </c>
      <c r="D72" s="251" t="s">
        <v>54</v>
      </c>
      <c r="E72" s="252">
        <f t="shared" si="12"/>
        <v>0</v>
      </c>
      <c r="F72" s="253"/>
      <c r="G72" s="252"/>
      <c r="H72" s="467"/>
      <c r="I72" s="467"/>
      <c r="J72" s="274">
        <f t="shared" si="11"/>
        <v>0</v>
      </c>
      <c r="K72" s="252"/>
      <c r="L72" s="252"/>
      <c r="M72" s="252"/>
      <c r="N72" s="252"/>
      <c r="O72" s="252"/>
      <c r="P72" s="455"/>
      <c r="Q72" s="455"/>
      <c r="R72" s="274">
        <f t="shared" si="13"/>
        <v>0</v>
      </c>
    </row>
    <row r="73" spans="1:20" s="88" customFormat="1" ht="57" hidden="1" customHeight="1" x14ac:dyDescent="0.3">
      <c r="A73" s="23" t="s">
        <v>239</v>
      </c>
      <c r="B73" s="23" t="s">
        <v>240</v>
      </c>
      <c r="C73" s="23" t="s">
        <v>76</v>
      </c>
      <c r="D73" s="30" t="s">
        <v>241</v>
      </c>
      <c r="E73" s="247">
        <f t="shared" si="12"/>
        <v>0</v>
      </c>
      <c r="F73" s="247"/>
      <c r="G73" s="247"/>
      <c r="H73" s="61"/>
      <c r="I73" s="61"/>
      <c r="J73" s="274">
        <f t="shared" si="11"/>
        <v>0</v>
      </c>
      <c r="K73" s="247"/>
      <c r="L73" s="61"/>
      <c r="M73" s="61"/>
      <c r="N73" s="61"/>
      <c r="O73" s="247"/>
      <c r="P73" s="61"/>
      <c r="Q73" s="61"/>
      <c r="R73" s="274">
        <f t="shared" si="13"/>
        <v>0</v>
      </c>
    </row>
    <row r="74" spans="1:20" s="88" customFormat="1" ht="36.75" hidden="1" customHeight="1" x14ac:dyDescent="0.3">
      <c r="A74" s="23" t="s">
        <v>242</v>
      </c>
      <c r="B74" s="23" t="s">
        <v>243</v>
      </c>
      <c r="C74" s="171" t="s">
        <v>244</v>
      </c>
      <c r="D74" s="172" t="s">
        <v>245</v>
      </c>
      <c r="E74" s="248">
        <f t="shared" si="12"/>
        <v>0</v>
      </c>
      <c r="F74" s="247"/>
      <c r="G74" s="247"/>
      <c r="H74" s="61"/>
      <c r="I74" s="61"/>
      <c r="J74" s="274">
        <f t="shared" si="11"/>
        <v>0</v>
      </c>
      <c r="K74" s="247"/>
      <c r="L74" s="61"/>
      <c r="M74" s="61"/>
      <c r="N74" s="61"/>
      <c r="O74" s="247"/>
      <c r="P74" s="61"/>
      <c r="Q74" s="61"/>
      <c r="R74" s="274">
        <f t="shared" si="13"/>
        <v>0</v>
      </c>
    </row>
    <row r="75" spans="1:20" s="88" customFormat="1" ht="27" hidden="1" customHeight="1" x14ac:dyDescent="0.3">
      <c r="A75" s="23" t="s">
        <v>246</v>
      </c>
      <c r="B75" s="23" t="s">
        <v>247</v>
      </c>
      <c r="C75" s="23" t="s">
        <v>244</v>
      </c>
      <c r="D75" s="172" t="s">
        <v>248</v>
      </c>
      <c r="E75" s="247">
        <f t="shared" si="12"/>
        <v>0</v>
      </c>
      <c r="F75" s="247"/>
      <c r="G75" s="247"/>
      <c r="H75" s="61"/>
      <c r="I75" s="61"/>
      <c r="J75" s="274">
        <f t="shared" si="11"/>
        <v>0</v>
      </c>
      <c r="K75" s="61"/>
      <c r="L75" s="61"/>
      <c r="M75" s="61"/>
      <c r="N75" s="61"/>
      <c r="O75" s="61"/>
      <c r="P75" s="61"/>
      <c r="Q75" s="61"/>
      <c r="R75" s="274">
        <f t="shared" si="13"/>
        <v>0</v>
      </c>
    </row>
    <row r="76" spans="1:20" s="88" customFormat="1" ht="46.5" hidden="1" customHeight="1" x14ac:dyDescent="0.3">
      <c r="A76" s="23" t="s">
        <v>249</v>
      </c>
      <c r="B76" s="23" t="s">
        <v>250</v>
      </c>
      <c r="C76" s="23" t="s">
        <v>244</v>
      </c>
      <c r="D76" s="30" t="s">
        <v>251</v>
      </c>
      <c r="E76" s="247">
        <f t="shared" si="12"/>
        <v>0</v>
      </c>
      <c r="F76" s="247"/>
      <c r="G76" s="247"/>
      <c r="H76" s="61"/>
      <c r="I76" s="61"/>
      <c r="J76" s="274">
        <f t="shared" si="11"/>
        <v>0</v>
      </c>
      <c r="K76" s="537"/>
      <c r="L76" s="61"/>
      <c r="M76" s="61"/>
      <c r="N76" s="61"/>
      <c r="O76" s="537"/>
      <c r="P76" s="61"/>
      <c r="Q76" s="61"/>
      <c r="R76" s="274">
        <f t="shared" si="13"/>
        <v>0</v>
      </c>
    </row>
    <row r="77" spans="1:20" s="94" customFormat="1" ht="39.75" hidden="1" customHeight="1" x14ac:dyDescent="0.35">
      <c r="A77" s="254"/>
      <c r="B77" s="254"/>
      <c r="C77" s="254"/>
      <c r="D77" s="93" t="s">
        <v>311</v>
      </c>
      <c r="E77" s="252">
        <f t="shared" si="12"/>
        <v>0</v>
      </c>
      <c r="F77" s="252"/>
      <c r="G77" s="252"/>
      <c r="H77" s="467"/>
      <c r="I77" s="467"/>
      <c r="J77" s="274">
        <f t="shared" si="11"/>
        <v>0</v>
      </c>
      <c r="K77" s="538"/>
      <c r="L77" s="467"/>
      <c r="M77" s="467"/>
      <c r="N77" s="467"/>
      <c r="O77" s="538"/>
      <c r="P77" s="467"/>
      <c r="Q77" s="467"/>
      <c r="R77" s="274">
        <f t="shared" si="13"/>
        <v>0</v>
      </c>
    </row>
    <row r="78" spans="1:20" s="88" customFormat="1" ht="0.75" hidden="1" customHeight="1" x14ac:dyDescent="0.3">
      <c r="A78" s="100" t="s">
        <v>252</v>
      </c>
      <c r="B78" s="100" t="s">
        <v>253</v>
      </c>
      <c r="C78" s="100" t="s">
        <v>244</v>
      </c>
      <c r="D78" s="239" t="s">
        <v>254</v>
      </c>
      <c r="E78" s="247">
        <f t="shared" si="12"/>
        <v>0</v>
      </c>
      <c r="F78" s="247"/>
      <c r="G78" s="247"/>
      <c r="H78" s="61"/>
      <c r="I78" s="61"/>
      <c r="J78" s="274">
        <f t="shared" si="11"/>
        <v>0</v>
      </c>
      <c r="K78" s="537"/>
      <c r="L78" s="61"/>
      <c r="M78" s="61"/>
      <c r="N78" s="61"/>
      <c r="O78" s="537"/>
      <c r="P78" s="61"/>
      <c r="Q78" s="61"/>
      <c r="R78" s="274">
        <f t="shared" si="13"/>
        <v>0</v>
      </c>
    </row>
    <row r="79" spans="1:20" s="88" customFormat="1" ht="76.5" hidden="1" customHeight="1" x14ac:dyDescent="0.3">
      <c r="A79" s="100" t="s">
        <v>567</v>
      </c>
      <c r="B79" s="100"/>
      <c r="C79" s="494"/>
      <c r="D79" s="199" t="s">
        <v>562</v>
      </c>
      <c r="E79" s="247">
        <f t="shared" si="12"/>
        <v>0</v>
      </c>
      <c r="F79" s="247">
        <f>SUM(F80:F81)</f>
        <v>0</v>
      </c>
      <c r="G79" s="247">
        <f t="shared" ref="G79:O79" si="14">SUM(G80:G81)</f>
        <v>0</v>
      </c>
      <c r="H79" s="247">
        <f t="shared" si="14"/>
        <v>0</v>
      </c>
      <c r="I79" s="247">
        <f t="shared" si="14"/>
        <v>0</v>
      </c>
      <c r="J79" s="274">
        <f t="shared" si="11"/>
        <v>0</v>
      </c>
      <c r="K79" s="247">
        <f t="shared" si="14"/>
        <v>0</v>
      </c>
      <c r="L79" s="247">
        <f t="shared" si="14"/>
        <v>0</v>
      </c>
      <c r="M79" s="247">
        <f t="shared" si="14"/>
        <v>0</v>
      </c>
      <c r="N79" s="247">
        <f t="shared" si="14"/>
        <v>0</v>
      </c>
      <c r="O79" s="247">
        <f t="shared" si="14"/>
        <v>0</v>
      </c>
      <c r="P79" s="61"/>
      <c r="Q79" s="61"/>
      <c r="R79" s="274">
        <f t="shared" si="13"/>
        <v>0</v>
      </c>
    </row>
    <row r="80" spans="1:20" s="88" customFormat="1" ht="103.5" hidden="1" customHeight="1" x14ac:dyDescent="0.3">
      <c r="A80" s="100" t="s">
        <v>565</v>
      </c>
      <c r="B80" s="100" t="s">
        <v>564</v>
      </c>
      <c r="C80" s="494" t="s">
        <v>244</v>
      </c>
      <c r="D80" s="496" t="s">
        <v>560</v>
      </c>
      <c r="E80" s="247">
        <f t="shared" si="12"/>
        <v>0</v>
      </c>
      <c r="F80" s="247"/>
      <c r="G80" s="247"/>
      <c r="H80" s="61"/>
      <c r="I80" s="61"/>
      <c r="J80" s="274">
        <f t="shared" si="11"/>
        <v>0</v>
      </c>
      <c r="K80" s="247"/>
      <c r="L80" s="247"/>
      <c r="M80" s="247"/>
      <c r="N80" s="247"/>
      <c r="O80" s="247"/>
      <c r="P80" s="61"/>
      <c r="Q80" s="61"/>
      <c r="R80" s="274">
        <f t="shared" si="13"/>
        <v>0</v>
      </c>
    </row>
    <row r="81" spans="1:34" s="94" customFormat="1" ht="107.25" hidden="1" customHeight="1" x14ac:dyDescent="0.3">
      <c r="A81" s="497" t="s">
        <v>566</v>
      </c>
      <c r="B81" s="497" t="s">
        <v>563</v>
      </c>
      <c r="C81" s="498" t="s">
        <v>244</v>
      </c>
      <c r="D81" s="499" t="s">
        <v>561</v>
      </c>
      <c r="E81" s="247">
        <f t="shared" si="12"/>
        <v>0</v>
      </c>
      <c r="F81" s="252"/>
      <c r="G81" s="252"/>
      <c r="H81" s="467"/>
      <c r="I81" s="467"/>
      <c r="J81" s="274">
        <f t="shared" si="11"/>
        <v>0</v>
      </c>
      <c r="K81" s="252"/>
      <c r="L81" s="467"/>
      <c r="M81" s="467"/>
      <c r="N81" s="467"/>
      <c r="O81" s="252"/>
      <c r="P81" s="467"/>
      <c r="Q81" s="467"/>
      <c r="R81" s="274">
        <f t="shared" si="13"/>
        <v>0</v>
      </c>
    </row>
    <row r="82" spans="1:34" s="94" customFormat="1" ht="93.75" hidden="1" customHeight="1" x14ac:dyDescent="0.3">
      <c r="A82" s="23" t="s">
        <v>255</v>
      </c>
      <c r="B82" s="23" t="s">
        <v>256</v>
      </c>
      <c r="C82" s="171" t="s">
        <v>244</v>
      </c>
      <c r="D82" s="30" t="s">
        <v>257</v>
      </c>
      <c r="E82" s="247">
        <f t="shared" si="12"/>
        <v>0</v>
      </c>
      <c r="F82" s="247"/>
      <c r="G82" s="247"/>
      <c r="H82" s="247"/>
      <c r="I82" s="247"/>
      <c r="J82" s="274">
        <f t="shared" si="11"/>
        <v>0</v>
      </c>
      <c r="K82" s="247">
        <f>SUM(K83)</f>
        <v>0</v>
      </c>
      <c r="L82" s="247"/>
      <c r="M82" s="252"/>
      <c r="N82" s="252"/>
      <c r="O82" s="247">
        <f>SUM(O83)</f>
        <v>0</v>
      </c>
      <c r="P82" s="467"/>
      <c r="Q82" s="467"/>
      <c r="R82" s="274">
        <f t="shared" si="13"/>
        <v>0</v>
      </c>
    </row>
    <row r="83" spans="1:34" s="94" customFormat="1" ht="21.75" hidden="1" customHeight="1" x14ac:dyDescent="0.3">
      <c r="A83" s="254" t="s">
        <v>304</v>
      </c>
      <c r="B83" s="254" t="s">
        <v>305</v>
      </c>
      <c r="C83" s="500" t="s">
        <v>244</v>
      </c>
      <c r="D83" s="501" t="s">
        <v>306</v>
      </c>
      <c r="E83" s="253">
        <f t="shared" si="12"/>
        <v>0</v>
      </c>
      <c r="F83" s="252"/>
      <c r="G83" s="252"/>
      <c r="H83" s="467"/>
      <c r="I83" s="467"/>
      <c r="J83" s="274">
        <f t="shared" si="11"/>
        <v>0</v>
      </c>
      <c r="K83" s="467"/>
      <c r="L83" s="467"/>
      <c r="M83" s="467"/>
      <c r="N83" s="467"/>
      <c r="O83" s="467"/>
      <c r="P83" s="467"/>
      <c r="Q83" s="467"/>
      <c r="R83" s="274">
        <f t="shared" si="13"/>
        <v>0</v>
      </c>
    </row>
    <row r="84" spans="1:34" s="2" customFormat="1" ht="54" customHeight="1" x14ac:dyDescent="0.3">
      <c r="A84" s="22" t="s">
        <v>609</v>
      </c>
      <c r="B84" s="22" t="s">
        <v>610</v>
      </c>
      <c r="C84" s="91" t="s">
        <v>37</v>
      </c>
      <c r="D84" s="495" t="s">
        <v>611</v>
      </c>
      <c r="E84" s="536">
        <f t="shared" si="12"/>
        <v>218940</v>
      </c>
      <c r="F84" s="405">
        <v>218940</v>
      </c>
      <c r="G84" s="405"/>
      <c r="H84" s="274"/>
      <c r="I84" s="274"/>
      <c r="J84" s="274">
        <f t="shared" si="11"/>
        <v>70000</v>
      </c>
      <c r="K84" s="274">
        <v>70000</v>
      </c>
      <c r="L84" s="274"/>
      <c r="M84" s="274"/>
      <c r="N84" s="274"/>
      <c r="O84" s="274">
        <v>70000</v>
      </c>
      <c r="P84" s="274"/>
      <c r="Q84" s="274"/>
      <c r="R84" s="274">
        <f t="shared" si="13"/>
        <v>288940</v>
      </c>
    </row>
    <row r="85" spans="1:34" s="2" customFormat="1" ht="33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536">
        <f t="shared" si="12"/>
        <v>0</v>
      </c>
      <c r="F85" s="405"/>
      <c r="G85" s="405"/>
      <c r="H85" s="274"/>
      <c r="I85" s="274"/>
      <c r="J85" s="274">
        <f t="shared" si="11"/>
        <v>1403378</v>
      </c>
      <c r="K85" s="274">
        <v>1403378</v>
      </c>
      <c r="L85" s="274"/>
      <c r="M85" s="274"/>
      <c r="N85" s="274"/>
      <c r="O85" s="274">
        <v>1403378</v>
      </c>
      <c r="P85" s="274"/>
      <c r="Q85" s="274"/>
      <c r="R85" s="274">
        <f t="shared" si="13"/>
        <v>1403378</v>
      </c>
    </row>
    <row r="86" spans="1:34" s="275" customFormat="1" ht="72.75" customHeight="1" x14ac:dyDescent="0.3">
      <c r="A86" s="214" t="s">
        <v>431</v>
      </c>
      <c r="B86" s="214" t="s">
        <v>432</v>
      </c>
      <c r="C86" s="214" t="s">
        <v>19</v>
      </c>
      <c r="D86" s="215" t="s">
        <v>433</v>
      </c>
      <c r="E86" s="405">
        <f>SUM(F86,I86)</f>
        <v>0</v>
      </c>
      <c r="F86" s="405"/>
      <c r="G86" s="405"/>
      <c r="H86" s="405"/>
      <c r="I86" s="405"/>
      <c r="J86" s="405">
        <f>SUM(L86,O86)</f>
        <v>200000</v>
      </c>
      <c r="K86" s="405">
        <v>200000</v>
      </c>
      <c r="L86" s="405"/>
      <c r="M86" s="405"/>
      <c r="N86" s="405"/>
      <c r="O86" s="405">
        <v>200000</v>
      </c>
      <c r="P86" s="510"/>
      <c r="Q86" s="510"/>
      <c r="R86" s="405">
        <f>SUM(E86,J86)</f>
        <v>200000</v>
      </c>
    </row>
    <row r="87" spans="1:34" s="275" customFormat="1" ht="66" customHeight="1" x14ac:dyDescent="0.3">
      <c r="A87" s="271"/>
      <c r="B87" s="271"/>
      <c r="C87" s="271"/>
      <c r="D87" s="492" t="s">
        <v>434</v>
      </c>
      <c r="E87" s="410">
        <f>SUM(F87,I87)</f>
        <v>0</v>
      </c>
      <c r="F87" s="410"/>
      <c r="G87" s="410"/>
      <c r="H87" s="510"/>
      <c r="I87" s="510"/>
      <c r="J87" s="410">
        <f>SUM(L87,O87)</f>
        <v>200000</v>
      </c>
      <c r="K87" s="410">
        <v>200000</v>
      </c>
      <c r="L87" s="410"/>
      <c r="M87" s="410"/>
      <c r="N87" s="410"/>
      <c r="O87" s="410">
        <v>200000</v>
      </c>
      <c r="P87" s="410"/>
      <c r="Q87" s="410"/>
      <c r="R87" s="410">
        <f>SUM(E87,J87)</f>
        <v>200000</v>
      </c>
    </row>
    <row r="88" spans="1:34" s="2" customFormat="1" ht="27.75" customHeight="1" x14ac:dyDescent="0.3">
      <c r="A88" s="22" t="s">
        <v>612</v>
      </c>
      <c r="B88" s="22" t="s">
        <v>28</v>
      </c>
      <c r="C88" s="11" t="s">
        <v>29</v>
      </c>
      <c r="D88" s="12" t="s">
        <v>30</v>
      </c>
      <c r="E88" s="405">
        <f>SUM(F88,I88)</f>
        <v>270540</v>
      </c>
      <c r="F88" s="405">
        <v>270540</v>
      </c>
      <c r="G88" s="405"/>
      <c r="H88" s="405"/>
      <c r="I88" s="405">
        <f>SUM(I86)</f>
        <v>0</v>
      </c>
      <c r="J88" s="274">
        <f t="shared" si="11"/>
        <v>2300000</v>
      </c>
      <c r="K88" s="405">
        <v>2300000</v>
      </c>
      <c r="L88" s="405"/>
      <c r="M88" s="405"/>
      <c r="N88" s="405"/>
      <c r="O88" s="405">
        <v>2300000</v>
      </c>
      <c r="P88" s="405"/>
      <c r="Q88" s="405">
        <f>SUM(Q86)</f>
        <v>0</v>
      </c>
      <c r="R88" s="405">
        <f t="shared" si="13"/>
        <v>2570540</v>
      </c>
    </row>
    <row r="89" spans="1:34" s="2" customFormat="1" ht="62.25" customHeight="1" x14ac:dyDescent="0.3">
      <c r="A89" s="5" t="s">
        <v>55</v>
      </c>
      <c r="B89" s="257"/>
      <c r="C89" s="257"/>
      <c r="D89" s="21" t="s">
        <v>56</v>
      </c>
      <c r="E89" s="340">
        <f>SUM(E90)</f>
        <v>-815249.87</v>
      </c>
      <c r="F89" s="404">
        <f t="shared" ref="F89:Q89" si="15">SUM(F90)</f>
        <v>-815249.87</v>
      </c>
      <c r="G89" s="258">
        <f t="shared" si="15"/>
        <v>0</v>
      </c>
      <c r="H89" s="258">
        <f t="shared" si="15"/>
        <v>0</v>
      </c>
      <c r="I89" s="258">
        <f t="shared" si="15"/>
        <v>0</v>
      </c>
      <c r="J89" s="258">
        <f t="shared" si="15"/>
        <v>0</v>
      </c>
      <c r="K89" s="258">
        <f t="shared" si="15"/>
        <v>0</v>
      </c>
      <c r="L89" s="258">
        <f t="shared" si="15"/>
        <v>0</v>
      </c>
      <c r="M89" s="258">
        <f t="shared" si="15"/>
        <v>0</v>
      </c>
      <c r="N89" s="258">
        <f t="shared" si="15"/>
        <v>0</v>
      </c>
      <c r="O89" s="258">
        <f t="shared" si="15"/>
        <v>0</v>
      </c>
      <c r="P89" s="404">
        <f t="shared" si="15"/>
        <v>0</v>
      </c>
      <c r="Q89" s="404">
        <f t="shared" si="15"/>
        <v>0</v>
      </c>
      <c r="R89" s="404">
        <f>SUM(E89,J89)</f>
        <v>-815249.87</v>
      </c>
      <c r="T89" s="52">
        <f t="shared" ref="T89:T90" si="16">SUM(E89,J89)</f>
        <v>-815249.87</v>
      </c>
    </row>
    <row r="90" spans="1:34" s="53" customFormat="1" ht="63.75" customHeight="1" x14ac:dyDescent="0.3">
      <c r="A90" s="5" t="s">
        <v>57</v>
      </c>
      <c r="B90" s="257"/>
      <c r="C90" s="257"/>
      <c r="D90" s="21" t="s">
        <v>56</v>
      </c>
      <c r="E90" s="340">
        <f>SUM(E91:E101)</f>
        <v>-815249.87</v>
      </c>
      <c r="F90" s="340">
        <f>SUM(F91:F101)</f>
        <v>-815249.87</v>
      </c>
      <c r="G90" s="90">
        <f>SUM(G91:G101)</f>
        <v>0</v>
      </c>
      <c r="H90" s="90">
        <f>SUM(H91:H101)</f>
        <v>0</v>
      </c>
      <c r="I90" s="90">
        <f>SUM(I91:I101)</f>
        <v>0</v>
      </c>
      <c r="J90" s="90">
        <f>SUM(J97)</f>
        <v>0</v>
      </c>
      <c r="K90" s="90">
        <f>SUM(K97)</f>
        <v>0</v>
      </c>
      <c r="L90" s="90">
        <f>SUM(L91:L101)</f>
        <v>0</v>
      </c>
      <c r="M90" s="90">
        <f>SUM(M91:M101)</f>
        <v>0</v>
      </c>
      <c r="N90" s="90">
        <f>SUM(N91:N101)</f>
        <v>0</v>
      </c>
      <c r="O90" s="90">
        <f>SUM(O97)</f>
        <v>0</v>
      </c>
      <c r="P90" s="340">
        <f>SUM(P91:P101)</f>
        <v>0</v>
      </c>
      <c r="Q90" s="340">
        <f>SUM(Q91:Q101)</f>
        <v>0</v>
      </c>
      <c r="R90" s="404">
        <f>SUM(E90,J90)</f>
        <v>-815249.87</v>
      </c>
      <c r="T90" s="52">
        <f t="shared" si="16"/>
        <v>-815249.87</v>
      </c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</row>
    <row r="91" spans="1:34" s="261" customFormat="1" ht="60.75" customHeight="1" x14ac:dyDescent="0.3">
      <c r="A91" s="8" t="s">
        <v>62</v>
      </c>
      <c r="B91" s="8" t="s">
        <v>63</v>
      </c>
      <c r="C91" s="8" t="s">
        <v>64</v>
      </c>
      <c r="D91" s="260" t="s">
        <v>85</v>
      </c>
      <c r="E91" s="405">
        <f t="shared" ref="E91:E101" si="17">SUM(F91,I91)</f>
        <v>-17000</v>
      </c>
      <c r="F91" s="405">
        <v>-17000</v>
      </c>
      <c r="G91" s="407"/>
      <c r="H91" s="407"/>
      <c r="I91" s="407"/>
      <c r="J91" s="274"/>
      <c r="K91" s="274"/>
      <c r="L91" s="407"/>
      <c r="M91" s="407"/>
      <c r="N91" s="407"/>
      <c r="O91" s="407"/>
      <c r="P91" s="407"/>
      <c r="Q91" s="407"/>
      <c r="R91" s="274">
        <f>SUM(E91,J91)</f>
        <v>-17000</v>
      </c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</row>
    <row r="92" spans="1:34" s="53" customFormat="1" ht="56.25" customHeight="1" x14ac:dyDescent="0.3">
      <c r="A92" s="85" t="s">
        <v>410</v>
      </c>
      <c r="B92" s="96">
        <v>3031</v>
      </c>
      <c r="C92" s="96">
        <v>1030</v>
      </c>
      <c r="D92" s="92" t="s">
        <v>412</v>
      </c>
      <c r="E92" s="539">
        <f t="shared" si="17"/>
        <v>-85573.58</v>
      </c>
      <c r="F92" s="539">
        <v>-85573.58</v>
      </c>
      <c r="G92" s="540"/>
      <c r="H92" s="540"/>
      <c r="I92" s="540"/>
      <c r="J92" s="541"/>
      <c r="K92" s="541"/>
      <c r="L92" s="540"/>
      <c r="M92" s="540"/>
      <c r="N92" s="540"/>
      <c r="O92" s="540"/>
      <c r="P92" s="540"/>
      <c r="Q92" s="540"/>
      <c r="R92" s="274">
        <f t="shared" ref="R92:R98" si="18">SUM(E92,J92)</f>
        <v>-85573.58</v>
      </c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</row>
    <row r="93" spans="1:34" s="53" customFormat="1" ht="40.5" customHeight="1" x14ac:dyDescent="0.3">
      <c r="A93" s="85" t="s">
        <v>415</v>
      </c>
      <c r="B93" s="96">
        <v>3032</v>
      </c>
      <c r="C93" s="263">
        <v>1070</v>
      </c>
      <c r="D93" s="92" t="s">
        <v>417</v>
      </c>
      <c r="E93" s="539">
        <f t="shared" si="17"/>
        <v>-36056.29</v>
      </c>
      <c r="F93" s="539">
        <v>-36056.29</v>
      </c>
      <c r="G93" s="540"/>
      <c r="H93" s="540"/>
      <c r="I93" s="540"/>
      <c r="J93" s="541"/>
      <c r="K93" s="541"/>
      <c r="L93" s="540"/>
      <c r="M93" s="540"/>
      <c r="N93" s="540"/>
      <c r="O93" s="540"/>
      <c r="P93" s="540"/>
      <c r="Q93" s="540"/>
      <c r="R93" s="274">
        <f t="shared" si="18"/>
        <v>-36056.29</v>
      </c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</row>
    <row r="94" spans="1:34" s="53" customFormat="1" ht="58.5" customHeight="1" x14ac:dyDescent="0.3">
      <c r="A94" s="85" t="s">
        <v>418</v>
      </c>
      <c r="B94" s="96">
        <v>3033</v>
      </c>
      <c r="C94" s="263">
        <v>1070</v>
      </c>
      <c r="D94" s="92" t="s">
        <v>420</v>
      </c>
      <c r="E94" s="539">
        <f t="shared" si="17"/>
        <v>-8305</v>
      </c>
      <c r="F94" s="539">
        <v>-8305</v>
      </c>
      <c r="G94" s="540"/>
      <c r="H94" s="540"/>
      <c r="I94" s="540"/>
      <c r="J94" s="541"/>
      <c r="K94" s="541"/>
      <c r="L94" s="540"/>
      <c r="M94" s="540"/>
      <c r="N94" s="540"/>
      <c r="O94" s="540"/>
      <c r="P94" s="540"/>
      <c r="Q94" s="540"/>
      <c r="R94" s="274">
        <f t="shared" si="18"/>
        <v>-8305</v>
      </c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</row>
    <row r="95" spans="1:34" s="59" customFormat="1" ht="77.25" hidden="1" customHeight="1" x14ac:dyDescent="0.3">
      <c r="A95" s="207" t="s">
        <v>65</v>
      </c>
      <c r="B95" s="196">
        <v>3104</v>
      </c>
      <c r="C95" s="506">
        <v>1020</v>
      </c>
      <c r="D95" s="172" t="s">
        <v>66</v>
      </c>
      <c r="E95" s="542">
        <f t="shared" si="17"/>
        <v>0</v>
      </c>
      <c r="F95" s="542"/>
      <c r="G95" s="543"/>
      <c r="H95" s="543"/>
      <c r="I95" s="543"/>
      <c r="J95" s="544"/>
      <c r="K95" s="544"/>
      <c r="L95" s="543"/>
      <c r="M95" s="543"/>
      <c r="N95" s="543"/>
      <c r="O95" s="543"/>
      <c r="P95" s="543"/>
      <c r="Q95" s="543"/>
      <c r="R95" s="61">
        <f t="shared" si="18"/>
        <v>0</v>
      </c>
      <c r="T95" s="507"/>
      <c r="U95" s="507"/>
      <c r="V95" s="507"/>
      <c r="W95" s="507"/>
      <c r="X95" s="507"/>
      <c r="Y95" s="507"/>
      <c r="Z95" s="507"/>
      <c r="AA95" s="507"/>
      <c r="AB95" s="507"/>
      <c r="AC95" s="507"/>
      <c r="AD95" s="507"/>
      <c r="AE95" s="507"/>
      <c r="AF95" s="507"/>
      <c r="AG95" s="507"/>
      <c r="AH95" s="507"/>
    </row>
    <row r="96" spans="1:34" s="59" customFormat="1" ht="37.5" hidden="1" customHeight="1" x14ac:dyDescent="0.3">
      <c r="A96" s="207" t="s">
        <v>258</v>
      </c>
      <c r="B96" s="196">
        <v>3105</v>
      </c>
      <c r="C96" s="506">
        <v>1010</v>
      </c>
      <c r="D96" s="172" t="s">
        <v>259</v>
      </c>
      <c r="E96" s="247">
        <f t="shared" si="17"/>
        <v>0</v>
      </c>
      <c r="F96" s="542"/>
      <c r="G96" s="543"/>
      <c r="H96" s="543"/>
      <c r="I96" s="543"/>
      <c r="J96" s="449"/>
      <c r="K96" s="544"/>
      <c r="L96" s="543"/>
      <c r="M96" s="543"/>
      <c r="N96" s="543"/>
      <c r="O96" s="543"/>
      <c r="P96" s="545"/>
      <c r="Q96" s="545"/>
      <c r="R96" s="61">
        <f t="shared" si="18"/>
        <v>0</v>
      </c>
      <c r="T96" s="507"/>
      <c r="U96" s="507"/>
      <c r="V96" s="507"/>
      <c r="W96" s="507"/>
      <c r="X96" s="507"/>
      <c r="Y96" s="507"/>
      <c r="Z96" s="507"/>
      <c r="AA96" s="507"/>
      <c r="AB96" s="507"/>
      <c r="AC96" s="507"/>
      <c r="AD96" s="507"/>
      <c r="AE96" s="507"/>
      <c r="AF96" s="507"/>
      <c r="AG96" s="507"/>
      <c r="AH96" s="507"/>
    </row>
    <row r="97" spans="1:123" s="79" customFormat="1" ht="117.75" hidden="1" customHeight="1" x14ac:dyDescent="0.3">
      <c r="A97" s="383" t="s">
        <v>58</v>
      </c>
      <c r="B97" s="383" t="s">
        <v>59</v>
      </c>
      <c r="C97" s="171" t="s">
        <v>60</v>
      </c>
      <c r="D97" s="172" t="s">
        <v>61</v>
      </c>
      <c r="E97" s="248">
        <f t="shared" si="17"/>
        <v>0</v>
      </c>
      <c r="F97" s="247"/>
      <c r="G97" s="520"/>
      <c r="H97" s="520"/>
      <c r="I97" s="520"/>
      <c r="J97" s="61"/>
      <c r="K97" s="61"/>
      <c r="L97" s="519"/>
      <c r="M97" s="520"/>
      <c r="N97" s="520"/>
      <c r="O97" s="519"/>
      <c r="P97" s="546"/>
      <c r="Q97" s="547"/>
      <c r="R97" s="61">
        <f t="shared" si="18"/>
        <v>0</v>
      </c>
      <c r="T97" s="502"/>
      <c r="U97" s="502"/>
      <c r="V97" s="502"/>
      <c r="W97" s="502"/>
      <c r="X97" s="502"/>
      <c r="Y97" s="502"/>
      <c r="Z97" s="502"/>
      <c r="AA97" s="502"/>
      <c r="AB97" s="502"/>
      <c r="AC97" s="502"/>
      <c r="AD97" s="502"/>
      <c r="AE97" s="502"/>
      <c r="AF97" s="502"/>
      <c r="AG97" s="502"/>
      <c r="AH97" s="502"/>
    </row>
    <row r="98" spans="1:123" s="71" customFormat="1" ht="6.75" hidden="1" customHeight="1" x14ac:dyDescent="0.3">
      <c r="A98" s="503"/>
      <c r="B98" s="503"/>
      <c r="C98" s="254"/>
      <c r="D98" s="504" t="s">
        <v>67</v>
      </c>
      <c r="E98" s="253">
        <f t="shared" si="17"/>
        <v>0</v>
      </c>
      <c r="F98" s="252"/>
      <c r="G98" s="252"/>
      <c r="H98" s="252"/>
      <c r="I98" s="252"/>
      <c r="J98" s="467"/>
      <c r="K98" s="467"/>
      <c r="L98" s="252"/>
      <c r="M98" s="252"/>
      <c r="N98" s="252"/>
      <c r="O98" s="252"/>
      <c r="P98" s="252"/>
      <c r="Q98" s="252">
        <f>SUM(Q99:Q100)</f>
        <v>0</v>
      </c>
      <c r="R98" s="467">
        <f t="shared" si="18"/>
        <v>0</v>
      </c>
      <c r="T98" s="505"/>
      <c r="U98" s="505"/>
      <c r="V98" s="505"/>
      <c r="W98" s="505"/>
      <c r="X98" s="505"/>
      <c r="Y98" s="505"/>
      <c r="Z98" s="505"/>
      <c r="AA98" s="505"/>
      <c r="AB98" s="505"/>
      <c r="AC98" s="505"/>
      <c r="AD98" s="505"/>
      <c r="AE98" s="505"/>
      <c r="AF98" s="505"/>
      <c r="AG98" s="505"/>
      <c r="AH98" s="505"/>
    </row>
    <row r="99" spans="1:123" s="261" customFormat="1" ht="132" hidden="1" customHeight="1" x14ac:dyDescent="0.3">
      <c r="A99" s="98" t="s">
        <v>260</v>
      </c>
      <c r="B99" s="98" t="s">
        <v>261</v>
      </c>
      <c r="C99" s="22" t="s">
        <v>221</v>
      </c>
      <c r="D99" s="99" t="s">
        <v>262</v>
      </c>
      <c r="E99" s="536">
        <f t="shared" si="17"/>
        <v>0</v>
      </c>
      <c r="F99" s="406"/>
      <c r="G99" s="529"/>
      <c r="H99" s="529"/>
      <c r="I99" s="529"/>
      <c r="J99" s="274"/>
      <c r="K99" s="274"/>
      <c r="L99" s="529"/>
      <c r="M99" s="529"/>
      <c r="N99" s="529"/>
      <c r="O99" s="529"/>
      <c r="P99" s="529"/>
      <c r="Q99" s="529"/>
      <c r="R99" s="408">
        <f>SUM(J99,E99)</f>
        <v>0</v>
      </c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</row>
    <row r="100" spans="1:123" s="261" customFormat="1" ht="77.25" customHeight="1" x14ac:dyDescent="0.3">
      <c r="A100" s="98" t="s">
        <v>263</v>
      </c>
      <c r="B100" s="98" t="s">
        <v>264</v>
      </c>
      <c r="C100" s="22" t="s">
        <v>265</v>
      </c>
      <c r="D100" s="99" t="s">
        <v>266</v>
      </c>
      <c r="E100" s="536">
        <f t="shared" si="17"/>
        <v>-60215</v>
      </c>
      <c r="F100" s="406">
        <v>-60215</v>
      </c>
      <c r="G100" s="529"/>
      <c r="H100" s="529"/>
      <c r="I100" s="529"/>
      <c r="J100" s="274"/>
      <c r="K100" s="274"/>
      <c r="L100" s="529"/>
      <c r="M100" s="529"/>
      <c r="N100" s="529"/>
      <c r="O100" s="529"/>
      <c r="P100" s="529"/>
      <c r="Q100" s="529"/>
      <c r="R100" s="408">
        <f>SUM(J100,E100)</f>
        <v>-60215</v>
      </c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</row>
    <row r="101" spans="1:123" s="261" customFormat="1" ht="42" customHeight="1" x14ac:dyDescent="0.3">
      <c r="A101" s="97" t="s">
        <v>267</v>
      </c>
      <c r="B101" s="97" t="s">
        <v>149</v>
      </c>
      <c r="C101" s="22" t="s">
        <v>150</v>
      </c>
      <c r="D101" s="99" t="s">
        <v>151</v>
      </c>
      <c r="E101" s="536">
        <f t="shared" si="17"/>
        <v>-608100</v>
      </c>
      <c r="F101" s="405">
        <v>-608100</v>
      </c>
      <c r="G101" s="407"/>
      <c r="H101" s="407"/>
      <c r="I101" s="407"/>
      <c r="J101" s="274"/>
      <c r="K101" s="274"/>
      <c r="L101" s="407"/>
      <c r="M101" s="407"/>
      <c r="N101" s="407"/>
      <c r="O101" s="407"/>
      <c r="P101" s="407"/>
      <c r="Q101" s="407"/>
      <c r="R101" s="274">
        <f>SUM(E101,J101)</f>
        <v>-608100</v>
      </c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1:123" s="53" customFormat="1" ht="59.25" customHeight="1" x14ac:dyDescent="0.3">
      <c r="A102" s="5" t="s">
        <v>68</v>
      </c>
      <c r="B102" s="257"/>
      <c r="C102" s="257"/>
      <c r="D102" s="29" t="s">
        <v>69</v>
      </c>
      <c r="E102" s="340">
        <f>SUM(E103)</f>
        <v>-168462.68</v>
      </c>
      <c r="F102" s="404">
        <f t="shared" ref="F102:R102" si="19">SUM(F103)</f>
        <v>-168462.68</v>
      </c>
      <c r="G102" s="258">
        <f t="shared" si="19"/>
        <v>0</v>
      </c>
      <c r="H102" s="404">
        <f t="shared" si="19"/>
        <v>-30432.46</v>
      </c>
      <c r="I102" s="258">
        <f t="shared" si="19"/>
        <v>0</v>
      </c>
      <c r="J102" s="404">
        <f t="shared" si="19"/>
        <v>-11700</v>
      </c>
      <c r="K102" s="404">
        <f t="shared" si="19"/>
        <v>-11700</v>
      </c>
      <c r="L102" s="258">
        <f t="shared" si="19"/>
        <v>0</v>
      </c>
      <c r="M102" s="258">
        <f t="shared" si="19"/>
        <v>0</v>
      </c>
      <c r="N102" s="258">
        <f t="shared" si="19"/>
        <v>0</v>
      </c>
      <c r="O102" s="404">
        <f t="shared" si="19"/>
        <v>-11700</v>
      </c>
      <c r="P102" s="404">
        <f t="shared" si="19"/>
        <v>0</v>
      </c>
      <c r="Q102" s="404">
        <f t="shared" si="19"/>
        <v>0</v>
      </c>
      <c r="R102" s="404">
        <f t="shared" si="19"/>
        <v>-180162.68</v>
      </c>
      <c r="S102" s="259"/>
      <c r="T102" s="52">
        <f t="shared" ref="T102:T103" si="20">SUM(E102,J102)</f>
        <v>-180162.68</v>
      </c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9"/>
      <c r="AT102" s="259"/>
      <c r="AU102" s="259"/>
      <c r="AV102" s="259"/>
      <c r="AW102" s="259"/>
      <c r="AX102" s="259"/>
      <c r="AY102" s="259"/>
      <c r="AZ102" s="259"/>
      <c r="BA102" s="259"/>
      <c r="BB102" s="259"/>
      <c r="BC102" s="25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59"/>
      <c r="CE102" s="259"/>
      <c r="CF102" s="259"/>
      <c r="CG102" s="259"/>
      <c r="CH102" s="259"/>
      <c r="CI102" s="259"/>
      <c r="CJ102" s="259"/>
      <c r="CK102" s="259"/>
      <c r="CL102" s="259"/>
      <c r="CM102" s="259"/>
      <c r="CN102" s="259"/>
      <c r="CO102" s="259"/>
      <c r="CP102" s="259"/>
      <c r="CQ102" s="259"/>
      <c r="CR102" s="259"/>
      <c r="CS102" s="259"/>
      <c r="CT102" s="259"/>
      <c r="CU102" s="259"/>
      <c r="CV102" s="259"/>
      <c r="CW102" s="259"/>
      <c r="CX102" s="259"/>
      <c r="CY102" s="259"/>
      <c r="CZ102" s="259"/>
      <c r="DA102" s="259"/>
      <c r="DB102" s="259"/>
      <c r="DC102" s="259"/>
      <c r="DD102" s="259"/>
      <c r="DE102" s="259"/>
      <c r="DF102" s="259"/>
      <c r="DG102" s="259"/>
      <c r="DH102" s="259"/>
      <c r="DI102" s="259"/>
      <c r="DJ102" s="259"/>
      <c r="DK102" s="259"/>
      <c r="DL102" s="259"/>
      <c r="DM102" s="259"/>
      <c r="DN102" s="259"/>
      <c r="DO102" s="259"/>
      <c r="DP102" s="259"/>
      <c r="DQ102" s="259"/>
      <c r="DR102" s="259"/>
      <c r="DS102" s="259"/>
    </row>
    <row r="103" spans="1:123" s="53" customFormat="1" ht="58.5" customHeight="1" x14ac:dyDescent="0.3">
      <c r="A103" s="5" t="s">
        <v>70</v>
      </c>
      <c r="B103" s="257"/>
      <c r="C103" s="257"/>
      <c r="D103" s="29" t="s">
        <v>69</v>
      </c>
      <c r="E103" s="340">
        <f>SUM(E104:E111)</f>
        <v>-168462.68</v>
      </c>
      <c r="F103" s="340">
        <f t="shared" ref="F103:R103" si="21">SUM(F104:F111)</f>
        <v>-168462.68</v>
      </c>
      <c r="G103" s="90">
        <f t="shared" si="21"/>
        <v>0</v>
      </c>
      <c r="H103" s="340">
        <f t="shared" si="21"/>
        <v>-30432.46</v>
      </c>
      <c r="I103" s="90">
        <f t="shared" si="21"/>
        <v>0</v>
      </c>
      <c r="J103" s="340">
        <f t="shared" si="21"/>
        <v>-11700</v>
      </c>
      <c r="K103" s="340">
        <f t="shared" si="21"/>
        <v>-11700</v>
      </c>
      <c r="L103" s="90">
        <f t="shared" si="21"/>
        <v>0</v>
      </c>
      <c r="M103" s="90">
        <f t="shared" si="21"/>
        <v>0</v>
      </c>
      <c r="N103" s="90">
        <f t="shared" si="21"/>
        <v>0</v>
      </c>
      <c r="O103" s="340">
        <f t="shared" si="21"/>
        <v>-11700</v>
      </c>
      <c r="P103" s="340">
        <f t="shared" si="21"/>
        <v>0</v>
      </c>
      <c r="Q103" s="340">
        <f t="shared" si="21"/>
        <v>0</v>
      </c>
      <c r="R103" s="340">
        <f t="shared" si="21"/>
        <v>-180162.68</v>
      </c>
      <c r="T103" s="52">
        <f t="shared" si="20"/>
        <v>-180162.68</v>
      </c>
    </row>
    <row r="104" spans="1:123" s="53" customFormat="1" ht="59.25" customHeight="1" x14ac:dyDescent="0.3">
      <c r="A104" s="8" t="s">
        <v>268</v>
      </c>
      <c r="B104" s="8" t="s">
        <v>63</v>
      </c>
      <c r="C104" s="8" t="s">
        <v>64</v>
      </c>
      <c r="D104" s="208" t="s">
        <v>85</v>
      </c>
      <c r="E104" s="405">
        <f t="shared" ref="E104:E110" si="22">SUM(F104,I104)</f>
        <v>-3574.45</v>
      </c>
      <c r="F104" s="406">
        <v>-3574.45</v>
      </c>
      <c r="G104" s="407"/>
      <c r="H104" s="407">
        <v>-648.78</v>
      </c>
      <c r="I104" s="407"/>
      <c r="J104" s="408"/>
      <c r="K104" s="407"/>
      <c r="L104" s="407"/>
      <c r="M104" s="407"/>
      <c r="N104" s="407"/>
      <c r="O104" s="407"/>
      <c r="P104" s="407"/>
      <c r="Q104" s="409"/>
      <c r="R104" s="274">
        <f>SUM(J104,E104)</f>
        <v>-3574.45</v>
      </c>
    </row>
    <row r="105" spans="1:123" s="53" customFormat="1" ht="40.5" customHeight="1" x14ac:dyDescent="0.3">
      <c r="A105" s="22" t="s">
        <v>74</v>
      </c>
      <c r="B105" s="22" t="s">
        <v>75</v>
      </c>
      <c r="C105" s="22" t="s">
        <v>76</v>
      </c>
      <c r="D105" s="265" t="s">
        <v>77</v>
      </c>
      <c r="E105" s="405">
        <f>SUM(F105,I105)</f>
        <v>-6224.21</v>
      </c>
      <c r="F105" s="406">
        <v>-6224.21</v>
      </c>
      <c r="G105" s="274"/>
      <c r="H105" s="274">
        <v>-6224.21</v>
      </c>
      <c r="I105" s="274"/>
      <c r="J105" s="406">
        <f>SUM(L105,O105)</f>
        <v>-11700</v>
      </c>
      <c r="K105" s="405">
        <v>-11700</v>
      </c>
      <c r="L105" s="405"/>
      <c r="M105" s="405"/>
      <c r="N105" s="405"/>
      <c r="O105" s="405">
        <v>-11700</v>
      </c>
      <c r="P105" s="405"/>
      <c r="Q105" s="405"/>
      <c r="R105" s="405">
        <f>SUM(J105,E105)</f>
        <v>-17924.21</v>
      </c>
    </row>
    <row r="106" spans="1:123" s="2" customFormat="1" ht="29.25" customHeight="1" x14ac:dyDescent="0.3">
      <c r="A106" s="22" t="s">
        <v>269</v>
      </c>
      <c r="B106" s="22" t="s">
        <v>270</v>
      </c>
      <c r="C106" s="22" t="s">
        <v>271</v>
      </c>
      <c r="D106" s="265" t="s">
        <v>272</v>
      </c>
      <c r="E106" s="405">
        <f t="shared" si="22"/>
        <v>-11763.89</v>
      </c>
      <c r="F106" s="406">
        <v>-11763.89</v>
      </c>
      <c r="G106" s="274"/>
      <c r="H106" s="274">
        <v>-11763.89</v>
      </c>
      <c r="I106" s="274"/>
      <c r="J106" s="408">
        <f t="shared" ref="J106:J111" si="23">SUM(L106,O106)</f>
        <v>0</v>
      </c>
      <c r="K106" s="274"/>
      <c r="L106" s="274"/>
      <c r="M106" s="274"/>
      <c r="N106" s="274"/>
      <c r="O106" s="274"/>
      <c r="P106" s="274"/>
      <c r="Q106" s="274"/>
      <c r="R106" s="274">
        <f t="shared" ref="R106:R110" si="24">SUM(J106,E106)</f>
        <v>-11763.89</v>
      </c>
    </row>
    <row r="107" spans="1:123" s="2" customFormat="1" ht="58.5" customHeight="1" x14ac:dyDescent="0.3">
      <c r="A107" s="22" t="s">
        <v>273</v>
      </c>
      <c r="B107" s="22" t="s">
        <v>274</v>
      </c>
      <c r="C107" s="22" t="s">
        <v>275</v>
      </c>
      <c r="D107" s="18" t="s">
        <v>276</v>
      </c>
      <c r="E107" s="405">
        <f t="shared" si="22"/>
        <v>-12680.13</v>
      </c>
      <c r="F107" s="406">
        <v>-12680.13</v>
      </c>
      <c r="G107" s="274"/>
      <c r="H107" s="274">
        <v>-11795.58</v>
      </c>
      <c r="I107" s="274"/>
      <c r="J107" s="408">
        <f t="shared" si="23"/>
        <v>0</v>
      </c>
      <c r="K107" s="274"/>
      <c r="L107" s="274"/>
      <c r="M107" s="274"/>
      <c r="N107" s="274"/>
      <c r="O107" s="274"/>
      <c r="P107" s="274"/>
      <c r="Q107" s="274"/>
      <c r="R107" s="274">
        <f t="shared" si="24"/>
        <v>-12680.13</v>
      </c>
    </row>
    <row r="108" spans="1:123" s="2" customFormat="1" ht="42" hidden="1" customHeight="1" x14ac:dyDescent="0.3">
      <c r="A108" s="17" t="s">
        <v>277</v>
      </c>
      <c r="B108" s="17" t="s">
        <v>278</v>
      </c>
      <c r="C108" s="17" t="s">
        <v>279</v>
      </c>
      <c r="D108" s="267" t="s">
        <v>280</v>
      </c>
      <c r="E108" s="406">
        <f t="shared" si="22"/>
        <v>0</v>
      </c>
      <c r="F108" s="406"/>
      <c r="G108" s="408"/>
      <c r="H108" s="408"/>
      <c r="I108" s="408"/>
      <c r="J108" s="408">
        <f t="shared" si="23"/>
        <v>0</v>
      </c>
      <c r="K108" s="408"/>
      <c r="L108" s="408"/>
      <c r="M108" s="408"/>
      <c r="N108" s="408"/>
      <c r="O108" s="408"/>
      <c r="P108" s="408"/>
      <c r="Q108" s="274"/>
      <c r="R108" s="274">
        <f t="shared" si="24"/>
        <v>0</v>
      </c>
    </row>
    <row r="109" spans="1:123" s="2" customFormat="1" ht="37.5" customHeight="1" x14ac:dyDescent="0.3">
      <c r="A109" s="17" t="s">
        <v>281</v>
      </c>
      <c r="B109" s="17" t="s">
        <v>282</v>
      </c>
      <c r="C109" s="17" t="s">
        <v>279</v>
      </c>
      <c r="D109" s="25" t="s">
        <v>283</v>
      </c>
      <c r="E109" s="405">
        <f t="shared" si="22"/>
        <v>-134220</v>
      </c>
      <c r="F109" s="406">
        <v>-134220</v>
      </c>
      <c r="G109" s="274"/>
      <c r="H109" s="274"/>
      <c r="I109" s="274"/>
      <c r="J109" s="408">
        <f t="shared" si="23"/>
        <v>0</v>
      </c>
      <c r="K109" s="408"/>
      <c r="L109" s="274"/>
      <c r="M109" s="274"/>
      <c r="N109" s="274"/>
      <c r="O109" s="408"/>
      <c r="P109" s="274"/>
      <c r="Q109" s="274"/>
      <c r="R109" s="274">
        <f t="shared" si="24"/>
        <v>-134220</v>
      </c>
    </row>
    <row r="110" spans="1:123" s="2" customFormat="1" ht="42" hidden="1" customHeight="1" x14ac:dyDescent="0.3">
      <c r="A110" s="17" t="s">
        <v>71</v>
      </c>
      <c r="B110" s="17" t="s">
        <v>72</v>
      </c>
      <c r="C110" s="17" t="s">
        <v>16</v>
      </c>
      <c r="D110" s="25" t="s">
        <v>73</v>
      </c>
      <c r="E110" s="405">
        <f t="shared" si="22"/>
        <v>0</v>
      </c>
      <c r="F110" s="406"/>
      <c r="G110" s="274"/>
      <c r="H110" s="274"/>
      <c r="I110" s="274"/>
      <c r="J110" s="408">
        <f t="shared" si="23"/>
        <v>0</v>
      </c>
      <c r="K110" s="408"/>
      <c r="L110" s="274"/>
      <c r="M110" s="274"/>
      <c r="N110" s="274"/>
      <c r="O110" s="408"/>
      <c r="P110" s="274"/>
      <c r="Q110" s="274"/>
      <c r="R110" s="274">
        <f t="shared" si="24"/>
        <v>0</v>
      </c>
    </row>
    <row r="111" spans="1:123" s="2" customFormat="1" ht="10.5" hidden="1" customHeight="1" x14ac:dyDescent="0.3">
      <c r="A111" s="17" t="s">
        <v>284</v>
      </c>
      <c r="B111" s="17" t="s">
        <v>285</v>
      </c>
      <c r="C111" s="17" t="s">
        <v>19</v>
      </c>
      <c r="D111" s="25" t="s">
        <v>286</v>
      </c>
      <c r="E111" s="274">
        <f>SUM(F111,I111)</f>
        <v>0</v>
      </c>
      <c r="F111" s="406"/>
      <c r="G111" s="274"/>
      <c r="H111" s="274"/>
      <c r="I111" s="274"/>
      <c r="J111" s="405">
        <f t="shared" si="23"/>
        <v>0</v>
      </c>
      <c r="K111" s="408"/>
      <c r="L111" s="274"/>
      <c r="M111" s="274"/>
      <c r="N111" s="274"/>
      <c r="O111" s="274"/>
      <c r="P111" s="274"/>
      <c r="Q111" s="274"/>
      <c r="R111" s="405">
        <f t="shared" ref="R111" si="25">SUM(E111,J111)</f>
        <v>0</v>
      </c>
    </row>
    <row r="112" spans="1:123" s="2" customFormat="1" ht="55.5" customHeight="1" x14ac:dyDescent="0.3">
      <c r="A112" s="5" t="s">
        <v>312</v>
      </c>
      <c r="B112" s="257"/>
      <c r="C112" s="257"/>
      <c r="D112" s="29" t="s">
        <v>88</v>
      </c>
      <c r="E112" s="340">
        <f>SUM(E113)</f>
        <v>487601.68</v>
      </c>
      <c r="F112" s="340">
        <f t="shared" ref="F112:Q112" si="26">SUM(F113)</f>
        <v>487601.68</v>
      </c>
      <c r="G112" s="340">
        <f t="shared" si="26"/>
        <v>0</v>
      </c>
      <c r="H112" s="340">
        <f t="shared" si="26"/>
        <v>4350</v>
      </c>
      <c r="I112" s="340">
        <f t="shared" si="26"/>
        <v>0</v>
      </c>
      <c r="J112" s="340">
        <f t="shared" si="26"/>
        <v>460597</v>
      </c>
      <c r="K112" s="340">
        <f t="shared" si="26"/>
        <v>460597</v>
      </c>
      <c r="L112" s="340">
        <f t="shared" si="26"/>
        <v>0</v>
      </c>
      <c r="M112" s="340">
        <f t="shared" si="26"/>
        <v>0</v>
      </c>
      <c r="N112" s="340">
        <f t="shared" si="26"/>
        <v>0</v>
      </c>
      <c r="O112" s="340">
        <f t="shared" si="26"/>
        <v>460597</v>
      </c>
      <c r="P112" s="340">
        <f t="shared" si="26"/>
        <v>0</v>
      </c>
      <c r="Q112" s="340">
        <f t="shared" si="26"/>
        <v>0</v>
      </c>
      <c r="R112" s="340">
        <f>SUM(J112,E112)</f>
        <v>948198.67999999993</v>
      </c>
      <c r="T112" s="341">
        <f t="shared" ref="T112:T113" si="27">SUM(E112,J112)</f>
        <v>948198.67999999993</v>
      </c>
    </row>
    <row r="113" spans="1:20" s="2" customFormat="1" ht="56.25" customHeight="1" x14ac:dyDescent="0.3">
      <c r="A113" s="5" t="s">
        <v>313</v>
      </c>
      <c r="B113" s="257"/>
      <c r="C113" s="257"/>
      <c r="D113" s="29" t="s">
        <v>88</v>
      </c>
      <c r="E113" s="340">
        <f>SUM(E114:E121)</f>
        <v>487601.68</v>
      </c>
      <c r="F113" s="340">
        <f>SUM(F114:F121)</f>
        <v>487601.68</v>
      </c>
      <c r="G113" s="340">
        <f t="shared" ref="G113:R113" si="28">SUM(G114:G121)</f>
        <v>0</v>
      </c>
      <c r="H113" s="340">
        <f>SUM(H114:H121)</f>
        <v>4350</v>
      </c>
      <c r="I113" s="340">
        <f t="shared" si="28"/>
        <v>0</v>
      </c>
      <c r="J113" s="340">
        <f t="shared" si="28"/>
        <v>460597</v>
      </c>
      <c r="K113" s="340">
        <f t="shared" si="28"/>
        <v>460597</v>
      </c>
      <c r="L113" s="340">
        <f t="shared" si="28"/>
        <v>0</v>
      </c>
      <c r="M113" s="340">
        <f t="shared" si="28"/>
        <v>0</v>
      </c>
      <c r="N113" s="340">
        <f t="shared" si="28"/>
        <v>0</v>
      </c>
      <c r="O113" s="340">
        <f t="shared" si="28"/>
        <v>460597</v>
      </c>
      <c r="P113" s="340">
        <f t="shared" si="28"/>
        <v>0</v>
      </c>
      <c r="Q113" s="340">
        <f t="shared" si="28"/>
        <v>0</v>
      </c>
      <c r="R113" s="340">
        <f t="shared" si="28"/>
        <v>948198.67999999993</v>
      </c>
      <c r="T113" s="341">
        <f t="shared" si="27"/>
        <v>948198.67999999993</v>
      </c>
    </row>
    <row r="114" spans="1:20" s="2" customFormat="1" ht="57.75" customHeight="1" x14ac:dyDescent="0.3">
      <c r="A114" s="22" t="s">
        <v>310</v>
      </c>
      <c r="B114" s="22" t="s">
        <v>63</v>
      </c>
      <c r="C114" s="22" t="s">
        <v>64</v>
      </c>
      <c r="D114" s="208" t="s">
        <v>85</v>
      </c>
      <c r="E114" s="405">
        <f>SUM(F114,I114)</f>
        <v>4491.45</v>
      </c>
      <c r="F114" s="274">
        <v>4491.45</v>
      </c>
      <c r="G114" s="405"/>
      <c r="H114" s="405"/>
      <c r="I114" s="510"/>
      <c r="J114" s="406">
        <f>SUM(L114,O114)</f>
        <v>6350</v>
      </c>
      <c r="K114" s="405">
        <v>6350</v>
      </c>
      <c r="L114" s="510"/>
      <c r="M114" s="510"/>
      <c r="N114" s="510"/>
      <c r="O114" s="405">
        <v>6350</v>
      </c>
      <c r="P114" s="510"/>
      <c r="Q114" s="510"/>
      <c r="R114" s="405">
        <f t="shared" ref="R114:R121" si="29">SUM(J114,E114)</f>
        <v>10841.45</v>
      </c>
    </row>
    <row r="115" spans="1:20" s="2" customFormat="1" ht="39.75" customHeight="1" x14ac:dyDescent="0.3">
      <c r="A115" s="22" t="s">
        <v>568</v>
      </c>
      <c r="B115" s="22" t="s">
        <v>75</v>
      </c>
      <c r="C115" s="22" t="s">
        <v>76</v>
      </c>
      <c r="D115" s="265" t="s">
        <v>77</v>
      </c>
      <c r="E115" s="405">
        <f t="shared" ref="E115:E121" si="30">SUM(F115,I115)</f>
        <v>8853.19</v>
      </c>
      <c r="F115" s="274">
        <v>8853.19</v>
      </c>
      <c r="G115" s="405"/>
      <c r="H115" s="405"/>
      <c r="I115" s="510"/>
      <c r="J115" s="406">
        <f t="shared" ref="J115:J121" si="31">SUM(L115,O115)</f>
        <v>11700</v>
      </c>
      <c r="K115" s="405">
        <v>11700</v>
      </c>
      <c r="L115" s="510"/>
      <c r="M115" s="510"/>
      <c r="N115" s="510"/>
      <c r="O115" s="405">
        <v>11700</v>
      </c>
      <c r="P115" s="510"/>
      <c r="Q115" s="510"/>
      <c r="R115" s="405">
        <f t="shared" si="29"/>
        <v>20553.190000000002</v>
      </c>
    </row>
    <row r="116" spans="1:20" s="2" customFormat="1" ht="109.5" customHeight="1" x14ac:dyDescent="0.3">
      <c r="A116" s="22" t="s">
        <v>616</v>
      </c>
      <c r="B116" s="22" t="s">
        <v>146</v>
      </c>
      <c r="C116" s="22" t="s">
        <v>134</v>
      </c>
      <c r="D116" s="265" t="s">
        <v>147</v>
      </c>
      <c r="E116" s="405">
        <f t="shared" si="30"/>
        <v>40000</v>
      </c>
      <c r="F116" s="274">
        <v>40000</v>
      </c>
      <c r="G116" s="405"/>
      <c r="H116" s="405"/>
      <c r="I116" s="510"/>
      <c r="J116" s="406">
        <f t="shared" si="31"/>
        <v>0</v>
      </c>
      <c r="K116" s="405"/>
      <c r="L116" s="510"/>
      <c r="M116" s="510"/>
      <c r="N116" s="510"/>
      <c r="O116" s="405"/>
      <c r="P116" s="510"/>
      <c r="Q116" s="510"/>
      <c r="R116" s="405">
        <f t="shared" si="29"/>
        <v>40000</v>
      </c>
    </row>
    <row r="117" spans="1:20" s="2" customFormat="1" ht="29.25" customHeight="1" x14ac:dyDescent="0.3">
      <c r="A117" s="22" t="s">
        <v>569</v>
      </c>
      <c r="B117" s="22" t="s">
        <v>270</v>
      </c>
      <c r="C117" s="22" t="s">
        <v>271</v>
      </c>
      <c r="D117" s="265" t="s">
        <v>272</v>
      </c>
      <c r="E117" s="405">
        <f t="shared" si="30"/>
        <v>11672.53</v>
      </c>
      <c r="F117" s="274">
        <v>11672.53</v>
      </c>
      <c r="G117" s="405"/>
      <c r="H117" s="405">
        <v>4350</v>
      </c>
      <c r="I117" s="510"/>
      <c r="J117" s="406">
        <f t="shared" si="31"/>
        <v>74260</v>
      </c>
      <c r="K117" s="405">
        <v>74260</v>
      </c>
      <c r="L117" s="510"/>
      <c r="M117" s="510"/>
      <c r="N117" s="510"/>
      <c r="O117" s="405">
        <v>74260</v>
      </c>
      <c r="P117" s="510"/>
      <c r="Q117" s="510"/>
      <c r="R117" s="405">
        <f t="shared" si="29"/>
        <v>85932.53</v>
      </c>
    </row>
    <row r="118" spans="1:20" s="2" customFormat="1" ht="57.75" customHeight="1" x14ac:dyDescent="0.3">
      <c r="A118" s="22" t="s">
        <v>570</v>
      </c>
      <c r="B118" s="22" t="s">
        <v>274</v>
      </c>
      <c r="C118" s="22" t="s">
        <v>275</v>
      </c>
      <c r="D118" s="18" t="s">
        <v>276</v>
      </c>
      <c r="E118" s="405">
        <f t="shared" si="30"/>
        <v>219753.03</v>
      </c>
      <c r="F118" s="274">
        <v>219753.03</v>
      </c>
      <c r="G118" s="405"/>
      <c r="H118" s="405"/>
      <c r="I118" s="510"/>
      <c r="J118" s="406">
        <f t="shared" si="31"/>
        <v>332287</v>
      </c>
      <c r="K118" s="405">
        <v>332287</v>
      </c>
      <c r="L118" s="510"/>
      <c r="M118" s="510"/>
      <c r="N118" s="510"/>
      <c r="O118" s="405">
        <v>332287</v>
      </c>
      <c r="P118" s="510"/>
      <c r="Q118" s="510"/>
      <c r="R118" s="405">
        <f t="shared" si="29"/>
        <v>552040.03</v>
      </c>
    </row>
    <row r="119" spans="1:20" s="2" customFormat="1" ht="40.5" customHeight="1" x14ac:dyDescent="0.3">
      <c r="A119" s="17" t="s">
        <v>571</v>
      </c>
      <c r="B119" s="17" t="s">
        <v>278</v>
      </c>
      <c r="C119" s="17" t="s">
        <v>279</v>
      </c>
      <c r="D119" s="267" t="s">
        <v>280</v>
      </c>
      <c r="E119" s="405">
        <f t="shared" si="30"/>
        <v>21311.48</v>
      </c>
      <c r="F119" s="274">
        <v>21311.48</v>
      </c>
      <c r="G119" s="405"/>
      <c r="H119" s="405"/>
      <c r="I119" s="510"/>
      <c r="J119" s="406">
        <f t="shared" si="31"/>
        <v>0</v>
      </c>
      <c r="K119" s="405"/>
      <c r="L119" s="510"/>
      <c r="M119" s="510"/>
      <c r="N119" s="510"/>
      <c r="O119" s="405"/>
      <c r="P119" s="510"/>
      <c r="Q119" s="510"/>
      <c r="R119" s="405">
        <f t="shared" si="29"/>
        <v>21311.48</v>
      </c>
    </row>
    <row r="120" spans="1:20" s="2" customFormat="1" ht="38.25" customHeight="1" x14ac:dyDescent="0.3">
      <c r="A120" s="17" t="s">
        <v>572</v>
      </c>
      <c r="B120" s="17" t="s">
        <v>282</v>
      </c>
      <c r="C120" s="17" t="s">
        <v>279</v>
      </c>
      <c r="D120" s="25" t="s">
        <v>283</v>
      </c>
      <c r="E120" s="405">
        <f t="shared" si="30"/>
        <v>181520</v>
      </c>
      <c r="F120" s="274">
        <v>181520</v>
      </c>
      <c r="G120" s="405"/>
      <c r="H120" s="405"/>
      <c r="I120" s="510"/>
      <c r="J120" s="406">
        <f t="shared" si="31"/>
        <v>36000</v>
      </c>
      <c r="K120" s="405">
        <v>36000</v>
      </c>
      <c r="L120" s="510"/>
      <c r="M120" s="510"/>
      <c r="N120" s="510"/>
      <c r="O120" s="405">
        <v>36000</v>
      </c>
      <c r="P120" s="510"/>
      <c r="Q120" s="510"/>
      <c r="R120" s="405">
        <f t="shared" si="29"/>
        <v>217520</v>
      </c>
    </row>
    <row r="121" spans="1:20" s="2" customFormat="1" ht="40.5" hidden="1" customHeight="1" x14ac:dyDescent="0.3">
      <c r="A121" s="17" t="s">
        <v>573</v>
      </c>
      <c r="B121" s="17" t="s">
        <v>72</v>
      </c>
      <c r="C121" s="17" t="s">
        <v>16</v>
      </c>
      <c r="D121" s="25" t="s">
        <v>73</v>
      </c>
      <c r="E121" s="405">
        <f t="shared" si="30"/>
        <v>0</v>
      </c>
      <c r="F121" s="274"/>
      <c r="G121" s="405"/>
      <c r="H121" s="405"/>
      <c r="I121" s="510"/>
      <c r="J121" s="406">
        <f t="shared" si="31"/>
        <v>0</v>
      </c>
      <c r="K121" s="405"/>
      <c r="L121" s="510"/>
      <c r="M121" s="510"/>
      <c r="N121" s="510"/>
      <c r="O121" s="405"/>
      <c r="P121" s="510"/>
      <c r="Q121" s="510"/>
      <c r="R121" s="405">
        <f t="shared" si="29"/>
        <v>0</v>
      </c>
    </row>
    <row r="122" spans="1:20" s="2" customFormat="1" ht="40.5" hidden="1" customHeight="1" x14ac:dyDescent="0.3">
      <c r="A122" s="266"/>
      <c r="B122" s="266"/>
      <c r="C122" s="266"/>
      <c r="D122" s="208"/>
      <c r="E122" s="405"/>
      <c r="F122" s="274"/>
      <c r="G122" s="405"/>
      <c r="H122" s="510"/>
      <c r="I122" s="510"/>
      <c r="J122" s="406"/>
      <c r="K122" s="548"/>
      <c r="L122" s="510"/>
      <c r="M122" s="510"/>
      <c r="N122" s="510"/>
      <c r="O122" s="510"/>
      <c r="P122" s="510"/>
      <c r="Q122" s="510"/>
      <c r="R122" s="405"/>
    </row>
    <row r="123" spans="1:20" s="2" customFormat="1" ht="39.75" hidden="1" customHeight="1" x14ac:dyDescent="0.3">
      <c r="A123" s="266"/>
      <c r="B123" s="266"/>
      <c r="C123" s="266"/>
      <c r="D123" s="265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405">
        <f>SUM(J123,E123)</f>
        <v>0</v>
      </c>
    </row>
    <row r="124" spans="1:20" s="2" customFormat="1" ht="78.75" customHeight="1" x14ac:dyDescent="0.3">
      <c r="A124" s="5" t="s">
        <v>428</v>
      </c>
      <c r="B124" s="257"/>
      <c r="C124" s="257"/>
      <c r="D124" s="29" t="s">
        <v>86</v>
      </c>
      <c r="E124" s="340">
        <f>SUM(E125)</f>
        <v>5444561</v>
      </c>
      <c r="F124" s="340">
        <f t="shared" ref="F124:Q124" si="32">SUM(F125)</f>
        <v>5444561</v>
      </c>
      <c r="G124" s="340">
        <f t="shared" si="32"/>
        <v>2254511</v>
      </c>
      <c r="H124" s="340">
        <f t="shared" si="32"/>
        <v>28800</v>
      </c>
      <c r="I124" s="90">
        <f t="shared" si="32"/>
        <v>0</v>
      </c>
      <c r="J124" s="340">
        <f t="shared" si="32"/>
        <v>4550610</v>
      </c>
      <c r="K124" s="340">
        <f t="shared" si="32"/>
        <v>4550610</v>
      </c>
      <c r="L124" s="90">
        <f t="shared" si="32"/>
        <v>0</v>
      </c>
      <c r="M124" s="90">
        <f t="shared" si="32"/>
        <v>0</v>
      </c>
      <c r="N124" s="90">
        <f t="shared" si="32"/>
        <v>0</v>
      </c>
      <c r="O124" s="340">
        <f t="shared" si="32"/>
        <v>4550610</v>
      </c>
      <c r="P124" s="340">
        <f t="shared" si="32"/>
        <v>0</v>
      </c>
      <c r="Q124" s="340">
        <f t="shared" si="32"/>
        <v>0</v>
      </c>
      <c r="R124" s="340">
        <f>SUM(J124,E124)</f>
        <v>9995171</v>
      </c>
      <c r="T124" s="52">
        <f t="shared" ref="T124:T125" si="33">SUM(E124,J124)</f>
        <v>9995171</v>
      </c>
    </row>
    <row r="125" spans="1:20" s="2" customFormat="1" ht="78" customHeight="1" x14ac:dyDescent="0.3">
      <c r="A125" s="5" t="s">
        <v>429</v>
      </c>
      <c r="B125" s="257"/>
      <c r="C125" s="257"/>
      <c r="D125" s="29" t="s">
        <v>86</v>
      </c>
      <c r="E125" s="340">
        <f>SUM(E126:E131,E133,E134)</f>
        <v>5444561</v>
      </c>
      <c r="F125" s="340">
        <f t="shared" ref="F125:R125" si="34">SUM(F126:F131,F133,F134)</f>
        <v>5444561</v>
      </c>
      <c r="G125" s="340">
        <f t="shared" si="34"/>
        <v>2254511</v>
      </c>
      <c r="H125" s="340">
        <f t="shared" si="34"/>
        <v>28800</v>
      </c>
      <c r="I125" s="90">
        <f t="shared" si="34"/>
        <v>0</v>
      </c>
      <c r="J125" s="340">
        <f t="shared" si="34"/>
        <v>4550610</v>
      </c>
      <c r="K125" s="340">
        <f t="shared" si="34"/>
        <v>4550610</v>
      </c>
      <c r="L125" s="90">
        <f t="shared" si="34"/>
        <v>0</v>
      </c>
      <c r="M125" s="90">
        <f t="shared" si="34"/>
        <v>0</v>
      </c>
      <c r="N125" s="90">
        <f t="shared" si="34"/>
        <v>0</v>
      </c>
      <c r="O125" s="340">
        <f t="shared" si="34"/>
        <v>4550610</v>
      </c>
      <c r="P125" s="340">
        <f t="shared" si="34"/>
        <v>0</v>
      </c>
      <c r="Q125" s="340">
        <f t="shared" si="34"/>
        <v>0</v>
      </c>
      <c r="R125" s="340">
        <f t="shared" si="34"/>
        <v>9995171</v>
      </c>
      <c r="T125" s="52">
        <f t="shared" si="33"/>
        <v>9995171</v>
      </c>
    </row>
    <row r="126" spans="1:20" s="2" customFormat="1" ht="60.75" customHeight="1" x14ac:dyDescent="0.3">
      <c r="A126" s="22" t="s">
        <v>430</v>
      </c>
      <c r="B126" s="22" t="s">
        <v>63</v>
      </c>
      <c r="C126" s="8" t="s">
        <v>64</v>
      </c>
      <c r="D126" s="208" t="s">
        <v>85</v>
      </c>
      <c r="E126" s="405">
        <f>SUM(F126,I126)</f>
        <v>3066180</v>
      </c>
      <c r="F126" s="274">
        <v>3066180</v>
      </c>
      <c r="G126" s="274">
        <v>2254511</v>
      </c>
      <c r="H126" s="274">
        <v>28800</v>
      </c>
      <c r="I126" s="274"/>
      <c r="J126" s="274">
        <f t="shared" ref="J126:J129" si="35">SUM(K126)</f>
        <v>496000</v>
      </c>
      <c r="K126" s="274">
        <v>496000</v>
      </c>
      <c r="L126" s="274"/>
      <c r="M126" s="274"/>
      <c r="N126" s="274"/>
      <c r="O126" s="274">
        <v>496000</v>
      </c>
      <c r="P126" s="274"/>
      <c r="Q126" s="274"/>
      <c r="R126" s="405">
        <f>SUM(J126,E126)</f>
        <v>3562180</v>
      </c>
    </row>
    <row r="127" spans="1:20" s="88" customFormat="1" ht="38.25" hidden="1" customHeight="1" x14ac:dyDescent="0.3">
      <c r="A127" s="23" t="s">
        <v>578</v>
      </c>
      <c r="B127" s="23" t="s">
        <v>172</v>
      </c>
      <c r="C127" s="13" t="s">
        <v>166</v>
      </c>
      <c r="D127" s="199" t="s">
        <v>173</v>
      </c>
      <c r="E127" s="247">
        <f>SUM(F127)</f>
        <v>0</v>
      </c>
      <c r="F127" s="61"/>
      <c r="G127" s="61"/>
      <c r="H127" s="61"/>
      <c r="I127" s="61"/>
      <c r="J127" s="274">
        <f t="shared" si="35"/>
        <v>0</v>
      </c>
      <c r="K127" s="61"/>
      <c r="L127" s="61"/>
      <c r="M127" s="61"/>
      <c r="N127" s="61"/>
      <c r="O127" s="61"/>
      <c r="P127" s="61"/>
      <c r="Q127" s="61"/>
      <c r="R127" s="247">
        <f>SUM(E127,J127)</f>
        <v>0</v>
      </c>
    </row>
    <row r="128" spans="1:20" s="2" customFormat="1" ht="73.5" customHeight="1" x14ac:dyDescent="0.3">
      <c r="A128" s="22" t="s">
        <v>613</v>
      </c>
      <c r="B128" s="22" t="s">
        <v>175</v>
      </c>
      <c r="C128" s="8" t="s">
        <v>166</v>
      </c>
      <c r="D128" s="470" t="s">
        <v>176</v>
      </c>
      <c r="E128" s="405">
        <f t="shared" ref="E128:E134" si="36">SUM(F128)</f>
        <v>2214500</v>
      </c>
      <c r="F128" s="274">
        <v>2214500</v>
      </c>
      <c r="G128" s="274"/>
      <c r="H128" s="274"/>
      <c r="I128" s="274"/>
      <c r="J128" s="274">
        <f t="shared" si="35"/>
        <v>0</v>
      </c>
      <c r="K128" s="274"/>
      <c r="L128" s="274"/>
      <c r="M128" s="274"/>
      <c r="N128" s="274"/>
      <c r="O128" s="274"/>
      <c r="P128" s="274"/>
      <c r="Q128" s="274"/>
      <c r="R128" s="405">
        <f>SUM(E128,J128)</f>
        <v>2214500</v>
      </c>
    </row>
    <row r="129" spans="1:20" s="2" customFormat="1" ht="39" customHeight="1" x14ac:dyDescent="0.3">
      <c r="A129" s="22" t="s">
        <v>617</v>
      </c>
      <c r="B129" s="22" t="s">
        <v>618</v>
      </c>
      <c r="C129" s="8" t="s">
        <v>620</v>
      </c>
      <c r="D129" s="208" t="s">
        <v>619</v>
      </c>
      <c r="E129" s="405">
        <f t="shared" si="36"/>
        <v>163881</v>
      </c>
      <c r="F129" s="274">
        <v>163881</v>
      </c>
      <c r="G129" s="274"/>
      <c r="H129" s="274"/>
      <c r="I129" s="274"/>
      <c r="J129" s="274">
        <f t="shared" si="35"/>
        <v>0</v>
      </c>
      <c r="K129" s="274"/>
      <c r="L129" s="274"/>
      <c r="M129" s="274"/>
      <c r="N129" s="274"/>
      <c r="O129" s="274"/>
      <c r="P129" s="274"/>
      <c r="Q129" s="274"/>
      <c r="R129" s="405">
        <f>SUM(E129,J129)</f>
        <v>163881</v>
      </c>
    </row>
    <row r="130" spans="1:20" s="2" customFormat="1" ht="42.75" customHeight="1" x14ac:dyDescent="0.3">
      <c r="A130" s="22" t="s">
        <v>558</v>
      </c>
      <c r="B130" s="22" t="s">
        <v>40</v>
      </c>
      <c r="C130" s="8" t="s">
        <v>16</v>
      </c>
      <c r="D130" s="208" t="s">
        <v>41</v>
      </c>
      <c r="E130" s="405">
        <f t="shared" si="36"/>
        <v>0</v>
      </c>
      <c r="F130" s="274"/>
      <c r="G130" s="274"/>
      <c r="H130" s="274"/>
      <c r="I130" s="274"/>
      <c r="J130" s="274">
        <f>SUM(K130)</f>
        <v>2040000</v>
      </c>
      <c r="K130" s="274">
        <v>2040000</v>
      </c>
      <c r="L130" s="274"/>
      <c r="M130" s="274"/>
      <c r="N130" s="274"/>
      <c r="O130" s="274">
        <v>2040000</v>
      </c>
      <c r="P130" s="274"/>
      <c r="Q130" s="274"/>
      <c r="R130" s="405">
        <f t="shared" ref="R130:R133" si="37">SUM(E130,J130)</f>
        <v>2040000</v>
      </c>
    </row>
    <row r="131" spans="1:20" s="2" customFormat="1" ht="41.25" customHeight="1" x14ac:dyDescent="0.3">
      <c r="A131" s="22" t="s">
        <v>614</v>
      </c>
      <c r="B131" s="22" t="s">
        <v>50</v>
      </c>
      <c r="C131" s="8" t="s">
        <v>16</v>
      </c>
      <c r="D131" s="208" t="s">
        <v>615</v>
      </c>
      <c r="E131" s="405">
        <f t="shared" si="36"/>
        <v>0</v>
      </c>
      <c r="F131" s="274"/>
      <c r="G131" s="274"/>
      <c r="H131" s="274"/>
      <c r="I131" s="274"/>
      <c r="J131" s="274">
        <f t="shared" ref="J131:J134" si="38">SUM(K131)</f>
        <v>1494610</v>
      </c>
      <c r="K131" s="274">
        <v>1494610</v>
      </c>
      <c r="L131" s="274"/>
      <c r="M131" s="274"/>
      <c r="N131" s="274"/>
      <c r="O131" s="274">
        <v>1494610</v>
      </c>
      <c r="P131" s="274"/>
      <c r="Q131" s="274"/>
      <c r="R131" s="405">
        <f t="shared" si="37"/>
        <v>1494610</v>
      </c>
    </row>
    <row r="132" spans="1:20" s="562" customFormat="1" ht="33.75" customHeight="1" x14ac:dyDescent="0.3">
      <c r="A132" s="559"/>
      <c r="B132" s="559"/>
      <c r="C132" s="560"/>
      <c r="D132" s="432" t="s">
        <v>637</v>
      </c>
      <c r="E132" s="567">
        <f t="shared" si="36"/>
        <v>0</v>
      </c>
      <c r="F132" s="561"/>
      <c r="G132" s="561"/>
      <c r="H132" s="561"/>
      <c r="I132" s="561"/>
      <c r="J132" s="561">
        <f t="shared" si="38"/>
        <v>1000000</v>
      </c>
      <c r="K132" s="561">
        <v>1000000</v>
      </c>
      <c r="L132" s="561"/>
      <c r="M132" s="561"/>
      <c r="N132" s="561"/>
      <c r="O132" s="561">
        <v>1000000</v>
      </c>
      <c r="P132" s="561"/>
      <c r="Q132" s="561"/>
      <c r="R132" s="567">
        <f t="shared" si="37"/>
        <v>1000000</v>
      </c>
    </row>
    <row r="133" spans="1:20" s="565" customFormat="1" ht="38.25" customHeight="1" x14ac:dyDescent="0.25">
      <c r="A133" s="563" t="s">
        <v>621</v>
      </c>
      <c r="B133" s="563" t="s">
        <v>622</v>
      </c>
      <c r="C133" s="564" t="s">
        <v>16</v>
      </c>
      <c r="D133" s="658" t="s">
        <v>623</v>
      </c>
      <c r="E133" s="566">
        <f>SUM(F133)</f>
        <v>0</v>
      </c>
      <c r="F133" s="566"/>
      <c r="G133" s="566"/>
      <c r="H133" s="566"/>
      <c r="I133" s="566"/>
      <c r="J133" s="566">
        <f t="shared" si="38"/>
        <v>500000</v>
      </c>
      <c r="K133" s="566">
        <v>500000</v>
      </c>
      <c r="L133" s="566"/>
      <c r="M133" s="566"/>
      <c r="N133" s="566"/>
      <c r="O133" s="566">
        <v>500000</v>
      </c>
      <c r="P133" s="566"/>
      <c r="Q133" s="566"/>
      <c r="R133" s="566">
        <f t="shared" si="37"/>
        <v>500000</v>
      </c>
    </row>
    <row r="134" spans="1:20" s="2" customFormat="1" ht="59.25" customHeight="1" x14ac:dyDescent="0.3">
      <c r="A134" s="22" t="s">
        <v>574</v>
      </c>
      <c r="B134" s="22" t="s">
        <v>189</v>
      </c>
      <c r="C134" s="8" t="s">
        <v>190</v>
      </c>
      <c r="D134" s="208" t="s">
        <v>191</v>
      </c>
      <c r="E134" s="405">
        <f t="shared" si="36"/>
        <v>0</v>
      </c>
      <c r="F134" s="274"/>
      <c r="G134" s="274"/>
      <c r="H134" s="274"/>
      <c r="I134" s="274"/>
      <c r="J134" s="274">
        <f t="shared" si="38"/>
        <v>20000</v>
      </c>
      <c r="K134" s="274">
        <v>20000</v>
      </c>
      <c r="L134" s="274"/>
      <c r="M134" s="274"/>
      <c r="N134" s="274"/>
      <c r="O134" s="274">
        <v>20000</v>
      </c>
      <c r="P134" s="274"/>
      <c r="Q134" s="274"/>
      <c r="R134" s="405">
        <f>SUM(E134,J134)</f>
        <v>20000</v>
      </c>
    </row>
    <row r="135" spans="1:20" s="2" customFormat="1" ht="74.25" hidden="1" customHeight="1" x14ac:dyDescent="0.3">
      <c r="A135" s="5" t="s">
        <v>32</v>
      </c>
      <c r="B135" s="5"/>
      <c r="C135" s="5"/>
      <c r="D135" s="6" t="s">
        <v>33</v>
      </c>
      <c r="E135" s="431">
        <f>SUM(E136)</f>
        <v>0</v>
      </c>
      <c r="F135" s="268">
        <f t="shared" ref="F135:Q135" si="39">SUM(F136)</f>
        <v>0</v>
      </c>
      <c r="G135" s="268">
        <f t="shared" si="39"/>
        <v>0</v>
      </c>
      <c r="H135" s="268">
        <f t="shared" si="39"/>
        <v>0</v>
      </c>
      <c r="I135" s="268">
        <f t="shared" si="39"/>
        <v>0</v>
      </c>
      <c r="J135" s="268">
        <f t="shared" si="39"/>
        <v>0</v>
      </c>
      <c r="K135" s="268">
        <f t="shared" si="39"/>
        <v>0</v>
      </c>
      <c r="L135" s="268">
        <f t="shared" si="39"/>
        <v>0</v>
      </c>
      <c r="M135" s="268">
        <f t="shared" si="39"/>
        <v>0</v>
      </c>
      <c r="N135" s="268">
        <f t="shared" si="39"/>
        <v>0</v>
      </c>
      <c r="O135" s="268">
        <f t="shared" si="39"/>
        <v>0</v>
      </c>
      <c r="P135" s="268">
        <f t="shared" si="39"/>
        <v>0</v>
      </c>
      <c r="Q135" s="268">
        <f t="shared" si="39"/>
        <v>0</v>
      </c>
      <c r="R135" s="340">
        <f t="shared" si="5"/>
        <v>0</v>
      </c>
      <c r="T135" s="52">
        <f>SUM(E135,J135)</f>
        <v>0</v>
      </c>
    </row>
    <row r="136" spans="1:20" s="2" customFormat="1" ht="76.5" hidden="1" customHeight="1" x14ac:dyDescent="0.3">
      <c r="A136" s="5" t="s">
        <v>34</v>
      </c>
      <c r="B136" s="5"/>
      <c r="C136" s="5"/>
      <c r="D136" s="6" t="s">
        <v>33</v>
      </c>
      <c r="E136" s="431">
        <f t="shared" ref="E136:R136" si="40">SUM(E137:E149)</f>
        <v>0</v>
      </c>
      <c r="F136" s="431">
        <f t="shared" si="40"/>
        <v>0</v>
      </c>
      <c r="G136" s="431">
        <f t="shared" si="40"/>
        <v>0</v>
      </c>
      <c r="H136" s="431">
        <f t="shared" si="40"/>
        <v>0</v>
      </c>
      <c r="I136" s="431">
        <f t="shared" si="40"/>
        <v>0</v>
      </c>
      <c r="J136" s="431">
        <f t="shared" si="40"/>
        <v>0</v>
      </c>
      <c r="K136" s="431">
        <f t="shared" si="40"/>
        <v>0</v>
      </c>
      <c r="L136" s="431">
        <f t="shared" si="40"/>
        <v>0</v>
      </c>
      <c r="M136" s="431">
        <f t="shared" si="40"/>
        <v>0</v>
      </c>
      <c r="N136" s="431">
        <f t="shared" si="40"/>
        <v>0</v>
      </c>
      <c r="O136" s="431">
        <f t="shared" si="40"/>
        <v>0</v>
      </c>
      <c r="P136" s="431">
        <f t="shared" si="40"/>
        <v>0</v>
      </c>
      <c r="Q136" s="431">
        <f t="shared" si="40"/>
        <v>0</v>
      </c>
      <c r="R136" s="431">
        <f t="shared" si="40"/>
        <v>0</v>
      </c>
      <c r="T136" s="52">
        <f>SUM(E136,J136)</f>
        <v>0</v>
      </c>
    </row>
    <row r="137" spans="1:20" s="2" customFormat="1" ht="56.25" hidden="1" customHeight="1" x14ac:dyDescent="0.3">
      <c r="A137" s="8" t="s">
        <v>219</v>
      </c>
      <c r="B137" s="8" t="s">
        <v>63</v>
      </c>
      <c r="C137" s="8" t="s">
        <v>64</v>
      </c>
      <c r="D137" s="260" t="s">
        <v>85</v>
      </c>
      <c r="E137" s="406">
        <f t="shared" ref="E137:E148" si="41">SUM(F137,I137)</f>
        <v>0</v>
      </c>
      <c r="F137" s="406"/>
      <c r="G137" s="408"/>
      <c r="H137" s="408"/>
      <c r="I137" s="408"/>
      <c r="J137" s="406">
        <f t="shared" ref="J137:J146" si="42">SUM(L137,O137)</f>
        <v>0</v>
      </c>
      <c r="K137" s="406"/>
      <c r="L137" s="533"/>
      <c r="M137" s="533"/>
      <c r="N137" s="533"/>
      <c r="O137" s="406"/>
      <c r="P137" s="533"/>
      <c r="Q137" s="533"/>
      <c r="R137" s="274">
        <f t="shared" si="5"/>
        <v>0</v>
      </c>
    </row>
    <row r="138" spans="1:20" s="2" customFormat="1" ht="23.25" hidden="1" customHeight="1" x14ac:dyDescent="0.3">
      <c r="A138" s="8" t="s">
        <v>220</v>
      </c>
      <c r="B138" s="22" t="s">
        <v>221</v>
      </c>
      <c r="C138" s="91" t="s">
        <v>222</v>
      </c>
      <c r="D138" s="92" t="s">
        <v>223</v>
      </c>
      <c r="E138" s="406">
        <f t="shared" si="41"/>
        <v>0</v>
      </c>
      <c r="F138" s="406"/>
      <c r="G138" s="408"/>
      <c r="H138" s="408"/>
      <c r="I138" s="408"/>
      <c r="J138" s="406">
        <f t="shared" si="42"/>
        <v>0</v>
      </c>
      <c r="K138" s="406"/>
      <c r="L138" s="533"/>
      <c r="M138" s="533"/>
      <c r="N138" s="533"/>
      <c r="O138" s="406"/>
      <c r="P138" s="533"/>
      <c r="Q138" s="533"/>
      <c r="R138" s="274">
        <f t="shared" si="5"/>
        <v>0</v>
      </c>
    </row>
    <row r="139" spans="1:20" s="2" customFormat="1" ht="57" hidden="1" customHeight="1" x14ac:dyDescent="0.3">
      <c r="A139" s="15" t="s">
        <v>35</v>
      </c>
      <c r="B139" s="8" t="s">
        <v>36</v>
      </c>
      <c r="C139" s="8" t="s">
        <v>37</v>
      </c>
      <c r="D139" s="16" t="s">
        <v>38</v>
      </c>
      <c r="E139" s="406">
        <f t="shared" si="41"/>
        <v>0</v>
      </c>
      <c r="F139" s="406"/>
      <c r="G139" s="534"/>
      <c r="H139" s="534"/>
      <c r="I139" s="534"/>
      <c r="J139" s="408">
        <f t="shared" si="42"/>
        <v>0</v>
      </c>
      <c r="K139" s="408"/>
      <c r="L139" s="533"/>
      <c r="M139" s="533"/>
      <c r="N139" s="533"/>
      <c r="O139" s="408"/>
      <c r="P139" s="533"/>
      <c r="Q139" s="533"/>
      <c r="R139" s="274">
        <f t="shared" si="5"/>
        <v>0</v>
      </c>
    </row>
    <row r="140" spans="1:20" s="269" customFormat="1" ht="36.75" hidden="1" customHeight="1" x14ac:dyDescent="0.3">
      <c r="A140" s="15" t="s">
        <v>224</v>
      </c>
      <c r="B140" s="15" t="s">
        <v>162</v>
      </c>
      <c r="C140" s="15" t="s">
        <v>60</v>
      </c>
      <c r="D140" s="84" t="s">
        <v>163</v>
      </c>
      <c r="E140" s="406">
        <f t="shared" si="41"/>
        <v>0</v>
      </c>
      <c r="F140" s="406"/>
      <c r="G140" s="534"/>
      <c r="H140" s="534"/>
      <c r="I140" s="534"/>
      <c r="J140" s="408">
        <f t="shared" si="42"/>
        <v>0</v>
      </c>
      <c r="K140" s="406"/>
      <c r="L140" s="534"/>
      <c r="M140" s="534"/>
      <c r="N140" s="534"/>
      <c r="O140" s="406"/>
      <c r="P140" s="534"/>
      <c r="Q140" s="534"/>
      <c r="R140" s="274">
        <f t="shared" si="5"/>
        <v>0</v>
      </c>
    </row>
    <row r="141" spans="1:20" s="269" customFormat="1" ht="35.25" hidden="1" customHeight="1" x14ac:dyDescent="0.3">
      <c r="A141" s="15" t="s">
        <v>225</v>
      </c>
      <c r="B141" s="15" t="s">
        <v>226</v>
      </c>
      <c r="C141" s="15" t="s">
        <v>166</v>
      </c>
      <c r="D141" s="84" t="s">
        <v>227</v>
      </c>
      <c r="E141" s="406">
        <f t="shared" si="41"/>
        <v>0</v>
      </c>
      <c r="F141" s="406"/>
      <c r="G141" s="534"/>
      <c r="H141" s="534"/>
      <c r="I141" s="534"/>
      <c r="J141" s="408">
        <f t="shared" si="42"/>
        <v>0</v>
      </c>
      <c r="K141" s="408"/>
      <c r="L141" s="534"/>
      <c r="M141" s="534"/>
      <c r="N141" s="534"/>
      <c r="O141" s="408"/>
      <c r="P141" s="534"/>
      <c r="Q141" s="534"/>
      <c r="R141" s="274">
        <f t="shared" si="5"/>
        <v>0</v>
      </c>
    </row>
    <row r="142" spans="1:20" s="269" customFormat="1" ht="35.25" hidden="1" customHeight="1" x14ac:dyDescent="0.3">
      <c r="A142" s="15" t="s">
        <v>228</v>
      </c>
      <c r="B142" s="15" t="s">
        <v>229</v>
      </c>
      <c r="C142" s="15" t="s">
        <v>166</v>
      </c>
      <c r="D142" s="84" t="s">
        <v>230</v>
      </c>
      <c r="E142" s="406">
        <f t="shared" si="41"/>
        <v>0</v>
      </c>
      <c r="F142" s="406"/>
      <c r="G142" s="534"/>
      <c r="H142" s="534"/>
      <c r="I142" s="534"/>
      <c r="J142" s="408">
        <f t="shared" si="42"/>
        <v>0</v>
      </c>
      <c r="K142" s="408"/>
      <c r="L142" s="534"/>
      <c r="M142" s="534"/>
      <c r="N142" s="534"/>
      <c r="O142" s="408"/>
      <c r="P142" s="534"/>
      <c r="Q142" s="534"/>
      <c r="R142" s="274">
        <f t="shared" si="5"/>
        <v>0</v>
      </c>
    </row>
    <row r="143" spans="1:20" s="269" customFormat="1" ht="22.5" hidden="1" customHeight="1" x14ac:dyDescent="0.3">
      <c r="A143" s="15" t="s">
        <v>231</v>
      </c>
      <c r="B143" s="15" t="s">
        <v>178</v>
      </c>
      <c r="C143" s="8" t="s">
        <v>166</v>
      </c>
      <c r="D143" s="10" t="s">
        <v>179</v>
      </c>
      <c r="E143" s="406">
        <f t="shared" si="41"/>
        <v>0</v>
      </c>
      <c r="F143" s="406"/>
      <c r="G143" s="534"/>
      <c r="H143" s="534"/>
      <c r="I143" s="534"/>
      <c r="J143" s="408">
        <f t="shared" si="42"/>
        <v>0</v>
      </c>
      <c r="K143" s="408"/>
      <c r="L143" s="534"/>
      <c r="M143" s="534"/>
      <c r="N143" s="534"/>
      <c r="O143" s="408"/>
      <c r="P143" s="534"/>
      <c r="Q143" s="534"/>
      <c r="R143" s="274">
        <f t="shared" si="5"/>
        <v>0</v>
      </c>
    </row>
    <row r="144" spans="1:20" s="2" customFormat="1" ht="39" hidden="1" customHeight="1" x14ac:dyDescent="0.3">
      <c r="A144" s="17" t="s">
        <v>39</v>
      </c>
      <c r="B144" s="17" t="s">
        <v>40</v>
      </c>
      <c r="C144" s="17" t="s">
        <v>16</v>
      </c>
      <c r="D144" s="18" t="s">
        <v>41</v>
      </c>
      <c r="E144" s="406">
        <f t="shared" si="41"/>
        <v>0</v>
      </c>
      <c r="F144" s="406"/>
      <c r="G144" s="534"/>
      <c r="H144" s="534"/>
      <c r="I144" s="534"/>
      <c r="J144" s="408">
        <f t="shared" si="42"/>
        <v>0</v>
      </c>
      <c r="K144" s="408"/>
      <c r="L144" s="549"/>
      <c r="M144" s="549"/>
      <c r="N144" s="549"/>
      <c r="O144" s="408"/>
      <c r="P144" s="549"/>
      <c r="Q144" s="534"/>
      <c r="R144" s="274">
        <f t="shared" si="5"/>
        <v>0</v>
      </c>
    </row>
    <row r="145" spans="1:20" s="2" customFormat="1" ht="31.5" hidden="1" customHeight="1" x14ac:dyDescent="0.3">
      <c r="A145" s="7" t="s">
        <v>232</v>
      </c>
      <c r="B145" s="8" t="s">
        <v>50</v>
      </c>
      <c r="C145" s="8" t="s">
        <v>16</v>
      </c>
      <c r="D145" s="9" t="s">
        <v>51</v>
      </c>
      <c r="E145" s="406">
        <f>SUM(F145,I145)</f>
        <v>0</v>
      </c>
      <c r="F145" s="406"/>
      <c r="G145" s="534"/>
      <c r="H145" s="534"/>
      <c r="I145" s="534"/>
      <c r="J145" s="408">
        <f t="shared" si="42"/>
        <v>0</v>
      </c>
      <c r="K145" s="406"/>
      <c r="L145" s="549"/>
      <c r="M145" s="549"/>
      <c r="N145" s="549"/>
      <c r="O145" s="406"/>
      <c r="P145" s="549"/>
      <c r="Q145" s="534"/>
      <c r="R145" s="274">
        <f t="shared" si="5"/>
        <v>0</v>
      </c>
    </row>
    <row r="146" spans="1:20" s="2" customFormat="1" ht="36.75" hidden="1" customHeight="1" x14ac:dyDescent="0.3">
      <c r="A146" s="8" t="s">
        <v>42</v>
      </c>
      <c r="B146" s="8" t="s">
        <v>43</v>
      </c>
      <c r="C146" s="8" t="s">
        <v>16</v>
      </c>
      <c r="D146" s="9" t="s">
        <v>44</v>
      </c>
      <c r="E146" s="406">
        <f>SUM(F146,I146)</f>
        <v>0</v>
      </c>
      <c r="F146" s="406"/>
      <c r="G146" s="408"/>
      <c r="H146" s="408"/>
      <c r="I146" s="408"/>
      <c r="J146" s="408">
        <f t="shared" si="42"/>
        <v>0</v>
      </c>
      <c r="K146" s="406"/>
      <c r="L146" s="533"/>
      <c r="M146" s="533"/>
      <c r="N146" s="533"/>
      <c r="O146" s="406"/>
      <c r="P146" s="534"/>
      <c r="Q146" s="533"/>
      <c r="R146" s="274">
        <f t="shared" si="5"/>
        <v>0</v>
      </c>
    </row>
    <row r="147" spans="1:20" s="275" customFormat="1" ht="51" hidden="1" customHeight="1" x14ac:dyDescent="0.3">
      <c r="A147" s="271" t="s">
        <v>233</v>
      </c>
      <c r="B147" s="271" t="s">
        <v>189</v>
      </c>
      <c r="C147" s="272" t="s">
        <v>190</v>
      </c>
      <c r="D147" s="273" t="s">
        <v>191</v>
      </c>
      <c r="E147" s="524">
        <f t="shared" si="41"/>
        <v>0</v>
      </c>
      <c r="F147" s="524"/>
      <c r="G147" s="535"/>
      <c r="H147" s="535"/>
      <c r="I147" s="535"/>
      <c r="J147" s="523"/>
      <c r="K147" s="523"/>
      <c r="L147" s="550"/>
      <c r="M147" s="550"/>
      <c r="N147" s="550"/>
      <c r="O147" s="523"/>
      <c r="P147" s="550"/>
      <c r="Q147" s="535"/>
      <c r="R147" s="274">
        <f t="shared" si="5"/>
        <v>0</v>
      </c>
    </row>
    <row r="148" spans="1:20" s="2" customFormat="1" ht="24.75" hidden="1" customHeight="1" x14ac:dyDescent="0.3">
      <c r="A148" s="17" t="s">
        <v>234</v>
      </c>
      <c r="B148" s="8" t="s">
        <v>28</v>
      </c>
      <c r="C148" s="8" t="s">
        <v>29</v>
      </c>
      <c r="D148" s="127" t="s">
        <v>30</v>
      </c>
      <c r="E148" s="406">
        <f t="shared" si="41"/>
        <v>0</v>
      </c>
      <c r="F148" s="406"/>
      <c r="G148" s="408"/>
      <c r="H148" s="408"/>
      <c r="I148" s="408"/>
      <c r="J148" s="406"/>
      <c r="K148" s="406"/>
      <c r="L148" s="408"/>
      <c r="M148" s="408"/>
      <c r="N148" s="408"/>
      <c r="O148" s="406"/>
      <c r="P148" s="408"/>
      <c r="Q148" s="408"/>
      <c r="R148" s="274">
        <f t="shared" si="5"/>
        <v>0</v>
      </c>
    </row>
    <row r="149" spans="1:20" s="2" customFormat="1" ht="35.25" hidden="1" customHeight="1" x14ac:dyDescent="0.3">
      <c r="A149" s="8" t="s">
        <v>45</v>
      </c>
      <c r="B149" s="8" t="s">
        <v>26</v>
      </c>
      <c r="C149" s="8" t="s">
        <v>16</v>
      </c>
      <c r="D149" s="9" t="s">
        <v>27</v>
      </c>
      <c r="E149" s="406">
        <f>SUM(F149,I149)</f>
        <v>0</v>
      </c>
      <c r="F149" s="406"/>
      <c r="G149" s="408"/>
      <c r="H149" s="408"/>
      <c r="I149" s="408"/>
      <c r="J149" s="406">
        <f>SUM(L149,O149)</f>
        <v>0</v>
      </c>
      <c r="K149" s="406"/>
      <c r="L149" s="533"/>
      <c r="M149" s="533"/>
      <c r="N149" s="533"/>
      <c r="O149" s="406"/>
      <c r="P149" s="534"/>
      <c r="Q149" s="533"/>
      <c r="R149" s="274">
        <f t="shared" si="5"/>
        <v>0</v>
      </c>
    </row>
    <row r="150" spans="1:20" s="2" customFormat="1" ht="55.5" customHeight="1" x14ac:dyDescent="0.3">
      <c r="A150" s="5" t="s">
        <v>81</v>
      </c>
      <c r="B150" s="257"/>
      <c r="C150" s="257"/>
      <c r="D150" s="29" t="s">
        <v>82</v>
      </c>
      <c r="E150" s="340">
        <f>SUM(E151)</f>
        <v>0</v>
      </c>
      <c r="F150" s="340">
        <f t="shared" ref="F150:Q150" si="43">SUM(F151)</f>
        <v>0</v>
      </c>
      <c r="G150" s="340">
        <f t="shared" si="43"/>
        <v>0</v>
      </c>
      <c r="H150" s="340">
        <f t="shared" si="43"/>
        <v>0</v>
      </c>
      <c r="I150" s="340">
        <f t="shared" si="43"/>
        <v>0</v>
      </c>
      <c r="J150" s="340">
        <f t="shared" si="43"/>
        <v>610000</v>
      </c>
      <c r="K150" s="340">
        <f t="shared" si="43"/>
        <v>610000</v>
      </c>
      <c r="L150" s="340">
        <f t="shared" si="43"/>
        <v>610000</v>
      </c>
      <c r="M150" s="340">
        <f t="shared" si="43"/>
        <v>0</v>
      </c>
      <c r="N150" s="340">
        <f t="shared" si="43"/>
        <v>0</v>
      </c>
      <c r="O150" s="340">
        <f t="shared" si="43"/>
        <v>0</v>
      </c>
      <c r="P150" s="340">
        <f t="shared" si="43"/>
        <v>0</v>
      </c>
      <c r="Q150" s="340">
        <f t="shared" si="43"/>
        <v>0</v>
      </c>
      <c r="R150" s="340">
        <f t="shared" ref="R150:R156" si="44">SUM(J150,E150)</f>
        <v>610000</v>
      </c>
      <c r="T150" s="52">
        <f t="shared" ref="T150:T151" si="45">SUM(E150,J150)</f>
        <v>610000</v>
      </c>
    </row>
    <row r="151" spans="1:20" s="2" customFormat="1" ht="57" customHeight="1" x14ac:dyDescent="0.3">
      <c r="A151" s="5" t="s">
        <v>83</v>
      </c>
      <c r="B151" s="257"/>
      <c r="C151" s="257"/>
      <c r="D151" s="29" t="s">
        <v>82</v>
      </c>
      <c r="E151" s="340">
        <f>SUM(E152:E153)</f>
        <v>0</v>
      </c>
      <c r="F151" s="340">
        <f t="shared" ref="F151:R151" si="46">SUM(F152:F153)</f>
        <v>0</v>
      </c>
      <c r="G151" s="340">
        <f t="shared" si="46"/>
        <v>0</v>
      </c>
      <c r="H151" s="340">
        <f t="shared" si="46"/>
        <v>0</v>
      </c>
      <c r="I151" s="340">
        <f t="shared" si="46"/>
        <v>0</v>
      </c>
      <c r="J151" s="340">
        <f t="shared" si="46"/>
        <v>610000</v>
      </c>
      <c r="K151" s="340">
        <f t="shared" si="46"/>
        <v>610000</v>
      </c>
      <c r="L151" s="340">
        <f t="shared" si="46"/>
        <v>610000</v>
      </c>
      <c r="M151" s="340">
        <f t="shared" si="46"/>
        <v>0</v>
      </c>
      <c r="N151" s="340">
        <f t="shared" si="46"/>
        <v>0</v>
      </c>
      <c r="O151" s="340">
        <f t="shared" si="46"/>
        <v>0</v>
      </c>
      <c r="P151" s="340">
        <f t="shared" si="46"/>
        <v>0</v>
      </c>
      <c r="Q151" s="340">
        <f t="shared" si="46"/>
        <v>0</v>
      </c>
      <c r="R151" s="340">
        <f t="shared" si="46"/>
        <v>610000</v>
      </c>
      <c r="T151" s="52">
        <f t="shared" si="45"/>
        <v>610000</v>
      </c>
    </row>
    <row r="152" spans="1:20" s="2" customFormat="1" ht="54" hidden="1" customHeight="1" x14ac:dyDescent="0.3">
      <c r="A152" s="22" t="s">
        <v>84</v>
      </c>
      <c r="B152" s="22" t="s">
        <v>63</v>
      </c>
      <c r="C152" s="8" t="s">
        <v>64</v>
      </c>
      <c r="D152" s="260" t="s">
        <v>85</v>
      </c>
      <c r="E152" s="405">
        <f>SUM(F152,I152)</f>
        <v>0</v>
      </c>
      <c r="F152" s="274"/>
      <c r="G152" s="274"/>
      <c r="H152" s="274"/>
      <c r="I152" s="274"/>
      <c r="J152" s="406">
        <f>SUM(L152,O152)</f>
        <v>0</v>
      </c>
      <c r="K152" s="274"/>
      <c r="L152" s="274"/>
      <c r="M152" s="274"/>
      <c r="N152" s="274"/>
      <c r="O152" s="274"/>
      <c r="P152" s="274"/>
      <c r="Q152" s="274"/>
      <c r="R152" s="405">
        <f t="shared" si="44"/>
        <v>0</v>
      </c>
    </row>
    <row r="153" spans="1:20" s="2" customFormat="1" ht="56.25" customHeight="1" x14ac:dyDescent="0.3">
      <c r="A153" s="22" t="s">
        <v>624</v>
      </c>
      <c r="B153" s="22" t="s">
        <v>26</v>
      </c>
      <c r="C153" s="8" t="s">
        <v>16</v>
      </c>
      <c r="D153" s="470" t="s">
        <v>27</v>
      </c>
      <c r="E153" s="405"/>
      <c r="F153" s="274"/>
      <c r="G153" s="274"/>
      <c r="H153" s="274"/>
      <c r="I153" s="274"/>
      <c r="J153" s="406">
        <f>SUM(L153,O153)</f>
        <v>610000</v>
      </c>
      <c r="K153" s="274">
        <v>610000</v>
      </c>
      <c r="L153" s="274">
        <v>610000</v>
      </c>
      <c r="M153" s="274"/>
      <c r="N153" s="274"/>
      <c r="O153" s="274"/>
      <c r="P153" s="274"/>
      <c r="Q153" s="274"/>
      <c r="R153" s="405">
        <f t="shared" si="44"/>
        <v>610000</v>
      </c>
    </row>
    <row r="154" spans="1:20" s="2" customFormat="1" ht="53.25" hidden="1" customHeight="1" x14ac:dyDescent="0.3">
      <c r="A154" s="5" t="s">
        <v>425</v>
      </c>
      <c r="B154" s="257"/>
      <c r="C154" s="257"/>
      <c r="D154" s="29" t="s">
        <v>87</v>
      </c>
      <c r="E154" s="340">
        <f>SUM(E155)</f>
        <v>0</v>
      </c>
      <c r="F154" s="340">
        <f t="shared" ref="F154:Q155" si="47">SUM(F155)</f>
        <v>0</v>
      </c>
      <c r="G154" s="340">
        <f t="shared" si="47"/>
        <v>0</v>
      </c>
      <c r="H154" s="340">
        <f t="shared" si="47"/>
        <v>0</v>
      </c>
      <c r="I154" s="340">
        <f t="shared" si="47"/>
        <v>0</v>
      </c>
      <c r="J154" s="340">
        <f t="shared" si="47"/>
        <v>0</v>
      </c>
      <c r="K154" s="340">
        <f t="shared" si="47"/>
        <v>0</v>
      </c>
      <c r="L154" s="340">
        <f t="shared" si="47"/>
        <v>0</v>
      </c>
      <c r="M154" s="340">
        <f t="shared" si="47"/>
        <v>0</v>
      </c>
      <c r="N154" s="340">
        <f t="shared" si="47"/>
        <v>0</v>
      </c>
      <c r="O154" s="340">
        <f t="shared" si="47"/>
        <v>0</v>
      </c>
      <c r="P154" s="340">
        <f t="shared" si="47"/>
        <v>0</v>
      </c>
      <c r="Q154" s="340">
        <f t="shared" si="47"/>
        <v>0</v>
      </c>
      <c r="R154" s="340">
        <f t="shared" si="44"/>
        <v>0</v>
      </c>
      <c r="T154" s="52">
        <f t="shared" ref="T154:T155" si="48">SUM(E154,J154)</f>
        <v>0</v>
      </c>
    </row>
    <row r="155" spans="1:20" s="2" customFormat="1" ht="60" hidden="1" customHeight="1" x14ac:dyDescent="0.3">
      <c r="A155" s="5" t="s">
        <v>426</v>
      </c>
      <c r="B155" s="257"/>
      <c r="C155" s="257"/>
      <c r="D155" s="29" t="s">
        <v>87</v>
      </c>
      <c r="E155" s="340">
        <f>SUM(E156)</f>
        <v>0</v>
      </c>
      <c r="F155" s="340">
        <f t="shared" si="47"/>
        <v>0</v>
      </c>
      <c r="G155" s="340">
        <f t="shared" si="47"/>
        <v>0</v>
      </c>
      <c r="H155" s="340">
        <f t="shared" si="47"/>
        <v>0</v>
      </c>
      <c r="I155" s="340">
        <f t="shared" si="47"/>
        <v>0</v>
      </c>
      <c r="J155" s="340">
        <f t="shared" si="47"/>
        <v>0</v>
      </c>
      <c r="K155" s="340">
        <f t="shared" si="47"/>
        <v>0</v>
      </c>
      <c r="L155" s="340">
        <f t="shared" si="47"/>
        <v>0</v>
      </c>
      <c r="M155" s="340">
        <f t="shared" si="47"/>
        <v>0</v>
      </c>
      <c r="N155" s="340">
        <f t="shared" si="47"/>
        <v>0</v>
      </c>
      <c r="O155" s="340">
        <f t="shared" si="47"/>
        <v>0</v>
      </c>
      <c r="P155" s="340">
        <f t="shared" si="47"/>
        <v>0</v>
      </c>
      <c r="Q155" s="340">
        <f t="shared" si="47"/>
        <v>0</v>
      </c>
      <c r="R155" s="340">
        <f t="shared" si="44"/>
        <v>0</v>
      </c>
      <c r="T155" s="52">
        <f t="shared" si="48"/>
        <v>0</v>
      </c>
    </row>
    <row r="156" spans="1:20" s="2" customFormat="1" ht="8.25" hidden="1" customHeight="1" x14ac:dyDescent="0.3">
      <c r="A156" s="266" t="s">
        <v>427</v>
      </c>
      <c r="B156" s="266" t="s">
        <v>63</v>
      </c>
      <c r="C156" s="266" t="s">
        <v>64</v>
      </c>
      <c r="D156" s="260" t="s">
        <v>85</v>
      </c>
      <c r="E156" s="405">
        <f>SUM(F156,I156)</f>
        <v>0</v>
      </c>
      <c r="F156" s="274"/>
      <c r="G156" s="274"/>
      <c r="H156" s="274"/>
      <c r="I156" s="274"/>
      <c r="J156" s="406">
        <f>SUM(L156,O156)</f>
        <v>0</v>
      </c>
      <c r="K156" s="274"/>
      <c r="L156" s="274"/>
      <c r="M156" s="274"/>
      <c r="N156" s="274"/>
      <c r="O156" s="274"/>
      <c r="P156" s="274"/>
      <c r="Q156" s="274"/>
      <c r="R156" s="405">
        <f t="shared" si="44"/>
        <v>0</v>
      </c>
    </row>
    <row r="157" spans="1:20" s="2" customFormat="1" ht="61.5" customHeight="1" x14ac:dyDescent="0.3">
      <c r="A157" s="5" t="s">
        <v>314</v>
      </c>
      <c r="B157" s="276"/>
      <c r="C157" s="276"/>
      <c r="D157" s="29" t="s">
        <v>89</v>
      </c>
      <c r="E157" s="340">
        <f>SUM(E158)</f>
        <v>2129349.87</v>
      </c>
      <c r="F157" s="340">
        <f t="shared" ref="F157:Q157" si="49">SUM(F158)</f>
        <v>2129349.87</v>
      </c>
      <c r="G157" s="340">
        <f t="shared" si="49"/>
        <v>0</v>
      </c>
      <c r="H157" s="340">
        <f t="shared" si="49"/>
        <v>0</v>
      </c>
      <c r="I157" s="340">
        <f t="shared" si="49"/>
        <v>0</v>
      </c>
      <c r="J157" s="340">
        <f t="shared" si="49"/>
        <v>1363239</v>
      </c>
      <c r="K157" s="340">
        <f t="shared" si="49"/>
        <v>1363239</v>
      </c>
      <c r="L157" s="340">
        <f t="shared" si="49"/>
        <v>0</v>
      </c>
      <c r="M157" s="340">
        <f t="shared" si="49"/>
        <v>0</v>
      </c>
      <c r="N157" s="340">
        <f t="shared" si="49"/>
        <v>0</v>
      </c>
      <c r="O157" s="340">
        <f t="shared" si="49"/>
        <v>1363239</v>
      </c>
      <c r="P157" s="551">
        <f t="shared" si="49"/>
        <v>0</v>
      </c>
      <c r="Q157" s="551">
        <f t="shared" si="49"/>
        <v>0</v>
      </c>
      <c r="R157" s="340">
        <f>SUM(J157,E157)</f>
        <v>3492588.87</v>
      </c>
      <c r="T157" s="52">
        <f t="shared" ref="T157:T158" si="50">SUM(E157,J157)</f>
        <v>3492588.87</v>
      </c>
    </row>
    <row r="158" spans="1:20" s="2" customFormat="1" ht="60" customHeight="1" x14ac:dyDescent="0.3">
      <c r="A158" s="5" t="s">
        <v>315</v>
      </c>
      <c r="B158" s="276"/>
      <c r="C158" s="276"/>
      <c r="D158" s="29" t="s">
        <v>89</v>
      </c>
      <c r="E158" s="340">
        <f>SUM(E159:E165,E167,E169)</f>
        <v>2129349.87</v>
      </c>
      <c r="F158" s="340">
        <f t="shared" ref="F158:R158" si="51">SUM(F159:F165,F167,F169)</f>
        <v>2129349.87</v>
      </c>
      <c r="G158" s="340">
        <f t="shared" si="51"/>
        <v>0</v>
      </c>
      <c r="H158" s="340">
        <f t="shared" si="51"/>
        <v>0</v>
      </c>
      <c r="I158" s="340">
        <f t="shared" si="51"/>
        <v>0</v>
      </c>
      <c r="J158" s="340">
        <f t="shared" si="51"/>
        <v>1363239</v>
      </c>
      <c r="K158" s="340">
        <f t="shared" si="51"/>
        <v>1363239</v>
      </c>
      <c r="L158" s="340">
        <f t="shared" si="51"/>
        <v>0</v>
      </c>
      <c r="M158" s="340">
        <f t="shared" si="51"/>
        <v>0</v>
      </c>
      <c r="N158" s="340">
        <f t="shared" si="51"/>
        <v>0</v>
      </c>
      <c r="O158" s="340">
        <f t="shared" si="51"/>
        <v>1363239</v>
      </c>
      <c r="P158" s="340">
        <f t="shared" si="51"/>
        <v>0</v>
      </c>
      <c r="Q158" s="340">
        <f t="shared" si="51"/>
        <v>0</v>
      </c>
      <c r="R158" s="340">
        <f t="shared" si="51"/>
        <v>3492588.87</v>
      </c>
      <c r="T158" s="52">
        <f t="shared" si="50"/>
        <v>3492588.87</v>
      </c>
    </row>
    <row r="159" spans="1:20" s="2" customFormat="1" ht="59.25" customHeight="1" x14ac:dyDescent="0.3">
      <c r="A159" s="22" t="s">
        <v>303</v>
      </c>
      <c r="B159" s="22" t="s">
        <v>63</v>
      </c>
      <c r="C159" s="22" t="s">
        <v>64</v>
      </c>
      <c r="D159" s="208" t="s">
        <v>85</v>
      </c>
      <c r="E159" s="405">
        <f>SUM(F159,I159)</f>
        <v>17000</v>
      </c>
      <c r="F159" s="274">
        <v>17000</v>
      </c>
      <c r="G159" s="405"/>
      <c r="H159" s="510"/>
      <c r="I159" s="510"/>
      <c r="J159" s="406">
        <f>SUM(L159,O159)</f>
        <v>0</v>
      </c>
      <c r="K159" s="548"/>
      <c r="L159" s="510"/>
      <c r="M159" s="510"/>
      <c r="N159" s="510"/>
      <c r="O159" s="510"/>
      <c r="P159" s="510"/>
      <c r="Q159" s="510"/>
      <c r="R159" s="405">
        <f>SUM(J159,E159)</f>
        <v>17000</v>
      </c>
    </row>
    <row r="160" spans="1:20" s="2" customFormat="1" ht="59.25" customHeight="1" x14ac:dyDescent="0.3">
      <c r="A160" s="22" t="s">
        <v>625</v>
      </c>
      <c r="B160" s="96">
        <v>3031</v>
      </c>
      <c r="C160" s="96">
        <v>1030</v>
      </c>
      <c r="D160" s="92" t="s">
        <v>412</v>
      </c>
      <c r="E160" s="405">
        <f t="shared" ref="E160:E169" si="52">SUM(F160,I160)</f>
        <v>85573.58</v>
      </c>
      <c r="F160" s="274">
        <v>85573.58</v>
      </c>
      <c r="G160" s="405"/>
      <c r="H160" s="510"/>
      <c r="I160" s="510"/>
      <c r="J160" s="406">
        <f t="shared" ref="J160:J169" si="53">SUM(L160,O160)</f>
        <v>0</v>
      </c>
      <c r="K160" s="548"/>
      <c r="L160" s="510"/>
      <c r="M160" s="510"/>
      <c r="N160" s="510"/>
      <c r="O160" s="510"/>
      <c r="P160" s="510"/>
      <c r="Q160" s="510"/>
      <c r="R160" s="405">
        <f t="shared" ref="R160:R170" si="54">SUM(J160,E160)</f>
        <v>85573.58</v>
      </c>
    </row>
    <row r="161" spans="1:221" s="2" customFormat="1" ht="38.25" customHeight="1" x14ac:dyDescent="0.3">
      <c r="A161" s="22" t="s">
        <v>626</v>
      </c>
      <c r="B161" s="96">
        <v>3032</v>
      </c>
      <c r="C161" s="263">
        <v>1070</v>
      </c>
      <c r="D161" s="92" t="s">
        <v>417</v>
      </c>
      <c r="E161" s="405">
        <f t="shared" si="52"/>
        <v>36056.29</v>
      </c>
      <c r="F161" s="274">
        <v>36056.29</v>
      </c>
      <c r="G161" s="405"/>
      <c r="H161" s="510"/>
      <c r="I161" s="510"/>
      <c r="J161" s="406">
        <f t="shared" si="53"/>
        <v>0</v>
      </c>
      <c r="K161" s="548"/>
      <c r="L161" s="510"/>
      <c r="M161" s="510"/>
      <c r="N161" s="510"/>
      <c r="O161" s="510"/>
      <c r="P161" s="510"/>
      <c r="Q161" s="510"/>
      <c r="R161" s="405">
        <f t="shared" si="54"/>
        <v>36056.29</v>
      </c>
    </row>
    <row r="162" spans="1:221" s="2" customFormat="1" ht="59.25" customHeight="1" x14ac:dyDescent="0.3">
      <c r="A162" s="22" t="s">
        <v>627</v>
      </c>
      <c r="B162" s="96">
        <v>3033</v>
      </c>
      <c r="C162" s="263">
        <v>1070</v>
      </c>
      <c r="D162" s="92" t="s">
        <v>420</v>
      </c>
      <c r="E162" s="405">
        <f t="shared" si="52"/>
        <v>308305</v>
      </c>
      <c r="F162" s="274">
        <v>308305</v>
      </c>
      <c r="G162" s="405"/>
      <c r="H162" s="510"/>
      <c r="I162" s="510"/>
      <c r="J162" s="406">
        <f t="shared" si="53"/>
        <v>0</v>
      </c>
      <c r="K162" s="548"/>
      <c r="L162" s="510"/>
      <c r="M162" s="510"/>
      <c r="N162" s="510"/>
      <c r="O162" s="510"/>
      <c r="P162" s="510"/>
      <c r="Q162" s="510"/>
      <c r="R162" s="405">
        <f t="shared" si="54"/>
        <v>308305</v>
      </c>
    </row>
    <row r="163" spans="1:221" s="2" customFormat="1" ht="136.5" customHeight="1" x14ac:dyDescent="0.3">
      <c r="A163" s="22" t="s">
        <v>628</v>
      </c>
      <c r="B163" s="22" t="s">
        <v>261</v>
      </c>
      <c r="C163" s="22" t="s">
        <v>221</v>
      </c>
      <c r="D163" s="208" t="s">
        <v>262</v>
      </c>
      <c r="E163" s="405">
        <f t="shared" si="52"/>
        <v>119100</v>
      </c>
      <c r="F163" s="274">
        <v>119100</v>
      </c>
      <c r="G163" s="405"/>
      <c r="H163" s="510"/>
      <c r="I163" s="510"/>
      <c r="J163" s="406">
        <f t="shared" si="53"/>
        <v>0</v>
      </c>
      <c r="K163" s="548"/>
      <c r="L163" s="510"/>
      <c r="M163" s="510"/>
      <c r="N163" s="510"/>
      <c r="O163" s="510"/>
      <c r="P163" s="510"/>
      <c r="Q163" s="510"/>
      <c r="R163" s="405">
        <f t="shared" si="54"/>
        <v>119100</v>
      </c>
    </row>
    <row r="164" spans="1:221" s="2" customFormat="1" ht="77.25" customHeight="1" x14ac:dyDescent="0.3">
      <c r="A164" s="22" t="s">
        <v>629</v>
      </c>
      <c r="B164" s="98" t="s">
        <v>264</v>
      </c>
      <c r="C164" s="22" t="s">
        <v>265</v>
      </c>
      <c r="D164" s="99" t="s">
        <v>266</v>
      </c>
      <c r="E164" s="405">
        <f t="shared" si="52"/>
        <v>60215</v>
      </c>
      <c r="F164" s="274">
        <v>60215</v>
      </c>
      <c r="G164" s="405"/>
      <c r="H164" s="510"/>
      <c r="I164" s="510"/>
      <c r="J164" s="406">
        <f t="shared" si="53"/>
        <v>0</v>
      </c>
      <c r="K164" s="548"/>
      <c r="L164" s="510"/>
      <c r="M164" s="510"/>
      <c r="N164" s="510"/>
      <c r="O164" s="510"/>
      <c r="P164" s="510"/>
      <c r="Q164" s="510"/>
      <c r="R164" s="405">
        <f t="shared" si="54"/>
        <v>60215</v>
      </c>
    </row>
    <row r="165" spans="1:221" s="573" customFormat="1" ht="299.25" customHeight="1" x14ac:dyDescent="0.2">
      <c r="A165" s="266" t="s">
        <v>687</v>
      </c>
      <c r="B165" s="266" t="s">
        <v>634</v>
      </c>
      <c r="C165" s="266" t="s">
        <v>594</v>
      </c>
      <c r="D165" s="490" t="s">
        <v>635</v>
      </c>
      <c r="E165" s="569">
        <f t="shared" si="52"/>
        <v>0</v>
      </c>
      <c r="F165" s="570"/>
      <c r="G165" s="569"/>
      <c r="H165" s="571"/>
      <c r="I165" s="571"/>
      <c r="J165" s="572">
        <f t="shared" si="53"/>
        <v>534479</v>
      </c>
      <c r="K165" s="569">
        <v>534479</v>
      </c>
      <c r="L165" s="571"/>
      <c r="M165" s="571"/>
      <c r="N165" s="571"/>
      <c r="O165" s="569">
        <v>534479</v>
      </c>
      <c r="P165" s="571"/>
      <c r="Q165" s="571"/>
      <c r="R165" s="569">
        <f t="shared" si="54"/>
        <v>534479</v>
      </c>
    </row>
    <row r="166" spans="1:221" s="275" customFormat="1" ht="53.25" customHeight="1" x14ac:dyDescent="0.3">
      <c r="A166" s="264"/>
      <c r="B166" s="574"/>
      <c r="C166" s="264"/>
      <c r="D166" s="575" t="s">
        <v>636</v>
      </c>
      <c r="E166" s="410">
        <f t="shared" si="52"/>
        <v>0</v>
      </c>
      <c r="F166" s="510"/>
      <c r="G166" s="410"/>
      <c r="H166" s="510"/>
      <c r="I166" s="510"/>
      <c r="J166" s="524">
        <f t="shared" si="53"/>
        <v>534479</v>
      </c>
      <c r="K166" s="410">
        <v>534479</v>
      </c>
      <c r="L166" s="510"/>
      <c r="M166" s="510"/>
      <c r="N166" s="510"/>
      <c r="O166" s="410">
        <v>534479</v>
      </c>
      <c r="P166" s="510"/>
      <c r="Q166" s="510"/>
      <c r="R166" s="410">
        <f t="shared" si="54"/>
        <v>534479</v>
      </c>
    </row>
    <row r="167" spans="1:221" s="573" customFormat="1" ht="318.75" customHeight="1" x14ac:dyDescent="0.2">
      <c r="A167" s="266" t="s">
        <v>631</v>
      </c>
      <c r="B167" s="576" t="s">
        <v>633</v>
      </c>
      <c r="C167" s="266" t="s">
        <v>594</v>
      </c>
      <c r="D167" s="577" t="s">
        <v>632</v>
      </c>
      <c r="E167" s="569">
        <f t="shared" si="52"/>
        <v>0</v>
      </c>
      <c r="F167" s="570"/>
      <c r="G167" s="569"/>
      <c r="H167" s="571"/>
      <c r="I167" s="571"/>
      <c r="J167" s="572">
        <f t="shared" si="53"/>
        <v>828760</v>
      </c>
      <c r="K167" s="569">
        <v>828760</v>
      </c>
      <c r="L167" s="571"/>
      <c r="M167" s="571"/>
      <c r="N167" s="571"/>
      <c r="O167" s="569">
        <v>828760</v>
      </c>
      <c r="P167" s="571"/>
      <c r="Q167" s="571"/>
      <c r="R167" s="569">
        <f t="shared" si="54"/>
        <v>828760</v>
      </c>
    </row>
    <row r="168" spans="1:221" s="2" customFormat="1" ht="52.5" customHeight="1" x14ac:dyDescent="0.3">
      <c r="A168" s="22"/>
      <c r="B168" s="22"/>
      <c r="C168" s="22"/>
      <c r="D168" s="575" t="s">
        <v>636</v>
      </c>
      <c r="E168" s="410">
        <f t="shared" ref="E168" si="55">SUM(F168,I168)</f>
        <v>0</v>
      </c>
      <c r="F168" s="274"/>
      <c r="G168" s="405"/>
      <c r="H168" s="510"/>
      <c r="I168" s="510"/>
      <c r="J168" s="524">
        <f t="shared" si="53"/>
        <v>828760</v>
      </c>
      <c r="K168" s="410">
        <v>828760</v>
      </c>
      <c r="L168" s="510"/>
      <c r="M168" s="510"/>
      <c r="N168" s="510"/>
      <c r="O168" s="510">
        <v>828760</v>
      </c>
      <c r="P168" s="510"/>
      <c r="Q168" s="510"/>
      <c r="R168" s="405">
        <f t="shared" si="54"/>
        <v>828760</v>
      </c>
    </row>
    <row r="169" spans="1:221" s="2" customFormat="1" ht="39.75" customHeight="1" x14ac:dyDescent="0.3">
      <c r="A169" s="22" t="s">
        <v>630</v>
      </c>
      <c r="B169" s="97" t="s">
        <v>149</v>
      </c>
      <c r="C169" s="22" t="s">
        <v>150</v>
      </c>
      <c r="D169" s="99" t="s">
        <v>151</v>
      </c>
      <c r="E169" s="405">
        <f t="shared" si="52"/>
        <v>1503100</v>
      </c>
      <c r="F169" s="274">
        <v>1503100</v>
      </c>
      <c r="G169" s="405"/>
      <c r="H169" s="510"/>
      <c r="I169" s="510"/>
      <c r="J169" s="406">
        <f t="shared" si="53"/>
        <v>0</v>
      </c>
      <c r="K169" s="548"/>
      <c r="L169" s="510"/>
      <c r="M169" s="510"/>
      <c r="N169" s="510"/>
      <c r="O169" s="510"/>
      <c r="P169" s="510"/>
      <c r="Q169" s="510"/>
      <c r="R169" s="405">
        <f t="shared" si="54"/>
        <v>1503100</v>
      </c>
    </row>
    <row r="170" spans="1:221" s="2" customFormat="1" ht="39.75" hidden="1" customHeight="1" x14ac:dyDescent="0.3">
      <c r="A170" s="22" t="s">
        <v>577</v>
      </c>
      <c r="B170" s="22" t="s">
        <v>576</v>
      </c>
      <c r="C170" s="22" t="s">
        <v>19</v>
      </c>
      <c r="D170" s="208" t="s">
        <v>575</v>
      </c>
      <c r="E170" s="405"/>
      <c r="F170" s="274"/>
      <c r="G170" s="405"/>
      <c r="H170" s="510"/>
      <c r="I170" s="510"/>
      <c r="J170" s="406">
        <f>SUM(L170,O170)</f>
        <v>0</v>
      </c>
      <c r="K170" s="405"/>
      <c r="L170" s="510"/>
      <c r="M170" s="510"/>
      <c r="N170" s="510"/>
      <c r="O170" s="405"/>
      <c r="P170" s="510"/>
      <c r="Q170" s="510"/>
      <c r="R170" s="405">
        <f t="shared" si="54"/>
        <v>0</v>
      </c>
    </row>
    <row r="171" spans="1:221" s="420" customFormat="1" ht="42.75" hidden="1" customHeight="1" x14ac:dyDescent="0.3">
      <c r="A171" s="416" t="s">
        <v>78</v>
      </c>
      <c r="B171" s="417"/>
      <c r="C171" s="417"/>
      <c r="D171" s="418" t="s">
        <v>79</v>
      </c>
      <c r="E171" s="419">
        <f>SUM(E172)</f>
        <v>0</v>
      </c>
      <c r="F171" s="552">
        <f t="shared" ref="F171:Q171" si="56">SUM(F172)</f>
        <v>0</v>
      </c>
      <c r="G171" s="552">
        <f t="shared" si="56"/>
        <v>0</v>
      </c>
      <c r="H171" s="552">
        <f t="shared" si="56"/>
        <v>0</v>
      </c>
      <c r="I171" s="552">
        <f t="shared" si="56"/>
        <v>0</v>
      </c>
      <c r="J171" s="552">
        <f t="shared" si="56"/>
        <v>0</v>
      </c>
      <c r="K171" s="552">
        <f t="shared" si="56"/>
        <v>0</v>
      </c>
      <c r="L171" s="552">
        <f t="shared" si="56"/>
        <v>0</v>
      </c>
      <c r="M171" s="552">
        <f t="shared" si="56"/>
        <v>0</v>
      </c>
      <c r="N171" s="552">
        <f t="shared" si="56"/>
        <v>0</v>
      </c>
      <c r="O171" s="552">
        <f t="shared" si="56"/>
        <v>0</v>
      </c>
      <c r="P171" s="552">
        <f t="shared" si="56"/>
        <v>0</v>
      </c>
      <c r="Q171" s="552">
        <f t="shared" si="56"/>
        <v>0</v>
      </c>
      <c r="R171" s="419">
        <f t="shared" ref="R171:R177" si="57">SUM(J171,E171)</f>
        <v>0</v>
      </c>
      <c r="T171" s="421">
        <f t="shared" ref="T171:T172" si="58">SUM(E171,J171)</f>
        <v>0</v>
      </c>
    </row>
    <row r="172" spans="1:221" s="420" customFormat="1" ht="43.5" hidden="1" customHeight="1" x14ac:dyDescent="0.3">
      <c r="A172" s="416" t="s">
        <v>80</v>
      </c>
      <c r="B172" s="417"/>
      <c r="C172" s="417"/>
      <c r="D172" s="418" t="s">
        <v>79</v>
      </c>
      <c r="E172" s="419">
        <f>SUM(E173:E177)</f>
        <v>0</v>
      </c>
      <c r="F172" s="552">
        <f t="shared" ref="F172:P172" si="59">SUM(F173:F177)</f>
        <v>0</v>
      </c>
      <c r="G172" s="552">
        <f t="shared" si="59"/>
        <v>0</v>
      </c>
      <c r="H172" s="552">
        <f t="shared" si="59"/>
        <v>0</v>
      </c>
      <c r="I172" s="552">
        <f t="shared" si="59"/>
        <v>0</v>
      </c>
      <c r="J172" s="552">
        <f t="shared" si="59"/>
        <v>0</v>
      </c>
      <c r="K172" s="552">
        <f t="shared" si="59"/>
        <v>0</v>
      </c>
      <c r="L172" s="552">
        <f t="shared" si="59"/>
        <v>0</v>
      </c>
      <c r="M172" s="552">
        <f t="shared" si="59"/>
        <v>0</v>
      </c>
      <c r="N172" s="552">
        <f t="shared" si="59"/>
        <v>0</v>
      </c>
      <c r="O172" s="552">
        <f t="shared" si="59"/>
        <v>0</v>
      </c>
      <c r="P172" s="552">
        <f t="shared" si="59"/>
        <v>0</v>
      </c>
      <c r="Q172" s="552">
        <f>SUM(Q173)</f>
        <v>0</v>
      </c>
      <c r="R172" s="419">
        <f t="shared" si="57"/>
        <v>0</v>
      </c>
      <c r="T172" s="421">
        <f t="shared" si="58"/>
        <v>0</v>
      </c>
    </row>
    <row r="173" spans="1:221" s="420" customFormat="1" ht="49.5" hidden="1" customHeight="1" x14ac:dyDescent="0.3">
      <c r="A173" s="412" t="s">
        <v>287</v>
      </c>
      <c r="B173" s="422" t="s">
        <v>63</v>
      </c>
      <c r="C173" s="422" t="s">
        <v>64</v>
      </c>
      <c r="D173" s="423" t="s">
        <v>85</v>
      </c>
      <c r="E173" s="553">
        <f>SUM(F173,I173)</f>
        <v>0</v>
      </c>
      <c r="F173" s="554"/>
      <c r="G173" s="555"/>
      <c r="H173" s="555"/>
      <c r="I173" s="555"/>
      <c r="J173" s="424">
        <f t="shared" ref="J173:J176" si="60">SUM(L173,O173)</f>
        <v>0</v>
      </c>
      <c r="K173" s="556"/>
      <c r="L173" s="555"/>
      <c r="M173" s="555"/>
      <c r="N173" s="555"/>
      <c r="O173" s="555"/>
      <c r="P173" s="555"/>
      <c r="Q173" s="555"/>
      <c r="R173" s="424">
        <f t="shared" si="57"/>
        <v>0</v>
      </c>
    </row>
    <row r="174" spans="1:221" s="429" customFormat="1" ht="36.75" hidden="1" customHeight="1" x14ac:dyDescent="0.3">
      <c r="A174" s="425" t="s">
        <v>288</v>
      </c>
      <c r="B174" s="426" t="s">
        <v>289</v>
      </c>
      <c r="C174" s="426" t="s">
        <v>107</v>
      </c>
      <c r="D174" s="427" t="s">
        <v>290</v>
      </c>
      <c r="E174" s="553"/>
      <c r="F174" s="557"/>
      <c r="G174" s="553"/>
      <c r="H174" s="553"/>
      <c r="I174" s="553"/>
      <c r="J174" s="424">
        <f t="shared" si="60"/>
        <v>0</v>
      </c>
      <c r="K174" s="558"/>
      <c r="L174" s="553"/>
      <c r="M174" s="553"/>
      <c r="N174" s="553"/>
      <c r="O174" s="553"/>
      <c r="P174" s="553"/>
      <c r="Q174" s="553"/>
      <c r="R174" s="424">
        <f t="shared" si="57"/>
        <v>0</v>
      </c>
      <c r="S174" s="428"/>
      <c r="T174" s="428"/>
      <c r="U174" s="428"/>
      <c r="V174" s="428"/>
      <c r="W174" s="428"/>
      <c r="X174" s="428"/>
      <c r="Y174" s="428"/>
      <c r="Z174" s="428"/>
      <c r="AA174" s="428"/>
      <c r="AB174" s="428"/>
      <c r="AC174" s="428"/>
      <c r="AD174" s="428"/>
      <c r="AE174" s="428"/>
      <c r="AF174" s="428"/>
      <c r="AG174" s="428"/>
      <c r="AH174" s="428"/>
      <c r="AI174" s="428"/>
      <c r="AJ174" s="428"/>
      <c r="AK174" s="428"/>
      <c r="AL174" s="428"/>
      <c r="AM174" s="428"/>
      <c r="AN174" s="428"/>
      <c r="AO174" s="428"/>
      <c r="AP174" s="428"/>
      <c r="AQ174" s="428"/>
      <c r="AR174" s="428"/>
      <c r="AS174" s="428"/>
      <c r="AT174" s="428"/>
      <c r="AU174" s="428"/>
      <c r="AV174" s="428"/>
      <c r="AW174" s="428"/>
      <c r="AX174" s="428"/>
      <c r="AY174" s="428"/>
      <c r="AZ174" s="428"/>
      <c r="BA174" s="428"/>
      <c r="BB174" s="428"/>
      <c r="BC174" s="428"/>
      <c r="BD174" s="428"/>
      <c r="BE174" s="428"/>
      <c r="BF174" s="428"/>
      <c r="BG174" s="428"/>
      <c r="BH174" s="428"/>
      <c r="BI174" s="428"/>
      <c r="BJ174" s="428"/>
      <c r="BK174" s="428"/>
      <c r="BL174" s="428"/>
      <c r="BM174" s="428"/>
      <c r="BN174" s="428"/>
      <c r="BO174" s="428"/>
      <c r="BP174" s="428"/>
      <c r="BQ174" s="428"/>
      <c r="BR174" s="428"/>
      <c r="BS174" s="428"/>
      <c r="BT174" s="428"/>
      <c r="BU174" s="428"/>
      <c r="BV174" s="428"/>
      <c r="BW174" s="428"/>
      <c r="BX174" s="428"/>
      <c r="BY174" s="428"/>
      <c r="BZ174" s="428"/>
      <c r="CA174" s="428"/>
      <c r="CB174" s="428"/>
      <c r="CC174" s="428"/>
      <c r="CD174" s="428"/>
      <c r="CE174" s="428"/>
      <c r="CF174" s="428"/>
      <c r="CG174" s="428"/>
      <c r="CH174" s="428"/>
      <c r="CI174" s="428"/>
      <c r="CJ174" s="428"/>
      <c r="CK174" s="428"/>
      <c r="CL174" s="428"/>
      <c r="CM174" s="428"/>
      <c r="CN174" s="428"/>
      <c r="CO174" s="428"/>
      <c r="CP174" s="428"/>
      <c r="CQ174" s="428"/>
      <c r="CR174" s="428"/>
      <c r="CS174" s="428"/>
      <c r="CT174" s="428"/>
      <c r="CU174" s="428"/>
      <c r="CV174" s="428"/>
      <c r="CW174" s="428"/>
      <c r="CX174" s="428"/>
      <c r="CY174" s="428"/>
      <c r="CZ174" s="428"/>
      <c r="DA174" s="428"/>
      <c r="DB174" s="428"/>
      <c r="DC174" s="428"/>
      <c r="DD174" s="428"/>
      <c r="DE174" s="428"/>
      <c r="DF174" s="428"/>
      <c r="DG174" s="428"/>
      <c r="DH174" s="428"/>
      <c r="DI174" s="428"/>
      <c r="DJ174" s="428"/>
      <c r="DK174" s="428"/>
      <c r="DL174" s="428"/>
      <c r="DM174" s="428"/>
      <c r="DN174" s="428"/>
      <c r="DO174" s="428"/>
      <c r="DP174" s="428"/>
      <c r="DQ174" s="428"/>
      <c r="DR174" s="428"/>
      <c r="DS174" s="428"/>
      <c r="DT174" s="428"/>
      <c r="DU174" s="428"/>
      <c r="DV174" s="428"/>
      <c r="DW174" s="428"/>
      <c r="DX174" s="428"/>
      <c r="DY174" s="428"/>
      <c r="DZ174" s="428"/>
      <c r="EA174" s="428"/>
      <c r="EB174" s="428"/>
      <c r="EC174" s="428"/>
      <c r="ED174" s="428"/>
      <c r="EE174" s="428"/>
      <c r="EF174" s="428"/>
      <c r="EG174" s="428"/>
      <c r="EH174" s="428"/>
      <c r="EI174" s="428"/>
      <c r="EJ174" s="428"/>
      <c r="EK174" s="428"/>
      <c r="EL174" s="428"/>
      <c r="EM174" s="428"/>
      <c r="EN174" s="428"/>
      <c r="EO174" s="428"/>
      <c r="EP174" s="428"/>
      <c r="EQ174" s="428"/>
      <c r="ER174" s="428"/>
      <c r="ES174" s="428"/>
      <c r="ET174" s="428"/>
      <c r="EU174" s="428"/>
      <c r="EV174" s="428"/>
      <c r="EW174" s="428"/>
      <c r="EX174" s="428"/>
      <c r="EY174" s="428"/>
      <c r="EZ174" s="428"/>
      <c r="FA174" s="428"/>
      <c r="FB174" s="428"/>
      <c r="FC174" s="428"/>
      <c r="FD174" s="428"/>
      <c r="FE174" s="428"/>
      <c r="FF174" s="428"/>
      <c r="FG174" s="428"/>
      <c r="FH174" s="428"/>
      <c r="FI174" s="428"/>
      <c r="FJ174" s="428"/>
      <c r="FK174" s="428"/>
      <c r="FL174" s="428"/>
      <c r="FM174" s="428"/>
      <c r="FN174" s="428"/>
      <c r="FO174" s="428"/>
      <c r="FP174" s="428"/>
      <c r="FQ174" s="428"/>
      <c r="FR174" s="428"/>
      <c r="FS174" s="428"/>
      <c r="FT174" s="428"/>
      <c r="FU174" s="428"/>
      <c r="FV174" s="428"/>
      <c r="FW174" s="428"/>
      <c r="FX174" s="428"/>
      <c r="FY174" s="428"/>
      <c r="FZ174" s="428"/>
      <c r="GA174" s="428"/>
      <c r="GB174" s="428"/>
      <c r="GC174" s="428"/>
      <c r="GD174" s="428"/>
      <c r="GE174" s="428"/>
      <c r="GF174" s="428"/>
      <c r="GG174" s="428"/>
      <c r="GH174" s="428"/>
      <c r="GI174" s="428"/>
      <c r="GJ174" s="428"/>
      <c r="GK174" s="428"/>
      <c r="GL174" s="428"/>
      <c r="GM174" s="428"/>
      <c r="GN174" s="428"/>
      <c r="GO174" s="428"/>
      <c r="GP174" s="428"/>
      <c r="GQ174" s="428"/>
      <c r="GR174" s="428"/>
      <c r="GS174" s="428"/>
      <c r="GT174" s="428"/>
      <c r="GU174" s="428"/>
      <c r="GV174" s="428"/>
      <c r="GW174" s="428"/>
      <c r="GX174" s="428"/>
      <c r="GY174" s="428"/>
      <c r="GZ174" s="428"/>
      <c r="HA174" s="428"/>
      <c r="HB174" s="428"/>
      <c r="HC174" s="428"/>
      <c r="HD174" s="428"/>
      <c r="HE174" s="428"/>
      <c r="HF174" s="428"/>
      <c r="HG174" s="428"/>
      <c r="HH174" s="428"/>
      <c r="HI174" s="428"/>
      <c r="HJ174" s="428"/>
      <c r="HK174" s="428"/>
      <c r="HL174" s="428"/>
      <c r="HM174" s="428"/>
    </row>
    <row r="175" spans="1:221" s="429" customFormat="1" ht="22.5" hidden="1" customHeight="1" x14ac:dyDescent="0.3">
      <c r="A175" s="411" t="s">
        <v>291</v>
      </c>
      <c r="B175" s="430" t="s">
        <v>292</v>
      </c>
      <c r="C175" s="430" t="s">
        <v>293</v>
      </c>
      <c r="D175" s="413" t="s">
        <v>294</v>
      </c>
      <c r="E175" s="553">
        <f>SUM(F175,I175)</f>
        <v>0</v>
      </c>
      <c r="F175" s="557"/>
      <c r="G175" s="553"/>
      <c r="H175" s="553"/>
      <c r="I175" s="553"/>
      <c r="J175" s="424">
        <f t="shared" si="60"/>
        <v>0</v>
      </c>
      <c r="K175" s="558"/>
      <c r="L175" s="553"/>
      <c r="M175" s="553"/>
      <c r="N175" s="553"/>
      <c r="O175" s="553"/>
      <c r="P175" s="553"/>
      <c r="Q175" s="553"/>
      <c r="R175" s="424">
        <f t="shared" si="57"/>
        <v>0</v>
      </c>
      <c r="S175" s="428"/>
      <c r="T175" s="428"/>
      <c r="U175" s="428"/>
      <c r="V175" s="428"/>
      <c r="W175" s="428"/>
      <c r="X175" s="428"/>
      <c r="Y175" s="428"/>
      <c r="Z175" s="428"/>
      <c r="AA175" s="428"/>
      <c r="AB175" s="428"/>
      <c r="AC175" s="428"/>
      <c r="AD175" s="428"/>
      <c r="AE175" s="428"/>
      <c r="AF175" s="428"/>
      <c r="AG175" s="428"/>
      <c r="AH175" s="428"/>
      <c r="AI175" s="428"/>
      <c r="AJ175" s="428"/>
      <c r="AK175" s="428"/>
      <c r="AL175" s="428"/>
      <c r="AM175" s="428"/>
      <c r="AN175" s="428"/>
      <c r="AO175" s="428"/>
      <c r="AP175" s="428"/>
      <c r="AQ175" s="428"/>
      <c r="AR175" s="428"/>
      <c r="AS175" s="428"/>
      <c r="AT175" s="428"/>
      <c r="AU175" s="428"/>
      <c r="AV175" s="428"/>
      <c r="AW175" s="428"/>
      <c r="AX175" s="428"/>
      <c r="AY175" s="428"/>
      <c r="AZ175" s="428"/>
      <c r="BA175" s="428"/>
      <c r="BB175" s="428"/>
      <c r="BC175" s="428"/>
      <c r="BD175" s="428"/>
      <c r="BE175" s="428"/>
      <c r="BF175" s="428"/>
      <c r="BG175" s="428"/>
      <c r="BH175" s="428"/>
      <c r="BI175" s="428"/>
      <c r="BJ175" s="428"/>
      <c r="BK175" s="428"/>
      <c r="BL175" s="428"/>
      <c r="BM175" s="428"/>
      <c r="BN175" s="428"/>
      <c r="BO175" s="428"/>
      <c r="BP175" s="428"/>
      <c r="BQ175" s="428"/>
      <c r="BR175" s="428"/>
      <c r="BS175" s="428"/>
      <c r="BT175" s="428"/>
      <c r="BU175" s="428"/>
      <c r="BV175" s="428"/>
      <c r="BW175" s="428"/>
      <c r="BX175" s="428"/>
      <c r="BY175" s="428"/>
      <c r="BZ175" s="428"/>
      <c r="CA175" s="428"/>
      <c r="CB175" s="428"/>
      <c r="CC175" s="428"/>
      <c r="CD175" s="428"/>
      <c r="CE175" s="428"/>
      <c r="CF175" s="428"/>
      <c r="CG175" s="428"/>
      <c r="CH175" s="428"/>
      <c r="CI175" s="428"/>
      <c r="CJ175" s="428"/>
      <c r="CK175" s="428"/>
      <c r="CL175" s="428"/>
      <c r="CM175" s="428"/>
      <c r="CN175" s="428"/>
      <c r="CO175" s="428"/>
      <c r="CP175" s="428"/>
      <c r="CQ175" s="428"/>
      <c r="CR175" s="428"/>
      <c r="CS175" s="428"/>
      <c r="CT175" s="428"/>
      <c r="CU175" s="428"/>
      <c r="CV175" s="428"/>
      <c r="CW175" s="428"/>
      <c r="CX175" s="428"/>
      <c r="CY175" s="428"/>
      <c r="CZ175" s="428"/>
      <c r="DA175" s="428"/>
      <c r="DB175" s="428"/>
      <c r="DC175" s="428"/>
      <c r="DD175" s="428"/>
      <c r="DE175" s="428"/>
      <c r="DF175" s="428"/>
      <c r="DG175" s="428"/>
      <c r="DH175" s="428"/>
      <c r="DI175" s="428"/>
      <c r="DJ175" s="428"/>
      <c r="DK175" s="428"/>
      <c r="DL175" s="428"/>
      <c r="DM175" s="428"/>
      <c r="DN175" s="428"/>
      <c r="DO175" s="428"/>
      <c r="DP175" s="428"/>
      <c r="DQ175" s="428"/>
      <c r="DR175" s="428"/>
      <c r="DS175" s="428"/>
      <c r="DT175" s="428"/>
      <c r="DU175" s="428"/>
      <c r="DV175" s="428"/>
      <c r="DW175" s="428"/>
      <c r="DX175" s="428"/>
      <c r="DY175" s="428"/>
      <c r="DZ175" s="428"/>
      <c r="EA175" s="428"/>
      <c r="EB175" s="428"/>
      <c r="EC175" s="428"/>
      <c r="ED175" s="428"/>
      <c r="EE175" s="428"/>
      <c r="EF175" s="428"/>
      <c r="EG175" s="428"/>
      <c r="EH175" s="428"/>
      <c r="EI175" s="428"/>
      <c r="EJ175" s="428"/>
      <c r="EK175" s="428"/>
      <c r="EL175" s="428"/>
      <c r="EM175" s="428"/>
      <c r="EN175" s="428"/>
      <c r="EO175" s="428"/>
      <c r="EP175" s="428"/>
      <c r="EQ175" s="428"/>
      <c r="ER175" s="428"/>
      <c r="ES175" s="428"/>
      <c r="ET175" s="428"/>
      <c r="EU175" s="428"/>
      <c r="EV175" s="428"/>
      <c r="EW175" s="428"/>
      <c r="EX175" s="428"/>
      <c r="EY175" s="428"/>
      <c r="EZ175" s="428"/>
      <c r="FA175" s="428"/>
      <c r="FB175" s="428"/>
      <c r="FC175" s="428"/>
      <c r="FD175" s="428"/>
      <c r="FE175" s="428"/>
      <c r="FF175" s="428"/>
      <c r="FG175" s="428"/>
      <c r="FH175" s="428"/>
      <c r="FI175" s="428"/>
      <c r="FJ175" s="428"/>
      <c r="FK175" s="428"/>
      <c r="FL175" s="428"/>
      <c r="FM175" s="428"/>
      <c r="FN175" s="428"/>
      <c r="FO175" s="428"/>
      <c r="FP175" s="428"/>
      <c r="FQ175" s="428"/>
      <c r="FR175" s="428"/>
      <c r="FS175" s="428"/>
      <c r="FT175" s="428"/>
      <c r="FU175" s="428"/>
      <c r="FV175" s="428"/>
      <c r="FW175" s="428"/>
      <c r="FX175" s="428"/>
      <c r="FY175" s="428"/>
      <c r="FZ175" s="428"/>
      <c r="GA175" s="428"/>
      <c r="GB175" s="428"/>
      <c r="GC175" s="428"/>
      <c r="GD175" s="428"/>
      <c r="GE175" s="428"/>
      <c r="GF175" s="428"/>
      <c r="GG175" s="428"/>
      <c r="GH175" s="428"/>
      <c r="GI175" s="428"/>
      <c r="GJ175" s="428"/>
      <c r="GK175" s="428"/>
      <c r="GL175" s="428"/>
      <c r="GM175" s="428"/>
      <c r="GN175" s="428"/>
      <c r="GO175" s="428"/>
      <c r="GP175" s="428"/>
      <c r="GQ175" s="428"/>
      <c r="GR175" s="428"/>
      <c r="GS175" s="428"/>
      <c r="GT175" s="428"/>
      <c r="GU175" s="428"/>
      <c r="GV175" s="428"/>
      <c r="GW175" s="428"/>
      <c r="GX175" s="428"/>
      <c r="GY175" s="428"/>
      <c r="GZ175" s="428"/>
      <c r="HA175" s="428"/>
      <c r="HB175" s="428"/>
      <c r="HC175" s="428"/>
      <c r="HD175" s="428"/>
      <c r="HE175" s="428"/>
      <c r="HF175" s="428"/>
      <c r="HG175" s="428"/>
      <c r="HH175" s="428"/>
      <c r="HI175" s="428"/>
      <c r="HJ175" s="428"/>
      <c r="HK175" s="428"/>
      <c r="HL175" s="428"/>
      <c r="HM175" s="428"/>
    </row>
    <row r="176" spans="1:221" s="420" customFormat="1" ht="30" hidden="1" customHeight="1" x14ac:dyDescent="0.3">
      <c r="A176" s="425" t="s">
        <v>580</v>
      </c>
      <c r="B176" s="411" t="s">
        <v>581</v>
      </c>
      <c r="C176" s="411" t="s">
        <v>107</v>
      </c>
      <c r="D176" s="413" t="s">
        <v>582</v>
      </c>
      <c r="E176" s="557"/>
      <c r="F176" s="557"/>
      <c r="G176" s="553"/>
      <c r="H176" s="553"/>
      <c r="I176" s="553"/>
      <c r="J176" s="424">
        <f t="shared" si="60"/>
        <v>0</v>
      </c>
      <c r="K176" s="558"/>
      <c r="L176" s="553"/>
      <c r="M176" s="553"/>
      <c r="N176" s="553"/>
      <c r="O176" s="553"/>
      <c r="P176" s="553"/>
      <c r="Q176" s="553"/>
      <c r="R176" s="424">
        <f t="shared" si="57"/>
        <v>0</v>
      </c>
    </row>
    <row r="177" spans="1:22" s="88" customFormat="1" ht="4.5" hidden="1" customHeight="1" x14ac:dyDescent="0.3">
      <c r="A177" s="23" t="s">
        <v>295</v>
      </c>
      <c r="B177" s="104" t="s">
        <v>296</v>
      </c>
      <c r="C177" s="104" t="s">
        <v>29</v>
      </c>
      <c r="D177" s="30" t="s">
        <v>297</v>
      </c>
      <c r="E177" s="57">
        <f>SUM(F177,I177)</f>
        <v>0</v>
      </c>
      <c r="F177" s="57"/>
      <c r="G177" s="28"/>
      <c r="H177" s="28"/>
      <c r="I177" s="28"/>
      <c r="J177" s="77">
        <f>SUM(L177,O177)</f>
        <v>0</v>
      </c>
      <c r="K177" s="101"/>
      <c r="L177" s="28"/>
      <c r="M177" s="28"/>
      <c r="N177" s="28"/>
      <c r="O177" s="28"/>
      <c r="P177" s="28"/>
      <c r="Q177" s="28"/>
      <c r="R177" s="77">
        <f t="shared" si="57"/>
        <v>0</v>
      </c>
    </row>
    <row r="178" spans="1:22" s="53" customFormat="1" ht="34.5" customHeight="1" x14ac:dyDescent="0.3">
      <c r="A178" s="105"/>
      <c r="B178" s="105"/>
      <c r="C178" s="105"/>
      <c r="D178" s="106" t="s">
        <v>298</v>
      </c>
      <c r="E178" s="568">
        <f>SUM(E14,E66,E90,E103,E113,E125,E136,E151,E158,E172)</f>
        <v>33398179</v>
      </c>
      <c r="F178" s="568">
        <f t="shared" ref="F178:R178" si="61">SUM(F14,F66,F90,F103,F113,F125,F136,F151,F158,F172)</f>
        <v>33398179</v>
      </c>
      <c r="G178" s="568">
        <f t="shared" si="61"/>
        <v>2254511</v>
      </c>
      <c r="H178" s="568">
        <f t="shared" si="61"/>
        <v>2717.5400000000009</v>
      </c>
      <c r="I178" s="568">
        <f t="shared" si="61"/>
        <v>0</v>
      </c>
      <c r="J178" s="568">
        <f t="shared" si="61"/>
        <v>13571692</v>
      </c>
      <c r="K178" s="568">
        <f t="shared" si="61"/>
        <v>13502724</v>
      </c>
      <c r="L178" s="568">
        <f t="shared" si="61"/>
        <v>610000</v>
      </c>
      <c r="M178" s="568">
        <f t="shared" si="61"/>
        <v>0</v>
      </c>
      <c r="N178" s="568">
        <f t="shared" si="61"/>
        <v>0</v>
      </c>
      <c r="O178" s="568">
        <f t="shared" si="61"/>
        <v>12961692</v>
      </c>
      <c r="P178" s="568">
        <f t="shared" si="61"/>
        <v>0</v>
      </c>
      <c r="Q178" s="568">
        <f t="shared" si="61"/>
        <v>0</v>
      </c>
      <c r="R178" s="568">
        <f t="shared" si="61"/>
        <v>46969870.999999993</v>
      </c>
      <c r="T178" s="415">
        <f>SUM(T14,T136,T66,T90,T103,T172,T151,T125,T155,T113,T158)</f>
        <v>46969871</v>
      </c>
      <c r="U178" s="107">
        <f>SUM(E178,J178)</f>
        <v>46969871</v>
      </c>
      <c r="V178" s="107">
        <f>SUM(E178,J178)</f>
        <v>46969871</v>
      </c>
    </row>
    <row r="179" spans="1:22" x14ac:dyDescent="0.2">
      <c r="C179" s="108"/>
      <c r="D179" s="109"/>
      <c r="E179" s="110"/>
      <c r="F179" s="111"/>
      <c r="G179" s="112"/>
      <c r="H179" s="112"/>
      <c r="I179" s="112"/>
      <c r="J179" s="113"/>
      <c r="K179" s="113"/>
      <c r="L179" s="112"/>
      <c r="M179" s="112"/>
      <c r="N179" s="112"/>
      <c r="O179" s="112"/>
      <c r="P179" s="112"/>
      <c r="Q179" s="112"/>
      <c r="R179" s="111"/>
    </row>
    <row r="180" spans="1:22" ht="9" customHeight="1" x14ac:dyDescent="0.2">
      <c r="C180" s="108"/>
      <c r="D180" s="109"/>
      <c r="M180" s="112"/>
      <c r="O180" s="112"/>
      <c r="P180" s="112"/>
      <c r="Q180" s="112"/>
      <c r="R180" s="111"/>
    </row>
    <row r="181" spans="1:22" ht="70.5" customHeight="1" x14ac:dyDescent="0.2">
      <c r="C181" s="114"/>
      <c r="D181" s="109"/>
      <c r="Q181" s="112"/>
      <c r="R181" s="111"/>
    </row>
    <row r="182" spans="1:22" x14ac:dyDescent="0.2">
      <c r="C182" s="108"/>
      <c r="D182" s="109"/>
      <c r="O182" s="112"/>
      <c r="P182" s="112"/>
    </row>
    <row r="183" spans="1:22" x14ac:dyDescent="0.2">
      <c r="C183" s="108"/>
      <c r="D183" s="109"/>
    </row>
    <row r="184" spans="1:22" ht="15.75" hidden="1" customHeight="1" x14ac:dyDescent="0.2">
      <c r="C184" s="108"/>
      <c r="D184" s="109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</row>
    <row r="185" spans="1:22" ht="12.75" hidden="1" customHeight="1" x14ac:dyDescent="0.2">
      <c r="C185" s="108"/>
      <c r="E185" s="116"/>
      <c r="F185" s="117"/>
      <c r="G185" s="118"/>
      <c r="H185" s="118"/>
      <c r="I185" s="118"/>
      <c r="J185" s="119"/>
      <c r="K185" s="119"/>
      <c r="L185" s="118"/>
      <c r="M185" s="118"/>
      <c r="N185" s="118"/>
      <c r="O185" s="118"/>
      <c r="P185" s="118"/>
      <c r="Q185" s="118"/>
      <c r="R185" s="117"/>
    </row>
    <row r="186" spans="1:22" hidden="1" x14ac:dyDescent="0.2">
      <c r="C186" s="108"/>
    </row>
    <row r="187" spans="1:22" ht="14.25" hidden="1" customHeight="1" x14ac:dyDescent="0.2">
      <c r="C187" s="108"/>
    </row>
    <row r="188" spans="1:22" ht="12.75" hidden="1" customHeight="1" x14ac:dyDescent="0.2">
      <c r="C188" s="108"/>
    </row>
    <row r="189" spans="1:22" hidden="1" x14ac:dyDescent="0.2">
      <c r="C189" s="108"/>
      <c r="E189" s="33" t="s">
        <v>299</v>
      </c>
    </row>
    <row r="190" spans="1:22" hidden="1" x14ac:dyDescent="0.2">
      <c r="C190" s="108"/>
      <c r="E190" s="116">
        <f>SUM(E17,E20,E23,E26,E27,E28,E31,E32,E33:E41,E42:E64)</f>
        <v>26502908</v>
      </c>
      <c r="F190" s="116">
        <f>SUM(F17,F20,F23,F26,F27,F28,F31,F32,F33:F41,F42:F64)</f>
        <v>26502908</v>
      </c>
      <c r="G190" s="116">
        <f>SUM(G17,G20,G21-G22,G23,G26,G27,G28,G31,G32,G33,G34,G35,G36,G37,G38,G39:G64,G20,G21,G22,G23,G26,G27,G28,G31,G32,G33,G34,G35,G36,G37,G38)</f>
        <v>0</v>
      </c>
      <c r="H190" s="116">
        <f>SUM(H17,H20,H21-H22,H23,H26,H27,H28,H31,H32,H33,H34,H35,H36,H37,H38,H39:H64,H20,H21,H22,H23,H26,H27,H28,H31,H32,H33,H34,H35,H36,H37,H38)</f>
        <v>0</v>
      </c>
      <c r="I190" s="116">
        <f>SUM(I17,I20,I21-I22,I23,I26,I27,I28,I31,I32,I33,I34,I35,I36,I37,I38,I39:I64,I20,I21,I22,I23,I26,I27,I28,I31,I32,I33,I34,I35,I36,I37,I38)</f>
        <v>0</v>
      </c>
      <c r="J190" s="116">
        <f>SUM(J17,J20,J23,J26,J27,J28,J31,J32,J33:J41,J42:J64)</f>
        <v>3297168</v>
      </c>
      <c r="K190" s="116">
        <f>SUM(K17,K20,K23,K26,K27,K28,K31,K32,K33:K41,K42:K64)</f>
        <v>3228200</v>
      </c>
      <c r="R190" s="117">
        <f>SUM(E190,J190)</f>
        <v>29800076</v>
      </c>
    </row>
    <row r="191" spans="1:22" ht="22.5" hidden="1" customHeight="1" x14ac:dyDescent="0.2">
      <c r="C191" s="108"/>
      <c r="E191" s="116">
        <f>SUM(E138:E148)</f>
        <v>0</v>
      </c>
      <c r="J191" s="116">
        <f>SUM(J138:J148)</f>
        <v>0</v>
      </c>
      <c r="K191" s="116">
        <f>SUM(K138:K148)</f>
        <v>0</v>
      </c>
      <c r="R191" s="117">
        <f>SUM(E191,J191)</f>
        <v>0</v>
      </c>
    </row>
    <row r="192" spans="1:22" s="88" customFormat="1" ht="12.75" hidden="1" customHeight="1" x14ac:dyDescent="0.2">
      <c r="C192" s="120"/>
      <c r="D192" s="121"/>
      <c r="E192" s="116">
        <v>-400000</v>
      </c>
      <c r="F192" s="34" t="s">
        <v>300</v>
      </c>
      <c r="G192" s="2"/>
      <c r="H192" s="2"/>
      <c r="I192" s="2"/>
      <c r="J192" s="117"/>
      <c r="K192" s="117"/>
      <c r="L192" s="2"/>
      <c r="M192" s="2"/>
      <c r="N192" s="2"/>
      <c r="O192" s="2"/>
      <c r="P192" s="2"/>
      <c r="Q192" s="2"/>
      <c r="R192" s="117">
        <f>SUM(E192,J192)</f>
        <v>-400000</v>
      </c>
    </row>
    <row r="193" spans="3:18" hidden="1" x14ac:dyDescent="0.2">
      <c r="C193" s="108"/>
      <c r="E193" s="116" t="e">
        <f>SUM(#REF!,E100:E101)</f>
        <v>#REF!</v>
      </c>
      <c r="J193" s="116" t="e">
        <f>SUM(#REF!,J100:J101)</f>
        <v>#REF!</v>
      </c>
      <c r="K193" s="117"/>
      <c r="R193" s="117" t="e">
        <f t="shared" ref="R193:R196" si="62">SUM(E193,J193)</f>
        <v>#REF!</v>
      </c>
    </row>
    <row r="194" spans="3:18" hidden="1" x14ac:dyDescent="0.2">
      <c r="C194" s="108"/>
      <c r="E194" s="116"/>
      <c r="J194" s="117"/>
      <c r="K194" s="117"/>
      <c r="R194" s="117">
        <f t="shared" si="62"/>
        <v>0</v>
      </c>
    </row>
    <row r="195" spans="3:18" hidden="1" x14ac:dyDescent="0.2">
      <c r="C195" s="108"/>
      <c r="E195" s="116"/>
      <c r="F195" s="34" t="s">
        <v>301</v>
      </c>
      <c r="J195" s="115"/>
      <c r="K195" s="115"/>
      <c r="R195" s="117">
        <f t="shared" si="62"/>
        <v>0</v>
      </c>
    </row>
    <row r="196" spans="3:18" ht="12.75" hidden="1" customHeight="1" x14ac:dyDescent="0.2">
      <c r="C196" s="108"/>
      <c r="E196" s="122">
        <f>SUM(E109)</f>
        <v>-134220</v>
      </c>
      <c r="F196" s="123" t="s">
        <v>302</v>
      </c>
      <c r="G196" s="124"/>
      <c r="H196" s="124"/>
      <c r="I196" s="124"/>
      <c r="J196" s="123"/>
      <c r="K196" s="123"/>
      <c r="L196" s="124"/>
      <c r="M196" s="124"/>
      <c r="N196" s="124"/>
      <c r="O196" s="124"/>
      <c r="P196" s="124"/>
      <c r="Q196" s="124"/>
      <c r="R196" s="125">
        <f t="shared" si="62"/>
        <v>-134220</v>
      </c>
    </row>
    <row r="197" spans="3:18" hidden="1" x14ac:dyDescent="0.2">
      <c r="C197" s="108"/>
    </row>
    <row r="198" spans="3:18" hidden="1" x14ac:dyDescent="0.2">
      <c r="C198" s="108"/>
      <c r="E198" s="119" t="e">
        <f>SUM(E190:E196)</f>
        <v>#REF!</v>
      </c>
      <c r="J198" s="117" t="e">
        <f>SUM(J190:J196)</f>
        <v>#REF!</v>
      </c>
      <c r="K198" s="115">
        <f>SUM(K190:K196)</f>
        <v>3228200</v>
      </c>
      <c r="R198" s="117" t="e">
        <f>SUM(R190:R196)</f>
        <v>#REF!</v>
      </c>
    </row>
    <row r="199" spans="3:18" x14ac:dyDescent="0.2">
      <c r="C199" s="108"/>
    </row>
    <row r="200" spans="3:18" ht="12.75" customHeight="1" x14ac:dyDescent="0.2">
      <c r="C200" s="108"/>
    </row>
    <row r="201" spans="3:18" x14ac:dyDescent="0.2">
      <c r="C201" s="108"/>
    </row>
    <row r="202" spans="3:18" x14ac:dyDescent="0.2">
      <c r="C202" s="108"/>
    </row>
    <row r="203" spans="3:18" x14ac:dyDescent="0.2">
      <c r="C203" s="108"/>
    </row>
    <row r="204" spans="3:18" ht="12.75" customHeight="1" x14ac:dyDescent="0.2">
      <c r="C204" s="108"/>
    </row>
    <row r="205" spans="3:18" x14ac:dyDescent="0.2">
      <c r="C205" s="108"/>
    </row>
    <row r="206" spans="3:18" x14ac:dyDescent="0.2">
      <c r="C206" s="108"/>
    </row>
    <row r="207" spans="3:18" x14ac:dyDescent="0.2">
      <c r="C207" s="108"/>
    </row>
    <row r="208" spans="3:18" ht="12.75" customHeight="1" x14ac:dyDescent="0.2">
      <c r="C208" s="108"/>
    </row>
    <row r="209" spans="3:3" x14ac:dyDescent="0.2">
      <c r="C209" s="108"/>
    </row>
    <row r="210" spans="3:3" x14ac:dyDescent="0.2">
      <c r="C210" s="108"/>
    </row>
    <row r="211" spans="3:3" x14ac:dyDescent="0.2">
      <c r="C211" s="108"/>
    </row>
    <row r="212" spans="3:3" ht="12.75" customHeight="1" x14ac:dyDescent="0.2">
      <c r="C212" s="108"/>
    </row>
    <row r="213" spans="3:3" x14ac:dyDescent="0.2">
      <c r="C213" s="108"/>
    </row>
    <row r="214" spans="3:3" x14ac:dyDescent="0.2">
      <c r="C214" s="108"/>
    </row>
    <row r="215" spans="3:3" x14ac:dyDescent="0.2">
      <c r="C215" s="108"/>
    </row>
    <row r="216" spans="3:3" ht="12.75" customHeight="1" x14ac:dyDescent="0.2">
      <c r="C216" s="108"/>
    </row>
    <row r="217" spans="3:3" x14ac:dyDescent="0.2">
      <c r="C217" s="108"/>
    </row>
    <row r="218" spans="3:3" x14ac:dyDescent="0.2">
      <c r="C218" s="108"/>
    </row>
    <row r="219" spans="3:3" x14ac:dyDescent="0.2">
      <c r="C219" s="108"/>
    </row>
    <row r="220" spans="3:3" ht="12.75" customHeight="1" x14ac:dyDescent="0.2">
      <c r="C220" s="108"/>
    </row>
    <row r="221" spans="3:3" x14ac:dyDescent="0.2">
      <c r="C221" s="108"/>
    </row>
    <row r="222" spans="3:3" x14ac:dyDescent="0.2">
      <c r="C222" s="108"/>
    </row>
    <row r="223" spans="3:3" x14ac:dyDescent="0.2">
      <c r="C223" s="108"/>
    </row>
    <row r="224" spans="3:3" ht="12.75" customHeight="1" x14ac:dyDescent="0.2">
      <c r="C224" s="108"/>
    </row>
    <row r="225" spans="3:3" x14ac:dyDescent="0.2">
      <c r="C225" s="108"/>
    </row>
    <row r="226" spans="3:3" x14ac:dyDescent="0.2">
      <c r="C226" s="108"/>
    </row>
    <row r="227" spans="3:3" x14ac:dyDescent="0.2">
      <c r="C227" s="108"/>
    </row>
    <row r="228" spans="3:3" ht="12.75" customHeight="1" x14ac:dyDescent="0.2">
      <c r="C228" s="108"/>
    </row>
    <row r="229" spans="3:3" x14ac:dyDescent="0.2">
      <c r="C229" s="108"/>
    </row>
    <row r="230" spans="3:3" x14ac:dyDescent="0.2">
      <c r="C230" s="108"/>
    </row>
    <row r="231" spans="3:3" x14ac:dyDescent="0.2">
      <c r="C231" s="108"/>
    </row>
    <row r="232" spans="3:3" ht="12.75" customHeight="1" x14ac:dyDescent="0.2">
      <c r="C232" s="108"/>
    </row>
    <row r="233" spans="3:3" x14ac:dyDescent="0.2">
      <c r="C233" s="108"/>
    </row>
    <row r="234" spans="3:3" x14ac:dyDescent="0.2">
      <c r="C234" s="108"/>
    </row>
    <row r="235" spans="3:3" x14ac:dyDescent="0.2">
      <c r="C235" s="108"/>
    </row>
    <row r="236" spans="3:3" ht="12.75" customHeight="1" x14ac:dyDescent="0.2">
      <c r="C236" s="108"/>
    </row>
    <row r="237" spans="3:3" x14ac:dyDescent="0.2">
      <c r="C237" s="108"/>
    </row>
    <row r="238" spans="3:3" x14ac:dyDescent="0.2">
      <c r="C238" s="108"/>
    </row>
    <row r="239" spans="3:3" x14ac:dyDescent="0.2">
      <c r="C239" s="108"/>
    </row>
    <row r="240" spans="3:3" ht="12.75" customHeight="1" x14ac:dyDescent="0.2">
      <c r="C240" s="108"/>
    </row>
    <row r="241" spans="3:3" x14ac:dyDescent="0.2">
      <c r="C241" s="108"/>
    </row>
    <row r="242" spans="3:3" x14ac:dyDescent="0.2">
      <c r="C242" s="108"/>
    </row>
    <row r="243" spans="3:3" x14ac:dyDescent="0.2">
      <c r="C243" s="108"/>
    </row>
    <row r="244" spans="3:3" ht="12.75" customHeight="1" x14ac:dyDescent="0.2">
      <c r="C244" s="108"/>
    </row>
    <row r="245" spans="3:3" x14ac:dyDescent="0.2">
      <c r="C245" s="108"/>
    </row>
    <row r="246" spans="3:3" x14ac:dyDescent="0.2">
      <c r="C246" s="108"/>
    </row>
    <row r="247" spans="3:3" x14ac:dyDescent="0.2">
      <c r="C247" s="108"/>
    </row>
    <row r="248" spans="3:3" ht="12.75" customHeight="1" x14ac:dyDescent="0.2">
      <c r="C248" s="108"/>
    </row>
    <row r="249" spans="3:3" x14ac:dyDescent="0.2">
      <c r="C249" s="108"/>
    </row>
    <row r="250" spans="3:3" x14ac:dyDescent="0.2">
      <c r="C250" s="108"/>
    </row>
    <row r="251" spans="3:3" x14ac:dyDescent="0.2">
      <c r="C251" s="108"/>
    </row>
    <row r="252" spans="3:3" ht="12.75" customHeight="1" x14ac:dyDescent="0.2">
      <c r="C252" s="108"/>
    </row>
    <row r="253" spans="3:3" x14ac:dyDescent="0.2">
      <c r="C253" s="108"/>
    </row>
    <row r="254" spans="3:3" x14ac:dyDescent="0.2">
      <c r="C254" s="108"/>
    </row>
    <row r="255" spans="3:3" x14ac:dyDescent="0.2">
      <c r="C255" s="108"/>
    </row>
    <row r="256" spans="3:3" ht="12.75" customHeight="1" x14ac:dyDescent="0.2">
      <c r="C256" s="108"/>
    </row>
    <row r="257" spans="3:3" x14ac:dyDescent="0.2">
      <c r="C257" s="108"/>
    </row>
    <row r="258" spans="3:3" x14ac:dyDescent="0.2">
      <c r="C258" s="108"/>
    </row>
    <row r="259" spans="3:3" x14ac:dyDescent="0.2">
      <c r="C259" s="108"/>
    </row>
    <row r="260" spans="3:3" ht="12.75" customHeight="1" x14ac:dyDescent="0.2">
      <c r="C260" s="108"/>
    </row>
    <row r="261" spans="3:3" x14ac:dyDescent="0.2">
      <c r="C261" s="108"/>
    </row>
    <row r="262" spans="3:3" x14ac:dyDescent="0.2">
      <c r="C262" s="108"/>
    </row>
    <row r="263" spans="3:3" x14ac:dyDescent="0.2">
      <c r="C263" s="108"/>
    </row>
    <row r="264" spans="3:3" ht="12.75" customHeight="1" x14ac:dyDescent="0.2">
      <c r="C264" s="108"/>
    </row>
    <row r="265" spans="3:3" x14ac:dyDescent="0.2">
      <c r="C265" s="108"/>
    </row>
    <row r="266" spans="3:3" x14ac:dyDescent="0.2">
      <c r="C266" s="108"/>
    </row>
    <row r="267" spans="3:3" x14ac:dyDescent="0.2">
      <c r="C267" s="108"/>
    </row>
    <row r="268" spans="3:3" ht="12.75" customHeight="1" x14ac:dyDescent="0.2">
      <c r="C268" s="108"/>
    </row>
    <row r="269" spans="3:3" x14ac:dyDescent="0.2">
      <c r="C269" s="108"/>
    </row>
    <row r="270" spans="3:3" x14ac:dyDescent="0.2">
      <c r="C270" s="108"/>
    </row>
    <row r="271" spans="3:3" x14ac:dyDescent="0.2">
      <c r="C271" s="108"/>
    </row>
    <row r="272" spans="3:3" ht="12.75" customHeight="1" x14ac:dyDescent="0.2">
      <c r="C272" s="108"/>
    </row>
    <row r="273" spans="3:3" x14ac:dyDescent="0.2">
      <c r="C273" s="108"/>
    </row>
    <row r="274" spans="3:3" x14ac:dyDescent="0.2">
      <c r="C274" s="108"/>
    </row>
    <row r="275" spans="3:3" x14ac:dyDescent="0.2">
      <c r="C275" s="108"/>
    </row>
    <row r="276" spans="3:3" ht="12.75" customHeight="1" x14ac:dyDescent="0.2">
      <c r="C276" s="108"/>
    </row>
    <row r="277" spans="3:3" x14ac:dyDescent="0.2">
      <c r="C277" s="108"/>
    </row>
    <row r="278" spans="3:3" x14ac:dyDescent="0.2">
      <c r="C278" s="108"/>
    </row>
    <row r="279" spans="3:3" x14ac:dyDescent="0.2">
      <c r="C279" s="108"/>
    </row>
    <row r="280" spans="3:3" ht="12.75" customHeight="1" x14ac:dyDescent="0.2">
      <c r="C280" s="108"/>
    </row>
    <row r="281" spans="3:3" x14ac:dyDescent="0.2">
      <c r="C281" s="108"/>
    </row>
    <row r="282" spans="3:3" x14ac:dyDescent="0.2">
      <c r="C282" s="108"/>
    </row>
    <row r="283" spans="3:3" x14ac:dyDescent="0.2">
      <c r="C283" s="108"/>
    </row>
    <row r="284" spans="3:3" ht="12.75" customHeight="1" x14ac:dyDescent="0.2">
      <c r="C284" s="108"/>
    </row>
    <row r="285" spans="3:3" x14ac:dyDescent="0.2">
      <c r="C285" s="108"/>
    </row>
    <row r="286" spans="3:3" x14ac:dyDescent="0.2">
      <c r="C286" s="108"/>
    </row>
    <row r="287" spans="3:3" x14ac:dyDescent="0.2">
      <c r="C287" s="108"/>
    </row>
    <row r="288" spans="3:3" ht="12.75" customHeight="1" x14ac:dyDescent="0.2">
      <c r="C288" s="108"/>
    </row>
    <row r="289" spans="3:3" x14ac:dyDescent="0.2">
      <c r="C289" s="108"/>
    </row>
    <row r="290" spans="3:3" x14ac:dyDescent="0.2">
      <c r="C290" s="108"/>
    </row>
    <row r="291" spans="3:3" x14ac:dyDescent="0.2">
      <c r="C291" s="108"/>
    </row>
    <row r="292" spans="3:3" ht="12.75" customHeight="1" x14ac:dyDescent="0.2">
      <c r="C292" s="108"/>
    </row>
    <row r="293" spans="3:3" x14ac:dyDescent="0.2">
      <c r="C293" s="108"/>
    </row>
    <row r="294" spans="3:3" x14ac:dyDescent="0.2">
      <c r="C294" s="108"/>
    </row>
    <row r="295" spans="3:3" x14ac:dyDescent="0.2">
      <c r="C295" s="108"/>
    </row>
    <row r="296" spans="3:3" ht="12.75" customHeight="1" x14ac:dyDescent="0.2">
      <c r="C296" s="108"/>
    </row>
    <row r="297" spans="3:3" x14ac:dyDescent="0.2">
      <c r="C297" s="108"/>
    </row>
    <row r="298" spans="3:3" x14ac:dyDescent="0.2">
      <c r="C298" s="108"/>
    </row>
    <row r="299" spans="3:3" x14ac:dyDescent="0.2">
      <c r="C299" s="108"/>
    </row>
    <row r="300" spans="3:3" ht="12.75" customHeight="1" x14ac:dyDescent="0.2">
      <c r="C300" s="108"/>
    </row>
    <row r="301" spans="3:3" x14ac:dyDescent="0.2">
      <c r="C301" s="108"/>
    </row>
    <row r="302" spans="3:3" x14ac:dyDescent="0.2">
      <c r="C302" s="108"/>
    </row>
    <row r="303" spans="3:3" x14ac:dyDescent="0.2">
      <c r="C303" s="108"/>
    </row>
    <row r="304" spans="3:3" ht="12.75" customHeight="1" x14ac:dyDescent="0.2">
      <c r="C304" s="108"/>
    </row>
    <row r="305" spans="3:3" x14ac:dyDescent="0.2">
      <c r="C305" s="108"/>
    </row>
    <row r="306" spans="3:3" x14ac:dyDescent="0.2">
      <c r="C306" s="108"/>
    </row>
    <row r="307" spans="3:3" x14ac:dyDescent="0.2">
      <c r="C307" s="108"/>
    </row>
    <row r="308" spans="3:3" ht="12.75" customHeight="1" x14ac:dyDescent="0.2">
      <c r="C308" s="108"/>
    </row>
    <row r="309" spans="3:3" x14ac:dyDescent="0.2">
      <c r="C309" s="108"/>
    </row>
    <row r="310" spans="3:3" x14ac:dyDescent="0.2">
      <c r="C310" s="108"/>
    </row>
    <row r="311" spans="3:3" x14ac:dyDescent="0.2">
      <c r="C311" s="108"/>
    </row>
    <row r="312" spans="3:3" ht="12.75" customHeight="1" x14ac:dyDescent="0.2">
      <c r="C312" s="108"/>
    </row>
    <row r="313" spans="3:3" x14ac:dyDescent="0.2">
      <c r="C313" s="108"/>
    </row>
    <row r="314" spans="3:3" x14ac:dyDescent="0.2">
      <c r="C314" s="108"/>
    </row>
    <row r="315" spans="3:3" x14ac:dyDescent="0.2">
      <c r="C315" s="108"/>
    </row>
    <row r="316" spans="3:3" ht="12.75" customHeight="1" x14ac:dyDescent="0.2">
      <c r="C316" s="108"/>
    </row>
    <row r="317" spans="3:3" x14ac:dyDescent="0.2">
      <c r="C317" s="108"/>
    </row>
    <row r="318" spans="3:3" x14ac:dyDescent="0.2">
      <c r="C318" s="108"/>
    </row>
    <row r="319" spans="3:3" x14ac:dyDescent="0.2">
      <c r="C319" s="108"/>
    </row>
    <row r="320" spans="3:3" ht="12.75" customHeight="1" x14ac:dyDescent="0.2">
      <c r="C320" s="108"/>
    </row>
    <row r="321" spans="3:3" x14ac:dyDescent="0.2">
      <c r="C321" s="108"/>
    </row>
    <row r="322" spans="3:3" x14ac:dyDescent="0.2">
      <c r="C322" s="108"/>
    </row>
    <row r="323" spans="3:3" x14ac:dyDescent="0.2">
      <c r="C323" s="108"/>
    </row>
    <row r="324" spans="3:3" ht="12.75" customHeight="1" x14ac:dyDescent="0.2">
      <c r="C324" s="108"/>
    </row>
    <row r="325" spans="3:3" x14ac:dyDescent="0.2">
      <c r="C325" s="108"/>
    </row>
    <row r="326" spans="3:3" x14ac:dyDescent="0.2">
      <c r="C326" s="108"/>
    </row>
    <row r="327" spans="3:3" x14ac:dyDescent="0.2">
      <c r="C327" s="108"/>
    </row>
    <row r="328" spans="3:3" ht="12.75" customHeight="1" x14ac:dyDescent="0.2">
      <c r="C328" s="108"/>
    </row>
    <row r="329" spans="3:3" x14ac:dyDescent="0.2">
      <c r="C329" s="108"/>
    </row>
    <row r="330" spans="3:3" x14ac:dyDescent="0.2">
      <c r="C330" s="108"/>
    </row>
    <row r="331" spans="3:3" x14ac:dyDescent="0.2">
      <c r="C331" s="108"/>
    </row>
    <row r="332" spans="3:3" ht="12.75" customHeight="1" x14ac:dyDescent="0.2">
      <c r="C332" s="108"/>
    </row>
    <row r="333" spans="3:3" x14ac:dyDescent="0.2">
      <c r="C333" s="108"/>
    </row>
    <row r="334" spans="3:3" x14ac:dyDescent="0.2">
      <c r="C334" s="108"/>
    </row>
    <row r="335" spans="3:3" x14ac:dyDescent="0.2">
      <c r="C335" s="108"/>
    </row>
    <row r="336" spans="3:3" ht="12.75" customHeight="1" x14ac:dyDescent="0.2">
      <c r="C336" s="108"/>
    </row>
    <row r="337" spans="3:3" x14ac:dyDescent="0.2">
      <c r="C337" s="108"/>
    </row>
    <row r="338" spans="3:3" x14ac:dyDescent="0.2">
      <c r="C338" s="108"/>
    </row>
    <row r="339" spans="3:3" x14ac:dyDescent="0.2">
      <c r="C339" s="108"/>
    </row>
    <row r="340" spans="3:3" ht="12.75" customHeight="1" x14ac:dyDescent="0.2">
      <c r="C340" s="108"/>
    </row>
    <row r="341" spans="3:3" x14ac:dyDescent="0.2">
      <c r="C341" s="108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8" fitToHeight="6" orientation="landscape" r:id="rId1"/>
  <headerFooter differentFirst="1" alignWithMargins="0">
    <oddHeader>&amp;C&amp;P&amp;Rпродовження додатку 3</oddHeader>
  </headerFooter>
  <rowBreaks count="4" manualBreakCount="4">
    <brk id="53" max="17" man="1"/>
    <brk id="87" max="17" man="1"/>
    <brk id="104" max="17" man="1"/>
    <brk id="123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60" zoomScaleNormal="100" workbookViewId="0">
      <selection activeCell="N15" sqref="N15"/>
    </sheetView>
  </sheetViews>
  <sheetFormatPr defaultRowHeight="12.75" x14ac:dyDescent="0.2"/>
  <cols>
    <col min="1" max="1" width="12.28515625" customWidth="1"/>
    <col min="2" max="2" width="11.140625" customWidth="1"/>
    <col min="3" max="3" width="13.28515625" customWidth="1"/>
    <col min="4" max="4" width="38.42578125" customWidth="1"/>
    <col min="5" max="5" width="13.140625" customWidth="1"/>
    <col min="6" max="6" width="10.85546875" customWidth="1"/>
    <col min="7" max="7" width="9" customWidth="1"/>
    <col min="8" max="8" width="13.42578125" customWidth="1"/>
    <col min="9" max="9" width="11.42578125" customWidth="1"/>
    <col min="10" max="10" width="12" customWidth="1"/>
    <col min="11" max="11" width="10.85546875" customWidth="1"/>
    <col min="12" max="12" width="11.7109375" customWidth="1"/>
    <col min="13" max="13" width="14.7109375" customWidth="1"/>
    <col min="14" max="14" width="14.42578125" customWidth="1"/>
    <col min="15" max="15" width="12.42578125" customWidth="1"/>
    <col min="16" max="16" width="17.85546875" customWidth="1"/>
    <col min="257" max="257" width="10.85546875" customWidth="1"/>
    <col min="258" max="258" width="11.7109375" customWidth="1"/>
    <col min="259" max="259" width="13.28515625" customWidth="1"/>
    <col min="260" max="260" width="38.42578125" customWidth="1"/>
    <col min="261" max="261" width="12.140625" customWidth="1"/>
    <col min="262" max="262" width="10.85546875" customWidth="1"/>
    <col min="263" max="263" width="9" customWidth="1"/>
    <col min="264" max="264" width="12.140625" customWidth="1"/>
    <col min="265" max="265" width="11.42578125" customWidth="1"/>
    <col min="266" max="266" width="12.7109375" customWidth="1"/>
    <col min="267" max="267" width="10.85546875" customWidth="1"/>
    <col min="268" max="268" width="12.7109375" customWidth="1"/>
    <col min="269" max="269" width="13.140625" customWidth="1"/>
    <col min="270" max="270" width="13.28515625" customWidth="1"/>
    <col min="271" max="271" width="10.28515625" customWidth="1"/>
    <col min="272" max="272" width="13.5703125" customWidth="1"/>
    <col min="513" max="513" width="10.85546875" customWidth="1"/>
    <col min="514" max="514" width="11.7109375" customWidth="1"/>
    <col min="515" max="515" width="13.28515625" customWidth="1"/>
    <col min="516" max="516" width="38.42578125" customWidth="1"/>
    <col min="517" max="517" width="12.140625" customWidth="1"/>
    <col min="518" max="518" width="10.85546875" customWidth="1"/>
    <col min="519" max="519" width="9" customWidth="1"/>
    <col min="520" max="520" width="12.140625" customWidth="1"/>
    <col min="521" max="521" width="11.42578125" customWidth="1"/>
    <col min="522" max="522" width="12.7109375" customWidth="1"/>
    <col min="523" max="523" width="10.85546875" customWidth="1"/>
    <col min="524" max="524" width="12.7109375" customWidth="1"/>
    <col min="525" max="525" width="13.140625" customWidth="1"/>
    <col min="526" max="526" width="13.28515625" customWidth="1"/>
    <col min="527" max="527" width="10.28515625" customWidth="1"/>
    <col min="528" max="528" width="13.5703125" customWidth="1"/>
    <col min="769" max="769" width="10.85546875" customWidth="1"/>
    <col min="770" max="770" width="11.7109375" customWidth="1"/>
    <col min="771" max="771" width="13.28515625" customWidth="1"/>
    <col min="772" max="772" width="38.42578125" customWidth="1"/>
    <col min="773" max="773" width="12.140625" customWidth="1"/>
    <col min="774" max="774" width="10.85546875" customWidth="1"/>
    <col min="775" max="775" width="9" customWidth="1"/>
    <col min="776" max="776" width="12.140625" customWidth="1"/>
    <col min="777" max="777" width="11.42578125" customWidth="1"/>
    <col min="778" max="778" width="12.7109375" customWidth="1"/>
    <col min="779" max="779" width="10.85546875" customWidth="1"/>
    <col min="780" max="780" width="12.7109375" customWidth="1"/>
    <col min="781" max="781" width="13.140625" customWidth="1"/>
    <col min="782" max="782" width="13.28515625" customWidth="1"/>
    <col min="783" max="783" width="10.28515625" customWidth="1"/>
    <col min="784" max="784" width="13.5703125" customWidth="1"/>
    <col min="1025" max="1025" width="10.85546875" customWidth="1"/>
    <col min="1026" max="1026" width="11.7109375" customWidth="1"/>
    <col min="1027" max="1027" width="13.28515625" customWidth="1"/>
    <col min="1028" max="1028" width="38.42578125" customWidth="1"/>
    <col min="1029" max="1029" width="12.140625" customWidth="1"/>
    <col min="1030" max="1030" width="10.85546875" customWidth="1"/>
    <col min="1031" max="1031" width="9" customWidth="1"/>
    <col min="1032" max="1032" width="12.140625" customWidth="1"/>
    <col min="1033" max="1033" width="11.42578125" customWidth="1"/>
    <col min="1034" max="1034" width="12.7109375" customWidth="1"/>
    <col min="1035" max="1035" width="10.85546875" customWidth="1"/>
    <col min="1036" max="1036" width="12.7109375" customWidth="1"/>
    <col min="1037" max="1037" width="13.140625" customWidth="1"/>
    <col min="1038" max="1038" width="13.28515625" customWidth="1"/>
    <col min="1039" max="1039" width="10.28515625" customWidth="1"/>
    <col min="1040" max="1040" width="13.5703125" customWidth="1"/>
    <col min="1281" max="1281" width="10.85546875" customWidth="1"/>
    <col min="1282" max="1282" width="11.7109375" customWidth="1"/>
    <col min="1283" max="1283" width="13.28515625" customWidth="1"/>
    <col min="1284" max="1284" width="38.42578125" customWidth="1"/>
    <col min="1285" max="1285" width="12.140625" customWidth="1"/>
    <col min="1286" max="1286" width="10.85546875" customWidth="1"/>
    <col min="1287" max="1287" width="9" customWidth="1"/>
    <col min="1288" max="1288" width="12.140625" customWidth="1"/>
    <col min="1289" max="1289" width="11.42578125" customWidth="1"/>
    <col min="1290" max="1290" width="12.7109375" customWidth="1"/>
    <col min="1291" max="1291" width="10.85546875" customWidth="1"/>
    <col min="1292" max="1292" width="12.7109375" customWidth="1"/>
    <col min="1293" max="1293" width="13.140625" customWidth="1"/>
    <col min="1294" max="1294" width="13.28515625" customWidth="1"/>
    <col min="1295" max="1295" width="10.28515625" customWidth="1"/>
    <col min="1296" max="1296" width="13.5703125" customWidth="1"/>
    <col min="1537" max="1537" width="10.85546875" customWidth="1"/>
    <col min="1538" max="1538" width="11.7109375" customWidth="1"/>
    <col min="1539" max="1539" width="13.28515625" customWidth="1"/>
    <col min="1540" max="1540" width="38.42578125" customWidth="1"/>
    <col min="1541" max="1541" width="12.140625" customWidth="1"/>
    <col min="1542" max="1542" width="10.85546875" customWidth="1"/>
    <col min="1543" max="1543" width="9" customWidth="1"/>
    <col min="1544" max="1544" width="12.140625" customWidth="1"/>
    <col min="1545" max="1545" width="11.42578125" customWidth="1"/>
    <col min="1546" max="1546" width="12.7109375" customWidth="1"/>
    <col min="1547" max="1547" width="10.85546875" customWidth="1"/>
    <col min="1548" max="1548" width="12.7109375" customWidth="1"/>
    <col min="1549" max="1549" width="13.140625" customWidth="1"/>
    <col min="1550" max="1550" width="13.28515625" customWidth="1"/>
    <col min="1551" max="1551" width="10.28515625" customWidth="1"/>
    <col min="1552" max="1552" width="13.5703125" customWidth="1"/>
    <col min="1793" max="1793" width="10.85546875" customWidth="1"/>
    <col min="1794" max="1794" width="11.7109375" customWidth="1"/>
    <col min="1795" max="1795" width="13.28515625" customWidth="1"/>
    <col min="1796" max="1796" width="38.42578125" customWidth="1"/>
    <col min="1797" max="1797" width="12.140625" customWidth="1"/>
    <col min="1798" max="1798" width="10.85546875" customWidth="1"/>
    <col min="1799" max="1799" width="9" customWidth="1"/>
    <col min="1800" max="1800" width="12.140625" customWidth="1"/>
    <col min="1801" max="1801" width="11.42578125" customWidth="1"/>
    <col min="1802" max="1802" width="12.7109375" customWidth="1"/>
    <col min="1803" max="1803" width="10.85546875" customWidth="1"/>
    <col min="1804" max="1804" width="12.7109375" customWidth="1"/>
    <col min="1805" max="1805" width="13.140625" customWidth="1"/>
    <col min="1806" max="1806" width="13.28515625" customWidth="1"/>
    <col min="1807" max="1807" width="10.28515625" customWidth="1"/>
    <col min="1808" max="1808" width="13.5703125" customWidth="1"/>
    <col min="2049" max="2049" width="10.85546875" customWidth="1"/>
    <col min="2050" max="2050" width="11.7109375" customWidth="1"/>
    <col min="2051" max="2051" width="13.28515625" customWidth="1"/>
    <col min="2052" max="2052" width="38.42578125" customWidth="1"/>
    <col min="2053" max="2053" width="12.140625" customWidth="1"/>
    <col min="2054" max="2054" width="10.85546875" customWidth="1"/>
    <col min="2055" max="2055" width="9" customWidth="1"/>
    <col min="2056" max="2056" width="12.140625" customWidth="1"/>
    <col min="2057" max="2057" width="11.42578125" customWidth="1"/>
    <col min="2058" max="2058" width="12.7109375" customWidth="1"/>
    <col min="2059" max="2059" width="10.85546875" customWidth="1"/>
    <col min="2060" max="2060" width="12.7109375" customWidth="1"/>
    <col min="2061" max="2061" width="13.140625" customWidth="1"/>
    <col min="2062" max="2062" width="13.28515625" customWidth="1"/>
    <col min="2063" max="2063" width="10.28515625" customWidth="1"/>
    <col min="2064" max="2064" width="13.5703125" customWidth="1"/>
    <col min="2305" max="2305" width="10.85546875" customWidth="1"/>
    <col min="2306" max="2306" width="11.7109375" customWidth="1"/>
    <col min="2307" max="2307" width="13.28515625" customWidth="1"/>
    <col min="2308" max="2308" width="38.42578125" customWidth="1"/>
    <col min="2309" max="2309" width="12.140625" customWidth="1"/>
    <col min="2310" max="2310" width="10.85546875" customWidth="1"/>
    <col min="2311" max="2311" width="9" customWidth="1"/>
    <col min="2312" max="2312" width="12.140625" customWidth="1"/>
    <col min="2313" max="2313" width="11.42578125" customWidth="1"/>
    <col min="2314" max="2314" width="12.7109375" customWidth="1"/>
    <col min="2315" max="2315" width="10.85546875" customWidth="1"/>
    <col min="2316" max="2316" width="12.7109375" customWidth="1"/>
    <col min="2317" max="2317" width="13.140625" customWidth="1"/>
    <col min="2318" max="2318" width="13.28515625" customWidth="1"/>
    <col min="2319" max="2319" width="10.28515625" customWidth="1"/>
    <col min="2320" max="2320" width="13.5703125" customWidth="1"/>
    <col min="2561" max="2561" width="10.85546875" customWidth="1"/>
    <col min="2562" max="2562" width="11.7109375" customWidth="1"/>
    <col min="2563" max="2563" width="13.28515625" customWidth="1"/>
    <col min="2564" max="2564" width="38.42578125" customWidth="1"/>
    <col min="2565" max="2565" width="12.140625" customWidth="1"/>
    <col min="2566" max="2566" width="10.85546875" customWidth="1"/>
    <col min="2567" max="2567" width="9" customWidth="1"/>
    <col min="2568" max="2568" width="12.140625" customWidth="1"/>
    <col min="2569" max="2569" width="11.42578125" customWidth="1"/>
    <col min="2570" max="2570" width="12.7109375" customWidth="1"/>
    <col min="2571" max="2571" width="10.85546875" customWidth="1"/>
    <col min="2572" max="2572" width="12.7109375" customWidth="1"/>
    <col min="2573" max="2573" width="13.140625" customWidth="1"/>
    <col min="2574" max="2574" width="13.28515625" customWidth="1"/>
    <col min="2575" max="2575" width="10.28515625" customWidth="1"/>
    <col min="2576" max="2576" width="13.5703125" customWidth="1"/>
    <col min="2817" max="2817" width="10.85546875" customWidth="1"/>
    <col min="2818" max="2818" width="11.7109375" customWidth="1"/>
    <col min="2819" max="2819" width="13.28515625" customWidth="1"/>
    <col min="2820" max="2820" width="38.42578125" customWidth="1"/>
    <col min="2821" max="2821" width="12.140625" customWidth="1"/>
    <col min="2822" max="2822" width="10.85546875" customWidth="1"/>
    <col min="2823" max="2823" width="9" customWidth="1"/>
    <col min="2824" max="2824" width="12.140625" customWidth="1"/>
    <col min="2825" max="2825" width="11.42578125" customWidth="1"/>
    <col min="2826" max="2826" width="12.7109375" customWidth="1"/>
    <col min="2827" max="2827" width="10.85546875" customWidth="1"/>
    <col min="2828" max="2828" width="12.7109375" customWidth="1"/>
    <col min="2829" max="2829" width="13.140625" customWidth="1"/>
    <col min="2830" max="2830" width="13.28515625" customWidth="1"/>
    <col min="2831" max="2831" width="10.28515625" customWidth="1"/>
    <col min="2832" max="2832" width="13.5703125" customWidth="1"/>
    <col min="3073" max="3073" width="10.85546875" customWidth="1"/>
    <col min="3074" max="3074" width="11.7109375" customWidth="1"/>
    <col min="3075" max="3075" width="13.28515625" customWidth="1"/>
    <col min="3076" max="3076" width="38.42578125" customWidth="1"/>
    <col min="3077" max="3077" width="12.140625" customWidth="1"/>
    <col min="3078" max="3078" width="10.85546875" customWidth="1"/>
    <col min="3079" max="3079" width="9" customWidth="1"/>
    <col min="3080" max="3080" width="12.140625" customWidth="1"/>
    <col min="3081" max="3081" width="11.42578125" customWidth="1"/>
    <col min="3082" max="3082" width="12.7109375" customWidth="1"/>
    <col min="3083" max="3083" width="10.85546875" customWidth="1"/>
    <col min="3084" max="3084" width="12.7109375" customWidth="1"/>
    <col min="3085" max="3085" width="13.140625" customWidth="1"/>
    <col min="3086" max="3086" width="13.28515625" customWidth="1"/>
    <col min="3087" max="3087" width="10.28515625" customWidth="1"/>
    <col min="3088" max="3088" width="13.5703125" customWidth="1"/>
    <col min="3329" max="3329" width="10.85546875" customWidth="1"/>
    <col min="3330" max="3330" width="11.7109375" customWidth="1"/>
    <col min="3331" max="3331" width="13.28515625" customWidth="1"/>
    <col min="3332" max="3332" width="38.42578125" customWidth="1"/>
    <col min="3333" max="3333" width="12.140625" customWidth="1"/>
    <col min="3334" max="3334" width="10.85546875" customWidth="1"/>
    <col min="3335" max="3335" width="9" customWidth="1"/>
    <col min="3336" max="3336" width="12.140625" customWidth="1"/>
    <col min="3337" max="3337" width="11.42578125" customWidth="1"/>
    <col min="3338" max="3338" width="12.7109375" customWidth="1"/>
    <col min="3339" max="3339" width="10.85546875" customWidth="1"/>
    <col min="3340" max="3340" width="12.7109375" customWidth="1"/>
    <col min="3341" max="3341" width="13.140625" customWidth="1"/>
    <col min="3342" max="3342" width="13.28515625" customWidth="1"/>
    <col min="3343" max="3343" width="10.28515625" customWidth="1"/>
    <col min="3344" max="3344" width="13.5703125" customWidth="1"/>
    <col min="3585" max="3585" width="10.85546875" customWidth="1"/>
    <col min="3586" max="3586" width="11.7109375" customWidth="1"/>
    <col min="3587" max="3587" width="13.28515625" customWidth="1"/>
    <col min="3588" max="3588" width="38.42578125" customWidth="1"/>
    <col min="3589" max="3589" width="12.140625" customWidth="1"/>
    <col min="3590" max="3590" width="10.85546875" customWidth="1"/>
    <col min="3591" max="3591" width="9" customWidth="1"/>
    <col min="3592" max="3592" width="12.140625" customWidth="1"/>
    <col min="3593" max="3593" width="11.42578125" customWidth="1"/>
    <col min="3594" max="3594" width="12.7109375" customWidth="1"/>
    <col min="3595" max="3595" width="10.85546875" customWidth="1"/>
    <col min="3596" max="3596" width="12.7109375" customWidth="1"/>
    <col min="3597" max="3597" width="13.140625" customWidth="1"/>
    <col min="3598" max="3598" width="13.28515625" customWidth="1"/>
    <col min="3599" max="3599" width="10.28515625" customWidth="1"/>
    <col min="3600" max="3600" width="13.5703125" customWidth="1"/>
    <col min="3841" max="3841" width="10.85546875" customWidth="1"/>
    <col min="3842" max="3842" width="11.7109375" customWidth="1"/>
    <col min="3843" max="3843" width="13.28515625" customWidth="1"/>
    <col min="3844" max="3844" width="38.42578125" customWidth="1"/>
    <col min="3845" max="3845" width="12.140625" customWidth="1"/>
    <col min="3846" max="3846" width="10.85546875" customWidth="1"/>
    <col min="3847" max="3847" width="9" customWidth="1"/>
    <col min="3848" max="3848" width="12.140625" customWidth="1"/>
    <col min="3849" max="3849" width="11.42578125" customWidth="1"/>
    <col min="3850" max="3850" width="12.7109375" customWidth="1"/>
    <col min="3851" max="3851" width="10.85546875" customWidth="1"/>
    <col min="3852" max="3852" width="12.7109375" customWidth="1"/>
    <col min="3853" max="3853" width="13.140625" customWidth="1"/>
    <col min="3854" max="3854" width="13.28515625" customWidth="1"/>
    <col min="3855" max="3855" width="10.28515625" customWidth="1"/>
    <col min="3856" max="3856" width="13.5703125" customWidth="1"/>
    <col min="4097" max="4097" width="10.85546875" customWidth="1"/>
    <col min="4098" max="4098" width="11.7109375" customWidth="1"/>
    <col min="4099" max="4099" width="13.28515625" customWidth="1"/>
    <col min="4100" max="4100" width="38.42578125" customWidth="1"/>
    <col min="4101" max="4101" width="12.140625" customWidth="1"/>
    <col min="4102" max="4102" width="10.85546875" customWidth="1"/>
    <col min="4103" max="4103" width="9" customWidth="1"/>
    <col min="4104" max="4104" width="12.140625" customWidth="1"/>
    <col min="4105" max="4105" width="11.42578125" customWidth="1"/>
    <col min="4106" max="4106" width="12.7109375" customWidth="1"/>
    <col min="4107" max="4107" width="10.85546875" customWidth="1"/>
    <col min="4108" max="4108" width="12.7109375" customWidth="1"/>
    <col min="4109" max="4109" width="13.140625" customWidth="1"/>
    <col min="4110" max="4110" width="13.28515625" customWidth="1"/>
    <col min="4111" max="4111" width="10.28515625" customWidth="1"/>
    <col min="4112" max="4112" width="13.5703125" customWidth="1"/>
    <col min="4353" max="4353" width="10.85546875" customWidth="1"/>
    <col min="4354" max="4354" width="11.7109375" customWidth="1"/>
    <col min="4355" max="4355" width="13.28515625" customWidth="1"/>
    <col min="4356" max="4356" width="38.42578125" customWidth="1"/>
    <col min="4357" max="4357" width="12.140625" customWidth="1"/>
    <col min="4358" max="4358" width="10.85546875" customWidth="1"/>
    <col min="4359" max="4359" width="9" customWidth="1"/>
    <col min="4360" max="4360" width="12.140625" customWidth="1"/>
    <col min="4361" max="4361" width="11.42578125" customWidth="1"/>
    <col min="4362" max="4362" width="12.7109375" customWidth="1"/>
    <col min="4363" max="4363" width="10.85546875" customWidth="1"/>
    <col min="4364" max="4364" width="12.7109375" customWidth="1"/>
    <col min="4365" max="4365" width="13.140625" customWidth="1"/>
    <col min="4366" max="4366" width="13.28515625" customWidth="1"/>
    <col min="4367" max="4367" width="10.28515625" customWidth="1"/>
    <col min="4368" max="4368" width="13.5703125" customWidth="1"/>
    <col min="4609" max="4609" width="10.85546875" customWidth="1"/>
    <col min="4610" max="4610" width="11.7109375" customWidth="1"/>
    <col min="4611" max="4611" width="13.28515625" customWidth="1"/>
    <col min="4612" max="4612" width="38.42578125" customWidth="1"/>
    <col min="4613" max="4613" width="12.140625" customWidth="1"/>
    <col min="4614" max="4614" width="10.85546875" customWidth="1"/>
    <col min="4615" max="4615" width="9" customWidth="1"/>
    <col min="4616" max="4616" width="12.140625" customWidth="1"/>
    <col min="4617" max="4617" width="11.42578125" customWidth="1"/>
    <col min="4618" max="4618" width="12.7109375" customWidth="1"/>
    <col min="4619" max="4619" width="10.85546875" customWidth="1"/>
    <col min="4620" max="4620" width="12.7109375" customWidth="1"/>
    <col min="4621" max="4621" width="13.140625" customWidth="1"/>
    <col min="4622" max="4622" width="13.28515625" customWidth="1"/>
    <col min="4623" max="4623" width="10.28515625" customWidth="1"/>
    <col min="4624" max="4624" width="13.5703125" customWidth="1"/>
    <col min="4865" max="4865" width="10.85546875" customWidth="1"/>
    <col min="4866" max="4866" width="11.7109375" customWidth="1"/>
    <col min="4867" max="4867" width="13.28515625" customWidth="1"/>
    <col min="4868" max="4868" width="38.42578125" customWidth="1"/>
    <col min="4869" max="4869" width="12.140625" customWidth="1"/>
    <col min="4870" max="4870" width="10.85546875" customWidth="1"/>
    <col min="4871" max="4871" width="9" customWidth="1"/>
    <col min="4872" max="4872" width="12.140625" customWidth="1"/>
    <col min="4873" max="4873" width="11.42578125" customWidth="1"/>
    <col min="4874" max="4874" width="12.7109375" customWidth="1"/>
    <col min="4875" max="4875" width="10.85546875" customWidth="1"/>
    <col min="4876" max="4876" width="12.7109375" customWidth="1"/>
    <col min="4877" max="4877" width="13.140625" customWidth="1"/>
    <col min="4878" max="4878" width="13.28515625" customWidth="1"/>
    <col min="4879" max="4879" width="10.28515625" customWidth="1"/>
    <col min="4880" max="4880" width="13.5703125" customWidth="1"/>
    <col min="5121" max="5121" width="10.85546875" customWidth="1"/>
    <col min="5122" max="5122" width="11.7109375" customWidth="1"/>
    <col min="5123" max="5123" width="13.28515625" customWidth="1"/>
    <col min="5124" max="5124" width="38.42578125" customWidth="1"/>
    <col min="5125" max="5125" width="12.140625" customWidth="1"/>
    <col min="5126" max="5126" width="10.85546875" customWidth="1"/>
    <col min="5127" max="5127" width="9" customWidth="1"/>
    <col min="5128" max="5128" width="12.140625" customWidth="1"/>
    <col min="5129" max="5129" width="11.42578125" customWidth="1"/>
    <col min="5130" max="5130" width="12.7109375" customWidth="1"/>
    <col min="5131" max="5131" width="10.85546875" customWidth="1"/>
    <col min="5132" max="5132" width="12.7109375" customWidth="1"/>
    <col min="5133" max="5133" width="13.140625" customWidth="1"/>
    <col min="5134" max="5134" width="13.28515625" customWidth="1"/>
    <col min="5135" max="5135" width="10.28515625" customWidth="1"/>
    <col min="5136" max="5136" width="13.5703125" customWidth="1"/>
    <col min="5377" max="5377" width="10.85546875" customWidth="1"/>
    <col min="5378" max="5378" width="11.7109375" customWidth="1"/>
    <col min="5379" max="5379" width="13.28515625" customWidth="1"/>
    <col min="5380" max="5380" width="38.42578125" customWidth="1"/>
    <col min="5381" max="5381" width="12.140625" customWidth="1"/>
    <col min="5382" max="5382" width="10.85546875" customWidth="1"/>
    <col min="5383" max="5383" width="9" customWidth="1"/>
    <col min="5384" max="5384" width="12.140625" customWidth="1"/>
    <col min="5385" max="5385" width="11.42578125" customWidth="1"/>
    <col min="5386" max="5386" width="12.7109375" customWidth="1"/>
    <col min="5387" max="5387" width="10.85546875" customWidth="1"/>
    <col min="5388" max="5388" width="12.7109375" customWidth="1"/>
    <col min="5389" max="5389" width="13.140625" customWidth="1"/>
    <col min="5390" max="5390" width="13.28515625" customWidth="1"/>
    <col min="5391" max="5391" width="10.28515625" customWidth="1"/>
    <col min="5392" max="5392" width="13.5703125" customWidth="1"/>
    <col min="5633" max="5633" width="10.85546875" customWidth="1"/>
    <col min="5634" max="5634" width="11.7109375" customWidth="1"/>
    <col min="5635" max="5635" width="13.28515625" customWidth="1"/>
    <col min="5636" max="5636" width="38.42578125" customWidth="1"/>
    <col min="5637" max="5637" width="12.140625" customWidth="1"/>
    <col min="5638" max="5638" width="10.85546875" customWidth="1"/>
    <col min="5639" max="5639" width="9" customWidth="1"/>
    <col min="5640" max="5640" width="12.140625" customWidth="1"/>
    <col min="5641" max="5641" width="11.42578125" customWidth="1"/>
    <col min="5642" max="5642" width="12.7109375" customWidth="1"/>
    <col min="5643" max="5643" width="10.85546875" customWidth="1"/>
    <col min="5644" max="5644" width="12.7109375" customWidth="1"/>
    <col min="5645" max="5645" width="13.140625" customWidth="1"/>
    <col min="5646" max="5646" width="13.28515625" customWidth="1"/>
    <col min="5647" max="5647" width="10.28515625" customWidth="1"/>
    <col min="5648" max="5648" width="13.5703125" customWidth="1"/>
    <col min="5889" max="5889" width="10.85546875" customWidth="1"/>
    <col min="5890" max="5890" width="11.7109375" customWidth="1"/>
    <col min="5891" max="5891" width="13.28515625" customWidth="1"/>
    <col min="5892" max="5892" width="38.42578125" customWidth="1"/>
    <col min="5893" max="5893" width="12.140625" customWidth="1"/>
    <col min="5894" max="5894" width="10.85546875" customWidth="1"/>
    <col min="5895" max="5895" width="9" customWidth="1"/>
    <col min="5896" max="5896" width="12.140625" customWidth="1"/>
    <col min="5897" max="5897" width="11.42578125" customWidth="1"/>
    <col min="5898" max="5898" width="12.7109375" customWidth="1"/>
    <col min="5899" max="5899" width="10.85546875" customWidth="1"/>
    <col min="5900" max="5900" width="12.7109375" customWidth="1"/>
    <col min="5901" max="5901" width="13.140625" customWidth="1"/>
    <col min="5902" max="5902" width="13.28515625" customWidth="1"/>
    <col min="5903" max="5903" width="10.28515625" customWidth="1"/>
    <col min="5904" max="5904" width="13.5703125" customWidth="1"/>
    <col min="6145" max="6145" width="10.85546875" customWidth="1"/>
    <col min="6146" max="6146" width="11.7109375" customWidth="1"/>
    <col min="6147" max="6147" width="13.28515625" customWidth="1"/>
    <col min="6148" max="6148" width="38.42578125" customWidth="1"/>
    <col min="6149" max="6149" width="12.140625" customWidth="1"/>
    <col min="6150" max="6150" width="10.85546875" customWidth="1"/>
    <col min="6151" max="6151" width="9" customWidth="1"/>
    <col min="6152" max="6152" width="12.140625" customWidth="1"/>
    <col min="6153" max="6153" width="11.42578125" customWidth="1"/>
    <col min="6154" max="6154" width="12.7109375" customWidth="1"/>
    <col min="6155" max="6155" width="10.85546875" customWidth="1"/>
    <col min="6156" max="6156" width="12.7109375" customWidth="1"/>
    <col min="6157" max="6157" width="13.140625" customWidth="1"/>
    <col min="6158" max="6158" width="13.28515625" customWidth="1"/>
    <col min="6159" max="6159" width="10.28515625" customWidth="1"/>
    <col min="6160" max="6160" width="13.5703125" customWidth="1"/>
    <col min="6401" max="6401" width="10.85546875" customWidth="1"/>
    <col min="6402" max="6402" width="11.7109375" customWidth="1"/>
    <col min="6403" max="6403" width="13.28515625" customWidth="1"/>
    <col min="6404" max="6404" width="38.42578125" customWidth="1"/>
    <col min="6405" max="6405" width="12.140625" customWidth="1"/>
    <col min="6406" max="6406" width="10.85546875" customWidth="1"/>
    <col min="6407" max="6407" width="9" customWidth="1"/>
    <col min="6408" max="6408" width="12.140625" customWidth="1"/>
    <col min="6409" max="6409" width="11.42578125" customWidth="1"/>
    <col min="6410" max="6410" width="12.7109375" customWidth="1"/>
    <col min="6411" max="6411" width="10.85546875" customWidth="1"/>
    <col min="6412" max="6412" width="12.7109375" customWidth="1"/>
    <col min="6413" max="6413" width="13.140625" customWidth="1"/>
    <col min="6414" max="6414" width="13.28515625" customWidth="1"/>
    <col min="6415" max="6415" width="10.28515625" customWidth="1"/>
    <col min="6416" max="6416" width="13.5703125" customWidth="1"/>
    <col min="6657" max="6657" width="10.85546875" customWidth="1"/>
    <col min="6658" max="6658" width="11.7109375" customWidth="1"/>
    <col min="6659" max="6659" width="13.28515625" customWidth="1"/>
    <col min="6660" max="6660" width="38.42578125" customWidth="1"/>
    <col min="6661" max="6661" width="12.140625" customWidth="1"/>
    <col min="6662" max="6662" width="10.85546875" customWidth="1"/>
    <col min="6663" max="6663" width="9" customWidth="1"/>
    <col min="6664" max="6664" width="12.140625" customWidth="1"/>
    <col min="6665" max="6665" width="11.42578125" customWidth="1"/>
    <col min="6666" max="6666" width="12.7109375" customWidth="1"/>
    <col min="6667" max="6667" width="10.85546875" customWidth="1"/>
    <col min="6668" max="6668" width="12.7109375" customWidth="1"/>
    <col min="6669" max="6669" width="13.140625" customWidth="1"/>
    <col min="6670" max="6670" width="13.28515625" customWidth="1"/>
    <col min="6671" max="6671" width="10.28515625" customWidth="1"/>
    <col min="6672" max="6672" width="13.5703125" customWidth="1"/>
    <col min="6913" max="6913" width="10.85546875" customWidth="1"/>
    <col min="6914" max="6914" width="11.7109375" customWidth="1"/>
    <col min="6915" max="6915" width="13.28515625" customWidth="1"/>
    <col min="6916" max="6916" width="38.42578125" customWidth="1"/>
    <col min="6917" max="6917" width="12.140625" customWidth="1"/>
    <col min="6918" max="6918" width="10.85546875" customWidth="1"/>
    <col min="6919" max="6919" width="9" customWidth="1"/>
    <col min="6920" max="6920" width="12.140625" customWidth="1"/>
    <col min="6921" max="6921" width="11.42578125" customWidth="1"/>
    <col min="6922" max="6922" width="12.7109375" customWidth="1"/>
    <col min="6923" max="6923" width="10.85546875" customWidth="1"/>
    <col min="6924" max="6924" width="12.7109375" customWidth="1"/>
    <col min="6925" max="6925" width="13.140625" customWidth="1"/>
    <col min="6926" max="6926" width="13.28515625" customWidth="1"/>
    <col min="6927" max="6927" width="10.28515625" customWidth="1"/>
    <col min="6928" max="6928" width="13.5703125" customWidth="1"/>
    <col min="7169" max="7169" width="10.85546875" customWidth="1"/>
    <col min="7170" max="7170" width="11.7109375" customWidth="1"/>
    <col min="7171" max="7171" width="13.28515625" customWidth="1"/>
    <col min="7172" max="7172" width="38.42578125" customWidth="1"/>
    <col min="7173" max="7173" width="12.140625" customWidth="1"/>
    <col min="7174" max="7174" width="10.85546875" customWidth="1"/>
    <col min="7175" max="7175" width="9" customWidth="1"/>
    <col min="7176" max="7176" width="12.140625" customWidth="1"/>
    <col min="7177" max="7177" width="11.42578125" customWidth="1"/>
    <col min="7178" max="7178" width="12.7109375" customWidth="1"/>
    <col min="7179" max="7179" width="10.85546875" customWidth="1"/>
    <col min="7180" max="7180" width="12.7109375" customWidth="1"/>
    <col min="7181" max="7181" width="13.140625" customWidth="1"/>
    <col min="7182" max="7182" width="13.28515625" customWidth="1"/>
    <col min="7183" max="7183" width="10.28515625" customWidth="1"/>
    <col min="7184" max="7184" width="13.5703125" customWidth="1"/>
    <col min="7425" max="7425" width="10.85546875" customWidth="1"/>
    <col min="7426" max="7426" width="11.7109375" customWidth="1"/>
    <col min="7427" max="7427" width="13.28515625" customWidth="1"/>
    <col min="7428" max="7428" width="38.42578125" customWidth="1"/>
    <col min="7429" max="7429" width="12.140625" customWidth="1"/>
    <col min="7430" max="7430" width="10.85546875" customWidth="1"/>
    <col min="7431" max="7431" width="9" customWidth="1"/>
    <col min="7432" max="7432" width="12.140625" customWidth="1"/>
    <col min="7433" max="7433" width="11.42578125" customWidth="1"/>
    <col min="7434" max="7434" width="12.7109375" customWidth="1"/>
    <col min="7435" max="7435" width="10.85546875" customWidth="1"/>
    <col min="7436" max="7436" width="12.7109375" customWidth="1"/>
    <col min="7437" max="7437" width="13.140625" customWidth="1"/>
    <col min="7438" max="7438" width="13.28515625" customWidth="1"/>
    <col min="7439" max="7439" width="10.28515625" customWidth="1"/>
    <col min="7440" max="7440" width="13.5703125" customWidth="1"/>
    <col min="7681" max="7681" width="10.85546875" customWidth="1"/>
    <col min="7682" max="7682" width="11.7109375" customWidth="1"/>
    <col min="7683" max="7683" width="13.28515625" customWidth="1"/>
    <col min="7684" max="7684" width="38.42578125" customWidth="1"/>
    <col min="7685" max="7685" width="12.140625" customWidth="1"/>
    <col min="7686" max="7686" width="10.85546875" customWidth="1"/>
    <col min="7687" max="7687" width="9" customWidth="1"/>
    <col min="7688" max="7688" width="12.140625" customWidth="1"/>
    <col min="7689" max="7689" width="11.42578125" customWidth="1"/>
    <col min="7690" max="7690" width="12.7109375" customWidth="1"/>
    <col min="7691" max="7691" width="10.85546875" customWidth="1"/>
    <col min="7692" max="7692" width="12.7109375" customWidth="1"/>
    <col min="7693" max="7693" width="13.140625" customWidth="1"/>
    <col min="7694" max="7694" width="13.28515625" customWidth="1"/>
    <col min="7695" max="7695" width="10.28515625" customWidth="1"/>
    <col min="7696" max="7696" width="13.5703125" customWidth="1"/>
    <col min="7937" max="7937" width="10.85546875" customWidth="1"/>
    <col min="7938" max="7938" width="11.7109375" customWidth="1"/>
    <col min="7939" max="7939" width="13.28515625" customWidth="1"/>
    <col min="7940" max="7940" width="38.42578125" customWidth="1"/>
    <col min="7941" max="7941" width="12.140625" customWidth="1"/>
    <col min="7942" max="7942" width="10.85546875" customWidth="1"/>
    <col min="7943" max="7943" width="9" customWidth="1"/>
    <col min="7944" max="7944" width="12.140625" customWidth="1"/>
    <col min="7945" max="7945" width="11.42578125" customWidth="1"/>
    <col min="7946" max="7946" width="12.7109375" customWidth="1"/>
    <col min="7947" max="7947" width="10.85546875" customWidth="1"/>
    <col min="7948" max="7948" width="12.7109375" customWidth="1"/>
    <col min="7949" max="7949" width="13.140625" customWidth="1"/>
    <col min="7950" max="7950" width="13.28515625" customWidth="1"/>
    <col min="7951" max="7951" width="10.28515625" customWidth="1"/>
    <col min="7952" max="7952" width="13.5703125" customWidth="1"/>
    <col min="8193" max="8193" width="10.85546875" customWidth="1"/>
    <col min="8194" max="8194" width="11.7109375" customWidth="1"/>
    <col min="8195" max="8195" width="13.28515625" customWidth="1"/>
    <col min="8196" max="8196" width="38.42578125" customWidth="1"/>
    <col min="8197" max="8197" width="12.140625" customWidth="1"/>
    <col min="8198" max="8198" width="10.85546875" customWidth="1"/>
    <col min="8199" max="8199" width="9" customWidth="1"/>
    <col min="8200" max="8200" width="12.140625" customWidth="1"/>
    <col min="8201" max="8201" width="11.42578125" customWidth="1"/>
    <col min="8202" max="8202" width="12.7109375" customWidth="1"/>
    <col min="8203" max="8203" width="10.85546875" customWidth="1"/>
    <col min="8204" max="8204" width="12.7109375" customWidth="1"/>
    <col min="8205" max="8205" width="13.140625" customWidth="1"/>
    <col min="8206" max="8206" width="13.28515625" customWidth="1"/>
    <col min="8207" max="8207" width="10.28515625" customWidth="1"/>
    <col min="8208" max="8208" width="13.5703125" customWidth="1"/>
    <col min="8449" max="8449" width="10.85546875" customWidth="1"/>
    <col min="8450" max="8450" width="11.7109375" customWidth="1"/>
    <col min="8451" max="8451" width="13.28515625" customWidth="1"/>
    <col min="8452" max="8452" width="38.42578125" customWidth="1"/>
    <col min="8453" max="8453" width="12.140625" customWidth="1"/>
    <col min="8454" max="8454" width="10.85546875" customWidth="1"/>
    <col min="8455" max="8455" width="9" customWidth="1"/>
    <col min="8456" max="8456" width="12.140625" customWidth="1"/>
    <col min="8457" max="8457" width="11.42578125" customWidth="1"/>
    <col min="8458" max="8458" width="12.7109375" customWidth="1"/>
    <col min="8459" max="8459" width="10.85546875" customWidth="1"/>
    <col min="8460" max="8460" width="12.7109375" customWidth="1"/>
    <col min="8461" max="8461" width="13.140625" customWidth="1"/>
    <col min="8462" max="8462" width="13.28515625" customWidth="1"/>
    <col min="8463" max="8463" width="10.28515625" customWidth="1"/>
    <col min="8464" max="8464" width="13.5703125" customWidth="1"/>
    <col min="8705" max="8705" width="10.85546875" customWidth="1"/>
    <col min="8706" max="8706" width="11.7109375" customWidth="1"/>
    <col min="8707" max="8707" width="13.28515625" customWidth="1"/>
    <col min="8708" max="8708" width="38.42578125" customWidth="1"/>
    <col min="8709" max="8709" width="12.140625" customWidth="1"/>
    <col min="8710" max="8710" width="10.85546875" customWidth="1"/>
    <col min="8711" max="8711" width="9" customWidth="1"/>
    <col min="8712" max="8712" width="12.140625" customWidth="1"/>
    <col min="8713" max="8713" width="11.42578125" customWidth="1"/>
    <col min="8714" max="8714" width="12.7109375" customWidth="1"/>
    <col min="8715" max="8715" width="10.85546875" customWidth="1"/>
    <col min="8716" max="8716" width="12.7109375" customWidth="1"/>
    <col min="8717" max="8717" width="13.140625" customWidth="1"/>
    <col min="8718" max="8718" width="13.28515625" customWidth="1"/>
    <col min="8719" max="8719" width="10.28515625" customWidth="1"/>
    <col min="8720" max="8720" width="13.5703125" customWidth="1"/>
    <col min="8961" max="8961" width="10.85546875" customWidth="1"/>
    <col min="8962" max="8962" width="11.7109375" customWidth="1"/>
    <col min="8963" max="8963" width="13.28515625" customWidth="1"/>
    <col min="8964" max="8964" width="38.42578125" customWidth="1"/>
    <col min="8965" max="8965" width="12.140625" customWidth="1"/>
    <col min="8966" max="8966" width="10.85546875" customWidth="1"/>
    <col min="8967" max="8967" width="9" customWidth="1"/>
    <col min="8968" max="8968" width="12.140625" customWidth="1"/>
    <col min="8969" max="8969" width="11.42578125" customWidth="1"/>
    <col min="8970" max="8970" width="12.7109375" customWidth="1"/>
    <col min="8971" max="8971" width="10.85546875" customWidth="1"/>
    <col min="8972" max="8972" width="12.7109375" customWidth="1"/>
    <col min="8973" max="8973" width="13.140625" customWidth="1"/>
    <col min="8974" max="8974" width="13.28515625" customWidth="1"/>
    <col min="8975" max="8975" width="10.28515625" customWidth="1"/>
    <col min="8976" max="8976" width="13.5703125" customWidth="1"/>
    <col min="9217" max="9217" width="10.85546875" customWidth="1"/>
    <col min="9218" max="9218" width="11.7109375" customWidth="1"/>
    <col min="9219" max="9219" width="13.28515625" customWidth="1"/>
    <col min="9220" max="9220" width="38.42578125" customWidth="1"/>
    <col min="9221" max="9221" width="12.140625" customWidth="1"/>
    <col min="9222" max="9222" width="10.85546875" customWidth="1"/>
    <col min="9223" max="9223" width="9" customWidth="1"/>
    <col min="9224" max="9224" width="12.140625" customWidth="1"/>
    <col min="9225" max="9225" width="11.42578125" customWidth="1"/>
    <col min="9226" max="9226" width="12.7109375" customWidth="1"/>
    <col min="9227" max="9227" width="10.85546875" customWidth="1"/>
    <col min="9228" max="9228" width="12.7109375" customWidth="1"/>
    <col min="9229" max="9229" width="13.140625" customWidth="1"/>
    <col min="9230" max="9230" width="13.28515625" customWidth="1"/>
    <col min="9231" max="9231" width="10.28515625" customWidth="1"/>
    <col min="9232" max="9232" width="13.5703125" customWidth="1"/>
    <col min="9473" max="9473" width="10.85546875" customWidth="1"/>
    <col min="9474" max="9474" width="11.7109375" customWidth="1"/>
    <col min="9475" max="9475" width="13.28515625" customWidth="1"/>
    <col min="9476" max="9476" width="38.42578125" customWidth="1"/>
    <col min="9477" max="9477" width="12.140625" customWidth="1"/>
    <col min="9478" max="9478" width="10.85546875" customWidth="1"/>
    <col min="9479" max="9479" width="9" customWidth="1"/>
    <col min="9480" max="9480" width="12.140625" customWidth="1"/>
    <col min="9481" max="9481" width="11.42578125" customWidth="1"/>
    <col min="9482" max="9482" width="12.7109375" customWidth="1"/>
    <col min="9483" max="9483" width="10.85546875" customWidth="1"/>
    <col min="9484" max="9484" width="12.7109375" customWidth="1"/>
    <col min="9485" max="9485" width="13.140625" customWidth="1"/>
    <col min="9486" max="9486" width="13.28515625" customWidth="1"/>
    <col min="9487" max="9487" width="10.28515625" customWidth="1"/>
    <col min="9488" max="9488" width="13.5703125" customWidth="1"/>
    <col min="9729" max="9729" width="10.85546875" customWidth="1"/>
    <col min="9730" max="9730" width="11.7109375" customWidth="1"/>
    <col min="9731" max="9731" width="13.28515625" customWidth="1"/>
    <col min="9732" max="9732" width="38.42578125" customWidth="1"/>
    <col min="9733" max="9733" width="12.140625" customWidth="1"/>
    <col min="9734" max="9734" width="10.85546875" customWidth="1"/>
    <col min="9735" max="9735" width="9" customWidth="1"/>
    <col min="9736" max="9736" width="12.140625" customWidth="1"/>
    <col min="9737" max="9737" width="11.42578125" customWidth="1"/>
    <col min="9738" max="9738" width="12.7109375" customWidth="1"/>
    <col min="9739" max="9739" width="10.85546875" customWidth="1"/>
    <col min="9740" max="9740" width="12.7109375" customWidth="1"/>
    <col min="9741" max="9741" width="13.140625" customWidth="1"/>
    <col min="9742" max="9742" width="13.28515625" customWidth="1"/>
    <col min="9743" max="9743" width="10.28515625" customWidth="1"/>
    <col min="9744" max="9744" width="13.5703125" customWidth="1"/>
    <col min="9985" max="9985" width="10.85546875" customWidth="1"/>
    <col min="9986" max="9986" width="11.7109375" customWidth="1"/>
    <col min="9987" max="9987" width="13.28515625" customWidth="1"/>
    <col min="9988" max="9988" width="38.42578125" customWidth="1"/>
    <col min="9989" max="9989" width="12.140625" customWidth="1"/>
    <col min="9990" max="9990" width="10.85546875" customWidth="1"/>
    <col min="9991" max="9991" width="9" customWidth="1"/>
    <col min="9992" max="9992" width="12.140625" customWidth="1"/>
    <col min="9993" max="9993" width="11.42578125" customWidth="1"/>
    <col min="9994" max="9994" width="12.7109375" customWidth="1"/>
    <col min="9995" max="9995" width="10.85546875" customWidth="1"/>
    <col min="9996" max="9996" width="12.7109375" customWidth="1"/>
    <col min="9997" max="9997" width="13.140625" customWidth="1"/>
    <col min="9998" max="9998" width="13.28515625" customWidth="1"/>
    <col min="9999" max="9999" width="10.28515625" customWidth="1"/>
    <col min="10000" max="10000" width="13.5703125" customWidth="1"/>
    <col min="10241" max="10241" width="10.85546875" customWidth="1"/>
    <col min="10242" max="10242" width="11.7109375" customWidth="1"/>
    <col min="10243" max="10243" width="13.28515625" customWidth="1"/>
    <col min="10244" max="10244" width="38.42578125" customWidth="1"/>
    <col min="10245" max="10245" width="12.140625" customWidth="1"/>
    <col min="10246" max="10246" width="10.85546875" customWidth="1"/>
    <col min="10247" max="10247" width="9" customWidth="1"/>
    <col min="10248" max="10248" width="12.140625" customWidth="1"/>
    <col min="10249" max="10249" width="11.42578125" customWidth="1"/>
    <col min="10250" max="10250" width="12.7109375" customWidth="1"/>
    <col min="10251" max="10251" width="10.85546875" customWidth="1"/>
    <col min="10252" max="10252" width="12.7109375" customWidth="1"/>
    <col min="10253" max="10253" width="13.140625" customWidth="1"/>
    <col min="10254" max="10254" width="13.28515625" customWidth="1"/>
    <col min="10255" max="10255" width="10.28515625" customWidth="1"/>
    <col min="10256" max="10256" width="13.5703125" customWidth="1"/>
    <col min="10497" max="10497" width="10.85546875" customWidth="1"/>
    <col min="10498" max="10498" width="11.7109375" customWidth="1"/>
    <col min="10499" max="10499" width="13.28515625" customWidth="1"/>
    <col min="10500" max="10500" width="38.42578125" customWidth="1"/>
    <col min="10501" max="10501" width="12.140625" customWidth="1"/>
    <col min="10502" max="10502" width="10.85546875" customWidth="1"/>
    <col min="10503" max="10503" width="9" customWidth="1"/>
    <col min="10504" max="10504" width="12.140625" customWidth="1"/>
    <col min="10505" max="10505" width="11.42578125" customWidth="1"/>
    <col min="10506" max="10506" width="12.7109375" customWidth="1"/>
    <col min="10507" max="10507" width="10.85546875" customWidth="1"/>
    <col min="10508" max="10508" width="12.7109375" customWidth="1"/>
    <col min="10509" max="10509" width="13.140625" customWidth="1"/>
    <col min="10510" max="10510" width="13.28515625" customWidth="1"/>
    <col min="10511" max="10511" width="10.28515625" customWidth="1"/>
    <col min="10512" max="10512" width="13.5703125" customWidth="1"/>
    <col min="10753" max="10753" width="10.85546875" customWidth="1"/>
    <col min="10754" max="10754" width="11.7109375" customWidth="1"/>
    <col min="10755" max="10755" width="13.28515625" customWidth="1"/>
    <col min="10756" max="10756" width="38.42578125" customWidth="1"/>
    <col min="10757" max="10757" width="12.140625" customWidth="1"/>
    <col min="10758" max="10758" width="10.85546875" customWidth="1"/>
    <col min="10759" max="10759" width="9" customWidth="1"/>
    <col min="10760" max="10760" width="12.140625" customWidth="1"/>
    <col min="10761" max="10761" width="11.42578125" customWidth="1"/>
    <col min="10762" max="10762" width="12.7109375" customWidth="1"/>
    <col min="10763" max="10763" width="10.85546875" customWidth="1"/>
    <col min="10764" max="10764" width="12.7109375" customWidth="1"/>
    <col min="10765" max="10765" width="13.140625" customWidth="1"/>
    <col min="10766" max="10766" width="13.28515625" customWidth="1"/>
    <col min="10767" max="10767" width="10.28515625" customWidth="1"/>
    <col min="10768" max="10768" width="13.5703125" customWidth="1"/>
    <col min="11009" max="11009" width="10.85546875" customWidth="1"/>
    <col min="11010" max="11010" width="11.7109375" customWidth="1"/>
    <col min="11011" max="11011" width="13.28515625" customWidth="1"/>
    <col min="11012" max="11012" width="38.42578125" customWidth="1"/>
    <col min="11013" max="11013" width="12.140625" customWidth="1"/>
    <col min="11014" max="11014" width="10.85546875" customWidth="1"/>
    <col min="11015" max="11015" width="9" customWidth="1"/>
    <col min="11016" max="11016" width="12.140625" customWidth="1"/>
    <col min="11017" max="11017" width="11.42578125" customWidth="1"/>
    <col min="11018" max="11018" width="12.7109375" customWidth="1"/>
    <col min="11019" max="11019" width="10.85546875" customWidth="1"/>
    <col min="11020" max="11020" width="12.7109375" customWidth="1"/>
    <col min="11021" max="11021" width="13.140625" customWidth="1"/>
    <col min="11022" max="11022" width="13.28515625" customWidth="1"/>
    <col min="11023" max="11023" width="10.28515625" customWidth="1"/>
    <col min="11024" max="11024" width="13.5703125" customWidth="1"/>
    <col min="11265" max="11265" width="10.85546875" customWidth="1"/>
    <col min="11266" max="11266" width="11.7109375" customWidth="1"/>
    <col min="11267" max="11267" width="13.28515625" customWidth="1"/>
    <col min="11268" max="11268" width="38.42578125" customWidth="1"/>
    <col min="11269" max="11269" width="12.140625" customWidth="1"/>
    <col min="11270" max="11270" width="10.85546875" customWidth="1"/>
    <col min="11271" max="11271" width="9" customWidth="1"/>
    <col min="11272" max="11272" width="12.140625" customWidth="1"/>
    <col min="11273" max="11273" width="11.42578125" customWidth="1"/>
    <col min="11274" max="11274" width="12.7109375" customWidth="1"/>
    <col min="11275" max="11275" width="10.85546875" customWidth="1"/>
    <col min="11276" max="11276" width="12.7109375" customWidth="1"/>
    <col min="11277" max="11277" width="13.140625" customWidth="1"/>
    <col min="11278" max="11278" width="13.28515625" customWidth="1"/>
    <col min="11279" max="11279" width="10.28515625" customWidth="1"/>
    <col min="11280" max="11280" width="13.5703125" customWidth="1"/>
    <col min="11521" max="11521" width="10.85546875" customWidth="1"/>
    <col min="11522" max="11522" width="11.7109375" customWidth="1"/>
    <col min="11523" max="11523" width="13.28515625" customWidth="1"/>
    <col min="11524" max="11524" width="38.42578125" customWidth="1"/>
    <col min="11525" max="11525" width="12.140625" customWidth="1"/>
    <col min="11526" max="11526" width="10.85546875" customWidth="1"/>
    <col min="11527" max="11527" width="9" customWidth="1"/>
    <col min="11528" max="11528" width="12.140625" customWidth="1"/>
    <col min="11529" max="11529" width="11.42578125" customWidth="1"/>
    <col min="11530" max="11530" width="12.7109375" customWidth="1"/>
    <col min="11531" max="11531" width="10.85546875" customWidth="1"/>
    <col min="11532" max="11532" width="12.7109375" customWidth="1"/>
    <col min="11533" max="11533" width="13.140625" customWidth="1"/>
    <col min="11534" max="11534" width="13.28515625" customWidth="1"/>
    <col min="11535" max="11535" width="10.28515625" customWidth="1"/>
    <col min="11536" max="11536" width="13.5703125" customWidth="1"/>
    <col min="11777" max="11777" width="10.85546875" customWidth="1"/>
    <col min="11778" max="11778" width="11.7109375" customWidth="1"/>
    <col min="11779" max="11779" width="13.28515625" customWidth="1"/>
    <col min="11780" max="11780" width="38.42578125" customWidth="1"/>
    <col min="11781" max="11781" width="12.140625" customWidth="1"/>
    <col min="11782" max="11782" width="10.85546875" customWidth="1"/>
    <col min="11783" max="11783" width="9" customWidth="1"/>
    <col min="11784" max="11784" width="12.140625" customWidth="1"/>
    <col min="11785" max="11785" width="11.42578125" customWidth="1"/>
    <col min="11786" max="11786" width="12.7109375" customWidth="1"/>
    <col min="11787" max="11787" width="10.85546875" customWidth="1"/>
    <col min="11788" max="11788" width="12.7109375" customWidth="1"/>
    <col min="11789" max="11789" width="13.140625" customWidth="1"/>
    <col min="11790" max="11790" width="13.28515625" customWidth="1"/>
    <col min="11791" max="11791" width="10.28515625" customWidth="1"/>
    <col min="11792" max="11792" width="13.5703125" customWidth="1"/>
    <col min="12033" max="12033" width="10.85546875" customWidth="1"/>
    <col min="12034" max="12034" width="11.7109375" customWidth="1"/>
    <col min="12035" max="12035" width="13.28515625" customWidth="1"/>
    <col min="12036" max="12036" width="38.42578125" customWidth="1"/>
    <col min="12037" max="12037" width="12.140625" customWidth="1"/>
    <col min="12038" max="12038" width="10.85546875" customWidth="1"/>
    <col min="12039" max="12039" width="9" customWidth="1"/>
    <col min="12040" max="12040" width="12.140625" customWidth="1"/>
    <col min="12041" max="12041" width="11.42578125" customWidth="1"/>
    <col min="12042" max="12042" width="12.7109375" customWidth="1"/>
    <col min="12043" max="12043" width="10.85546875" customWidth="1"/>
    <col min="12044" max="12044" width="12.7109375" customWidth="1"/>
    <col min="12045" max="12045" width="13.140625" customWidth="1"/>
    <col min="12046" max="12046" width="13.28515625" customWidth="1"/>
    <col min="12047" max="12047" width="10.28515625" customWidth="1"/>
    <col min="12048" max="12048" width="13.5703125" customWidth="1"/>
    <col min="12289" max="12289" width="10.85546875" customWidth="1"/>
    <col min="12290" max="12290" width="11.7109375" customWidth="1"/>
    <col min="12291" max="12291" width="13.28515625" customWidth="1"/>
    <col min="12292" max="12292" width="38.42578125" customWidth="1"/>
    <col min="12293" max="12293" width="12.140625" customWidth="1"/>
    <col min="12294" max="12294" width="10.85546875" customWidth="1"/>
    <col min="12295" max="12295" width="9" customWidth="1"/>
    <col min="12296" max="12296" width="12.140625" customWidth="1"/>
    <col min="12297" max="12297" width="11.42578125" customWidth="1"/>
    <col min="12298" max="12298" width="12.7109375" customWidth="1"/>
    <col min="12299" max="12299" width="10.85546875" customWidth="1"/>
    <col min="12300" max="12300" width="12.7109375" customWidth="1"/>
    <col min="12301" max="12301" width="13.140625" customWidth="1"/>
    <col min="12302" max="12302" width="13.28515625" customWidth="1"/>
    <col min="12303" max="12303" width="10.28515625" customWidth="1"/>
    <col min="12304" max="12304" width="13.5703125" customWidth="1"/>
    <col min="12545" max="12545" width="10.85546875" customWidth="1"/>
    <col min="12546" max="12546" width="11.7109375" customWidth="1"/>
    <col min="12547" max="12547" width="13.28515625" customWidth="1"/>
    <col min="12548" max="12548" width="38.42578125" customWidth="1"/>
    <col min="12549" max="12549" width="12.140625" customWidth="1"/>
    <col min="12550" max="12550" width="10.85546875" customWidth="1"/>
    <col min="12551" max="12551" width="9" customWidth="1"/>
    <col min="12552" max="12552" width="12.140625" customWidth="1"/>
    <col min="12553" max="12553" width="11.42578125" customWidth="1"/>
    <col min="12554" max="12554" width="12.7109375" customWidth="1"/>
    <col min="12555" max="12555" width="10.85546875" customWidth="1"/>
    <col min="12556" max="12556" width="12.7109375" customWidth="1"/>
    <col min="12557" max="12557" width="13.140625" customWidth="1"/>
    <col min="12558" max="12558" width="13.28515625" customWidth="1"/>
    <col min="12559" max="12559" width="10.28515625" customWidth="1"/>
    <col min="12560" max="12560" width="13.5703125" customWidth="1"/>
    <col min="12801" max="12801" width="10.85546875" customWidth="1"/>
    <col min="12802" max="12802" width="11.7109375" customWidth="1"/>
    <col min="12803" max="12803" width="13.28515625" customWidth="1"/>
    <col min="12804" max="12804" width="38.42578125" customWidth="1"/>
    <col min="12805" max="12805" width="12.140625" customWidth="1"/>
    <col min="12806" max="12806" width="10.85546875" customWidth="1"/>
    <col min="12807" max="12807" width="9" customWidth="1"/>
    <col min="12808" max="12808" width="12.140625" customWidth="1"/>
    <col min="12809" max="12809" width="11.42578125" customWidth="1"/>
    <col min="12810" max="12810" width="12.7109375" customWidth="1"/>
    <col min="12811" max="12811" width="10.85546875" customWidth="1"/>
    <col min="12812" max="12812" width="12.7109375" customWidth="1"/>
    <col min="12813" max="12813" width="13.140625" customWidth="1"/>
    <col min="12814" max="12814" width="13.28515625" customWidth="1"/>
    <col min="12815" max="12815" width="10.28515625" customWidth="1"/>
    <col min="12816" max="12816" width="13.5703125" customWidth="1"/>
    <col min="13057" max="13057" width="10.85546875" customWidth="1"/>
    <col min="13058" max="13058" width="11.7109375" customWidth="1"/>
    <col min="13059" max="13059" width="13.28515625" customWidth="1"/>
    <col min="13060" max="13060" width="38.42578125" customWidth="1"/>
    <col min="13061" max="13061" width="12.140625" customWidth="1"/>
    <col min="13062" max="13062" width="10.85546875" customWidth="1"/>
    <col min="13063" max="13063" width="9" customWidth="1"/>
    <col min="13064" max="13064" width="12.140625" customWidth="1"/>
    <col min="13065" max="13065" width="11.42578125" customWidth="1"/>
    <col min="13066" max="13066" width="12.7109375" customWidth="1"/>
    <col min="13067" max="13067" width="10.85546875" customWidth="1"/>
    <col min="13068" max="13068" width="12.7109375" customWidth="1"/>
    <col min="13069" max="13069" width="13.140625" customWidth="1"/>
    <col min="13070" max="13070" width="13.28515625" customWidth="1"/>
    <col min="13071" max="13071" width="10.28515625" customWidth="1"/>
    <col min="13072" max="13072" width="13.5703125" customWidth="1"/>
    <col min="13313" max="13313" width="10.85546875" customWidth="1"/>
    <col min="13314" max="13314" width="11.7109375" customWidth="1"/>
    <col min="13315" max="13315" width="13.28515625" customWidth="1"/>
    <col min="13316" max="13316" width="38.42578125" customWidth="1"/>
    <col min="13317" max="13317" width="12.140625" customWidth="1"/>
    <col min="13318" max="13318" width="10.85546875" customWidth="1"/>
    <col min="13319" max="13319" width="9" customWidth="1"/>
    <col min="13320" max="13320" width="12.140625" customWidth="1"/>
    <col min="13321" max="13321" width="11.42578125" customWidth="1"/>
    <col min="13322" max="13322" width="12.7109375" customWidth="1"/>
    <col min="13323" max="13323" width="10.85546875" customWidth="1"/>
    <col min="13324" max="13324" width="12.7109375" customWidth="1"/>
    <col min="13325" max="13325" width="13.140625" customWidth="1"/>
    <col min="13326" max="13326" width="13.28515625" customWidth="1"/>
    <col min="13327" max="13327" width="10.28515625" customWidth="1"/>
    <col min="13328" max="13328" width="13.5703125" customWidth="1"/>
    <col min="13569" max="13569" width="10.85546875" customWidth="1"/>
    <col min="13570" max="13570" width="11.7109375" customWidth="1"/>
    <col min="13571" max="13571" width="13.28515625" customWidth="1"/>
    <col min="13572" max="13572" width="38.42578125" customWidth="1"/>
    <col min="13573" max="13573" width="12.140625" customWidth="1"/>
    <col min="13574" max="13574" width="10.85546875" customWidth="1"/>
    <col min="13575" max="13575" width="9" customWidth="1"/>
    <col min="13576" max="13576" width="12.140625" customWidth="1"/>
    <col min="13577" max="13577" width="11.42578125" customWidth="1"/>
    <col min="13578" max="13578" width="12.7109375" customWidth="1"/>
    <col min="13579" max="13579" width="10.85546875" customWidth="1"/>
    <col min="13580" max="13580" width="12.7109375" customWidth="1"/>
    <col min="13581" max="13581" width="13.140625" customWidth="1"/>
    <col min="13582" max="13582" width="13.28515625" customWidth="1"/>
    <col min="13583" max="13583" width="10.28515625" customWidth="1"/>
    <col min="13584" max="13584" width="13.5703125" customWidth="1"/>
    <col min="13825" max="13825" width="10.85546875" customWidth="1"/>
    <col min="13826" max="13826" width="11.7109375" customWidth="1"/>
    <col min="13827" max="13827" width="13.28515625" customWidth="1"/>
    <col min="13828" max="13828" width="38.42578125" customWidth="1"/>
    <col min="13829" max="13829" width="12.140625" customWidth="1"/>
    <col min="13830" max="13830" width="10.85546875" customWidth="1"/>
    <col min="13831" max="13831" width="9" customWidth="1"/>
    <col min="13832" max="13832" width="12.140625" customWidth="1"/>
    <col min="13833" max="13833" width="11.42578125" customWidth="1"/>
    <col min="13834" max="13834" width="12.7109375" customWidth="1"/>
    <col min="13835" max="13835" width="10.85546875" customWidth="1"/>
    <col min="13836" max="13836" width="12.7109375" customWidth="1"/>
    <col min="13837" max="13837" width="13.140625" customWidth="1"/>
    <col min="13838" max="13838" width="13.28515625" customWidth="1"/>
    <col min="13839" max="13839" width="10.28515625" customWidth="1"/>
    <col min="13840" max="13840" width="13.5703125" customWidth="1"/>
    <col min="14081" max="14081" width="10.85546875" customWidth="1"/>
    <col min="14082" max="14082" width="11.7109375" customWidth="1"/>
    <col min="14083" max="14083" width="13.28515625" customWidth="1"/>
    <col min="14084" max="14084" width="38.42578125" customWidth="1"/>
    <col min="14085" max="14085" width="12.140625" customWidth="1"/>
    <col min="14086" max="14086" width="10.85546875" customWidth="1"/>
    <col min="14087" max="14087" width="9" customWidth="1"/>
    <col min="14088" max="14088" width="12.140625" customWidth="1"/>
    <col min="14089" max="14089" width="11.42578125" customWidth="1"/>
    <col min="14090" max="14090" width="12.7109375" customWidth="1"/>
    <col min="14091" max="14091" width="10.85546875" customWidth="1"/>
    <col min="14092" max="14092" width="12.7109375" customWidth="1"/>
    <col min="14093" max="14093" width="13.140625" customWidth="1"/>
    <col min="14094" max="14094" width="13.28515625" customWidth="1"/>
    <col min="14095" max="14095" width="10.28515625" customWidth="1"/>
    <col min="14096" max="14096" width="13.5703125" customWidth="1"/>
    <col min="14337" max="14337" width="10.85546875" customWidth="1"/>
    <col min="14338" max="14338" width="11.7109375" customWidth="1"/>
    <col min="14339" max="14339" width="13.28515625" customWidth="1"/>
    <col min="14340" max="14340" width="38.42578125" customWidth="1"/>
    <col min="14341" max="14341" width="12.140625" customWidth="1"/>
    <col min="14342" max="14342" width="10.85546875" customWidth="1"/>
    <col min="14343" max="14343" width="9" customWidth="1"/>
    <col min="14344" max="14344" width="12.140625" customWidth="1"/>
    <col min="14345" max="14345" width="11.42578125" customWidth="1"/>
    <col min="14346" max="14346" width="12.7109375" customWidth="1"/>
    <col min="14347" max="14347" width="10.85546875" customWidth="1"/>
    <col min="14348" max="14348" width="12.7109375" customWidth="1"/>
    <col min="14349" max="14349" width="13.140625" customWidth="1"/>
    <col min="14350" max="14350" width="13.28515625" customWidth="1"/>
    <col min="14351" max="14351" width="10.28515625" customWidth="1"/>
    <col min="14352" max="14352" width="13.5703125" customWidth="1"/>
    <col min="14593" max="14593" width="10.85546875" customWidth="1"/>
    <col min="14594" max="14594" width="11.7109375" customWidth="1"/>
    <col min="14595" max="14595" width="13.28515625" customWidth="1"/>
    <col min="14596" max="14596" width="38.42578125" customWidth="1"/>
    <col min="14597" max="14597" width="12.140625" customWidth="1"/>
    <col min="14598" max="14598" width="10.85546875" customWidth="1"/>
    <col min="14599" max="14599" width="9" customWidth="1"/>
    <col min="14600" max="14600" width="12.140625" customWidth="1"/>
    <col min="14601" max="14601" width="11.42578125" customWidth="1"/>
    <col min="14602" max="14602" width="12.7109375" customWidth="1"/>
    <col min="14603" max="14603" width="10.85546875" customWidth="1"/>
    <col min="14604" max="14604" width="12.7109375" customWidth="1"/>
    <col min="14605" max="14605" width="13.140625" customWidth="1"/>
    <col min="14606" max="14606" width="13.28515625" customWidth="1"/>
    <col min="14607" max="14607" width="10.28515625" customWidth="1"/>
    <col min="14608" max="14608" width="13.5703125" customWidth="1"/>
    <col min="14849" max="14849" width="10.85546875" customWidth="1"/>
    <col min="14850" max="14850" width="11.7109375" customWidth="1"/>
    <col min="14851" max="14851" width="13.28515625" customWidth="1"/>
    <col min="14852" max="14852" width="38.42578125" customWidth="1"/>
    <col min="14853" max="14853" width="12.140625" customWidth="1"/>
    <col min="14854" max="14854" width="10.85546875" customWidth="1"/>
    <col min="14855" max="14855" width="9" customWidth="1"/>
    <col min="14856" max="14856" width="12.140625" customWidth="1"/>
    <col min="14857" max="14857" width="11.42578125" customWidth="1"/>
    <col min="14858" max="14858" width="12.7109375" customWidth="1"/>
    <col min="14859" max="14859" width="10.85546875" customWidth="1"/>
    <col min="14860" max="14860" width="12.7109375" customWidth="1"/>
    <col min="14861" max="14861" width="13.140625" customWidth="1"/>
    <col min="14862" max="14862" width="13.28515625" customWidth="1"/>
    <col min="14863" max="14863" width="10.28515625" customWidth="1"/>
    <col min="14864" max="14864" width="13.5703125" customWidth="1"/>
    <col min="15105" max="15105" width="10.85546875" customWidth="1"/>
    <col min="15106" max="15106" width="11.7109375" customWidth="1"/>
    <col min="15107" max="15107" width="13.28515625" customWidth="1"/>
    <col min="15108" max="15108" width="38.42578125" customWidth="1"/>
    <col min="15109" max="15109" width="12.140625" customWidth="1"/>
    <col min="15110" max="15110" width="10.85546875" customWidth="1"/>
    <col min="15111" max="15111" width="9" customWidth="1"/>
    <col min="15112" max="15112" width="12.140625" customWidth="1"/>
    <col min="15113" max="15113" width="11.42578125" customWidth="1"/>
    <col min="15114" max="15114" width="12.7109375" customWidth="1"/>
    <col min="15115" max="15115" width="10.85546875" customWidth="1"/>
    <col min="15116" max="15116" width="12.7109375" customWidth="1"/>
    <col min="15117" max="15117" width="13.140625" customWidth="1"/>
    <col min="15118" max="15118" width="13.28515625" customWidth="1"/>
    <col min="15119" max="15119" width="10.28515625" customWidth="1"/>
    <col min="15120" max="15120" width="13.5703125" customWidth="1"/>
    <col min="15361" max="15361" width="10.85546875" customWidth="1"/>
    <col min="15362" max="15362" width="11.7109375" customWidth="1"/>
    <col min="15363" max="15363" width="13.28515625" customWidth="1"/>
    <col min="15364" max="15364" width="38.42578125" customWidth="1"/>
    <col min="15365" max="15365" width="12.140625" customWidth="1"/>
    <col min="15366" max="15366" width="10.85546875" customWidth="1"/>
    <col min="15367" max="15367" width="9" customWidth="1"/>
    <col min="15368" max="15368" width="12.140625" customWidth="1"/>
    <col min="15369" max="15369" width="11.42578125" customWidth="1"/>
    <col min="15370" max="15370" width="12.7109375" customWidth="1"/>
    <col min="15371" max="15371" width="10.85546875" customWidth="1"/>
    <col min="15372" max="15372" width="12.7109375" customWidth="1"/>
    <col min="15373" max="15373" width="13.140625" customWidth="1"/>
    <col min="15374" max="15374" width="13.28515625" customWidth="1"/>
    <col min="15375" max="15375" width="10.28515625" customWidth="1"/>
    <col min="15376" max="15376" width="13.5703125" customWidth="1"/>
    <col min="15617" max="15617" width="10.85546875" customWidth="1"/>
    <col min="15618" max="15618" width="11.7109375" customWidth="1"/>
    <col min="15619" max="15619" width="13.28515625" customWidth="1"/>
    <col min="15620" max="15620" width="38.42578125" customWidth="1"/>
    <col min="15621" max="15621" width="12.140625" customWidth="1"/>
    <col min="15622" max="15622" width="10.85546875" customWidth="1"/>
    <col min="15623" max="15623" width="9" customWidth="1"/>
    <col min="15624" max="15624" width="12.140625" customWidth="1"/>
    <col min="15625" max="15625" width="11.42578125" customWidth="1"/>
    <col min="15626" max="15626" width="12.7109375" customWidth="1"/>
    <col min="15627" max="15627" width="10.85546875" customWidth="1"/>
    <col min="15628" max="15628" width="12.7109375" customWidth="1"/>
    <col min="15629" max="15629" width="13.140625" customWidth="1"/>
    <col min="15630" max="15630" width="13.28515625" customWidth="1"/>
    <col min="15631" max="15631" width="10.28515625" customWidth="1"/>
    <col min="15632" max="15632" width="13.5703125" customWidth="1"/>
    <col min="15873" max="15873" width="10.85546875" customWidth="1"/>
    <col min="15874" max="15874" width="11.7109375" customWidth="1"/>
    <col min="15875" max="15875" width="13.28515625" customWidth="1"/>
    <col min="15876" max="15876" width="38.42578125" customWidth="1"/>
    <col min="15877" max="15877" width="12.140625" customWidth="1"/>
    <col min="15878" max="15878" width="10.85546875" customWidth="1"/>
    <col min="15879" max="15879" width="9" customWidth="1"/>
    <col min="15880" max="15880" width="12.140625" customWidth="1"/>
    <col min="15881" max="15881" width="11.42578125" customWidth="1"/>
    <col min="15882" max="15882" width="12.7109375" customWidth="1"/>
    <col min="15883" max="15883" width="10.85546875" customWidth="1"/>
    <col min="15884" max="15884" width="12.7109375" customWidth="1"/>
    <col min="15885" max="15885" width="13.140625" customWidth="1"/>
    <col min="15886" max="15886" width="13.28515625" customWidth="1"/>
    <col min="15887" max="15887" width="10.28515625" customWidth="1"/>
    <col min="15888" max="15888" width="13.5703125" customWidth="1"/>
    <col min="16129" max="16129" width="10.85546875" customWidth="1"/>
    <col min="16130" max="16130" width="11.7109375" customWidth="1"/>
    <col min="16131" max="16131" width="13.28515625" customWidth="1"/>
    <col min="16132" max="16132" width="38.42578125" customWidth="1"/>
    <col min="16133" max="16133" width="12.140625" customWidth="1"/>
    <col min="16134" max="16134" width="10.85546875" customWidth="1"/>
    <col min="16135" max="16135" width="9" customWidth="1"/>
    <col min="16136" max="16136" width="12.140625" customWidth="1"/>
    <col min="16137" max="16137" width="11.42578125" customWidth="1"/>
    <col min="16138" max="16138" width="12.7109375" customWidth="1"/>
    <col min="16139" max="16139" width="10.85546875" customWidth="1"/>
    <col min="16140" max="16140" width="12.7109375" customWidth="1"/>
    <col min="16141" max="16141" width="13.140625" customWidth="1"/>
    <col min="16142" max="16142" width="13.28515625" customWidth="1"/>
    <col min="16143" max="16143" width="10.28515625" customWidth="1"/>
    <col min="16144" max="16144" width="13.5703125" customWidth="1"/>
  </cols>
  <sheetData>
    <row r="1" spans="1:16" ht="20.25" x14ac:dyDescent="0.3">
      <c r="M1" s="808" t="s">
        <v>587</v>
      </c>
      <c r="N1" s="808"/>
      <c r="O1" s="597"/>
      <c r="P1" s="597"/>
    </row>
    <row r="2" spans="1:16" ht="20.25" x14ac:dyDescent="0.3">
      <c r="M2" s="598" t="s">
        <v>596</v>
      </c>
      <c r="N2" s="597"/>
      <c r="O2" s="597"/>
      <c r="P2" s="597"/>
    </row>
    <row r="3" spans="1:16" ht="20.25" x14ac:dyDescent="0.3">
      <c r="M3" s="598" t="s">
        <v>597</v>
      </c>
      <c r="N3" s="597"/>
      <c r="O3" s="597"/>
      <c r="P3" s="597"/>
    </row>
    <row r="4" spans="1:16" ht="18" x14ac:dyDescent="0.25">
      <c r="M4" s="735"/>
      <c r="N4" s="735"/>
      <c r="O4" s="735"/>
      <c r="P4" s="735"/>
    </row>
    <row r="5" spans="1:16" ht="18.75" x14ac:dyDescent="0.3">
      <c r="A5" s="480"/>
      <c r="B5" s="809" t="s">
        <v>595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</row>
    <row r="6" spans="1:16" ht="18.75" x14ac:dyDescent="0.2">
      <c r="A6" s="810" t="s">
        <v>6</v>
      </c>
      <c r="B6" s="810"/>
      <c r="C6" s="481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</row>
    <row r="7" spans="1:16" ht="18.75" x14ac:dyDescent="0.2">
      <c r="A7" s="811" t="s">
        <v>5</v>
      </c>
      <c r="B7" s="811"/>
      <c r="C7" s="483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</row>
    <row r="8" spans="1:16" x14ac:dyDescent="0.2">
      <c r="N8" s="469"/>
      <c r="P8" s="469" t="s">
        <v>588</v>
      </c>
    </row>
    <row r="9" spans="1:16" ht="15.75" x14ac:dyDescent="0.2">
      <c r="A9" s="812" t="s">
        <v>9</v>
      </c>
      <c r="B9" s="812" t="s">
        <v>10</v>
      </c>
      <c r="C9" s="812" t="s">
        <v>11</v>
      </c>
      <c r="D9" s="804" t="s">
        <v>589</v>
      </c>
      <c r="E9" s="816" t="s">
        <v>590</v>
      </c>
      <c r="F9" s="816"/>
      <c r="G9" s="816"/>
      <c r="H9" s="817"/>
      <c r="I9" s="818" t="s">
        <v>591</v>
      </c>
      <c r="J9" s="816"/>
      <c r="K9" s="816"/>
      <c r="L9" s="816"/>
      <c r="M9" s="803" t="s">
        <v>592</v>
      </c>
      <c r="N9" s="803"/>
      <c r="O9" s="803"/>
      <c r="P9" s="803"/>
    </row>
    <row r="10" spans="1:16" ht="22.5" customHeight="1" x14ac:dyDescent="0.2">
      <c r="A10" s="813"/>
      <c r="B10" s="813"/>
      <c r="C10" s="813"/>
      <c r="D10" s="815"/>
      <c r="E10" s="804" t="s">
        <v>1</v>
      </c>
      <c r="F10" s="806" t="s">
        <v>2</v>
      </c>
      <c r="G10" s="807"/>
      <c r="H10" s="804" t="s">
        <v>593</v>
      </c>
      <c r="I10" s="804" t="s">
        <v>1</v>
      </c>
      <c r="J10" s="806" t="s">
        <v>2</v>
      </c>
      <c r="K10" s="807"/>
      <c r="L10" s="804" t="s">
        <v>593</v>
      </c>
      <c r="M10" s="804" t="s">
        <v>1</v>
      </c>
      <c r="N10" s="806" t="s">
        <v>2</v>
      </c>
      <c r="O10" s="807"/>
      <c r="P10" s="804" t="s">
        <v>593</v>
      </c>
    </row>
    <row r="11" spans="1:16" ht="51" x14ac:dyDescent="0.2">
      <c r="A11" s="814"/>
      <c r="B11" s="814"/>
      <c r="C11" s="814"/>
      <c r="D11" s="805"/>
      <c r="E11" s="805"/>
      <c r="F11" s="484" t="s">
        <v>320</v>
      </c>
      <c r="G11" s="484" t="s">
        <v>94</v>
      </c>
      <c r="H11" s="805"/>
      <c r="I11" s="805"/>
      <c r="J11" s="484" t="s">
        <v>320</v>
      </c>
      <c r="K11" s="484" t="s">
        <v>94</v>
      </c>
      <c r="L11" s="805"/>
      <c r="M11" s="805"/>
      <c r="N11" s="484" t="s">
        <v>320</v>
      </c>
      <c r="O11" s="484" t="s">
        <v>94</v>
      </c>
      <c r="P11" s="805"/>
    </row>
    <row r="12" spans="1:16" x14ac:dyDescent="0.2">
      <c r="A12" s="485">
        <v>1</v>
      </c>
      <c r="B12" s="485">
        <v>2</v>
      </c>
      <c r="C12" s="485">
        <v>3</v>
      </c>
      <c r="D12" s="486">
        <v>4</v>
      </c>
      <c r="E12" s="486">
        <v>5</v>
      </c>
      <c r="F12" s="484">
        <v>6</v>
      </c>
      <c r="G12" s="484">
        <v>7</v>
      </c>
      <c r="H12" s="486">
        <v>8</v>
      </c>
      <c r="I12" s="486">
        <v>9</v>
      </c>
      <c r="J12" s="484">
        <v>10</v>
      </c>
      <c r="K12" s="484">
        <v>11</v>
      </c>
      <c r="L12" s="486">
        <v>12</v>
      </c>
      <c r="M12" s="486">
        <v>13</v>
      </c>
      <c r="N12" s="484">
        <v>14</v>
      </c>
      <c r="O12" s="484">
        <v>15</v>
      </c>
      <c r="P12" s="486">
        <v>16</v>
      </c>
    </row>
    <row r="13" spans="1:16" s="489" customFormat="1" ht="81" customHeight="1" x14ac:dyDescent="0.3">
      <c r="A13" s="5" t="s">
        <v>81</v>
      </c>
      <c r="B13" s="257"/>
      <c r="C13" s="257"/>
      <c r="D13" s="29" t="s">
        <v>82</v>
      </c>
      <c r="E13" s="722">
        <f>E14</f>
        <v>650000</v>
      </c>
      <c r="F13" s="722">
        <f t="shared" ref="F13:P13" si="0">F14</f>
        <v>350000</v>
      </c>
      <c r="G13" s="722">
        <f t="shared" si="0"/>
        <v>0</v>
      </c>
      <c r="H13" s="722">
        <f t="shared" si="0"/>
        <v>1000000</v>
      </c>
      <c r="I13" s="722">
        <f t="shared" si="0"/>
        <v>0</v>
      </c>
      <c r="J13" s="722">
        <f t="shared" si="0"/>
        <v>0</v>
      </c>
      <c r="K13" s="722">
        <f t="shared" si="0"/>
        <v>0</v>
      </c>
      <c r="L13" s="722">
        <f t="shared" si="0"/>
        <v>0</v>
      </c>
      <c r="M13" s="722">
        <f t="shared" si="0"/>
        <v>650000</v>
      </c>
      <c r="N13" s="722">
        <f t="shared" si="0"/>
        <v>350000</v>
      </c>
      <c r="O13" s="722">
        <f t="shared" si="0"/>
        <v>0</v>
      </c>
      <c r="P13" s="722">
        <f t="shared" si="0"/>
        <v>1000000</v>
      </c>
    </row>
    <row r="14" spans="1:16" s="489" customFormat="1" ht="82.5" customHeight="1" x14ac:dyDescent="0.3">
      <c r="A14" s="5" t="s">
        <v>83</v>
      </c>
      <c r="B14" s="257"/>
      <c r="C14" s="257"/>
      <c r="D14" s="29" t="s">
        <v>82</v>
      </c>
      <c r="E14" s="722">
        <f>E15+E16</f>
        <v>650000</v>
      </c>
      <c r="F14" s="722">
        <f t="shared" ref="F14:P14" si="1">F15+F16</f>
        <v>350000</v>
      </c>
      <c r="G14" s="722">
        <f t="shared" si="1"/>
        <v>0</v>
      </c>
      <c r="H14" s="722">
        <f t="shared" si="1"/>
        <v>1000000</v>
      </c>
      <c r="I14" s="722">
        <f t="shared" si="1"/>
        <v>0</v>
      </c>
      <c r="J14" s="722">
        <f t="shared" si="1"/>
        <v>0</v>
      </c>
      <c r="K14" s="722">
        <f t="shared" si="1"/>
        <v>0</v>
      </c>
      <c r="L14" s="722">
        <f>L15+L16</f>
        <v>0</v>
      </c>
      <c r="M14" s="722">
        <f t="shared" si="1"/>
        <v>650000</v>
      </c>
      <c r="N14" s="722">
        <f t="shared" si="1"/>
        <v>350000</v>
      </c>
      <c r="O14" s="722">
        <f t="shared" si="1"/>
        <v>0</v>
      </c>
      <c r="P14" s="722">
        <f t="shared" si="1"/>
        <v>1000000</v>
      </c>
    </row>
    <row r="15" spans="1:16" ht="123.75" customHeight="1" x14ac:dyDescent="0.2">
      <c r="A15" s="717">
        <v>1618821</v>
      </c>
      <c r="B15" s="717">
        <v>8821</v>
      </c>
      <c r="C15" s="718" t="s">
        <v>594</v>
      </c>
      <c r="D15" s="719" t="s">
        <v>599</v>
      </c>
      <c r="E15" s="720">
        <v>650000</v>
      </c>
      <c r="F15" s="720">
        <v>350000</v>
      </c>
      <c r="G15" s="720"/>
      <c r="H15" s="720">
        <f>E15+F15</f>
        <v>1000000</v>
      </c>
      <c r="I15" s="720"/>
      <c r="J15" s="720"/>
      <c r="K15" s="720"/>
      <c r="L15" s="720">
        <f>J15+I15</f>
        <v>0</v>
      </c>
      <c r="M15" s="720">
        <f>E15+I15</f>
        <v>650000</v>
      </c>
      <c r="N15" s="720">
        <f>F15+J15</f>
        <v>350000</v>
      </c>
      <c r="O15" s="721"/>
      <c r="P15" s="721">
        <f>H15+L15</f>
        <v>1000000</v>
      </c>
    </row>
    <row r="16" spans="1:16" ht="131.25" hidden="1" x14ac:dyDescent="0.2">
      <c r="A16" s="717">
        <v>1618822</v>
      </c>
      <c r="B16" s="717">
        <v>8822</v>
      </c>
      <c r="C16" s="718">
        <v>1060</v>
      </c>
      <c r="D16" s="719" t="s">
        <v>600</v>
      </c>
      <c r="E16" s="720"/>
      <c r="F16" s="720"/>
      <c r="G16" s="720"/>
      <c r="H16" s="720">
        <f>E16+F16</f>
        <v>0</v>
      </c>
      <c r="I16" s="720"/>
      <c r="J16" s="720"/>
      <c r="K16" s="720"/>
      <c r="L16" s="720">
        <f>J16+I16</f>
        <v>0</v>
      </c>
      <c r="M16" s="720">
        <f>E186</f>
        <v>0</v>
      </c>
      <c r="N16" s="720">
        <f>F16+J16</f>
        <v>0</v>
      </c>
      <c r="O16" s="721"/>
      <c r="P16" s="721">
        <f>H16+L16</f>
        <v>0</v>
      </c>
    </row>
    <row r="17" spans="1:16" ht="18.75" x14ac:dyDescent="0.25">
      <c r="A17" s="186"/>
      <c r="B17" s="186"/>
      <c r="C17" s="186"/>
      <c r="D17" s="487" t="s">
        <v>319</v>
      </c>
      <c r="E17" s="723">
        <f>E14</f>
        <v>650000</v>
      </c>
      <c r="F17" s="723">
        <f t="shared" ref="F17:P17" si="2">F14</f>
        <v>350000</v>
      </c>
      <c r="G17" s="723">
        <f t="shared" si="2"/>
        <v>0</v>
      </c>
      <c r="H17" s="723">
        <f t="shared" si="2"/>
        <v>1000000</v>
      </c>
      <c r="I17" s="723">
        <f t="shared" si="2"/>
        <v>0</v>
      </c>
      <c r="J17" s="723">
        <f t="shared" si="2"/>
        <v>0</v>
      </c>
      <c r="K17" s="723">
        <f t="shared" si="2"/>
        <v>0</v>
      </c>
      <c r="L17" s="723">
        <f t="shared" si="2"/>
        <v>0</v>
      </c>
      <c r="M17" s="723">
        <f t="shared" si="2"/>
        <v>650000</v>
      </c>
      <c r="N17" s="723">
        <f t="shared" si="2"/>
        <v>350000</v>
      </c>
      <c r="O17" s="723">
        <f t="shared" si="2"/>
        <v>0</v>
      </c>
      <c r="P17" s="723">
        <f t="shared" si="2"/>
        <v>1000000</v>
      </c>
    </row>
    <row r="19" spans="1:16" ht="18.75" x14ac:dyDescent="0.3">
      <c r="A19" s="488" t="s">
        <v>598</v>
      </c>
      <c r="B19" s="488"/>
      <c r="C19" s="488"/>
      <c r="D19" s="488"/>
      <c r="E19" s="488"/>
      <c r="F19" s="488"/>
      <c r="G19" s="488"/>
      <c r="H19" s="488"/>
      <c r="I19" s="488"/>
      <c r="J19" s="488"/>
      <c r="K19" s="488"/>
      <c r="L19" s="488"/>
      <c r="M19" s="802"/>
      <c r="N19" s="802"/>
      <c r="O19" s="802"/>
      <c r="P19" s="802"/>
    </row>
  </sheetData>
  <mergeCells count="21">
    <mergeCell ref="M1:N1"/>
    <mergeCell ref="B5:P5"/>
    <mergeCell ref="A6:B6"/>
    <mergeCell ref="A7:B7"/>
    <mergeCell ref="A9:A11"/>
    <mergeCell ref="B9:B11"/>
    <mergeCell ref="C9:C11"/>
    <mergeCell ref="D9:D11"/>
    <mergeCell ref="E9:H9"/>
    <mergeCell ref="I9:L9"/>
    <mergeCell ref="M19:P19"/>
    <mergeCell ref="M9:P9"/>
    <mergeCell ref="E10:E11"/>
    <mergeCell ref="F10:G10"/>
    <mergeCell ref="H10:H11"/>
    <mergeCell ref="I10:I11"/>
    <mergeCell ref="J10:K10"/>
    <mergeCell ref="L10:L11"/>
    <mergeCell ref="M10:M11"/>
    <mergeCell ref="N10:O10"/>
    <mergeCell ref="P10:P11"/>
  </mergeCells>
  <pageMargins left="0.70866141732283472" right="0.31496062992125984" top="0.74803149606299213" bottom="0.35433070866141736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view="pageBreakPreview" topLeftCell="A50" zoomScale="82" zoomScaleNormal="100" zoomScaleSheetLayoutView="82" workbookViewId="0">
      <selection activeCell="A42" sqref="A42:D42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854" t="s">
        <v>649</v>
      </c>
      <c r="D2" s="854"/>
    </row>
    <row r="3" spans="1:30" ht="18.75" x14ac:dyDescent="0.3">
      <c r="C3" s="854" t="s">
        <v>700</v>
      </c>
      <c r="D3" s="854"/>
    </row>
    <row r="4" spans="1:30" ht="18.75" x14ac:dyDescent="0.3">
      <c r="C4" s="4" t="s">
        <v>701</v>
      </c>
      <c r="D4" s="4"/>
    </row>
    <row r="5" spans="1:30" ht="10.9" customHeight="1" x14ac:dyDescent="0.3">
      <c r="C5" s="4"/>
      <c r="D5" s="4"/>
    </row>
    <row r="7" spans="1:30" ht="25.9" customHeight="1" x14ac:dyDescent="0.3">
      <c r="B7" s="840" t="s">
        <v>638</v>
      </c>
      <c r="C7" s="840"/>
    </row>
    <row r="8" spans="1:30" ht="19.149999999999999" customHeight="1" x14ac:dyDescent="0.3">
      <c r="B8" s="841">
        <v>17532000000</v>
      </c>
      <c r="C8" s="842"/>
    </row>
    <row r="9" spans="1:30" ht="11.45" customHeight="1" x14ac:dyDescent="0.2">
      <c r="C9" s="581" t="s">
        <v>639</v>
      </c>
    </row>
    <row r="10" spans="1:30" ht="21.6" customHeight="1" x14ac:dyDescent="0.3">
      <c r="A10" s="843" t="s">
        <v>529</v>
      </c>
      <c r="B10" s="843"/>
      <c r="C10" s="843"/>
      <c r="D10" s="843"/>
    </row>
    <row r="11" spans="1:30" ht="3.6" customHeight="1" x14ac:dyDescent="0.2"/>
    <row r="12" spans="1:30" x14ac:dyDescent="0.2">
      <c r="D12" s="336" t="s">
        <v>530</v>
      </c>
    </row>
    <row r="13" spans="1:30" ht="13.15" customHeight="1" x14ac:dyDescent="0.2">
      <c r="A13" s="844" t="s">
        <v>702</v>
      </c>
      <c r="B13" s="846" t="s">
        <v>640</v>
      </c>
      <c r="C13" s="847"/>
      <c r="D13" s="850" t="s">
        <v>4</v>
      </c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</row>
    <row r="14" spans="1:30" ht="49.5" customHeight="1" x14ac:dyDescent="0.2">
      <c r="A14" s="845"/>
      <c r="B14" s="848"/>
      <c r="C14" s="849"/>
      <c r="D14" s="851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</row>
    <row r="15" spans="1:30" ht="11.45" customHeight="1" x14ac:dyDescent="0.2">
      <c r="A15" s="582">
        <v>1</v>
      </c>
      <c r="B15" s="862">
        <v>2</v>
      </c>
      <c r="C15" s="863"/>
      <c r="D15" s="583">
        <v>3</v>
      </c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</row>
    <row r="16" spans="1:30" ht="18.75" x14ac:dyDescent="0.3">
      <c r="A16" s="819" t="s">
        <v>641</v>
      </c>
      <c r="B16" s="859"/>
      <c r="C16" s="821"/>
      <c r="D16" s="822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</row>
    <row r="17" spans="1:30" ht="22.15" customHeight="1" x14ac:dyDescent="0.3">
      <c r="A17" s="579">
        <v>41030000</v>
      </c>
      <c r="B17" s="864" t="s">
        <v>515</v>
      </c>
      <c r="C17" s="865"/>
      <c r="D17" s="584">
        <f>SUM(D18:D20)</f>
        <v>1575831</v>
      </c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</row>
    <row r="18" spans="1:30" ht="34.9" customHeight="1" x14ac:dyDescent="0.3">
      <c r="A18" s="579">
        <v>41034500</v>
      </c>
      <c r="B18" s="836" t="s">
        <v>517</v>
      </c>
      <c r="C18" s="837"/>
      <c r="D18" s="580">
        <v>644000</v>
      </c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</row>
    <row r="19" spans="1:30" ht="55.9" customHeight="1" x14ac:dyDescent="0.3">
      <c r="A19" s="579">
        <v>41035500</v>
      </c>
      <c r="B19" s="836" t="s">
        <v>642</v>
      </c>
      <c r="C19" s="837"/>
      <c r="D19" s="580">
        <v>431875</v>
      </c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</row>
    <row r="20" spans="1:30" ht="51.6" customHeight="1" x14ac:dyDescent="0.3">
      <c r="A20" s="579">
        <v>41035600</v>
      </c>
      <c r="B20" s="836" t="s">
        <v>643</v>
      </c>
      <c r="C20" s="837"/>
      <c r="D20" s="580">
        <v>499956</v>
      </c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</row>
    <row r="21" spans="1:30" ht="18.75" x14ac:dyDescent="0.3">
      <c r="A21" s="579"/>
      <c r="B21" s="838" t="s">
        <v>531</v>
      </c>
      <c r="C21" s="839"/>
      <c r="D21" s="580">
        <f>SUM(D18:D20)</f>
        <v>1575831</v>
      </c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</row>
    <row r="22" spans="1:30" ht="25.9" customHeight="1" x14ac:dyDescent="0.3">
      <c r="A22" s="579">
        <v>41050000</v>
      </c>
      <c r="B22" s="838" t="s">
        <v>521</v>
      </c>
      <c r="C22" s="839"/>
      <c r="D22" s="580">
        <f>SUM(D23:D25)</f>
        <v>1786139</v>
      </c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</row>
    <row r="23" spans="1:30" ht="230.25" customHeight="1" x14ac:dyDescent="0.3">
      <c r="A23" s="579">
        <v>41050400</v>
      </c>
      <c r="B23" s="836" t="s">
        <v>644</v>
      </c>
      <c r="C23" s="837"/>
      <c r="D23" s="580">
        <v>534479</v>
      </c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</row>
    <row r="24" spans="1:30" ht="281.25" customHeight="1" x14ac:dyDescent="0.3">
      <c r="A24" s="579">
        <v>41050600</v>
      </c>
      <c r="B24" s="857" t="s">
        <v>645</v>
      </c>
      <c r="C24" s="858"/>
      <c r="D24" s="580">
        <v>828760</v>
      </c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</row>
    <row r="25" spans="1:30" ht="54.6" customHeight="1" x14ac:dyDescent="0.3">
      <c r="A25" s="579">
        <v>41055000</v>
      </c>
      <c r="B25" s="857" t="s">
        <v>527</v>
      </c>
      <c r="C25" s="858"/>
      <c r="D25" s="580">
        <v>422900</v>
      </c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</row>
    <row r="26" spans="1:30" ht="22.15" customHeight="1" x14ac:dyDescent="0.3">
      <c r="A26" s="579">
        <v>17100000000</v>
      </c>
      <c r="B26" s="838" t="s">
        <v>532</v>
      </c>
      <c r="C26" s="839"/>
      <c r="D26" s="580">
        <f>SUM(D23:D25)</f>
        <v>1786139</v>
      </c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</row>
    <row r="27" spans="1:30" ht="18.600000000000001" customHeight="1" x14ac:dyDescent="0.3">
      <c r="A27" s="819" t="s">
        <v>646</v>
      </c>
      <c r="B27" s="859"/>
      <c r="C27" s="821"/>
      <c r="D27" s="822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</row>
    <row r="28" spans="1:30" ht="23.45" customHeight="1" x14ac:dyDescent="0.3">
      <c r="A28" s="579">
        <v>41050000</v>
      </c>
      <c r="B28" s="855" t="s">
        <v>521</v>
      </c>
      <c r="C28" s="856"/>
      <c r="D28" s="585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</row>
    <row r="29" spans="1:30" ht="21.6" customHeight="1" x14ac:dyDescent="0.3">
      <c r="A29" s="579">
        <v>41053900</v>
      </c>
      <c r="B29" s="855" t="s">
        <v>526</v>
      </c>
      <c r="C29" s="856"/>
      <c r="D29" s="584">
        <v>1000000</v>
      </c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</row>
    <row r="30" spans="1:30" ht="21.6" customHeight="1" x14ac:dyDescent="0.3">
      <c r="A30" s="579">
        <v>17100000000</v>
      </c>
      <c r="B30" s="855" t="s">
        <v>532</v>
      </c>
      <c r="C30" s="856"/>
      <c r="D30" s="580">
        <f>SUM(D29)</f>
        <v>1000000</v>
      </c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</row>
    <row r="31" spans="1:30" ht="20.25" x14ac:dyDescent="0.3">
      <c r="A31" s="586" t="s">
        <v>533</v>
      </c>
      <c r="B31" s="860" t="s">
        <v>647</v>
      </c>
      <c r="C31" s="861"/>
      <c r="D31" s="580">
        <f>SUM(D32:D33)</f>
        <v>4361970</v>
      </c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</row>
    <row r="32" spans="1:30" ht="20.25" x14ac:dyDescent="0.3">
      <c r="A32" s="586" t="s">
        <v>533</v>
      </c>
      <c r="B32" s="855" t="s">
        <v>534</v>
      </c>
      <c r="C32" s="856"/>
      <c r="D32" s="580">
        <f>SUM(D17,D22)</f>
        <v>3361970</v>
      </c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</row>
    <row r="33" spans="1:30" ht="20.25" x14ac:dyDescent="0.3">
      <c r="A33" s="587" t="s">
        <v>533</v>
      </c>
      <c r="B33" s="866" t="s">
        <v>535</v>
      </c>
      <c r="C33" s="867"/>
      <c r="D33" s="588">
        <f>SUM(D30)</f>
        <v>1000000</v>
      </c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</row>
    <row r="34" spans="1:30" ht="10.15" customHeight="1" x14ac:dyDescent="0.3">
      <c r="A34" s="509"/>
      <c r="B34" s="509"/>
      <c r="C34" s="338"/>
      <c r="D34" s="339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</row>
    <row r="35" spans="1:30" ht="3.6" customHeight="1" x14ac:dyDescent="0.3">
      <c r="A35" s="509"/>
      <c r="B35" s="509"/>
      <c r="C35" s="338"/>
      <c r="D35" s="339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</row>
    <row r="36" spans="1:30" ht="18.75" x14ac:dyDescent="0.3">
      <c r="A36" s="843" t="s">
        <v>536</v>
      </c>
      <c r="B36" s="870"/>
      <c r="C36" s="870"/>
      <c r="D36" s="870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</row>
    <row r="37" spans="1:30" ht="6" customHeight="1" x14ac:dyDescent="0.2"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</row>
    <row r="38" spans="1:30" ht="11.45" customHeight="1" x14ac:dyDescent="0.2">
      <c r="D38" s="336" t="s">
        <v>530</v>
      </c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</row>
    <row r="39" spans="1:30" ht="21" customHeight="1" x14ac:dyDescent="0.2">
      <c r="A39" s="868" t="s">
        <v>537</v>
      </c>
      <c r="B39" s="828" t="s">
        <v>538</v>
      </c>
      <c r="C39" s="826" t="s">
        <v>539</v>
      </c>
      <c r="D39" s="824" t="s">
        <v>4</v>
      </c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</row>
    <row r="40" spans="1:30" ht="72.75" customHeight="1" x14ac:dyDescent="0.2">
      <c r="A40" s="869"/>
      <c r="B40" s="829"/>
      <c r="C40" s="827"/>
      <c r="D40" s="825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</row>
    <row r="41" spans="1:30" ht="12" customHeight="1" x14ac:dyDescent="0.2">
      <c r="A41" s="589">
        <v>1</v>
      </c>
      <c r="B41" s="590">
        <v>2</v>
      </c>
      <c r="C41" s="590">
        <v>3</v>
      </c>
      <c r="D41" s="591">
        <v>4</v>
      </c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</row>
    <row r="42" spans="1:30" ht="26.25" customHeight="1" x14ac:dyDescent="0.3">
      <c r="A42" s="819" t="s">
        <v>699</v>
      </c>
      <c r="B42" s="820"/>
      <c r="C42" s="821"/>
      <c r="D42" s="822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</row>
    <row r="43" spans="1:30" ht="26.25" customHeight="1" x14ac:dyDescent="0.3">
      <c r="A43" s="726" t="s">
        <v>612</v>
      </c>
      <c r="B43" s="733" t="s">
        <v>28</v>
      </c>
      <c r="C43" s="732" t="s">
        <v>30</v>
      </c>
      <c r="D43" s="727">
        <v>270540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</row>
    <row r="44" spans="1:30" ht="26.25" customHeight="1" x14ac:dyDescent="0.3">
      <c r="A44" s="726" t="s">
        <v>693</v>
      </c>
      <c r="B44" s="733"/>
      <c r="C44" s="732" t="s">
        <v>532</v>
      </c>
      <c r="D44" s="727">
        <v>270540</v>
      </c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</row>
    <row r="45" spans="1:30" ht="42" customHeight="1" x14ac:dyDescent="0.3">
      <c r="A45" s="830" t="s">
        <v>692</v>
      </c>
      <c r="B45" s="831"/>
      <c r="C45" s="831"/>
      <c r="D45" s="728">
        <v>270540</v>
      </c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</row>
    <row r="46" spans="1:30" ht="56.25" x14ac:dyDescent="0.3">
      <c r="A46" s="726" t="s">
        <v>7</v>
      </c>
      <c r="B46" s="733" t="s">
        <v>31</v>
      </c>
      <c r="C46" s="734" t="s">
        <v>8</v>
      </c>
      <c r="D46" s="727">
        <v>300000</v>
      </c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</row>
    <row r="47" spans="1:30" ht="18.75" x14ac:dyDescent="0.3">
      <c r="A47" s="726"/>
      <c r="B47" s="733"/>
      <c r="C47" s="734" t="s">
        <v>531</v>
      </c>
      <c r="D47" s="729">
        <v>300000</v>
      </c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</row>
    <row r="48" spans="1:30" ht="42" customHeight="1" x14ac:dyDescent="0.25">
      <c r="A48" s="832" t="s">
        <v>694</v>
      </c>
      <c r="B48" s="833"/>
      <c r="C48" s="833"/>
      <c r="D48" s="728">
        <v>150000</v>
      </c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</row>
    <row r="49" spans="1:30" ht="34.5" customHeight="1" x14ac:dyDescent="0.25">
      <c r="A49" s="832" t="s">
        <v>695</v>
      </c>
      <c r="B49" s="833"/>
      <c r="C49" s="833"/>
      <c r="D49" s="728">
        <v>150000</v>
      </c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</row>
    <row r="50" spans="1:30" ht="25.5" customHeight="1" x14ac:dyDescent="0.3">
      <c r="A50" s="819" t="s">
        <v>698</v>
      </c>
      <c r="B50" s="820"/>
      <c r="C50" s="821"/>
      <c r="D50" s="822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</row>
    <row r="51" spans="1:30" ht="24.75" customHeight="1" x14ac:dyDescent="0.3">
      <c r="A51" s="726" t="s">
        <v>612</v>
      </c>
      <c r="B51" s="733" t="s">
        <v>28</v>
      </c>
      <c r="C51" s="732" t="s">
        <v>30</v>
      </c>
      <c r="D51" s="727">
        <v>2300000</v>
      </c>
      <c r="E51" s="337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</row>
    <row r="52" spans="1:30" ht="26.25" customHeight="1" x14ac:dyDescent="0.3">
      <c r="A52" s="726" t="s">
        <v>693</v>
      </c>
      <c r="B52" s="733"/>
      <c r="C52" s="732" t="s">
        <v>532</v>
      </c>
      <c r="D52" s="727">
        <v>2300000</v>
      </c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</row>
    <row r="53" spans="1:30" ht="52.5" customHeight="1" x14ac:dyDescent="0.25">
      <c r="A53" s="834" t="s">
        <v>696</v>
      </c>
      <c r="B53" s="835"/>
      <c r="C53" s="835"/>
      <c r="D53" s="728">
        <v>2300000</v>
      </c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</row>
    <row r="54" spans="1:30" ht="20.25" x14ac:dyDescent="0.3">
      <c r="A54" s="586" t="s">
        <v>533</v>
      </c>
      <c r="B54" s="592" t="s">
        <v>533</v>
      </c>
      <c r="C54" s="593" t="s">
        <v>697</v>
      </c>
      <c r="D54" s="730">
        <f>SUM(D55:D56)</f>
        <v>2870540</v>
      </c>
    </row>
    <row r="55" spans="1:30" ht="20.25" x14ac:dyDescent="0.3">
      <c r="A55" s="586" t="s">
        <v>533</v>
      </c>
      <c r="B55" s="592" t="s">
        <v>533</v>
      </c>
      <c r="C55" s="594" t="s">
        <v>534</v>
      </c>
      <c r="D55" s="730">
        <f>SUM(D43,D46)</f>
        <v>570540</v>
      </c>
    </row>
    <row r="56" spans="1:30" ht="20.25" x14ac:dyDescent="0.3">
      <c r="A56" s="736" t="s">
        <v>533</v>
      </c>
      <c r="B56" s="595" t="s">
        <v>533</v>
      </c>
      <c r="C56" s="596" t="s">
        <v>535</v>
      </c>
      <c r="D56" s="731">
        <f>SUM(D51)</f>
        <v>2300000</v>
      </c>
    </row>
    <row r="57" spans="1:30" ht="20.25" x14ac:dyDescent="0.3">
      <c r="A57" s="509"/>
      <c r="B57" s="509"/>
      <c r="C57" s="338"/>
      <c r="D57" s="339"/>
    </row>
    <row r="58" spans="1:30" ht="20.25" x14ac:dyDescent="0.3">
      <c r="A58" s="509"/>
      <c r="B58" s="509"/>
      <c r="C58" s="338"/>
      <c r="D58" s="339"/>
      <c r="E58" s="42"/>
      <c r="F58" s="42"/>
    </row>
    <row r="59" spans="1:30" ht="20.25" x14ac:dyDescent="0.3">
      <c r="A59" s="509"/>
      <c r="B59" s="509"/>
      <c r="C59" s="338"/>
      <c r="D59" s="339"/>
      <c r="E59" s="42"/>
      <c r="F59" s="42"/>
    </row>
    <row r="60" spans="1:30" ht="23.25" x14ac:dyDescent="0.35">
      <c r="A60" s="823" t="s">
        <v>650</v>
      </c>
      <c r="B60" s="823"/>
      <c r="C60" s="823"/>
      <c r="D60" s="823"/>
      <c r="E60" s="823"/>
      <c r="F60" s="823"/>
      <c r="G60" s="597"/>
      <c r="H60" s="597"/>
    </row>
    <row r="61" spans="1:30" ht="20.25" x14ac:dyDescent="0.3">
      <c r="A61" s="509"/>
      <c r="B61" s="509"/>
      <c r="C61" s="338"/>
      <c r="D61" s="339"/>
      <c r="E61" s="42"/>
      <c r="F61" s="42"/>
    </row>
    <row r="62" spans="1:30" ht="20.25" x14ac:dyDescent="0.3">
      <c r="A62" s="852"/>
      <c r="B62" s="853"/>
      <c r="C62" s="853"/>
      <c r="D62" s="853"/>
      <c r="E62" s="42"/>
      <c r="F62" s="42"/>
    </row>
    <row r="63" spans="1:30" ht="20.25" x14ac:dyDescent="0.3">
      <c r="A63" s="509"/>
      <c r="B63" s="509"/>
      <c r="C63" s="338"/>
      <c r="D63" s="339"/>
    </row>
  </sheetData>
  <mergeCells count="40">
    <mergeCell ref="B32:C32"/>
    <mergeCell ref="B33:C33"/>
    <mergeCell ref="A39:A40"/>
    <mergeCell ref="B26:C26"/>
    <mergeCell ref="B28:C28"/>
    <mergeCell ref="A36:D36"/>
    <mergeCell ref="A62:D62"/>
    <mergeCell ref="C2:D2"/>
    <mergeCell ref="C3:D3"/>
    <mergeCell ref="B30:C30"/>
    <mergeCell ref="A42:D42"/>
    <mergeCell ref="B20:C20"/>
    <mergeCell ref="B24:C24"/>
    <mergeCell ref="B25:C25"/>
    <mergeCell ref="A27:D27"/>
    <mergeCell ref="B29:C29"/>
    <mergeCell ref="B22:C22"/>
    <mergeCell ref="B23:C23"/>
    <mergeCell ref="B31:C31"/>
    <mergeCell ref="B15:C15"/>
    <mergeCell ref="A16:D16"/>
    <mergeCell ref="B17:C17"/>
    <mergeCell ref="B18:C18"/>
    <mergeCell ref="B21:C21"/>
    <mergeCell ref="B19:C19"/>
    <mergeCell ref="B7:C7"/>
    <mergeCell ref="B8:C8"/>
    <mergeCell ref="A10:D10"/>
    <mergeCell ref="A13:A14"/>
    <mergeCell ref="B13:C14"/>
    <mergeCell ref="D13:D14"/>
    <mergeCell ref="A50:D50"/>
    <mergeCell ref="A60:F60"/>
    <mergeCell ref="D39:D40"/>
    <mergeCell ref="C39:C40"/>
    <mergeCell ref="B39:B40"/>
    <mergeCell ref="A45:C45"/>
    <mergeCell ref="A49:C49"/>
    <mergeCell ref="A48:C48"/>
    <mergeCell ref="A53:C53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view="pageBreakPreview" topLeftCell="E90" zoomScaleNormal="100" zoomScaleSheetLayoutView="100" workbookViewId="0">
      <selection activeCell="L90" sqref="L1:L1048576"/>
    </sheetView>
  </sheetViews>
  <sheetFormatPr defaultColWidth="9.140625" defaultRowHeight="15" x14ac:dyDescent="0.2"/>
  <cols>
    <col min="1" max="1" width="16.5703125" style="343" customWidth="1"/>
    <col min="2" max="2" width="15" style="343" customWidth="1"/>
    <col min="3" max="3" width="14.140625" style="343" customWidth="1"/>
    <col min="4" max="4" width="66.85546875" style="343" customWidth="1"/>
    <col min="5" max="5" width="57.7109375" style="343" customWidth="1"/>
    <col min="6" max="6" width="14" style="343" customWidth="1"/>
    <col min="7" max="7" width="12" style="343" customWidth="1"/>
    <col min="8" max="8" width="14.28515625" style="343" customWidth="1"/>
    <col min="9" max="9" width="19.85546875" style="433" customWidth="1"/>
    <col min="10" max="10" width="17.140625" style="343" customWidth="1"/>
    <col min="11" max="11" width="9.140625" style="343"/>
    <col min="12" max="12" width="19.5703125" style="343" hidden="1" customWidth="1"/>
    <col min="13" max="16384" width="9.140625" style="343"/>
  </cols>
  <sheetData>
    <row r="1" spans="1:12" ht="36" customHeight="1" x14ac:dyDescent="0.25">
      <c r="A1" s="342"/>
      <c r="B1" s="342"/>
      <c r="C1" s="342"/>
      <c r="D1" s="342"/>
      <c r="E1" s="342"/>
      <c r="F1" s="342"/>
      <c r="G1" s="342"/>
      <c r="H1" s="342"/>
    </row>
    <row r="2" spans="1:12" ht="15.75" x14ac:dyDescent="0.25">
      <c r="A2" s="342"/>
      <c r="B2" s="342"/>
      <c r="C2" s="342"/>
      <c r="D2" s="342"/>
      <c r="E2" s="342"/>
      <c r="F2" s="342"/>
      <c r="G2" s="342"/>
      <c r="H2" s="342"/>
    </row>
    <row r="3" spans="1:12" ht="15.75" x14ac:dyDescent="0.25">
      <c r="A3" s="342"/>
      <c r="B3" s="342"/>
      <c r="C3" s="342"/>
      <c r="D3" s="342"/>
      <c r="E3" s="342"/>
      <c r="F3" s="342"/>
      <c r="G3" s="342"/>
      <c r="H3" s="342"/>
    </row>
    <row r="4" spans="1:12" ht="15.75" x14ac:dyDescent="0.25">
      <c r="A4" s="344" t="s">
        <v>6</v>
      </c>
      <c r="B4" s="342"/>
      <c r="C4" s="342"/>
      <c r="D4" s="342"/>
      <c r="E4" s="342"/>
      <c r="F4" s="342"/>
      <c r="G4" s="342"/>
      <c r="H4" s="342"/>
    </row>
    <row r="5" spans="1:12" ht="15.75" x14ac:dyDescent="0.25">
      <c r="A5" s="136" t="s">
        <v>5</v>
      </c>
      <c r="B5" s="342"/>
      <c r="C5" s="342"/>
      <c r="D5" s="342"/>
      <c r="E5" s="342"/>
      <c r="F5" s="342"/>
      <c r="G5" s="342"/>
      <c r="H5" s="342"/>
    </row>
    <row r="6" spans="1:12" ht="15.75" x14ac:dyDescent="0.25">
      <c r="A6" s="342"/>
      <c r="B6" s="342"/>
      <c r="C6" s="342"/>
      <c r="D6" s="342"/>
      <c r="E6" s="342"/>
      <c r="F6" s="342"/>
      <c r="G6" s="342"/>
      <c r="H6" s="342"/>
    </row>
    <row r="7" spans="1:12" ht="18.75" x14ac:dyDescent="0.3">
      <c r="A7" s="342"/>
      <c r="B7" s="342"/>
      <c r="C7" s="342"/>
      <c r="D7" s="342"/>
      <c r="E7" s="342"/>
      <c r="F7" s="342"/>
      <c r="G7" s="342"/>
      <c r="H7" s="342"/>
      <c r="I7" s="434"/>
      <c r="J7" s="345"/>
    </row>
    <row r="8" spans="1:12" ht="18.75" x14ac:dyDescent="0.3">
      <c r="A8" s="342"/>
      <c r="B8" s="342"/>
      <c r="C8" s="342"/>
      <c r="D8" s="342"/>
      <c r="E8" s="342"/>
      <c r="F8" s="342"/>
      <c r="G8" s="342"/>
      <c r="H8" s="342"/>
      <c r="I8" s="434"/>
      <c r="J8" s="345"/>
    </row>
    <row r="10" spans="1:12" ht="15.75" customHeight="1" x14ac:dyDescent="0.3">
      <c r="A10" s="345"/>
      <c r="B10" s="345"/>
      <c r="C10" s="345"/>
      <c r="D10" s="345"/>
      <c r="E10" s="345"/>
      <c r="F10" s="345"/>
      <c r="G10" s="345"/>
      <c r="H10" s="345"/>
      <c r="I10" s="434"/>
      <c r="J10" s="345" t="s">
        <v>0</v>
      </c>
    </row>
    <row r="11" spans="1:12" s="347" customFormat="1" ht="131.25" customHeight="1" x14ac:dyDescent="0.2">
      <c r="A11" s="346" t="s">
        <v>9</v>
      </c>
      <c r="B11" s="346" t="s">
        <v>10</v>
      </c>
      <c r="C11" s="346" t="s">
        <v>11</v>
      </c>
      <c r="D11" s="346" t="s">
        <v>12</v>
      </c>
      <c r="E11" s="346" t="s">
        <v>540</v>
      </c>
      <c r="F11" s="346" t="s">
        <v>541</v>
      </c>
      <c r="G11" s="346" t="s">
        <v>542</v>
      </c>
      <c r="H11" s="346" t="s">
        <v>543</v>
      </c>
      <c r="I11" s="435" t="s">
        <v>544</v>
      </c>
      <c r="J11" s="346" t="s">
        <v>545</v>
      </c>
    </row>
    <row r="12" spans="1:12" s="349" customFormat="1" ht="19.5" customHeight="1" x14ac:dyDescent="0.2">
      <c r="A12" s="348">
        <v>1</v>
      </c>
      <c r="B12" s="348">
        <v>2</v>
      </c>
      <c r="C12" s="348">
        <v>3</v>
      </c>
      <c r="D12" s="348">
        <v>4</v>
      </c>
      <c r="E12" s="348">
        <v>5</v>
      </c>
      <c r="F12" s="348">
        <v>6</v>
      </c>
      <c r="G12" s="348">
        <v>7</v>
      </c>
      <c r="H12" s="348">
        <v>8</v>
      </c>
      <c r="I12" s="465">
        <v>9</v>
      </c>
      <c r="J12" s="348">
        <v>10</v>
      </c>
    </row>
    <row r="13" spans="1:12" s="347" customFormat="1" ht="40.5" customHeight="1" x14ac:dyDescent="0.3">
      <c r="A13" s="5" t="s">
        <v>13</v>
      </c>
      <c r="B13" s="5"/>
      <c r="C13" s="5"/>
      <c r="D13" s="6" t="s">
        <v>14</v>
      </c>
      <c r="E13" s="350"/>
      <c r="F13" s="351"/>
      <c r="G13" s="351"/>
      <c r="H13" s="351"/>
      <c r="I13" s="364">
        <f>SUM(I14)</f>
        <v>2556600</v>
      </c>
      <c r="J13" s="351"/>
    </row>
    <row r="14" spans="1:12" s="352" customFormat="1" ht="39.75" customHeight="1" x14ac:dyDescent="0.3">
      <c r="A14" s="5" t="s">
        <v>15</v>
      </c>
      <c r="B14" s="5"/>
      <c r="C14" s="5"/>
      <c r="D14" s="6" t="s">
        <v>14</v>
      </c>
      <c r="E14" s="350"/>
      <c r="F14" s="351"/>
      <c r="G14" s="351"/>
      <c r="H14" s="351"/>
      <c r="I14" s="364">
        <f>SUM(I15:I17,I19,I21)</f>
        <v>2556600</v>
      </c>
      <c r="J14" s="351"/>
      <c r="L14" s="715">
        <f>SUM(I14)</f>
        <v>2556600</v>
      </c>
    </row>
    <row r="15" spans="1:12" s="356" customFormat="1" ht="104.25" customHeight="1" x14ac:dyDescent="0.3">
      <c r="A15" s="7" t="s">
        <v>357</v>
      </c>
      <c r="B15" s="8" t="s">
        <v>358</v>
      </c>
      <c r="C15" s="8" t="s">
        <v>16</v>
      </c>
      <c r="D15" s="9" t="s">
        <v>359</v>
      </c>
      <c r="E15" s="354" t="s">
        <v>683</v>
      </c>
      <c r="F15" s="355"/>
      <c r="G15" s="355"/>
      <c r="H15" s="355"/>
      <c r="I15" s="358">
        <v>675000</v>
      </c>
      <c r="J15" s="355"/>
    </row>
    <row r="16" spans="1:12" s="356" customFormat="1" ht="104.25" customHeight="1" x14ac:dyDescent="0.3">
      <c r="A16" s="7" t="s">
        <v>357</v>
      </c>
      <c r="B16" s="8" t="s">
        <v>358</v>
      </c>
      <c r="C16" s="8" t="s">
        <v>16</v>
      </c>
      <c r="D16" s="9" t="s">
        <v>359</v>
      </c>
      <c r="E16" s="354" t="s">
        <v>684</v>
      </c>
      <c r="F16" s="355"/>
      <c r="G16" s="355"/>
      <c r="H16" s="355"/>
      <c r="I16" s="358">
        <v>900000</v>
      </c>
      <c r="J16" s="355"/>
    </row>
    <row r="17" spans="1:12" s="356" customFormat="1" ht="56.25" customHeight="1" x14ac:dyDescent="0.3">
      <c r="A17" s="8" t="s">
        <v>601</v>
      </c>
      <c r="B17" s="8" t="s">
        <v>432</v>
      </c>
      <c r="C17" s="8" t="s">
        <v>19</v>
      </c>
      <c r="D17" s="10" t="s">
        <v>433</v>
      </c>
      <c r="E17" s="362"/>
      <c r="F17" s="355"/>
      <c r="G17" s="355"/>
      <c r="H17" s="355"/>
      <c r="I17" s="358">
        <v>444000</v>
      </c>
      <c r="J17" s="355"/>
    </row>
    <row r="18" spans="1:12" s="356" customFormat="1" ht="50.25" customHeight="1" x14ac:dyDescent="0.3">
      <c r="A18" s="8"/>
      <c r="B18" s="8"/>
      <c r="C18" s="8"/>
      <c r="D18" s="492" t="s">
        <v>434</v>
      </c>
      <c r="E18" s="362"/>
      <c r="F18" s="355"/>
      <c r="G18" s="355"/>
      <c r="H18" s="355"/>
      <c r="I18" s="697">
        <v>444000</v>
      </c>
      <c r="J18" s="355"/>
    </row>
    <row r="19" spans="1:12" s="356" customFormat="1" ht="53.25" customHeight="1" x14ac:dyDescent="0.3">
      <c r="A19" s="22" t="s">
        <v>583</v>
      </c>
      <c r="B19" s="8" t="s">
        <v>584</v>
      </c>
      <c r="C19" s="22" t="s">
        <v>134</v>
      </c>
      <c r="D19" s="128" t="s">
        <v>585</v>
      </c>
      <c r="E19" s="362"/>
      <c r="F19" s="355"/>
      <c r="G19" s="363"/>
      <c r="H19" s="363"/>
      <c r="I19" s="358">
        <v>227600</v>
      </c>
      <c r="J19" s="359"/>
    </row>
    <row r="20" spans="1:12" s="356" customFormat="1" ht="65.25" customHeight="1" x14ac:dyDescent="0.3">
      <c r="A20" s="83"/>
      <c r="B20" s="83"/>
      <c r="C20" s="200"/>
      <c r="D20" s="477" t="s">
        <v>586</v>
      </c>
      <c r="E20" s="667"/>
      <c r="F20" s="355"/>
      <c r="G20" s="363"/>
      <c r="H20" s="363"/>
      <c r="I20" s="697">
        <v>227600</v>
      </c>
      <c r="J20" s="360"/>
    </row>
    <row r="21" spans="1:12" s="356" customFormat="1" ht="37.5" customHeight="1" x14ac:dyDescent="0.3">
      <c r="A21" s="17" t="s">
        <v>210</v>
      </c>
      <c r="B21" s="8" t="s">
        <v>211</v>
      </c>
      <c r="C21" s="11" t="s">
        <v>212</v>
      </c>
      <c r="D21" s="12" t="s">
        <v>213</v>
      </c>
      <c r="E21" s="361"/>
      <c r="F21" s="355"/>
      <c r="G21" s="355"/>
      <c r="H21" s="355"/>
      <c r="I21" s="358">
        <v>310000</v>
      </c>
      <c r="J21" s="355"/>
    </row>
    <row r="22" spans="1:12" s="356" customFormat="1" ht="58.5" hidden="1" customHeight="1" x14ac:dyDescent="0.3">
      <c r="A22" s="8" t="s">
        <v>7</v>
      </c>
      <c r="B22" s="8"/>
      <c r="C22" s="8"/>
      <c r="D22" s="470"/>
      <c r="E22" s="362"/>
      <c r="F22" s="355"/>
      <c r="G22" s="363"/>
      <c r="H22" s="363"/>
      <c r="I22" s="363"/>
      <c r="J22" s="360"/>
    </row>
    <row r="23" spans="1:12" s="352" customFormat="1" ht="45.75" customHeight="1" x14ac:dyDescent="0.3">
      <c r="A23" s="5" t="s">
        <v>46</v>
      </c>
      <c r="B23" s="5"/>
      <c r="C23" s="5"/>
      <c r="D23" s="21" t="s">
        <v>47</v>
      </c>
      <c r="E23" s="367"/>
      <c r="F23" s="367"/>
      <c r="G23" s="367"/>
      <c r="H23" s="367"/>
      <c r="I23" s="436">
        <f>I24</f>
        <v>3973378</v>
      </c>
      <c r="J23" s="368"/>
    </row>
    <row r="24" spans="1:12" s="369" customFormat="1" ht="45" customHeight="1" x14ac:dyDescent="0.3">
      <c r="A24" s="5" t="s">
        <v>48</v>
      </c>
      <c r="B24" s="5"/>
      <c r="C24" s="5"/>
      <c r="D24" s="21" t="s">
        <v>47</v>
      </c>
      <c r="E24" s="367"/>
      <c r="F24" s="367"/>
      <c r="G24" s="367"/>
      <c r="H24" s="367"/>
      <c r="I24" s="436">
        <f>SUM(I25:I28,I30,I31)</f>
        <v>3973378</v>
      </c>
      <c r="J24" s="368"/>
      <c r="L24" s="715">
        <f>SUM(I24)</f>
        <v>3973378</v>
      </c>
    </row>
    <row r="25" spans="1:12" s="699" customFormat="1" ht="84" customHeight="1" x14ac:dyDescent="0.3">
      <c r="A25" s="22" t="s">
        <v>49</v>
      </c>
      <c r="B25" s="8" t="s">
        <v>50</v>
      </c>
      <c r="C25" s="8" t="s">
        <v>16</v>
      </c>
      <c r="D25" s="9" t="s">
        <v>51</v>
      </c>
      <c r="E25" s="370" t="s">
        <v>685</v>
      </c>
      <c r="F25" s="695"/>
      <c r="G25" s="695"/>
      <c r="H25" s="695"/>
      <c r="I25" s="437">
        <v>1000000</v>
      </c>
      <c r="J25" s="698"/>
    </row>
    <row r="26" spans="1:12" s="699" customFormat="1" ht="115.5" customHeight="1" x14ac:dyDescent="0.3">
      <c r="A26" s="22" t="s">
        <v>49</v>
      </c>
      <c r="B26" s="8" t="s">
        <v>50</v>
      </c>
      <c r="C26" s="8" t="s">
        <v>16</v>
      </c>
      <c r="D26" s="9" t="s">
        <v>51</v>
      </c>
      <c r="E26" s="370" t="s">
        <v>686</v>
      </c>
      <c r="F26" s="695"/>
      <c r="G26" s="695"/>
      <c r="H26" s="695"/>
      <c r="I26" s="437">
        <v>403378</v>
      </c>
      <c r="J26" s="698"/>
    </row>
    <row r="27" spans="1:12" s="376" customFormat="1" ht="10.5" hidden="1" customHeight="1" x14ac:dyDescent="0.3">
      <c r="A27" s="669" t="s">
        <v>49</v>
      </c>
      <c r="B27" s="669" t="s">
        <v>50</v>
      </c>
      <c r="C27" s="669" t="s">
        <v>16</v>
      </c>
      <c r="D27" s="670" t="s">
        <v>51</v>
      </c>
      <c r="E27" s="671" t="s">
        <v>554</v>
      </c>
      <c r="F27" s="374"/>
      <c r="G27" s="374"/>
      <c r="H27" s="374"/>
      <c r="I27" s="672"/>
      <c r="J27" s="375"/>
    </row>
    <row r="28" spans="1:12" s="373" customFormat="1" ht="56.25" customHeight="1" x14ac:dyDescent="0.3">
      <c r="A28" s="214" t="s">
        <v>431</v>
      </c>
      <c r="B28" s="214" t="s">
        <v>432</v>
      </c>
      <c r="C28" s="214" t="s">
        <v>19</v>
      </c>
      <c r="D28" s="215" t="s">
        <v>433</v>
      </c>
      <c r="E28" s="371"/>
      <c r="F28" s="371"/>
      <c r="G28" s="371"/>
      <c r="H28" s="371"/>
      <c r="I28" s="437">
        <v>200000</v>
      </c>
      <c r="J28" s="372"/>
    </row>
    <row r="29" spans="1:12" s="373" customFormat="1" ht="52.5" customHeight="1" x14ac:dyDescent="0.3">
      <c r="A29" s="271"/>
      <c r="B29" s="271"/>
      <c r="C29" s="271"/>
      <c r="D29" s="492" t="s">
        <v>434</v>
      </c>
      <c r="E29" s="371"/>
      <c r="F29" s="371"/>
      <c r="G29" s="371"/>
      <c r="H29" s="371"/>
      <c r="I29" s="442">
        <v>200000</v>
      </c>
      <c r="J29" s="372"/>
    </row>
    <row r="30" spans="1:12" s="373" customFormat="1" ht="42" customHeight="1" x14ac:dyDescent="0.3">
      <c r="A30" s="22" t="s">
        <v>609</v>
      </c>
      <c r="B30" s="22" t="s">
        <v>610</v>
      </c>
      <c r="C30" s="91" t="s">
        <v>37</v>
      </c>
      <c r="D30" s="495" t="s">
        <v>611</v>
      </c>
      <c r="E30" s="371"/>
      <c r="F30" s="371"/>
      <c r="G30" s="371"/>
      <c r="H30" s="371"/>
      <c r="I30" s="437">
        <v>70000</v>
      </c>
      <c r="J30" s="372"/>
    </row>
    <row r="31" spans="1:12" s="373" customFormat="1" ht="33.75" customHeight="1" x14ac:dyDescent="0.3">
      <c r="A31" s="22" t="s">
        <v>612</v>
      </c>
      <c r="B31" s="22" t="s">
        <v>28</v>
      </c>
      <c r="C31" s="11" t="s">
        <v>29</v>
      </c>
      <c r="D31" s="12" t="s">
        <v>30</v>
      </c>
      <c r="E31" s="371"/>
      <c r="F31" s="371"/>
      <c r="G31" s="371"/>
      <c r="H31" s="371"/>
      <c r="I31" s="437">
        <v>2300000</v>
      </c>
      <c r="J31" s="372"/>
    </row>
    <row r="32" spans="1:12" s="382" customFormat="1" ht="46.5" hidden="1" customHeight="1" x14ac:dyDescent="0.3">
      <c r="A32" s="26" t="s">
        <v>55</v>
      </c>
      <c r="B32" s="26"/>
      <c r="C32" s="26"/>
      <c r="D32" s="27" t="s">
        <v>56</v>
      </c>
      <c r="E32" s="385"/>
      <c r="F32" s="385"/>
      <c r="G32" s="385"/>
      <c r="H32" s="385"/>
      <c r="I32" s="440">
        <f>SUM(I33)</f>
        <v>0</v>
      </c>
      <c r="J32" s="668"/>
    </row>
    <row r="33" spans="1:12" s="382" customFormat="1" ht="45.75" hidden="1" customHeight="1" x14ac:dyDescent="0.3">
      <c r="A33" s="26" t="s">
        <v>57</v>
      </c>
      <c r="B33" s="26"/>
      <c r="C33" s="26"/>
      <c r="D33" s="27" t="s">
        <v>56</v>
      </c>
      <c r="E33" s="385"/>
      <c r="F33" s="385"/>
      <c r="G33" s="385"/>
      <c r="H33" s="385"/>
      <c r="I33" s="440">
        <f>SUM(I34)</f>
        <v>0</v>
      </c>
      <c r="J33" s="668"/>
    </row>
    <row r="34" spans="1:12" s="382" customFormat="1" ht="97.5" hidden="1" customHeight="1" x14ac:dyDescent="0.3">
      <c r="A34" s="378" t="s">
        <v>58</v>
      </c>
      <c r="B34" s="378" t="s">
        <v>59</v>
      </c>
      <c r="C34" s="379" t="s">
        <v>60</v>
      </c>
      <c r="D34" s="172" t="s">
        <v>61</v>
      </c>
      <c r="E34" s="380"/>
      <c r="F34" s="371"/>
      <c r="G34" s="371"/>
      <c r="H34" s="371"/>
      <c r="I34" s="438"/>
      <c r="J34" s="381"/>
    </row>
    <row r="35" spans="1:12" s="382" customFormat="1" ht="40.5" hidden="1" customHeight="1" x14ac:dyDescent="0.3">
      <c r="A35" s="13" t="s">
        <v>62</v>
      </c>
      <c r="B35" s="13" t="s">
        <v>63</v>
      </c>
      <c r="C35" s="13" t="s">
        <v>64</v>
      </c>
      <c r="D35" s="24" t="s">
        <v>555</v>
      </c>
      <c r="E35" s="362"/>
      <c r="F35" s="355"/>
      <c r="G35" s="363"/>
      <c r="H35" s="363"/>
      <c r="I35" s="363"/>
      <c r="J35" s="355"/>
    </row>
    <row r="36" spans="1:12" s="382" customFormat="1" ht="64.5" hidden="1" customHeight="1" x14ac:dyDescent="0.3">
      <c r="A36" s="383" t="s">
        <v>65</v>
      </c>
      <c r="B36" s="383" t="s">
        <v>556</v>
      </c>
      <c r="C36" s="171" t="s">
        <v>557</v>
      </c>
      <c r="D36" s="377" t="s">
        <v>66</v>
      </c>
      <c r="E36" s="362"/>
      <c r="F36" s="355"/>
      <c r="G36" s="363"/>
      <c r="H36" s="363"/>
      <c r="I36" s="363"/>
      <c r="J36" s="355"/>
    </row>
    <row r="37" spans="1:12" s="382" customFormat="1" ht="138.75" hidden="1" customHeight="1" x14ac:dyDescent="0.3">
      <c r="A37" s="383"/>
      <c r="B37" s="383"/>
      <c r="C37" s="171"/>
      <c r="D37" s="384" t="s">
        <v>67</v>
      </c>
      <c r="E37" s="362"/>
      <c r="F37" s="355"/>
      <c r="G37" s="363"/>
      <c r="H37" s="363"/>
      <c r="I37" s="439"/>
      <c r="J37" s="355"/>
    </row>
    <row r="38" spans="1:12" s="369" customFormat="1" ht="46.5" customHeight="1" x14ac:dyDescent="0.3">
      <c r="A38" s="5" t="s">
        <v>68</v>
      </c>
      <c r="B38" s="5"/>
      <c r="C38" s="5"/>
      <c r="D38" s="21" t="s">
        <v>69</v>
      </c>
      <c r="E38" s="367"/>
      <c r="F38" s="367"/>
      <c r="G38" s="367"/>
      <c r="H38" s="367"/>
      <c r="I38" s="436">
        <f>SUM(I39)</f>
        <v>-11700</v>
      </c>
      <c r="J38" s="368"/>
    </row>
    <row r="39" spans="1:12" s="369" customFormat="1" ht="46.5" customHeight="1" x14ac:dyDescent="0.3">
      <c r="A39" s="5" t="s">
        <v>70</v>
      </c>
      <c r="B39" s="5"/>
      <c r="C39" s="5"/>
      <c r="D39" s="21" t="s">
        <v>69</v>
      </c>
      <c r="E39" s="367"/>
      <c r="F39" s="367"/>
      <c r="G39" s="367"/>
      <c r="H39" s="367"/>
      <c r="I39" s="436">
        <f>SUM(I40:I41)</f>
        <v>-11700</v>
      </c>
      <c r="J39" s="368"/>
      <c r="L39" s="715">
        <f>SUM(I39)</f>
        <v>-11700</v>
      </c>
    </row>
    <row r="40" spans="1:12" s="369" customFormat="1" ht="75.75" hidden="1" customHeight="1" x14ac:dyDescent="0.3">
      <c r="A40" s="17" t="s">
        <v>71</v>
      </c>
      <c r="B40" s="17" t="s">
        <v>72</v>
      </c>
      <c r="C40" s="17" t="s">
        <v>16</v>
      </c>
      <c r="D40" s="25" t="s">
        <v>73</v>
      </c>
      <c r="E40" s="357"/>
      <c r="F40" s="353"/>
      <c r="G40" s="358"/>
      <c r="H40" s="358"/>
      <c r="I40" s="366"/>
      <c r="J40" s="353"/>
    </row>
    <row r="41" spans="1:12" s="369" customFormat="1" ht="34.5" customHeight="1" x14ac:dyDescent="0.3">
      <c r="A41" s="22" t="s">
        <v>74</v>
      </c>
      <c r="B41" s="22" t="s">
        <v>75</v>
      </c>
      <c r="C41" s="22" t="s">
        <v>76</v>
      </c>
      <c r="D41" s="265" t="s">
        <v>77</v>
      </c>
      <c r="E41" s="357"/>
      <c r="F41" s="353"/>
      <c r="G41" s="358"/>
      <c r="H41" s="358"/>
      <c r="I41" s="366">
        <v>-11700</v>
      </c>
      <c r="J41" s="353"/>
    </row>
    <row r="42" spans="1:12" s="352" customFormat="1" ht="45" customHeight="1" x14ac:dyDescent="0.3">
      <c r="A42" s="5" t="s">
        <v>312</v>
      </c>
      <c r="B42" s="257"/>
      <c r="C42" s="257"/>
      <c r="D42" s="29" t="s">
        <v>88</v>
      </c>
      <c r="E42" s="700"/>
      <c r="F42" s="701"/>
      <c r="G42" s="702"/>
      <c r="H42" s="702"/>
      <c r="I42" s="364">
        <f>SUM(I43)</f>
        <v>460597</v>
      </c>
      <c r="J42" s="703"/>
    </row>
    <row r="43" spans="1:12" s="352" customFormat="1" ht="44.25" customHeight="1" x14ac:dyDescent="0.3">
      <c r="A43" s="5" t="s">
        <v>313</v>
      </c>
      <c r="B43" s="257"/>
      <c r="C43" s="257"/>
      <c r="D43" s="29" t="s">
        <v>88</v>
      </c>
      <c r="E43" s="700"/>
      <c r="F43" s="701"/>
      <c r="G43" s="702"/>
      <c r="H43" s="702"/>
      <c r="I43" s="364">
        <f>SUM(I44:I49)</f>
        <v>460597</v>
      </c>
      <c r="J43" s="703"/>
      <c r="L43" s="715">
        <f>SUM(I43)</f>
        <v>460597</v>
      </c>
    </row>
    <row r="44" spans="1:12" s="352" customFormat="1" ht="101.25" hidden="1" customHeight="1" x14ac:dyDescent="0.3">
      <c r="A44" s="17" t="s">
        <v>573</v>
      </c>
      <c r="B44" s="17" t="s">
        <v>72</v>
      </c>
      <c r="C44" s="17" t="s">
        <v>16</v>
      </c>
      <c r="D44" s="25" t="s">
        <v>73</v>
      </c>
      <c r="E44" s="357"/>
      <c r="F44" s="353"/>
      <c r="G44" s="358"/>
      <c r="H44" s="358"/>
      <c r="I44" s="358"/>
      <c r="J44" s="704"/>
    </row>
    <row r="45" spans="1:12" s="352" customFormat="1" ht="42.75" customHeight="1" x14ac:dyDescent="0.3">
      <c r="A45" s="22" t="s">
        <v>310</v>
      </c>
      <c r="B45" s="22" t="s">
        <v>63</v>
      </c>
      <c r="C45" s="22" t="s">
        <v>64</v>
      </c>
      <c r="D45" s="208" t="s">
        <v>85</v>
      </c>
      <c r="E45" s="357"/>
      <c r="F45" s="353"/>
      <c r="G45" s="358"/>
      <c r="H45" s="358"/>
      <c r="I45" s="358">
        <v>6350</v>
      </c>
      <c r="J45" s="704"/>
    </row>
    <row r="46" spans="1:12" s="352" customFormat="1" ht="35.25" customHeight="1" x14ac:dyDescent="0.3">
      <c r="A46" s="22" t="s">
        <v>568</v>
      </c>
      <c r="B46" s="22" t="s">
        <v>75</v>
      </c>
      <c r="C46" s="22" t="s">
        <v>76</v>
      </c>
      <c r="D46" s="265" t="s">
        <v>77</v>
      </c>
      <c r="E46" s="357"/>
      <c r="F46" s="353"/>
      <c r="G46" s="358"/>
      <c r="H46" s="358"/>
      <c r="I46" s="358">
        <v>11700</v>
      </c>
      <c r="J46" s="704"/>
    </row>
    <row r="47" spans="1:12" s="352" customFormat="1" ht="33" customHeight="1" x14ac:dyDescent="0.3">
      <c r="A47" s="22" t="s">
        <v>569</v>
      </c>
      <c r="B47" s="22" t="s">
        <v>270</v>
      </c>
      <c r="C47" s="22" t="s">
        <v>271</v>
      </c>
      <c r="D47" s="265" t="s">
        <v>272</v>
      </c>
      <c r="E47" s="357"/>
      <c r="F47" s="353"/>
      <c r="G47" s="358"/>
      <c r="H47" s="358"/>
      <c r="I47" s="358">
        <v>74260</v>
      </c>
      <c r="J47" s="704"/>
    </row>
    <row r="48" spans="1:12" s="352" customFormat="1" ht="41.25" customHeight="1" x14ac:dyDescent="0.3">
      <c r="A48" s="22" t="s">
        <v>570</v>
      </c>
      <c r="B48" s="22" t="s">
        <v>274</v>
      </c>
      <c r="C48" s="22" t="s">
        <v>275</v>
      </c>
      <c r="D48" s="18" t="s">
        <v>276</v>
      </c>
      <c r="E48" s="357"/>
      <c r="F48" s="353"/>
      <c r="G48" s="358"/>
      <c r="H48" s="358"/>
      <c r="I48" s="358">
        <v>332287</v>
      </c>
      <c r="J48" s="704"/>
    </row>
    <row r="49" spans="1:12" s="352" customFormat="1" ht="32.25" customHeight="1" x14ac:dyDescent="0.3">
      <c r="A49" s="17" t="s">
        <v>572</v>
      </c>
      <c r="B49" s="17" t="s">
        <v>282</v>
      </c>
      <c r="C49" s="17" t="s">
        <v>279</v>
      </c>
      <c r="D49" s="25" t="s">
        <v>283</v>
      </c>
      <c r="E49" s="357"/>
      <c r="F49" s="353"/>
      <c r="G49" s="358"/>
      <c r="H49" s="358"/>
      <c r="I49" s="358">
        <v>36000</v>
      </c>
      <c r="J49" s="704"/>
    </row>
    <row r="50" spans="1:12" s="382" customFormat="1" ht="57" customHeight="1" x14ac:dyDescent="0.3">
      <c r="A50" s="5" t="s">
        <v>428</v>
      </c>
      <c r="B50" s="257"/>
      <c r="C50" s="257"/>
      <c r="D50" s="29" t="s">
        <v>86</v>
      </c>
      <c r="E50" s="385"/>
      <c r="F50" s="385"/>
      <c r="G50" s="385"/>
      <c r="H50" s="385"/>
      <c r="I50" s="436">
        <f>SUM(I51)</f>
        <v>4550610</v>
      </c>
      <c r="J50" s="386"/>
    </row>
    <row r="51" spans="1:12" s="382" customFormat="1" ht="60" customHeight="1" x14ac:dyDescent="0.3">
      <c r="A51" s="5" t="s">
        <v>429</v>
      </c>
      <c r="B51" s="257"/>
      <c r="C51" s="257"/>
      <c r="D51" s="29" t="s">
        <v>86</v>
      </c>
      <c r="E51" s="385"/>
      <c r="F51" s="385"/>
      <c r="G51" s="385"/>
      <c r="H51" s="385"/>
      <c r="I51" s="436">
        <f>SUM(I52:I58,I60:I62)</f>
        <v>4550610</v>
      </c>
      <c r="J51" s="386"/>
      <c r="L51" s="715">
        <f>SUM(I51)</f>
        <v>4550610</v>
      </c>
    </row>
    <row r="52" spans="1:12" s="382" customFormat="1" ht="51.75" customHeight="1" x14ac:dyDescent="0.35">
      <c r="A52" s="22" t="s">
        <v>558</v>
      </c>
      <c r="B52" s="22" t="s">
        <v>40</v>
      </c>
      <c r="C52" s="8" t="s">
        <v>16</v>
      </c>
      <c r="D52" s="208" t="s">
        <v>41</v>
      </c>
      <c r="E52" s="390" t="s">
        <v>679</v>
      </c>
      <c r="F52" s="391"/>
      <c r="G52" s="391"/>
      <c r="H52" s="391"/>
      <c r="I52" s="437">
        <v>2000000</v>
      </c>
      <c r="J52" s="28"/>
    </row>
    <row r="53" spans="1:12" s="392" customFormat="1" ht="72.75" customHeight="1" x14ac:dyDescent="0.35">
      <c r="A53" s="22" t="s">
        <v>558</v>
      </c>
      <c r="B53" s="22" t="s">
        <v>40</v>
      </c>
      <c r="C53" s="8" t="s">
        <v>16</v>
      </c>
      <c r="D53" s="208" t="s">
        <v>41</v>
      </c>
      <c r="E53" s="390" t="s">
        <v>680</v>
      </c>
      <c r="F53" s="391"/>
      <c r="G53" s="391"/>
      <c r="H53" s="391"/>
      <c r="I53" s="437">
        <v>60000</v>
      </c>
      <c r="J53" s="28"/>
    </row>
    <row r="54" spans="1:12" s="382" customFormat="1" ht="53.25" customHeight="1" x14ac:dyDescent="0.35">
      <c r="A54" s="22" t="s">
        <v>558</v>
      </c>
      <c r="B54" s="22" t="s">
        <v>40</v>
      </c>
      <c r="C54" s="8" t="s">
        <v>16</v>
      </c>
      <c r="D54" s="208" t="s">
        <v>41</v>
      </c>
      <c r="E54" s="365" t="s">
        <v>548</v>
      </c>
      <c r="F54" s="391"/>
      <c r="G54" s="391"/>
      <c r="H54" s="391"/>
      <c r="I54" s="437">
        <v>-84500</v>
      </c>
      <c r="J54" s="28"/>
    </row>
    <row r="55" spans="1:12" s="392" customFormat="1" ht="99" customHeight="1" x14ac:dyDescent="0.35">
      <c r="A55" s="22" t="s">
        <v>558</v>
      </c>
      <c r="B55" s="22" t="s">
        <v>40</v>
      </c>
      <c r="C55" s="8" t="s">
        <v>16</v>
      </c>
      <c r="D55" s="208" t="s">
        <v>41</v>
      </c>
      <c r="E55" s="365" t="s">
        <v>682</v>
      </c>
      <c r="F55" s="391"/>
      <c r="G55" s="391"/>
      <c r="H55" s="391"/>
      <c r="I55" s="437">
        <v>64500</v>
      </c>
      <c r="J55" s="28"/>
    </row>
    <row r="56" spans="1:12" s="373" customFormat="1" ht="101.25" customHeight="1" x14ac:dyDescent="0.3">
      <c r="A56" s="22" t="s">
        <v>558</v>
      </c>
      <c r="B56" s="22" t="s">
        <v>40</v>
      </c>
      <c r="C56" s="8" t="s">
        <v>16</v>
      </c>
      <c r="D56" s="208" t="s">
        <v>41</v>
      </c>
      <c r="E56" s="390" t="s">
        <v>677</v>
      </c>
      <c r="F56" s="393"/>
      <c r="G56" s="393"/>
      <c r="H56" s="393"/>
      <c r="I56" s="437">
        <v>-1833330</v>
      </c>
      <c r="J56" s="372"/>
    </row>
    <row r="57" spans="1:12" s="373" customFormat="1" ht="42" customHeight="1" x14ac:dyDescent="0.3">
      <c r="A57" s="22" t="s">
        <v>558</v>
      </c>
      <c r="B57" s="22" t="s">
        <v>40</v>
      </c>
      <c r="C57" s="8" t="s">
        <v>16</v>
      </c>
      <c r="D57" s="208" t="s">
        <v>41</v>
      </c>
      <c r="E57" s="390" t="s">
        <v>678</v>
      </c>
      <c r="F57" s="393"/>
      <c r="G57" s="393"/>
      <c r="H57" s="393"/>
      <c r="I57" s="437">
        <v>1833330</v>
      </c>
      <c r="J57" s="372"/>
    </row>
    <row r="58" spans="1:12" s="373" customFormat="1" ht="87" customHeight="1" x14ac:dyDescent="0.3">
      <c r="A58" s="22" t="s">
        <v>614</v>
      </c>
      <c r="B58" s="22" t="s">
        <v>50</v>
      </c>
      <c r="C58" s="8" t="s">
        <v>16</v>
      </c>
      <c r="D58" s="208" t="s">
        <v>615</v>
      </c>
      <c r="E58" s="390" t="s">
        <v>681</v>
      </c>
      <c r="F58" s="393"/>
      <c r="G58" s="393"/>
      <c r="H58" s="393"/>
      <c r="I58" s="437">
        <v>1494610</v>
      </c>
      <c r="J58" s="372"/>
    </row>
    <row r="59" spans="1:12" s="373" customFormat="1" ht="28.5" customHeight="1" x14ac:dyDescent="0.3">
      <c r="A59" s="559"/>
      <c r="B59" s="559"/>
      <c r="C59" s="560"/>
      <c r="D59" s="432" t="s">
        <v>637</v>
      </c>
      <c r="E59" s="393"/>
      <c r="F59" s="393"/>
      <c r="G59" s="393"/>
      <c r="H59" s="393"/>
      <c r="I59" s="442">
        <v>1000000</v>
      </c>
      <c r="J59" s="372"/>
    </row>
    <row r="60" spans="1:12" s="373" customFormat="1" ht="63.75" customHeight="1" x14ac:dyDescent="0.3">
      <c r="A60" s="22" t="s">
        <v>621</v>
      </c>
      <c r="B60" s="22" t="s">
        <v>622</v>
      </c>
      <c r="C60" s="8" t="s">
        <v>16</v>
      </c>
      <c r="D60" s="208" t="s">
        <v>674</v>
      </c>
      <c r="E60" s="390" t="s">
        <v>675</v>
      </c>
      <c r="F60" s="393"/>
      <c r="G60" s="393"/>
      <c r="H60" s="393"/>
      <c r="I60" s="437">
        <v>500000</v>
      </c>
      <c r="J60" s="372"/>
    </row>
    <row r="61" spans="1:12" s="373" customFormat="1" ht="39" customHeight="1" x14ac:dyDescent="0.3">
      <c r="A61" s="22" t="s">
        <v>430</v>
      </c>
      <c r="B61" s="22" t="s">
        <v>63</v>
      </c>
      <c r="C61" s="8" t="s">
        <v>64</v>
      </c>
      <c r="D61" s="208" t="s">
        <v>85</v>
      </c>
      <c r="E61" s="393"/>
      <c r="F61" s="393"/>
      <c r="G61" s="393"/>
      <c r="H61" s="393"/>
      <c r="I61" s="437">
        <v>496000</v>
      </c>
      <c r="J61" s="372"/>
    </row>
    <row r="62" spans="1:12" s="356" customFormat="1" ht="37.5" customHeight="1" x14ac:dyDescent="0.3">
      <c r="A62" s="22" t="s">
        <v>574</v>
      </c>
      <c r="B62" s="22" t="s">
        <v>189</v>
      </c>
      <c r="C62" s="8" t="s">
        <v>190</v>
      </c>
      <c r="D62" s="208" t="s">
        <v>191</v>
      </c>
      <c r="E62" s="393"/>
      <c r="F62" s="393"/>
      <c r="G62" s="393"/>
      <c r="H62" s="393"/>
      <c r="I62" s="437">
        <v>20000</v>
      </c>
      <c r="J62" s="360"/>
    </row>
    <row r="63" spans="1:12" s="356" customFormat="1" ht="63" hidden="1" customHeight="1" x14ac:dyDescent="0.3">
      <c r="A63" s="26" t="s">
        <v>32</v>
      </c>
      <c r="B63" s="26"/>
      <c r="C63" s="26"/>
      <c r="D63" s="676" t="s">
        <v>33</v>
      </c>
      <c r="E63" s="677"/>
      <c r="F63" s="678"/>
      <c r="G63" s="678"/>
      <c r="H63" s="678"/>
      <c r="I63" s="674">
        <f>SUM(I64)</f>
        <v>0</v>
      </c>
      <c r="J63" s="679"/>
    </row>
    <row r="64" spans="1:12" s="356" customFormat="1" ht="65.25" hidden="1" customHeight="1" x14ac:dyDescent="0.3">
      <c r="A64" s="26" t="s">
        <v>34</v>
      </c>
      <c r="B64" s="26"/>
      <c r="C64" s="26"/>
      <c r="D64" s="676" t="s">
        <v>33</v>
      </c>
      <c r="E64" s="677"/>
      <c r="F64" s="678"/>
      <c r="G64" s="678"/>
      <c r="H64" s="678"/>
      <c r="I64" s="674">
        <f>SUM(I65:I74)</f>
        <v>0</v>
      </c>
      <c r="J64" s="679"/>
    </row>
    <row r="65" spans="1:13" s="680" customFormat="1" ht="81.75" hidden="1" customHeight="1" x14ac:dyDescent="0.3">
      <c r="A65" s="19" t="s">
        <v>35</v>
      </c>
      <c r="B65" s="13" t="s">
        <v>36</v>
      </c>
      <c r="C65" s="13" t="s">
        <v>37</v>
      </c>
      <c r="D65" s="73" t="s">
        <v>38</v>
      </c>
      <c r="E65" s="24" t="s">
        <v>546</v>
      </c>
      <c r="F65" s="414"/>
      <c r="G65" s="414"/>
      <c r="H65" s="414"/>
      <c r="I65" s="673"/>
      <c r="J65" s="414"/>
    </row>
    <row r="66" spans="1:13" s="680" customFormat="1" ht="47.25" hidden="1" customHeight="1" x14ac:dyDescent="0.3">
      <c r="A66" s="62" t="s">
        <v>39</v>
      </c>
      <c r="B66" s="62" t="s">
        <v>40</v>
      </c>
      <c r="C66" s="62" t="s">
        <v>16</v>
      </c>
      <c r="D66" s="76" t="s">
        <v>41</v>
      </c>
      <c r="E66" s="675" t="s">
        <v>547</v>
      </c>
      <c r="F66" s="414"/>
      <c r="G66" s="414"/>
      <c r="H66" s="414"/>
      <c r="I66" s="673"/>
      <c r="J66" s="414"/>
    </row>
    <row r="67" spans="1:13" s="680" customFormat="1" ht="45" hidden="1" customHeight="1" x14ac:dyDescent="0.3">
      <c r="A67" s="19"/>
      <c r="B67" s="19"/>
      <c r="C67" s="19"/>
      <c r="D67" s="20"/>
      <c r="E67" s="675" t="s">
        <v>548</v>
      </c>
      <c r="F67" s="414"/>
      <c r="G67" s="414"/>
      <c r="H67" s="414"/>
      <c r="I67" s="673"/>
      <c r="J67" s="414"/>
      <c r="M67" s="675"/>
    </row>
    <row r="68" spans="1:13" s="680" customFormat="1" ht="57" hidden="1" customHeight="1" x14ac:dyDescent="0.3">
      <c r="A68" s="19"/>
      <c r="B68" s="19"/>
      <c r="C68" s="19"/>
      <c r="D68" s="20"/>
      <c r="E68" s="675" t="s">
        <v>549</v>
      </c>
      <c r="F68" s="414"/>
      <c r="G68" s="414"/>
      <c r="H68" s="414"/>
      <c r="I68" s="673"/>
      <c r="J68" s="414"/>
    </row>
    <row r="69" spans="1:13" s="680" customFormat="1" ht="63" hidden="1" customHeight="1" x14ac:dyDescent="0.3">
      <c r="A69" s="19"/>
      <c r="B69" s="19"/>
      <c r="C69" s="13"/>
      <c r="D69" s="14"/>
      <c r="E69" s="675" t="s">
        <v>550</v>
      </c>
      <c r="F69" s="414"/>
      <c r="G69" s="414"/>
      <c r="H69" s="414"/>
      <c r="I69" s="673"/>
      <c r="J69" s="414"/>
    </row>
    <row r="70" spans="1:13" s="680" customFormat="1" ht="99.75" hidden="1" customHeight="1" x14ac:dyDescent="0.3">
      <c r="A70" s="19"/>
      <c r="B70" s="19"/>
      <c r="C70" s="13"/>
      <c r="D70" s="14"/>
      <c r="E70" s="675" t="s">
        <v>551</v>
      </c>
      <c r="F70" s="414"/>
      <c r="G70" s="414"/>
      <c r="H70" s="414"/>
      <c r="I70" s="673"/>
      <c r="J70" s="414"/>
    </row>
    <row r="71" spans="1:13" s="680" customFormat="1" ht="41.25" hidden="1" customHeight="1" x14ac:dyDescent="0.3">
      <c r="A71" s="13" t="s">
        <v>42</v>
      </c>
      <c r="B71" s="13" t="s">
        <v>43</v>
      </c>
      <c r="C71" s="13" t="s">
        <v>16</v>
      </c>
      <c r="D71" s="24" t="s">
        <v>44</v>
      </c>
      <c r="E71" s="675" t="s">
        <v>552</v>
      </c>
      <c r="F71" s="414"/>
      <c r="G71" s="414"/>
      <c r="H71" s="414"/>
      <c r="I71" s="673"/>
      <c r="J71" s="414"/>
    </row>
    <row r="72" spans="1:13" s="680" customFormat="1" ht="57.75" hidden="1" customHeight="1" x14ac:dyDescent="0.3">
      <c r="A72" s="62"/>
      <c r="B72" s="62"/>
      <c r="C72" s="62"/>
      <c r="D72" s="76"/>
      <c r="E72" s="675" t="s">
        <v>553</v>
      </c>
      <c r="F72" s="414"/>
      <c r="G72" s="414"/>
      <c r="H72" s="414"/>
      <c r="I72" s="673"/>
      <c r="J72" s="414"/>
    </row>
    <row r="73" spans="1:13" s="680" customFormat="1" ht="44.25" hidden="1" customHeight="1" x14ac:dyDescent="0.3">
      <c r="A73" s="13" t="s">
        <v>45</v>
      </c>
      <c r="B73" s="13" t="s">
        <v>26</v>
      </c>
      <c r="C73" s="13" t="s">
        <v>16</v>
      </c>
      <c r="D73" s="24" t="s">
        <v>27</v>
      </c>
      <c r="E73" s="414"/>
      <c r="F73" s="414"/>
      <c r="G73" s="414"/>
      <c r="H73" s="414"/>
      <c r="I73" s="673"/>
      <c r="J73" s="414"/>
    </row>
    <row r="74" spans="1:13" s="682" customFormat="1" ht="40.5" hidden="1" customHeight="1" x14ac:dyDescent="0.3">
      <c r="A74" s="200" t="s">
        <v>232</v>
      </c>
      <c r="B74" s="13" t="s">
        <v>50</v>
      </c>
      <c r="C74" s="13" t="s">
        <v>16</v>
      </c>
      <c r="D74" s="24" t="s">
        <v>51</v>
      </c>
      <c r="E74" s="681"/>
      <c r="F74" s="681"/>
      <c r="G74" s="681"/>
      <c r="H74" s="681"/>
      <c r="I74" s="673"/>
      <c r="J74" s="681"/>
    </row>
    <row r="75" spans="1:13" s="382" customFormat="1" ht="58.5" hidden="1" customHeight="1" x14ac:dyDescent="0.3">
      <c r="A75" s="26" t="s">
        <v>425</v>
      </c>
      <c r="B75" s="388"/>
      <c r="C75" s="388"/>
      <c r="D75" s="389" t="s">
        <v>87</v>
      </c>
      <c r="E75" s="385"/>
      <c r="F75" s="385"/>
      <c r="G75" s="385"/>
      <c r="H75" s="385"/>
      <c r="I75" s="440">
        <f>SUM(I76)</f>
        <v>0</v>
      </c>
      <c r="J75" s="386"/>
    </row>
    <row r="76" spans="1:13" s="382" customFormat="1" ht="30.75" hidden="1" customHeight="1" x14ac:dyDescent="0.3">
      <c r="A76" s="26" t="s">
        <v>426</v>
      </c>
      <c r="B76" s="388"/>
      <c r="C76" s="388"/>
      <c r="D76" s="389" t="s">
        <v>87</v>
      </c>
      <c r="E76" s="385"/>
      <c r="F76" s="385"/>
      <c r="G76" s="385"/>
      <c r="H76" s="385"/>
      <c r="I76" s="440">
        <f>SUM(I77)</f>
        <v>0</v>
      </c>
      <c r="J76" s="386"/>
    </row>
    <row r="77" spans="1:13" s="382" customFormat="1" ht="24" hidden="1" customHeight="1" x14ac:dyDescent="0.3">
      <c r="A77" s="23" t="s">
        <v>427</v>
      </c>
      <c r="B77" s="23" t="s">
        <v>63</v>
      </c>
      <c r="C77" s="23" t="s">
        <v>64</v>
      </c>
      <c r="D77" s="239" t="s">
        <v>85</v>
      </c>
      <c r="E77" s="371"/>
      <c r="F77" s="371"/>
      <c r="G77" s="371"/>
      <c r="H77" s="371"/>
      <c r="I77" s="438"/>
      <c r="J77" s="28"/>
    </row>
    <row r="78" spans="1:13" s="369" customFormat="1" ht="51" customHeight="1" x14ac:dyDescent="0.3">
      <c r="A78" s="387" t="s">
        <v>81</v>
      </c>
      <c r="B78" s="394"/>
      <c r="C78" s="394"/>
      <c r="D78" s="29" t="s">
        <v>82</v>
      </c>
      <c r="E78" s="367"/>
      <c r="F78" s="367"/>
      <c r="G78" s="367"/>
      <c r="H78" s="367"/>
      <c r="I78" s="436">
        <f>SUM(I79)</f>
        <v>610000</v>
      </c>
      <c r="J78" s="395"/>
    </row>
    <row r="79" spans="1:13" s="369" customFormat="1" ht="48" customHeight="1" x14ac:dyDescent="0.3">
      <c r="A79" s="387" t="s">
        <v>83</v>
      </c>
      <c r="B79" s="394"/>
      <c r="C79" s="394"/>
      <c r="D79" s="29" t="s">
        <v>82</v>
      </c>
      <c r="E79" s="367"/>
      <c r="F79" s="367"/>
      <c r="G79" s="367"/>
      <c r="H79" s="367"/>
      <c r="I79" s="436">
        <f>SUM(I80)</f>
        <v>610000</v>
      </c>
      <c r="J79" s="395"/>
      <c r="L79" s="715">
        <f>SUM(I79)</f>
        <v>610000</v>
      </c>
    </row>
    <row r="80" spans="1:13" s="369" customFormat="1" ht="45.75" customHeight="1" x14ac:dyDescent="0.3">
      <c r="A80" s="22" t="s">
        <v>624</v>
      </c>
      <c r="B80" s="22" t="s">
        <v>26</v>
      </c>
      <c r="C80" s="8" t="s">
        <v>16</v>
      </c>
      <c r="D80" s="470" t="s">
        <v>27</v>
      </c>
      <c r="E80" s="695"/>
      <c r="F80" s="695"/>
      <c r="G80" s="695"/>
      <c r="H80" s="695"/>
      <c r="I80" s="441">
        <v>610000</v>
      </c>
      <c r="J80" s="696"/>
    </row>
    <row r="81" spans="1:12" s="369" customFormat="1" ht="47.25" customHeight="1" x14ac:dyDescent="0.3">
      <c r="A81" s="5" t="s">
        <v>314</v>
      </c>
      <c r="B81" s="276"/>
      <c r="C81" s="276"/>
      <c r="D81" s="29" t="s">
        <v>89</v>
      </c>
      <c r="E81" s="367"/>
      <c r="F81" s="367"/>
      <c r="G81" s="367"/>
      <c r="H81" s="367"/>
      <c r="I81" s="436">
        <f>SUM(I82)</f>
        <v>1363239</v>
      </c>
      <c r="J81" s="395"/>
    </row>
    <row r="82" spans="1:12" s="369" customFormat="1" ht="48.75" customHeight="1" x14ac:dyDescent="0.3">
      <c r="A82" s="5" t="s">
        <v>315</v>
      </c>
      <c r="B82" s="276"/>
      <c r="C82" s="276"/>
      <c r="D82" s="29" t="s">
        <v>89</v>
      </c>
      <c r="E82" s="367"/>
      <c r="F82" s="367"/>
      <c r="G82" s="367"/>
      <c r="H82" s="367"/>
      <c r="I82" s="436">
        <f>SUM(I83,I85)</f>
        <v>1363239</v>
      </c>
      <c r="J82" s="395"/>
      <c r="L82" s="715">
        <f>SUM(I82)</f>
        <v>1363239</v>
      </c>
    </row>
    <row r="83" spans="1:12" s="382" customFormat="1" ht="195.75" customHeight="1" x14ac:dyDescent="0.3">
      <c r="A83" s="266" t="s">
        <v>687</v>
      </c>
      <c r="B83" s="266" t="s">
        <v>634</v>
      </c>
      <c r="C83" s="266" t="s">
        <v>594</v>
      </c>
      <c r="D83" s="490" t="s">
        <v>635</v>
      </c>
      <c r="E83" s="371"/>
      <c r="F83" s="371"/>
      <c r="G83" s="371"/>
      <c r="H83" s="371"/>
      <c r="I83" s="569">
        <v>534479</v>
      </c>
      <c r="J83" s="705"/>
    </row>
    <row r="84" spans="1:12" s="382" customFormat="1" ht="37.5" customHeight="1" x14ac:dyDescent="0.3">
      <c r="A84" s="264"/>
      <c r="B84" s="574"/>
      <c r="C84" s="264"/>
      <c r="D84" s="706" t="s">
        <v>636</v>
      </c>
      <c r="E84" s="371"/>
      <c r="F84" s="371"/>
      <c r="G84" s="371"/>
      <c r="H84" s="371"/>
      <c r="I84" s="410">
        <v>534479</v>
      </c>
      <c r="J84" s="705"/>
    </row>
    <row r="85" spans="1:12" s="382" customFormat="1" ht="243" customHeight="1" x14ac:dyDescent="0.3">
      <c r="A85" s="266" t="s">
        <v>631</v>
      </c>
      <c r="B85" s="576" t="s">
        <v>633</v>
      </c>
      <c r="C85" s="266" t="s">
        <v>594</v>
      </c>
      <c r="D85" s="707" t="s">
        <v>632</v>
      </c>
      <c r="E85" s="371"/>
      <c r="F85" s="371"/>
      <c r="G85" s="371"/>
      <c r="H85" s="371"/>
      <c r="I85" s="569">
        <v>828760</v>
      </c>
      <c r="J85" s="705"/>
    </row>
    <row r="86" spans="1:12" s="382" customFormat="1" ht="33" customHeight="1" x14ac:dyDescent="0.3">
      <c r="A86" s="22"/>
      <c r="B86" s="22"/>
      <c r="C86" s="22"/>
      <c r="D86" s="706" t="s">
        <v>636</v>
      </c>
      <c r="E86" s="371"/>
      <c r="F86" s="371"/>
      <c r="G86" s="371"/>
      <c r="H86" s="371"/>
      <c r="I86" s="410">
        <v>828760</v>
      </c>
      <c r="J86" s="28"/>
    </row>
    <row r="87" spans="1:12" s="382" customFormat="1" ht="43.5" hidden="1" customHeight="1" x14ac:dyDescent="0.3">
      <c r="A87" s="26" t="s">
        <v>78</v>
      </c>
      <c r="B87" s="26"/>
      <c r="C87" s="26"/>
      <c r="D87" s="27" t="s">
        <v>79</v>
      </c>
      <c r="E87" s="385"/>
      <c r="F87" s="385"/>
      <c r="G87" s="385"/>
      <c r="H87" s="385"/>
      <c r="I87" s="440">
        <f>SUM(I88)</f>
        <v>0</v>
      </c>
      <c r="J87" s="386"/>
    </row>
    <row r="88" spans="1:12" s="382" customFormat="1" ht="45" hidden="1" customHeight="1" x14ac:dyDescent="0.3">
      <c r="A88" s="26" t="s">
        <v>80</v>
      </c>
      <c r="B88" s="26"/>
      <c r="C88" s="26"/>
      <c r="D88" s="27" t="s">
        <v>79</v>
      </c>
      <c r="E88" s="385"/>
      <c r="F88" s="385"/>
      <c r="G88" s="385"/>
      <c r="H88" s="385"/>
      <c r="I88" s="440">
        <f>SUM(I89)</f>
        <v>0</v>
      </c>
      <c r="J88" s="386"/>
    </row>
    <row r="89" spans="1:12" s="382" customFormat="1" ht="28.5" hidden="1" customHeight="1" x14ac:dyDescent="0.3">
      <c r="A89" s="23"/>
      <c r="B89" s="23"/>
      <c r="C89" s="23"/>
      <c r="D89" s="30"/>
      <c r="E89" s="371"/>
      <c r="F89" s="371"/>
      <c r="G89" s="371"/>
      <c r="H89" s="371"/>
      <c r="I89" s="438"/>
      <c r="J89" s="28"/>
    </row>
    <row r="90" spans="1:12" s="369" customFormat="1" ht="42.75" customHeight="1" x14ac:dyDescent="0.3">
      <c r="A90" s="708"/>
      <c r="B90" s="708"/>
      <c r="C90" s="709"/>
      <c r="D90" s="710" t="s">
        <v>559</v>
      </c>
      <c r="E90" s="711"/>
      <c r="F90" s="712"/>
      <c r="G90" s="711"/>
      <c r="H90" s="711"/>
      <c r="I90" s="713">
        <f>SUM(I14,I24,I33,I39,I43,I51,I64,I79,I82,I88)</f>
        <v>13502724</v>
      </c>
      <c r="J90" s="714"/>
      <c r="L90" s="716">
        <f>SUM(L14:L86)</f>
        <v>13502724</v>
      </c>
    </row>
    <row r="91" spans="1:12" ht="47.25" customHeight="1" x14ac:dyDescent="0.3">
      <c r="A91" s="396"/>
      <c r="B91" s="396"/>
      <c r="C91" s="396"/>
      <c r="D91" s="345"/>
      <c r="E91" s="345"/>
      <c r="F91" s="345"/>
      <c r="G91" s="345"/>
      <c r="H91" s="345"/>
      <c r="I91" s="434"/>
      <c r="J91" s="345"/>
    </row>
    <row r="92" spans="1:12" ht="40.5" customHeight="1" x14ac:dyDescent="0.3">
      <c r="A92" s="396"/>
      <c r="B92" s="396"/>
      <c r="C92" s="396"/>
      <c r="D92" s="397"/>
      <c r="E92" s="397"/>
      <c r="F92" s="397"/>
      <c r="G92" s="397"/>
      <c r="H92" s="397"/>
      <c r="I92" s="443"/>
      <c r="J92" s="342"/>
    </row>
    <row r="93" spans="1:12" ht="18.75" x14ac:dyDescent="0.3">
      <c r="A93" s="396"/>
      <c r="B93" s="396"/>
      <c r="C93" s="396"/>
      <c r="D93" s="345"/>
      <c r="E93" s="345"/>
      <c r="F93" s="345"/>
      <c r="G93" s="345"/>
      <c r="H93" s="345"/>
      <c r="I93" s="443"/>
      <c r="J93" s="342"/>
    </row>
    <row r="94" spans="1:12" ht="20.25" x14ac:dyDescent="0.3">
      <c r="A94" s="398"/>
      <c r="B94" s="398"/>
      <c r="C94" s="398"/>
      <c r="D94" s="399"/>
      <c r="E94" s="399"/>
      <c r="F94" s="399"/>
      <c r="G94" s="399"/>
      <c r="H94" s="399"/>
      <c r="I94" s="443"/>
      <c r="J94" s="342"/>
    </row>
    <row r="95" spans="1:12" ht="15.75" x14ac:dyDescent="0.25">
      <c r="I95" s="443"/>
      <c r="J95" s="342"/>
    </row>
    <row r="99" spans="5:8" ht="15.75" x14ac:dyDescent="0.2">
      <c r="E99" s="400"/>
      <c r="F99" s="401"/>
      <c r="G99" s="402"/>
      <c r="H99" s="402"/>
    </row>
    <row r="100" spans="5:8" x14ac:dyDescent="0.2">
      <c r="E100" s="400"/>
      <c r="F100" s="403"/>
      <c r="G100" s="402"/>
      <c r="H100" s="402"/>
    </row>
    <row r="101" spans="5:8" x14ac:dyDescent="0.2">
      <c r="E101" s="402"/>
      <c r="F101" s="402"/>
      <c r="G101" s="402"/>
      <c r="H101" s="402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6  </oddHeader>
  </headerFooter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9"/>
  <sheetViews>
    <sheetView view="pageBreakPreview" topLeftCell="D89" zoomScaleNormal="112" zoomScaleSheetLayoutView="100" workbookViewId="0">
      <selection activeCell="I112" sqref="I112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0.85546875" style="1" customWidth="1"/>
    <col min="6" max="6" width="21.85546875" style="173" customWidth="1"/>
    <col min="7" max="7" width="17.5703125" style="174" customWidth="1"/>
    <col min="8" max="8" width="18.5703125" style="175" customWidth="1"/>
    <col min="9" max="10" width="18" style="1" customWidth="1"/>
    <col min="11" max="11" width="18.28515625" style="1" hidden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873"/>
      <c r="E5" s="873"/>
      <c r="F5" s="873"/>
      <c r="G5" s="873"/>
      <c r="H5" s="873"/>
      <c r="I5" s="873"/>
    </row>
    <row r="6" spans="1:13" ht="18.75" x14ac:dyDescent="0.3">
      <c r="D6" s="874"/>
      <c r="E6" s="874"/>
      <c r="F6" s="874"/>
      <c r="G6" s="874"/>
      <c r="H6" s="874"/>
      <c r="I6" s="874"/>
      <c r="J6" s="874"/>
    </row>
    <row r="7" spans="1:13" ht="16.899999999999999" customHeight="1" x14ac:dyDescent="0.3">
      <c r="D7" s="176"/>
      <c r="E7" s="176"/>
      <c r="F7" s="177"/>
      <c r="G7" s="178"/>
      <c r="H7" s="176"/>
      <c r="I7" s="176"/>
      <c r="J7" s="176"/>
    </row>
    <row r="8" spans="1:13" ht="27" customHeight="1" x14ac:dyDescent="0.3">
      <c r="A8" s="179" t="s">
        <v>6</v>
      </c>
      <c r="D8" s="176"/>
      <c r="E8" s="176"/>
      <c r="F8" s="177"/>
      <c r="G8" s="178"/>
      <c r="H8" s="176"/>
      <c r="I8" s="176"/>
      <c r="J8" s="176"/>
    </row>
    <row r="9" spans="1:13" ht="17.45" customHeight="1" x14ac:dyDescent="0.3">
      <c r="A9" s="180" t="s">
        <v>5</v>
      </c>
      <c r="D9" s="176"/>
      <c r="E9" s="176"/>
      <c r="F9" s="177"/>
      <c r="G9" s="178"/>
      <c r="H9" s="176"/>
      <c r="I9" s="176"/>
      <c r="J9" s="181" t="s">
        <v>360</v>
      </c>
    </row>
    <row r="10" spans="1:13" ht="9.6" customHeight="1" x14ac:dyDescent="0.3">
      <c r="E10" s="182"/>
      <c r="F10" s="177"/>
      <c r="G10" s="178"/>
      <c r="H10" s="183"/>
    </row>
    <row r="11" spans="1:13" s="184" customFormat="1" ht="27" customHeight="1" x14ac:dyDescent="0.2">
      <c r="A11" s="875" t="s">
        <v>361</v>
      </c>
      <c r="B11" s="875" t="s">
        <v>362</v>
      </c>
      <c r="C11" s="875" t="s">
        <v>11</v>
      </c>
      <c r="D11" s="876" t="s">
        <v>363</v>
      </c>
      <c r="E11" s="877" t="s">
        <v>364</v>
      </c>
      <c r="F11" s="877" t="s">
        <v>365</v>
      </c>
      <c r="G11" s="878" t="s">
        <v>4</v>
      </c>
      <c r="H11" s="879" t="s">
        <v>1</v>
      </c>
      <c r="I11" s="871" t="s">
        <v>2</v>
      </c>
      <c r="J11" s="872"/>
    </row>
    <row r="12" spans="1:13" s="184" customFormat="1" ht="104.25" customHeight="1" x14ac:dyDescent="0.2">
      <c r="A12" s="801"/>
      <c r="B12" s="801"/>
      <c r="C12" s="801"/>
      <c r="D12" s="801"/>
      <c r="E12" s="801"/>
      <c r="F12" s="783"/>
      <c r="G12" s="801"/>
      <c r="H12" s="801"/>
      <c r="I12" s="185" t="s">
        <v>320</v>
      </c>
      <c r="J12" s="186" t="s">
        <v>94</v>
      </c>
    </row>
    <row r="13" spans="1:13" s="189" customFormat="1" ht="15.75" customHeight="1" x14ac:dyDescent="0.2">
      <c r="A13" s="187">
        <v>1</v>
      </c>
      <c r="B13" s="187">
        <v>2</v>
      </c>
      <c r="C13" s="187">
        <v>3</v>
      </c>
      <c r="D13" s="187">
        <v>4</v>
      </c>
      <c r="E13" s="188">
        <v>5</v>
      </c>
      <c r="F13" s="188">
        <v>6</v>
      </c>
      <c r="G13" s="188">
        <v>7</v>
      </c>
      <c r="H13" s="188">
        <v>8</v>
      </c>
      <c r="I13" s="187">
        <v>9</v>
      </c>
      <c r="J13" s="188">
        <v>10</v>
      </c>
    </row>
    <row r="14" spans="1:13" ht="44.25" customHeight="1" x14ac:dyDescent="0.3">
      <c r="A14" s="190" t="s">
        <v>13</v>
      </c>
      <c r="B14" s="190"/>
      <c r="C14" s="190"/>
      <c r="D14" s="191" t="s">
        <v>14</v>
      </c>
      <c r="E14" s="192"/>
      <c r="F14" s="193"/>
      <c r="G14" s="447">
        <f>SUM(G15)</f>
        <v>27048414</v>
      </c>
      <c r="H14" s="447">
        <f t="shared" ref="H14:J14" si="0">SUM(H15)</f>
        <v>25094446</v>
      </c>
      <c r="I14" s="447">
        <f t="shared" si="0"/>
        <v>1953968</v>
      </c>
      <c r="J14" s="447">
        <f t="shared" si="0"/>
        <v>1885000</v>
      </c>
      <c r="L14" s="3"/>
      <c r="M14" s="3"/>
    </row>
    <row r="15" spans="1:13" ht="41.25" customHeight="1" x14ac:dyDescent="0.3">
      <c r="A15" s="190" t="s">
        <v>15</v>
      </c>
      <c r="B15" s="190"/>
      <c r="C15" s="190"/>
      <c r="D15" s="191" t="s">
        <v>14</v>
      </c>
      <c r="E15" s="192"/>
      <c r="F15" s="193"/>
      <c r="G15" s="447">
        <f>SUM(G16:G55)</f>
        <v>27048414</v>
      </c>
      <c r="H15" s="447">
        <f>SUM(H16:H55)</f>
        <v>25094446</v>
      </c>
      <c r="I15" s="447">
        <f>SUM(I16:I55)</f>
        <v>1953968</v>
      </c>
      <c r="J15" s="447">
        <f>SUM(J16:J55)</f>
        <v>1885000</v>
      </c>
      <c r="K15" s="194">
        <f>SUM(H14:I14)</f>
        <v>27048414</v>
      </c>
    </row>
    <row r="16" spans="1:13" s="198" customFormat="1" ht="91.5" hidden="1" customHeight="1" x14ac:dyDescent="0.3">
      <c r="A16" s="13" t="s">
        <v>106</v>
      </c>
      <c r="B16" s="13" t="s">
        <v>29</v>
      </c>
      <c r="C16" s="13" t="s">
        <v>107</v>
      </c>
      <c r="D16" s="24" t="s">
        <v>108</v>
      </c>
      <c r="E16" s="195" t="s">
        <v>366</v>
      </c>
      <c r="F16" s="196" t="s">
        <v>367</v>
      </c>
      <c r="G16" s="247">
        <f t="shared" ref="G16:G55" si="1">SUM(H16:I16)</f>
        <v>0</v>
      </c>
      <c r="H16" s="448"/>
      <c r="I16" s="448"/>
      <c r="J16" s="448"/>
      <c r="K16" s="197"/>
    </row>
    <row r="17" spans="1:11" s="663" customFormat="1" ht="62.25" customHeight="1" x14ac:dyDescent="0.3">
      <c r="A17" s="8" t="s">
        <v>106</v>
      </c>
      <c r="B17" s="8" t="s">
        <v>29</v>
      </c>
      <c r="C17" s="8" t="s">
        <v>107</v>
      </c>
      <c r="D17" s="9" t="s">
        <v>108</v>
      </c>
      <c r="E17" s="212" t="s">
        <v>667</v>
      </c>
      <c r="F17" s="96" t="s">
        <v>668</v>
      </c>
      <c r="G17" s="405">
        <f t="shared" si="1"/>
        <v>50000</v>
      </c>
      <c r="H17" s="549">
        <v>50000</v>
      </c>
      <c r="I17" s="549"/>
      <c r="J17" s="549"/>
      <c r="K17" s="662"/>
    </row>
    <row r="18" spans="1:11" s="198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6" t="s">
        <v>24</v>
      </c>
      <c r="E18" s="199" t="s">
        <v>368</v>
      </c>
      <c r="F18" s="196" t="s">
        <v>369</v>
      </c>
      <c r="G18" s="247">
        <f t="shared" si="1"/>
        <v>0</v>
      </c>
      <c r="H18" s="445"/>
      <c r="I18" s="448"/>
      <c r="J18" s="448"/>
      <c r="K18" s="197"/>
    </row>
    <row r="19" spans="1:11" s="201" customFormat="1" ht="38.25" hidden="1" customHeight="1" x14ac:dyDescent="0.3">
      <c r="A19" s="200" t="s">
        <v>118</v>
      </c>
      <c r="B19" s="200" t="s">
        <v>119</v>
      </c>
      <c r="C19" s="200" t="s">
        <v>120</v>
      </c>
      <c r="D19" s="73" t="s">
        <v>121</v>
      </c>
      <c r="E19" s="199" t="s">
        <v>368</v>
      </c>
      <c r="F19" s="196" t="s">
        <v>369</v>
      </c>
      <c r="G19" s="247">
        <f t="shared" si="1"/>
        <v>0</v>
      </c>
      <c r="H19" s="449"/>
      <c r="I19" s="450"/>
      <c r="J19" s="451"/>
    </row>
    <row r="20" spans="1:11" s="202" customFormat="1" ht="40.5" hidden="1" customHeight="1" x14ac:dyDescent="0.3">
      <c r="A20" s="13" t="s">
        <v>122</v>
      </c>
      <c r="B20" s="13" t="s">
        <v>123</v>
      </c>
      <c r="C20" s="13" t="s">
        <v>120</v>
      </c>
      <c r="D20" s="24" t="s">
        <v>124</v>
      </c>
      <c r="E20" s="199" t="s">
        <v>368</v>
      </c>
      <c r="F20" s="196" t="s">
        <v>369</v>
      </c>
      <c r="G20" s="247">
        <f t="shared" si="1"/>
        <v>0</v>
      </c>
      <c r="H20" s="449"/>
      <c r="I20" s="450"/>
      <c r="J20" s="452"/>
    </row>
    <row r="21" spans="1:11" s="202" customFormat="1" ht="46.5" hidden="1" customHeight="1" x14ac:dyDescent="0.3">
      <c r="A21" s="200" t="s">
        <v>122</v>
      </c>
      <c r="B21" s="200" t="s">
        <v>123</v>
      </c>
      <c r="C21" s="200" t="s">
        <v>120</v>
      </c>
      <c r="D21" s="24" t="s">
        <v>124</v>
      </c>
      <c r="E21" s="199" t="s">
        <v>368</v>
      </c>
      <c r="F21" s="196" t="s">
        <v>369</v>
      </c>
      <c r="G21" s="247">
        <f t="shared" si="1"/>
        <v>0</v>
      </c>
      <c r="H21" s="449"/>
      <c r="I21" s="445"/>
      <c r="J21" s="452"/>
    </row>
    <row r="22" spans="1:11" s="204" customFormat="1" ht="36.75" hidden="1" customHeight="1" x14ac:dyDescent="0.3">
      <c r="A22" s="200" t="s">
        <v>126</v>
      </c>
      <c r="B22" s="200" t="s">
        <v>127</v>
      </c>
      <c r="C22" s="200" t="s">
        <v>120</v>
      </c>
      <c r="D22" s="203" t="s">
        <v>128</v>
      </c>
      <c r="E22" s="199" t="s">
        <v>368</v>
      </c>
      <c r="F22" s="196" t="s">
        <v>369</v>
      </c>
      <c r="G22" s="247">
        <f t="shared" si="1"/>
        <v>0</v>
      </c>
      <c r="H22" s="449"/>
      <c r="I22" s="445"/>
      <c r="J22" s="452"/>
    </row>
    <row r="23" spans="1:11" s="2" customFormat="1" ht="58.5" customHeight="1" x14ac:dyDescent="0.3">
      <c r="A23" s="7" t="s">
        <v>129</v>
      </c>
      <c r="B23" s="7" t="s">
        <v>130</v>
      </c>
      <c r="C23" s="7" t="s">
        <v>120</v>
      </c>
      <c r="D23" s="128" t="s">
        <v>131</v>
      </c>
      <c r="E23" s="208" t="s">
        <v>368</v>
      </c>
      <c r="F23" s="96" t="s">
        <v>369</v>
      </c>
      <c r="G23" s="405">
        <f t="shared" si="1"/>
        <v>545140</v>
      </c>
      <c r="H23" s="405">
        <v>545140</v>
      </c>
      <c r="I23" s="446"/>
      <c r="J23" s="458"/>
    </row>
    <row r="24" spans="1:11" s="2" customFormat="1" ht="75" customHeight="1" x14ac:dyDescent="0.3">
      <c r="A24" s="7" t="s">
        <v>132</v>
      </c>
      <c r="B24" s="7" t="s">
        <v>133</v>
      </c>
      <c r="C24" s="7" t="s">
        <v>134</v>
      </c>
      <c r="D24" s="476" t="s">
        <v>135</v>
      </c>
      <c r="E24" s="212" t="s">
        <v>370</v>
      </c>
      <c r="F24" s="96" t="s">
        <v>371</v>
      </c>
      <c r="G24" s="405">
        <f t="shared" si="1"/>
        <v>52200</v>
      </c>
      <c r="H24" s="405">
        <v>52200</v>
      </c>
      <c r="I24" s="446"/>
      <c r="J24" s="458"/>
    </row>
    <row r="25" spans="1:11" s="205" customFormat="1" ht="58.5" hidden="1" customHeight="1" x14ac:dyDescent="0.3">
      <c r="A25" s="13" t="s">
        <v>136</v>
      </c>
      <c r="B25" s="13" t="s">
        <v>137</v>
      </c>
      <c r="C25" s="13" t="s">
        <v>134</v>
      </c>
      <c r="D25" s="78" t="s">
        <v>138</v>
      </c>
      <c r="E25" s="195" t="s">
        <v>370</v>
      </c>
      <c r="F25" s="196" t="s">
        <v>371</v>
      </c>
      <c r="G25" s="247">
        <f t="shared" si="1"/>
        <v>0</v>
      </c>
      <c r="H25" s="449"/>
      <c r="I25" s="445"/>
      <c r="J25" s="454"/>
    </row>
    <row r="26" spans="1:11" s="201" customFormat="1" ht="45" hidden="1" customHeight="1" x14ac:dyDescent="0.3">
      <c r="A26" s="206" t="s">
        <v>372</v>
      </c>
      <c r="B26" s="200" t="s">
        <v>373</v>
      </c>
      <c r="C26" s="206" t="s">
        <v>134</v>
      </c>
      <c r="D26" s="203" t="s">
        <v>374</v>
      </c>
      <c r="E26" s="195" t="s">
        <v>375</v>
      </c>
      <c r="F26" s="196" t="s">
        <v>376</v>
      </c>
      <c r="G26" s="247">
        <f t="shared" si="1"/>
        <v>0</v>
      </c>
      <c r="H26" s="455"/>
      <c r="I26" s="456"/>
      <c r="J26" s="453"/>
    </row>
    <row r="27" spans="1:11" ht="83.25" customHeight="1" x14ac:dyDescent="0.3">
      <c r="A27" s="7" t="s">
        <v>142</v>
      </c>
      <c r="B27" s="7" t="s">
        <v>143</v>
      </c>
      <c r="C27" s="7" t="s">
        <v>134</v>
      </c>
      <c r="D27" s="213" t="s">
        <v>144</v>
      </c>
      <c r="E27" s="212" t="s">
        <v>370</v>
      </c>
      <c r="F27" s="96" t="s">
        <v>371</v>
      </c>
      <c r="G27" s="405">
        <f t="shared" si="1"/>
        <v>27750</v>
      </c>
      <c r="H27" s="406">
        <v>27750</v>
      </c>
      <c r="I27" s="446"/>
      <c r="J27" s="457"/>
    </row>
    <row r="28" spans="1:11" s="201" customFormat="1" ht="96" hidden="1" customHeight="1" x14ac:dyDescent="0.3">
      <c r="A28" s="206" t="s">
        <v>145</v>
      </c>
      <c r="B28" s="200" t="s">
        <v>146</v>
      </c>
      <c r="C28" s="206" t="s">
        <v>134</v>
      </c>
      <c r="D28" s="203" t="s">
        <v>147</v>
      </c>
      <c r="E28" s="195" t="s">
        <v>377</v>
      </c>
      <c r="F28" s="196" t="s">
        <v>378</v>
      </c>
      <c r="G28" s="247">
        <f t="shared" si="1"/>
        <v>0</v>
      </c>
      <c r="H28" s="247"/>
      <c r="I28" s="445"/>
      <c r="J28" s="463"/>
    </row>
    <row r="29" spans="1:11" s="201" customFormat="1" ht="44.25" hidden="1" customHeight="1" x14ac:dyDescent="0.3">
      <c r="A29" s="200" t="s">
        <v>148</v>
      </c>
      <c r="B29" s="200" t="s">
        <v>149</v>
      </c>
      <c r="C29" s="200" t="s">
        <v>150</v>
      </c>
      <c r="D29" s="203" t="s">
        <v>151</v>
      </c>
      <c r="E29" s="195"/>
      <c r="F29" s="196"/>
      <c r="G29" s="247">
        <f t="shared" si="1"/>
        <v>0</v>
      </c>
      <c r="H29" s="247"/>
      <c r="I29" s="445"/>
      <c r="J29" s="463"/>
    </row>
    <row r="30" spans="1:11" ht="79.5" customHeight="1" x14ac:dyDescent="0.3">
      <c r="A30" s="7" t="s">
        <v>152</v>
      </c>
      <c r="B30" s="7" t="s">
        <v>153</v>
      </c>
      <c r="C30" s="7" t="s">
        <v>37</v>
      </c>
      <c r="D30" s="92" t="s">
        <v>154</v>
      </c>
      <c r="E30" s="208" t="s">
        <v>379</v>
      </c>
      <c r="F30" s="96" t="s">
        <v>380</v>
      </c>
      <c r="G30" s="405">
        <f t="shared" si="1"/>
        <v>-8700</v>
      </c>
      <c r="H30" s="406">
        <v>-8700</v>
      </c>
      <c r="I30" s="446"/>
      <c r="J30" s="458"/>
    </row>
    <row r="31" spans="1:11" s="210" customFormat="1" ht="78.75" customHeight="1" x14ac:dyDescent="0.3">
      <c r="A31" s="7" t="s">
        <v>155</v>
      </c>
      <c r="B31" s="7" t="s">
        <v>156</v>
      </c>
      <c r="C31" s="237" t="s">
        <v>37</v>
      </c>
      <c r="D31" s="92" t="s">
        <v>157</v>
      </c>
      <c r="E31" s="208" t="s">
        <v>379</v>
      </c>
      <c r="F31" s="96" t="s">
        <v>380</v>
      </c>
      <c r="G31" s="405">
        <f t="shared" si="1"/>
        <v>-2278</v>
      </c>
      <c r="H31" s="405">
        <v>-2278</v>
      </c>
      <c r="I31" s="446"/>
      <c r="J31" s="459"/>
    </row>
    <row r="32" spans="1:11" s="202" customFormat="1" ht="60" hidden="1" customHeight="1" x14ac:dyDescent="0.3">
      <c r="A32" s="13" t="s">
        <v>158</v>
      </c>
      <c r="B32" s="13" t="s">
        <v>159</v>
      </c>
      <c r="C32" s="207" t="s">
        <v>37</v>
      </c>
      <c r="D32" s="172" t="s">
        <v>160</v>
      </c>
      <c r="E32" s="199" t="s">
        <v>379</v>
      </c>
      <c r="F32" s="196" t="s">
        <v>380</v>
      </c>
      <c r="G32" s="247">
        <f t="shared" si="1"/>
        <v>0</v>
      </c>
      <c r="H32" s="247"/>
      <c r="I32" s="445"/>
      <c r="J32" s="452"/>
    </row>
    <row r="33" spans="1:10" s="210" customFormat="1" ht="98.25" customHeight="1" x14ac:dyDescent="0.3">
      <c r="A33" s="8" t="s">
        <v>174</v>
      </c>
      <c r="B33" s="8" t="s">
        <v>175</v>
      </c>
      <c r="C33" s="85" t="s">
        <v>166</v>
      </c>
      <c r="D33" s="479" t="s">
        <v>176</v>
      </c>
      <c r="E33" s="208" t="s">
        <v>381</v>
      </c>
      <c r="F33" s="96" t="s">
        <v>382</v>
      </c>
      <c r="G33" s="405">
        <f t="shared" si="1"/>
        <v>10000000</v>
      </c>
      <c r="H33" s="405">
        <v>10000000</v>
      </c>
      <c r="I33" s="405"/>
      <c r="J33" s="405"/>
    </row>
    <row r="34" spans="1:10" s="202" customFormat="1" ht="65.25" hidden="1" customHeight="1" x14ac:dyDescent="0.3">
      <c r="A34" s="19" t="s">
        <v>164</v>
      </c>
      <c r="B34" s="19" t="s">
        <v>165</v>
      </c>
      <c r="C34" s="19" t="s">
        <v>166</v>
      </c>
      <c r="D34" s="20" t="s">
        <v>167</v>
      </c>
      <c r="E34" s="199" t="s">
        <v>383</v>
      </c>
      <c r="F34" s="660" t="s">
        <v>384</v>
      </c>
      <c r="G34" s="247">
        <f t="shared" si="1"/>
        <v>0</v>
      </c>
      <c r="H34" s="247"/>
      <c r="I34" s="247"/>
      <c r="J34" s="247"/>
    </row>
    <row r="35" spans="1:10" s="202" customFormat="1" ht="54.75" hidden="1" customHeight="1" x14ac:dyDescent="0.3">
      <c r="A35" s="19" t="s">
        <v>168</v>
      </c>
      <c r="B35" s="19" t="s">
        <v>169</v>
      </c>
      <c r="C35" s="19" t="s">
        <v>166</v>
      </c>
      <c r="D35" s="20" t="s">
        <v>170</v>
      </c>
      <c r="E35" s="199" t="s">
        <v>383</v>
      </c>
      <c r="F35" s="660" t="s">
        <v>384</v>
      </c>
      <c r="G35" s="247">
        <f t="shared" si="1"/>
        <v>0</v>
      </c>
      <c r="H35" s="247"/>
      <c r="I35" s="247"/>
      <c r="J35" s="247"/>
    </row>
    <row r="36" spans="1:10" s="210" customFormat="1" ht="93" customHeight="1" x14ac:dyDescent="0.3">
      <c r="A36" s="7" t="s">
        <v>177</v>
      </c>
      <c r="B36" s="7" t="s">
        <v>178</v>
      </c>
      <c r="C36" s="7" t="s">
        <v>166</v>
      </c>
      <c r="D36" s="10" t="s">
        <v>179</v>
      </c>
      <c r="E36" s="208" t="s">
        <v>383</v>
      </c>
      <c r="F36" s="209" t="s">
        <v>384</v>
      </c>
      <c r="G36" s="405">
        <f t="shared" si="1"/>
        <v>14000000</v>
      </c>
      <c r="H36" s="405">
        <v>14000000</v>
      </c>
      <c r="I36" s="446"/>
      <c r="J36" s="446"/>
    </row>
    <row r="37" spans="1:10" s="202" customFormat="1" ht="79.5" hidden="1" customHeight="1" x14ac:dyDescent="0.3">
      <c r="A37" s="200" t="s">
        <v>177</v>
      </c>
      <c r="B37" s="200" t="s">
        <v>178</v>
      </c>
      <c r="C37" s="200" t="s">
        <v>166</v>
      </c>
      <c r="D37" s="14" t="s">
        <v>179</v>
      </c>
      <c r="E37" s="199" t="s">
        <v>385</v>
      </c>
      <c r="F37" s="660" t="s">
        <v>386</v>
      </c>
      <c r="G37" s="247">
        <f t="shared" si="1"/>
        <v>0</v>
      </c>
      <c r="H37" s="247"/>
      <c r="I37" s="445"/>
      <c r="J37" s="445"/>
    </row>
    <row r="38" spans="1:10" s="202" customFormat="1" ht="94.5" hidden="1" customHeight="1" x14ac:dyDescent="0.3">
      <c r="A38" s="13" t="s">
        <v>180</v>
      </c>
      <c r="B38" s="13" t="s">
        <v>181</v>
      </c>
      <c r="C38" s="13" t="s">
        <v>60</v>
      </c>
      <c r="D38" s="14" t="s">
        <v>182</v>
      </c>
      <c r="E38" s="199" t="s">
        <v>387</v>
      </c>
      <c r="F38" s="660" t="s">
        <v>388</v>
      </c>
      <c r="G38" s="247">
        <f t="shared" si="1"/>
        <v>0</v>
      </c>
      <c r="H38" s="247"/>
      <c r="I38" s="445"/>
      <c r="J38" s="445"/>
    </row>
    <row r="39" spans="1:10" s="661" customFormat="1" ht="75.75" hidden="1" customHeight="1" x14ac:dyDescent="0.3">
      <c r="A39" s="83" t="s">
        <v>187</v>
      </c>
      <c r="B39" s="62" t="s">
        <v>40</v>
      </c>
      <c r="C39" s="62" t="s">
        <v>16</v>
      </c>
      <c r="D39" s="76" t="s">
        <v>41</v>
      </c>
      <c r="E39" s="199" t="s">
        <v>389</v>
      </c>
      <c r="F39" s="660" t="s">
        <v>390</v>
      </c>
      <c r="G39" s="247">
        <f t="shared" si="1"/>
        <v>0</v>
      </c>
      <c r="H39" s="247"/>
      <c r="I39" s="445"/>
      <c r="J39" s="445"/>
    </row>
    <row r="40" spans="1:10" s="661" customFormat="1" ht="45" hidden="1" customHeight="1" x14ac:dyDescent="0.3">
      <c r="A40" s="13" t="s">
        <v>357</v>
      </c>
      <c r="B40" s="13" t="s">
        <v>358</v>
      </c>
      <c r="C40" s="13" t="s">
        <v>16</v>
      </c>
      <c r="D40" s="24" t="s">
        <v>359</v>
      </c>
      <c r="E40" s="199" t="s">
        <v>368</v>
      </c>
      <c r="F40" s="196" t="s">
        <v>369</v>
      </c>
      <c r="G40" s="247">
        <f t="shared" si="1"/>
        <v>0</v>
      </c>
      <c r="H40" s="247"/>
      <c r="I40" s="445"/>
      <c r="J40" s="445"/>
    </row>
    <row r="41" spans="1:10" s="661" customFormat="1" ht="90.75" hidden="1" customHeight="1" x14ac:dyDescent="0.3">
      <c r="A41" s="13" t="s">
        <v>183</v>
      </c>
      <c r="B41" s="13" t="s">
        <v>184</v>
      </c>
      <c r="C41" s="13" t="s">
        <v>185</v>
      </c>
      <c r="D41" s="14" t="s">
        <v>186</v>
      </c>
      <c r="E41" s="199" t="s">
        <v>435</v>
      </c>
      <c r="F41" s="660" t="s">
        <v>436</v>
      </c>
      <c r="G41" s="247">
        <f t="shared" si="1"/>
        <v>0</v>
      </c>
      <c r="H41" s="247"/>
      <c r="I41" s="445"/>
      <c r="J41" s="445"/>
    </row>
    <row r="42" spans="1:10" s="211" customFormat="1" ht="57" customHeight="1" x14ac:dyDescent="0.3">
      <c r="A42" s="17" t="s">
        <v>357</v>
      </c>
      <c r="B42" s="17" t="s">
        <v>358</v>
      </c>
      <c r="C42" s="17" t="s">
        <v>16</v>
      </c>
      <c r="D42" s="18" t="s">
        <v>359</v>
      </c>
      <c r="E42" s="208" t="s">
        <v>368</v>
      </c>
      <c r="F42" s="96" t="s">
        <v>369</v>
      </c>
      <c r="G42" s="405">
        <f t="shared" si="1"/>
        <v>1575000</v>
      </c>
      <c r="H42" s="405"/>
      <c r="I42" s="446">
        <v>1575000</v>
      </c>
      <c r="J42" s="446">
        <v>1575000</v>
      </c>
    </row>
    <row r="43" spans="1:10" s="661" customFormat="1" ht="57" hidden="1" customHeight="1" x14ac:dyDescent="0.3">
      <c r="A43" s="13" t="s">
        <v>25</v>
      </c>
      <c r="B43" s="13" t="s">
        <v>26</v>
      </c>
      <c r="C43" s="13" t="s">
        <v>16</v>
      </c>
      <c r="D43" s="24" t="s">
        <v>27</v>
      </c>
      <c r="E43" s="199" t="s">
        <v>391</v>
      </c>
      <c r="F43" s="196" t="s">
        <v>392</v>
      </c>
      <c r="G43" s="247">
        <f t="shared" si="1"/>
        <v>0</v>
      </c>
      <c r="H43" s="247"/>
      <c r="I43" s="445"/>
      <c r="J43" s="445"/>
    </row>
    <row r="44" spans="1:10" s="201" customFormat="1" ht="63" hidden="1" customHeight="1" x14ac:dyDescent="0.3">
      <c r="A44" s="13" t="s">
        <v>17</v>
      </c>
      <c r="B44" s="13" t="s">
        <v>18</v>
      </c>
      <c r="C44" s="13" t="s">
        <v>19</v>
      </c>
      <c r="D44" s="14" t="s">
        <v>20</v>
      </c>
      <c r="E44" s="195" t="s">
        <v>393</v>
      </c>
      <c r="F44" s="196" t="s">
        <v>394</v>
      </c>
      <c r="G44" s="247">
        <f t="shared" si="1"/>
        <v>0</v>
      </c>
      <c r="H44" s="449"/>
      <c r="I44" s="445"/>
      <c r="J44" s="445"/>
    </row>
    <row r="45" spans="1:10" s="88" customFormat="1" ht="75" hidden="1" customHeight="1" x14ac:dyDescent="0.3">
      <c r="A45" s="13" t="s">
        <v>188</v>
      </c>
      <c r="B45" s="13" t="s">
        <v>189</v>
      </c>
      <c r="C45" s="13" t="s">
        <v>190</v>
      </c>
      <c r="D45" s="24" t="s">
        <v>191</v>
      </c>
      <c r="E45" s="199" t="s">
        <v>383</v>
      </c>
      <c r="F45" s="660" t="s">
        <v>384</v>
      </c>
      <c r="G45" s="247">
        <f t="shared" si="1"/>
        <v>0</v>
      </c>
      <c r="H45" s="449"/>
      <c r="I45" s="445"/>
      <c r="J45" s="453"/>
    </row>
    <row r="46" spans="1:10" s="88" customFormat="1" ht="60.75" hidden="1" customHeight="1" x14ac:dyDescent="0.3">
      <c r="A46" s="200" t="s">
        <v>204</v>
      </c>
      <c r="B46" s="200" t="s">
        <v>205</v>
      </c>
      <c r="C46" s="200" t="s">
        <v>19</v>
      </c>
      <c r="D46" s="659" t="s">
        <v>206</v>
      </c>
      <c r="E46" s="199" t="s">
        <v>395</v>
      </c>
      <c r="F46" s="660" t="s">
        <v>396</v>
      </c>
      <c r="G46" s="247">
        <f t="shared" si="1"/>
        <v>0</v>
      </c>
      <c r="H46" s="247"/>
      <c r="I46" s="445"/>
      <c r="J46" s="453"/>
    </row>
    <row r="47" spans="1:10" s="88" customFormat="1" ht="45.75" hidden="1" customHeight="1" x14ac:dyDescent="0.3">
      <c r="A47" s="13" t="s">
        <v>192</v>
      </c>
      <c r="B47" s="13" t="s">
        <v>193</v>
      </c>
      <c r="C47" s="13" t="s">
        <v>194</v>
      </c>
      <c r="D47" s="24" t="s">
        <v>195</v>
      </c>
      <c r="E47" s="199" t="s">
        <v>391</v>
      </c>
      <c r="F47" s="196" t="s">
        <v>392</v>
      </c>
      <c r="G47" s="247">
        <f t="shared" si="1"/>
        <v>0</v>
      </c>
      <c r="H47" s="247"/>
      <c r="I47" s="445"/>
      <c r="J47" s="445"/>
    </row>
    <row r="48" spans="1:10" ht="78.75" customHeight="1" x14ac:dyDescent="0.3">
      <c r="A48" s="7" t="s">
        <v>207</v>
      </c>
      <c r="B48" s="7" t="s">
        <v>208</v>
      </c>
      <c r="C48" s="7" t="s">
        <v>19</v>
      </c>
      <c r="D48" s="213" t="s">
        <v>209</v>
      </c>
      <c r="E48" s="208" t="s">
        <v>670</v>
      </c>
      <c r="F48" s="96" t="s">
        <v>671</v>
      </c>
      <c r="G48" s="405">
        <f t="shared" si="1"/>
        <v>90294</v>
      </c>
      <c r="H48" s="460">
        <v>90294</v>
      </c>
      <c r="I48" s="446"/>
      <c r="J48" s="457"/>
    </row>
    <row r="49" spans="1:11" ht="78" customHeight="1" x14ac:dyDescent="0.3">
      <c r="A49" s="7" t="s">
        <v>210</v>
      </c>
      <c r="B49" s="7" t="s">
        <v>211</v>
      </c>
      <c r="C49" s="214" t="s">
        <v>212</v>
      </c>
      <c r="D49" s="215" t="s">
        <v>213</v>
      </c>
      <c r="E49" s="208" t="s">
        <v>672</v>
      </c>
      <c r="F49" s="209" t="s">
        <v>673</v>
      </c>
      <c r="G49" s="405">
        <f t="shared" si="1"/>
        <v>310000</v>
      </c>
      <c r="H49" s="406"/>
      <c r="I49" s="446">
        <v>310000</v>
      </c>
      <c r="J49" s="446">
        <v>310000</v>
      </c>
    </row>
    <row r="50" spans="1:11" ht="57.75" customHeight="1" x14ac:dyDescent="0.3">
      <c r="A50" s="17" t="s">
        <v>606</v>
      </c>
      <c r="B50" s="8" t="s">
        <v>607</v>
      </c>
      <c r="C50" s="11"/>
      <c r="D50" s="215" t="s">
        <v>608</v>
      </c>
      <c r="E50" s="212" t="s">
        <v>669</v>
      </c>
      <c r="F50" s="96" t="s">
        <v>394</v>
      </c>
      <c r="G50" s="405">
        <f t="shared" si="1"/>
        <v>40040</v>
      </c>
      <c r="H50" s="406">
        <v>40040</v>
      </c>
      <c r="I50" s="446"/>
      <c r="J50" s="457"/>
    </row>
    <row r="51" spans="1:11" ht="77.25" customHeight="1" x14ac:dyDescent="0.3">
      <c r="A51" s="11" t="s">
        <v>215</v>
      </c>
      <c r="B51" s="8" t="s">
        <v>216</v>
      </c>
      <c r="C51" s="11" t="s">
        <v>217</v>
      </c>
      <c r="D51" s="12" t="s">
        <v>218</v>
      </c>
      <c r="E51" s="208" t="s">
        <v>397</v>
      </c>
      <c r="F51" s="96" t="s">
        <v>398</v>
      </c>
      <c r="G51" s="405">
        <f t="shared" si="1"/>
        <v>68968</v>
      </c>
      <c r="H51" s="461"/>
      <c r="I51" s="446">
        <v>68968</v>
      </c>
      <c r="J51" s="457"/>
    </row>
    <row r="52" spans="1:11" s="201" customFormat="1" ht="61.5" hidden="1" customHeight="1" x14ac:dyDescent="0.3">
      <c r="A52" s="200" t="s">
        <v>3</v>
      </c>
      <c r="B52" s="200" t="s">
        <v>28</v>
      </c>
      <c r="C52" s="200" t="s">
        <v>29</v>
      </c>
      <c r="D52" s="659" t="s">
        <v>30</v>
      </c>
      <c r="E52" s="195" t="s">
        <v>377</v>
      </c>
      <c r="F52" s="196" t="s">
        <v>378</v>
      </c>
      <c r="G52" s="247">
        <f t="shared" si="1"/>
        <v>0</v>
      </c>
      <c r="H52" s="449"/>
      <c r="I52" s="445"/>
      <c r="J52" s="463"/>
    </row>
    <row r="53" spans="1:11" s="201" customFormat="1" ht="57.75" hidden="1" customHeight="1" x14ac:dyDescent="0.3">
      <c r="A53" s="200" t="s">
        <v>3</v>
      </c>
      <c r="B53" s="200" t="s">
        <v>28</v>
      </c>
      <c r="C53" s="200" t="s">
        <v>29</v>
      </c>
      <c r="D53" s="659" t="s">
        <v>30</v>
      </c>
      <c r="E53" s="195" t="s">
        <v>399</v>
      </c>
      <c r="F53" s="196" t="s">
        <v>400</v>
      </c>
      <c r="G53" s="247">
        <f t="shared" si="1"/>
        <v>0</v>
      </c>
      <c r="H53" s="449"/>
      <c r="I53" s="445"/>
      <c r="J53" s="445"/>
    </row>
    <row r="54" spans="1:11" s="201" customFormat="1" ht="43.5" hidden="1" customHeight="1" x14ac:dyDescent="0.3">
      <c r="A54" s="200" t="s">
        <v>3</v>
      </c>
      <c r="B54" s="200" t="s">
        <v>28</v>
      </c>
      <c r="C54" s="200" t="s">
        <v>29</v>
      </c>
      <c r="D54" s="659" t="s">
        <v>30</v>
      </c>
      <c r="E54" s="195" t="s">
        <v>393</v>
      </c>
      <c r="F54" s="196" t="s">
        <v>394</v>
      </c>
      <c r="G54" s="247">
        <f t="shared" si="1"/>
        <v>0</v>
      </c>
      <c r="H54" s="449"/>
      <c r="I54" s="445"/>
      <c r="J54" s="445"/>
    </row>
    <row r="55" spans="1:11" ht="80.25" customHeight="1" x14ac:dyDescent="0.3">
      <c r="A55" s="8" t="s">
        <v>7</v>
      </c>
      <c r="B55" s="8" t="s">
        <v>31</v>
      </c>
      <c r="C55" s="8" t="s">
        <v>29</v>
      </c>
      <c r="D55" s="208" t="s">
        <v>8</v>
      </c>
      <c r="E55" s="212" t="s">
        <v>669</v>
      </c>
      <c r="F55" s="96" t="s">
        <v>394</v>
      </c>
      <c r="G55" s="405">
        <f t="shared" si="1"/>
        <v>300000</v>
      </c>
      <c r="H55" s="406">
        <v>300000</v>
      </c>
      <c r="I55" s="446"/>
      <c r="J55" s="446"/>
    </row>
    <row r="56" spans="1:11" s="88" customFormat="1" ht="47.25" hidden="1" customHeight="1" x14ac:dyDescent="0.3">
      <c r="A56" s="26" t="s">
        <v>46</v>
      </c>
      <c r="B56" s="683"/>
      <c r="C56" s="683"/>
      <c r="D56" s="27" t="s">
        <v>47</v>
      </c>
      <c r="E56" s="684"/>
      <c r="F56" s="685"/>
      <c r="G56" s="686">
        <f>SUM(G57)</f>
        <v>0</v>
      </c>
      <c r="H56" s="686">
        <f t="shared" ref="H56:J56" si="2">SUM(H57)</f>
        <v>0</v>
      </c>
      <c r="I56" s="686">
        <f t="shared" si="2"/>
        <v>0</v>
      </c>
      <c r="J56" s="686">
        <f t="shared" si="2"/>
        <v>0</v>
      </c>
    </row>
    <row r="57" spans="1:11" s="88" customFormat="1" ht="45.75" hidden="1" customHeight="1" x14ac:dyDescent="0.3">
      <c r="A57" s="26" t="s">
        <v>48</v>
      </c>
      <c r="B57" s="683"/>
      <c r="C57" s="683"/>
      <c r="D57" s="27" t="s">
        <v>47</v>
      </c>
      <c r="E57" s="684"/>
      <c r="F57" s="685"/>
      <c r="G57" s="686">
        <f>SUM(G58:G60)</f>
        <v>0</v>
      </c>
      <c r="H57" s="686">
        <f t="shared" ref="H57:J57" si="3">SUM(H58:H60)</f>
        <v>0</v>
      </c>
      <c r="I57" s="686">
        <f t="shared" si="3"/>
        <v>0</v>
      </c>
      <c r="J57" s="686">
        <f t="shared" si="3"/>
        <v>0</v>
      </c>
      <c r="K57" s="687">
        <f>SUM(H57:I57)</f>
        <v>0</v>
      </c>
    </row>
    <row r="58" spans="1:11" s="88" customFormat="1" ht="98.25" hidden="1" customHeight="1" x14ac:dyDescent="0.3">
      <c r="A58" s="206" t="s">
        <v>52</v>
      </c>
      <c r="B58" s="206" t="s">
        <v>404</v>
      </c>
      <c r="C58" s="688" t="s">
        <v>53</v>
      </c>
      <c r="D58" s="172" t="s">
        <v>405</v>
      </c>
      <c r="E58" s="195" t="s">
        <v>406</v>
      </c>
      <c r="F58" s="660" t="s">
        <v>407</v>
      </c>
      <c r="G58" s="449">
        <f t="shared" ref="G58" si="4">SUM(H58:I58)</f>
        <v>0</v>
      </c>
      <c r="H58" s="449"/>
      <c r="I58" s="448"/>
      <c r="J58" s="462"/>
      <c r="K58" s="103"/>
    </row>
    <row r="59" spans="1:11" s="88" customFormat="1" ht="57" hidden="1" customHeight="1" x14ac:dyDescent="0.3">
      <c r="A59" s="23" t="s">
        <v>246</v>
      </c>
      <c r="B59" s="23" t="s">
        <v>247</v>
      </c>
      <c r="C59" s="23" t="s">
        <v>244</v>
      </c>
      <c r="D59" s="172" t="s">
        <v>248</v>
      </c>
      <c r="E59" s="199" t="s">
        <v>379</v>
      </c>
      <c r="F59" s="196" t="s">
        <v>380</v>
      </c>
      <c r="G59" s="247">
        <f>SUM(H59:I59)</f>
        <v>0</v>
      </c>
      <c r="H59" s="449"/>
      <c r="I59" s="448"/>
      <c r="J59" s="462"/>
      <c r="K59" s="102"/>
    </row>
    <row r="60" spans="1:11" s="201" customFormat="1" ht="42" hidden="1" customHeight="1" x14ac:dyDescent="0.3">
      <c r="A60" s="200" t="s">
        <v>408</v>
      </c>
      <c r="B60" s="200" t="s">
        <v>201</v>
      </c>
      <c r="C60" s="200" t="s">
        <v>202</v>
      </c>
      <c r="D60" s="221" t="s">
        <v>203</v>
      </c>
      <c r="E60" s="199" t="s">
        <v>409</v>
      </c>
      <c r="F60" s="196"/>
      <c r="G60" s="247"/>
      <c r="H60" s="445"/>
      <c r="I60" s="445"/>
      <c r="J60" s="463"/>
    </row>
    <row r="61" spans="1:11" s="2" customFormat="1" ht="60" customHeight="1" x14ac:dyDescent="0.3">
      <c r="A61" s="5" t="s">
        <v>55</v>
      </c>
      <c r="B61" s="5"/>
      <c r="C61" s="5"/>
      <c r="D61" s="21" t="s">
        <v>56</v>
      </c>
      <c r="E61" s="222"/>
      <c r="F61" s="219"/>
      <c r="G61" s="340">
        <f>SUM(G62)</f>
        <v>-798249.87</v>
      </c>
      <c r="H61" s="340">
        <f t="shared" ref="H61:J61" si="5">SUM(H62)</f>
        <v>-798249.87</v>
      </c>
      <c r="I61" s="340">
        <f t="shared" si="5"/>
        <v>0</v>
      </c>
      <c r="J61" s="340">
        <f t="shared" si="5"/>
        <v>0</v>
      </c>
    </row>
    <row r="62" spans="1:11" s="2" customFormat="1" ht="57.75" customHeight="1" x14ac:dyDescent="0.3">
      <c r="A62" s="5" t="s">
        <v>57</v>
      </c>
      <c r="B62" s="5"/>
      <c r="C62" s="5"/>
      <c r="D62" s="21" t="s">
        <v>56</v>
      </c>
      <c r="E62" s="222"/>
      <c r="F62" s="219"/>
      <c r="G62" s="447">
        <f>SUM(G63:G67)</f>
        <v>-798249.87</v>
      </c>
      <c r="H62" s="447">
        <f>SUM(H63:H67)</f>
        <v>-798249.87</v>
      </c>
      <c r="I62" s="447">
        <f>SUM(I63:I67)</f>
        <v>0</v>
      </c>
      <c r="J62" s="447">
        <f>SUM(J63:J67)</f>
        <v>0</v>
      </c>
      <c r="K62" s="220">
        <f>SUM(H62:I62)</f>
        <v>-798249.87</v>
      </c>
    </row>
    <row r="63" spans="1:11" s="2" customFormat="1" ht="76.5" customHeight="1" x14ac:dyDescent="0.3">
      <c r="A63" s="97" t="s">
        <v>410</v>
      </c>
      <c r="B63" s="97" t="s">
        <v>411</v>
      </c>
      <c r="C63" s="91" t="s">
        <v>265</v>
      </c>
      <c r="D63" s="92" t="s">
        <v>412</v>
      </c>
      <c r="E63" s="208" t="s">
        <v>413</v>
      </c>
      <c r="F63" s="209" t="s">
        <v>414</v>
      </c>
      <c r="G63" s="405">
        <f>SUM(H63:I63)</f>
        <v>-85573.58</v>
      </c>
      <c r="H63" s="446">
        <v>-85573.58</v>
      </c>
      <c r="I63" s="446"/>
      <c r="J63" s="458"/>
    </row>
    <row r="64" spans="1:11" s="2" customFormat="1" ht="79.5" customHeight="1" x14ac:dyDescent="0.3">
      <c r="A64" s="97" t="s">
        <v>415</v>
      </c>
      <c r="B64" s="223" t="s">
        <v>416</v>
      </c>
      <c r="C64" s="224" t="s">
        <v>240</v>
      </c>
      <c r="D64" s="92" t="s">
        <v>417</v>
      </c>
      <c r="E64" s="208" t="s">
        <v>413</v>
      </c>
      <c r="F64" s="209" t="s">
        <v>414</v>
      </c>
      <c r="G64" s="405">
        <f t="shared" ref="G64:G85" si="6">SUM(H64:I64)</f>
        <v>-36056.29</v>
      </c>
      <c r="H64" s="446">
        <v>-36056.29</v>
      </c>
      <c r="I64" s="446"/>
      <c r="J64" s="458"/>
    </row>
    <row r="65" spans="1:11" s="225" customFormat="1" ht="78.75" customHeight="1" x14ac:dyDescent="0.3">
      <c r="A65" s="97" t="s">
        <v>418</v>
      </c>
      <c r="B65" s="97" t="s">
        <v>419</v>
      </c>
      <c r="C65" s="91" t="s">
        <v>240</v>
      </c>
      <c r="D65" s="92" t="s">
        <v>420</v>
      </c>
      <c r="E65" s="208" t="s">
        <v>413</v>
      </c>
      <c r="F65" s="209" t="s">
        <v>414</v>
      </c>
      <c r="G65" s="405">
        <f t="shared" si="6"/>
        <v>-8305</v>
      </c>
      <c r="H65" s="446">
        <v>-8305</v>
      </c>
      <c r="I65" s="446"/>
      <c r="J65" s="464"/>
    </row>
    <row r="66" spans="1:11" s="225" customFormat="1" ht="78.75" customHeight="1" x14ac:dyDescent="0.3">
      <c r="A66" s="98" t="s">
        <v>263</v>
      </c>
      <c r="B66" s="98" t="s">
        <v>264</v>
      </c>
      <c r="C66" s="22" t="s">
        <v>265</v>
      </c>
      <c r="D66" s="99" t="s">
        <v>421</v>
      </c>
      <c r="E66" s="208" t="s">
        <v>413</v>
      </c>
      <c r="F66" s="209" t="s">
        <v>414</v>
      </c>
      <c r="G66" s="405">
        <f t="shared" si="6"/>
        <v>-60215</v>
      </c>
      <c r="H66" s="446">
        <v>-60215</v>
      </c>
      <c r="I66" s="446"/>
      <c r="J66" s="464"/>
    </row>
    <row r="67" spans="1:11" s="225" customFormat="1" ht="79.5" customHeight="1" x14ac:dyDescent="0.3">
      <c r="A67" s="97" t="s">
        <v>267</v>
      </c>
      <c r="B67" s="97" t="s">
        <v>149</v>
      </c>
      <c r="C67" s="22" t="s">
        <v>150</v>
      </c>
      <c r="D67" s="99" t="s">
        <v>151</v>
      </c>
      <c r="E67" s="208" t="s">
        <v>413</v>
      </c>
      <c r="F67" s="209" t="s">
        <v>414</v>
      </c>
      <c r="G67" s="405">
        <f t="shared" si="6"/>
        <v>-608100</v>
      </c>
      <c r="H67" s="446">
        <v>-608100</v>
      </c>
      <c r="I67" s="446"/>
      <c r="J67" s="464"/>
    </row>
    <row r="68" spans="1:11" s="2" customFormat="1" ht="57" customHeight="1" x14ac:dyDescent="0.3">
      <c r="A68" s="5" t="s">
        <v>68</v>
      </c>
      <c r="B68" s="5"/>
      <c r="C68" s="5"/>
      <c r="D68" s="29" t="s">
        <v>69</v>
      </c>
      <c r="E68" s="226"/>
      <c r="F68" s="227"/>
      <c r="G68" s="340">
        <f>SUM(G69)</f>
        <v>-134220</v>
      </c>
      <c r="H68" s="340">
        <f t="shared" ref="H68:J68" si="7">SUM(H69)</f>
        <v>-134220</v>
      </c>
      <c r="I68" s="340">
        <f t="shared" si="7"/>
        <v>0</v>
      </c>
      <c r="J68" s="340">
        <f t="shared" si="7"/>
        <v>0</v>
      </c>
    </row>
    <row r="69" spans="1:11" s="2" customFormat="1" ht="60" customHeight="1" x14ac:dyDescent="0.3">
      <c r="A69" s="5" t="s">
        <v>70</v>
      </c>
      <c r="B69" s="5"/>
      <c r="C69" s="5"/>
      <c r="D69" s="29" t="s">
        <v>69</v>
      </c>
      <c r="E69" s="226"/>
      <c r="F69" s="227"/>
      <c r="G69" s="340">
        <f>SUM(G70:G72)</f>
        <v>-134220</v>
      </c>
      <c r="H69" s="340">
        <f t="shared" ref="H69:J69" si="8">SUM(H70:H72)</f>
        <v>-134220</v>
      </c>
      <c r="I69" s="340">
        <f t="shared" si="8"/>
        <v>0</v>
      </c>
      <c r="J69" s="340">
        <f t="shared" si="8"/>
        <v>0</v>
      </c>
      <c r="K69" s="220">
        <f>SUM(H69:I69)</f>
        <v>-134220</v>
      </c>
    </row>
    <row r="70" spans="1:11" s="2" customFormat="1" ht="59.25" hidden="1" customHeight="1" x14ac:dyDescent="0.3">
      <c r="A70" s="17" t="s">
        <v>277</v>
      </c>
      <c r="B70" s="17" t="s">
        <v>278</v>
      </c>
      <c r="C70" s="17" t="s">
        <v>279</v>
      </c>
      <c r="D70" s="267" t="s">
        <v>280</v>
      </c>
      <c r="E70" s="208" t="s">
        <v>422</v>
      </c>
      <c r="F70" s="209" t="s">
        <v>423</v>
      </c>
      <c r="G70" s="405">
        <f t="shared" si="6"/>
        <v>0</v>
      </c>
      <c r="H70" s="406"/>
      <c r="I70" s="444"/>
      <c r="J70" s="444"/>
      <c r="K70" s="220"/>
    </row>
    <row r="71" spans="1:11" s="2" customFormat="1" ht="60" customHeight="1" x14ac:dyDescent="0.3">
      <c r="A71" s="17" t="s">
        <v>281</v>
      </c>
      <c r="B71" s="17" t="s">
        <v>282</v>
      </c>
      <c r="C71" s="17" t="s">
        <v>279</v>
      </c>
      <c r="D71" s="25" t="s">
        <v>283</v>
      </c>
      <c r="E71" s="208" t="s">
        <v>422</v>
      </c>
      <c r="F71" s="209" t="s">
        <v>423</v>
      </c>
      <c r="G71" s="405">
        <f t="shared" si="6"/>
        <v>-134220</v>
      </c>
      <c r="H71" s="446">
        <v>-134220</v>
      </c>
      <c r="I71" s="446"/>
      <c r="J71" s="446"/>
    </row>
    <row r="72" spans="1:11" s="88" customFormat="1" ht="57.75" hidden="1" customHeight="1" x14ac:dyDescent="0.3">
      <c r="A72" s="17" t="s">
        <v>71</v>
      </c>
      <c r="B72" s="17" t="s">
        <v>72</v>
      </c>
      <c r="C72" s="17" t="s">
        <v>16</v>
      </c>
      <c r="D72" s="25" t="s">
        <v>73</v>
      </c>
      <c r="E72" s="208" t="s">
        <v>422</v>
      </c>
      <c r="F72" s="209" t="s">
        <v>423</v>
      </c>
      <c r="G72" s="405">
        <f t="shared" si="6"/>
        <v>0</v>
      </c>
      <c r="H72" s="445"/>
      <c r="I72" s="446"/>
      <c r="J72" s="446"/>
    </row>
    <row r="73" spans="1:11" s="88" customFormat="1" ht="64.5" customHeight="1" x14ac:dyDescent="0.3">
      <c r="A73" s="5" t="s">
        <v>312</v>
      </c>
      <c r="B73" s="257"/>
      <c r="C73" s="257"/>
      <c r="D73" s="29" t="s">
        <v>88</v>
      </c>
      <c r="E73" s="216"/>
      <c r="F73" s="217"/>
      <c r="G73" s="340">
        <f t="shared" si="6"/>
        <v>277520</v>
      </c>
      <c r="H73" s="447">
        <f>SUM(H74)</f>
        <v>241520</v>
      </c>
      <c r="I73" s="447">
        <f t="shared" ref="I73:J73" si="9">SUM(I74)</f>
        <v>36000</v>
      </c>
      <c r="J73" s="447">
        <f t="shared" si="9"/>
        <v>36000</v>
      </c>
    </row>
    <row r="74" spans="1:11" s="88" customFormat="1" ht="66.75" customHeight="1" x14ac:dyDescent="0.3">
      <c r="A74" s="5" t="s">
        <v>313</v>
      </c>
      <c r="B74" s="257"/>
      <c r="C74" s="257"/>
      <c r="D74" s="29" t="s">
        <v>88</v>
      </c>
      <c r="E74" s="216"/>
      <c r="F74" s="217"/>
      <c r="G74" s="447">
        <f>SUM(G75:G78)</f>
        <v>277520</v>
      </c>
      <c r="H74" s="447">
        <f t="shared" ref="H74:J74" si="10">SUM(H75:H78)</f>
        <v>241520</v>
      </c>
      <c r="I74" s="447">
        <f t="shared" si="10"/>
        <v>36000</v>
      </c>
      <c r="J74" s="447">
        <f t="shared" si="10"/>
        <v>36000</v>
      </c>
      <c r="K74" s="220">
        <f>SUM(H74:I74)</f>
        <v>277520</v>
      </c>
    </row>
    <row r="75" spans="1:11" s="88" customFormat="1" ht="114.75" customHeight="1" x14ac:dyDescent="0.3">
      <c r="A75" s="22" t="s">
        <v>616</v>
      </c>
      <c r="B75" s="22" t="s">
        <v>146</v>
      </c>
      <c r="C75" s="22" t="s">
        <v>134</v>
      </c>
      <c r="D75" s="265" t="s">
        <v>147</v>
      </c>
      <c r="E75" s="212" t="s">
        <v>377</v>
      </c>
      <c r="F75" s="96" t="s">
        <v>378</v>
      </c>
      <c r="G75" s="405">
        <f t="shared" ref="G75" si="11">SUM(H75:I75)</f>
        <v>40000</v>
      </c>
      <c r="H75" s="549">
        <v>40000</v>
      </c>
      <c r="I75" s="466"/>
      <c r="J75" s="466"/>
    </row>
    <row r="76" spans="1:11" s="88" customFormat="1" ht="57.75" customHeight="1" x14ac:dyDescent="0.3">
      <c r="A76" s="17" t="s">
        <v>571</v>
      </c>
      <c r="B76" s="17" t="s">
        <v>278</v>
      </c>
      <c r="C76" s="17" t="s">
        <v>279</v>
      </c>
      <c r="D76" s="267" t="s">
        <v>280</v>
      </c>
      <c r="E76" s="208" t="s">
        <v>422</v>
      </c>
      <c r="F76" s="209" t="s">
        <v>423</v>
      </c>
      <c r="G76" s="405">
        <f t="shared" si="6"/>
        <v>20000</v>
      </c>
      <c r="H76" s="446">
        <v>20000</v>
      </c>
      <c r="I76" s="446"/>
      <c r="J76" s="446"/>
    </row>
    <row r="77" spans="1:11" s="88" customFormat="1" ht="57.75" customHeight="1" x14ac:dyDescent="0.3">
      <c r="A77" s="17" t="s">
        <v>572</v>
      </c>
      <c r="B77" s="17" t="s">
        <v>282</v>
      </c>
      <c r="C77" s="17" t="s">
        <v>279</v>
      </c>
      <c r="D77" s="25" t="s">
        <v>283</v>
      </c>
      <c r="E77" s="208" t="s">
        <v>422</v>
      </c>
      <c r="F77" s="209" t="s">
        <v>423</v>
      </c>
      <c r="G77" s="405">
        <f t="shared" si="6"/>
        <v>217520</v>
      </c>
      <c r="H77" s="446">
        <v>181520</v>
      </c>
      <c r="I77" s="446">
        <v>36000</v>
      </c>
      <c r="J77" s="446">
        <v>36000</v>
      </c>
    </row>
    <row r="78" spans="1:11" s="88" customFormat="1" ht="57.75" hidden="1" customHeight="1" x14ac:dyDescent="0.3">
      <c r="A78" s="62" t="s">
        <v>573</v>
      </c>
      <c r="B78" s="62" t="s">
        <v>72</v>
      </c>
      <c r="C78" s="62" t="s">
        <v>16</v>
      </c>
      <c r="D78" s="664" t="s">
        <v>73</v>
      </c>
      <c r="E78" s="199" t="s">
        <v>422</v>
      </c>
      <c r="F78" s="660" t="s">
        <v>423</v>
      </c>
      <c r="G78" s="247">
        <f t="shared" si="6"/>
        <v>0</v>
      </c>
      <c r="H78" s="445"/>
      <c r="I78" s="445"/>
      <c r="J78" s="445"/>
    </row>
    <row r="79" spans="1:11" s="88" customFormat="1" ht="101.25" customHeight="1" x14ac:dyDescent="0.3">
      <c r="A79" s="5" t="s">
        <v>428</v>
      </c>
      <c r="B79" s="257"/>
      <c r="C79" s="257"/>
      <c r="D79" s="29" t="s">
        <v>86</v>
      </c>
      <c r="E79" s="216"/>
      <c r="F79" s="217"/>
      <c r="G79" s="340">
        <f t="shared" si="6"/>
        <v>5432991</v>
      </c>
      <c r="H79" s="447">
        <f>SUM(H80)</f>
        <v>2378381</v>
      </c>
      <c r="I79" s="447">
        <f t="shared" ref="I79:J79" si="12">SUM(I80)</f>
        <v>3054610</v>
      </c>
      <c r="J79" s="447">
        <f t="shared" si="12"/>
        <v>3054610</v>
      </c>
    </row>
    <row r="80" spans="1:11" s="88" customFormat="1" ht="96.75" customHeight="1" x14ac:dyDescent="0.3">
      <c r="A80" s="5" t="s">
        <v>429</v>
      </c>
      <c r="B80" s="257"/>
      <c r="C80" s="257"/>
      <c r="D80" s="29" t="s">
        <v>86</v>
      </c>
      <c r="E80" s="216"/>
      <c r="F80" s="217"/>
      <c r="G80" s="340">
        <f>SUM(G82:G89)</f>
        <v>5432991</v>
      </c>
      <c r="H80" s="340">
        <f>SUM(H82:H89)</f>
        <v>2378381</v>
      </c>
      <c r="I80" s="340">
        <f t="shared" ref="I80:J80" si="13">SUM(I82:I89)</f>
        <v>3054610</v>
      </c>
      <c r="J80" s="340">
        <f t="shared" si="13"/>
        <v>3054610</v>
      </c>
      <c r="K80" s="220">
        <f>SUM(H80:I80)</f>
        <v>5432991</v>
      </c>
    </row>
    <row r="81" spans="1:11" s="88" customFormat="1" ht="96.75" hidden="1" customHeight="1" x14ac:dyDescent="0.3">
      <c r="A81" s="23" t="s">
        <v>578</v>
      </c>
      <c r="B81" s="23" t="s">
        <v>172</v>
      </c>
      <c r="C81" s="13" t="s">
        <v>166</v>
      </c>
      <c r="D81" s="239" t="s">
        <v>173</v>
      </c>
      <c r="E81" s="195" t="s">
        <v>383</v>
      </c>
      <c r="F81" s="660" t="s">
        <v>579</v>
      </c>
      <c r="G81" s="247">
        <f t="shared" si="6"/>
        <v>0</v>
      </c>
      <c r="H81" s="665"/>
      <c r="I81" s="462"/>
      <c r="J81" s="462"/>
    </row>
    <row r="82" spans="1:11" s="88" customFormat="1" ht="96.75" customHeight="1" x14ac:dyDescent="0.3">
      <c r="A82" s="22" t="s">
        <v>613</v>
      </c>
      <c r="B82" s="22" t="s">
        <v>175</v>
      </c>
      <c r="C82" s="8" t="s">
        <v>166</v>
      </c>
      <c r="D82" s="470" t="s">
        <v>176</v>
      </c>
      <c r="E82" s="212" t="s">
        <v>383</v>
      </c>
      <c r="F82" s="209" t="s">
        <v>579</v>
      </c>
      <c r="G82" s="405">
        <f t="shared" si="6"/>
        <v>2214500</v>
      </c>
      <c r="H82" s="270">
        <v>2214500</v>
      </c>
      <c r="I82" s="462"/>
      <c r="J82" s="462"/>
    </row>
    <row r="83" spans="1:11" s="88" customFormat="1" ht="96.75" customHeight="1" x14ac:dyDescent="0.3">
      <c r="A83" s="22" t="s">
        <v>617</v>
      </c>
      <c r="B83" s="22" t="s">
        <v>618</v>
      </c>
      <c r="C83" s="8" t="s">
        <v>620</v>
      </c>
      <c r="D83" s="208" t="s">
        <v>619</v>
      </c>
      <c r="E83" s="208" t="s">
        <v>383</v>
      </c>
      <c r="F83" s="209" t="s">
        <v>384</v>
      </c>
      <c r="G83" s="405">
        <f t="shared" si="6"/>
        <v>163881</v>
      </c>
      <c r="H83" s="549">
        <v>163881</v>
      </c>
      <c r="I83" s="462"/>
      <c r="J83" s="462"/>
    </row>
    <row r="84" spans="1:11" s="88" customFormat="1" ht="108.75" customHeight="1" x14ac:dyDescent="0.3">
      <c r="A84" s="22" t="s">
        <v>558</v>
      </c>
      <c r="B84" s="22" t="s">
        <v>40</v>
      </c>
      <c r="C84" s="8" t="s">
        <v>16</v>
      </c>
      <c r="D84" s="208" t="s">
        <v>41</v>
      </c>
      <c r="E84" s="208" t="s">
        <v>403</v>
      </c>
      <c r="F84" s="209" t="s">
        <v>676</v>
      </c>
      <c r="G84" s="405">
        <f t="shared" si="6"/>
        <v>-1833330</v>
      </c>
      <c r="H84" s="270"/>
      <c r="I84" s="549">
        <v>-1833330</v>
      </c>
      <c r="J84" s="549">
        <v>-1833330</v>
      </c>
    </row>
    <row r="85" spans="1:11" s="88" customFormat="1" ht="93" customHeight="1" x14ac:dyDescent="0.3">
      <c r="A85" s="22" t="s">
        <v>558</v>
      </c>
      <c r="B85" s="22" t="s">
        <v>40</v>
      </c>
      <c r="C85" s="8" t="s">
        <v>16</v>
      </c>
      <c r="D85" s="208" t="s">
        <v>41</v>
      </c>
      <c r="E85" s="208" t="s">
        <v>389</v>
      </c>
      <c r="F85" s="209" t="s">
        <v>390</v>
      </c>
      <c r="G85" s="405">
        <f t="shared" si="6"/>
        <v>1833330</v>
      </c>
      <c r="H85" s="270"/>
      <c r="I85" s="549">
        <v>1833330</v>
      </c>
      <c r="J85" s="549">
        <v>1833330</v>
      </c>
    </row>
    <row r="86" spans="1:11" s="88" customFormat="1" ht="147" customHeight="1" x14ac:dyDescent="0.3">
      <c r="A86" s="22" t="s">
        <v>558</v>
      </c>
      <c r="B86" s="22" t="s">
        <v>40</v>
      </c>
      <c r="C86" s="8" t="s">
        <v>16</v>
      </c>
      <c r="D86" s="208" t="s">
        <v>41</v>
      </c>
      <c r="E86" s="212" t="s">
        <v>401</v>
      </c>
      <c r="F86" s="209" t="s">
        <v>402</v>
      </c>
      <c r="G86" s="405">
        <f t="shared" ref="G86:G89" si="14">SUM(H86:I86)</f>
        <v>2040000</v>
      </c>
      <c r="H86" s="446"/>
      <c r="I86" s="446">
        <v>2040000</v>
      </c>
      <c r="J86" s="446">
        <v>2040000</v>
      </c>
    </row>
    <row r="87" spans="1:11" s="88" customFormat="1" ht="153" customHeight="1" x14ac:dyDescent="0.3">
      <c r="A87" s="22" t="s">
        <v>614</v>
      </c>
      <c r="B87" s="22" t="s">
        <v>50</v>
      </c>
      <c r="C87" s="8" t="s">
        <v>16</v>
      </c>
      <c r="D87" s="208" t="s">
        <v>615</v>
      </c>
      <c r="E87" s="212" t="s">
        <v>401</v>
      </c>
      <c r="F87" s="209" t="s">
        <v>402</v>
      </c>
      <c r="G87" s="405">
        <f t="shared" si="14"/>
        <v>494610</v>
      </c>
      <c r="H87" s="446"/>
      <c r="I87" s="446">
        <v>494610</v>
      </c>
      <c r="J87" s="446">
        <v>494610</v>
      </c>
    </row>
    <row r="88" spans="1:11" s="88" customFormat="1" ht="155.25" customHeight="1" x14ac:dyDescent="0.3">
      <c r="A88" s="563" t="s">
        <v>621</v>
      </c>
      <c r="B88" s="563" t="s">
        <v>622</v>
      </c>
      <c r="C88" s="564" t="s">
        <v>16</v>
      </c>
      <c r="D88" s="666" t="s">
        <v>674</v>
      </c>
      <c r="E88" s="212" t="s">
        <v>401</v>
      </c>
      <c r="F88" s="209" t="s">
        <v>402</v>
      </c>
      <c r="G88" s="405">
        <f t="shared" ref="G88" si="15">SUM(H88:I88)</f>
        <v>500000</v>
      </c>
      <c r="H88" s="446"/>
      <c r="I88" s="446">
        <v>500000</v>
      </c>
      <c r="J88" s="446">
        <v>500000</v>
      </c>
    </row>
    <row r="89" spans="1:11" s="2" customFormat="1" ht="148.5" customHeight="1" x14ac:dyDescent="0.3">
      <c r="A89" s="22" t="s">
        <v>574</v>
      </c>
      <c r="B89" s="22" t="s">
        <v>189</v>
      </c>
      <c r="C89" s="8" t="s">
        <v>190</v>
      </c>
      <c r="D89" s="208" t="s">
        <v>191</v>
      </c>
      <c r="E89" s="212" t="s">
        <v>401</v>
      </c>
      <c r="F89" s="209" t="s">
        <v>402</v>
      </c>
      <c r="G89" s="405">
        <f t="shared" si="14"/>
        <v>20000</v>
      </c>
      <c r="H89" s="446"/>
      <c r="I89" s="446">
        <v>20000</v>
      </c>
      <c r="J89" s="446">
        <v>20000</v>
      </c>
    </row>
    <row r="90" spans="1:11" s="2" customFormat="1" ht="63" customHeight="1" x14ac:dyDescent="0.3">
      <c r="A90" s="5" t="s">
        <v>81</v>
      </c>
      <c r="B90" s="257"/>
      <c r="C90" s="257"/>
      <c r="D90" s="29" t="s">
        <v>82</v>
      </c>
      <c r="E90" s="216"/>
      <c r="F90" s="217"/>
      <c r="G90" s="340">
        <f>SUM(G91)</f>
        <v>1610000</v>
      </c>
      <c r="H90" s="340">
        <f t="shared" ref="H90:J90" si="16">SUM(H91)</f>
        <v>650000</v>
      </c>
      <c r="I90" s="340">
        <f t="shared" si="16"/>
        <v>960000</v>
      </c>
      <c r="J90" s="340">
        <f t="shared" si="16"/>
        <v>610000</v>
      </c>
    </row>
    <row r="91" spans="1:11" s="2" customFormat="1" ht="62.25" customHeight="1" x14ac:dyDescent="0.3">
      <c r="A91" s="5" t="s">
        <v>83</v>
      </c>
      <c r="B91" s="257"/>
      <c r="C91" s="257"/>
      <c r="D91" s="29" t="s">
        <v>82</v>
      </c>
      <c r="E91" s="216"/>
      <c r="F91" s="217"/>
      <c r="G91" s="447">
        <f t="shared" ref="G91:H91" si="17">SUM(G92:G93)</f>
        <v>1610000</v>
      </c>
      <c r="H91" s="447">
        <f t="shared" si="17"/>
        <v>650000</v>
      </c>
      <c r="I91" s="447">
        <f>SUM(I92:I93)</f>
        <v>960000</v>
      </c>
      <c r="J91" s="447">
        <f>SUM(J92:J93)</f>
        <v>610000</v>
      </c>
    </row>
    <row r="92" spans="1:11" s="2" customFormat="1" ht="97.5" customHeight="1" x14ac:dyDescent="0.3">
      <c r="A92" s="22" t="s">
        <v>624</v>
      </c>
      <c r="B92" s="22" t="s">
        <v>26</v>
      </c>
      <c r="C92" s="8" t="s">
        <v>16</v>
      </c>
      <c r="D92" s="470" t="s">
        <v>27</v>
      </c>
      <c r="E92" s="212" t="s">
        <v>690</v>
      </c>
      <c r="F92" s="209" t="s">
        <v>691</v>
      </c>
      <c r="G92" s="405">
        <f t="shared" ref="G92" si="18">SUM(H92:I92)</f>
        <v>610000</v>
      </c>
      <c r="H92" s="446"/>
      <c r="I92" s="446">
        <v>610000</v>
      </c>
      <c r="J92" s="446">
        <v>610000</v>
      </c>
    </row>
    <row r="93" spans="1:11" s="2" customFormat="1" ht="96" customHeight="1" x14ac:dyDescent="0.3">
      <c r="A93" s="96">
        <v>1618821</v>
      </c>
      <c r="B93" s="96">
        <v>8821</v>
      </c>
      <c r="C93" s="724" t="s">
        <v>594</v>
      </c>
      <c r="D93" s="208" t="s">
        <v>599</v>
      </c>
      <c r="E93" s="212" t="s">
        <v>688</v>
      </c>
      <c r="F93" s="209" t="s">
        <v>689</v>
      </c>
      <c r="G93" s="405">
        <f t="shared" ref="G93" si="19">SUM(H93:I93)</f>
        <v>1000000</v>
      </c>
      <c r="H93" s="446">
        <v>650000</v>
      </c>
      <c r="I93" s="446">
        <v>350000</v>
      </c>
      <c r="J93" s="446"/>
    </row>
    <row r="94" spans="1:11" s="4" customFormat="1" ht="59.25" customHeight="1" x14ac:dyDescent="0.3">
      <c r="A94" s="5" t="s">
        <v>314</v>
      </c>
      <c r="B94" s="276"/>
      <c r="C94" s="276"/>
      <c r="D94" s="29" t="s">
        <v>89</v>
      </c>
      <c r="E94" s="216"/>
      <c r="F94" s="217"/>
      <c r="G94" s="340">
        <f>SUM(G95)</f>
        <v>1993249.87</v>
      </c>
      <c r="H94" s="340">
        <f t="shared" ref="H94:J94" si="20">SUM(H95)</f>
        <v>1993249.87</v>
      </c>
      <c r="I94" s="340">
        <f t="shared" si="20"/>
        <v>0</v>
      </c>
      <c r="J94" s="340">
        <f t="shared" si="20"/>
        <v>0</v>
      </c>
    </row>
    <row r="95" spans="1:11" s="4" customFormat="1" ht="60" customHeight="1" x14ac:dyDescent="0.3">
      <c r="A95" s="5" t="s">
        <v>315</v>
      </c>
      <c r="B95" s="276"/>
      <c r="C95" s="276"/>
      <c r="D95" s="29" t="s">
        <v>89</v>
      </c>
      <c r="E95" s="216"/>
      <c r="F95" s="217"/>
      <c r="G95" s="340">
        <f>SUM(G96:G100)</f>
        <v>1993249.87</v>
      </c>
      <c r="H95" s="340">
        <f>SUM(H96:H100)</f>
        <v>1993249.87</v>
      </c>
      <c r="I95" s="340">
        <f t="shared" ref="I95:J95" si="21">SUM(I96:I100)</f>
        <v>0</v>
      </c>
      <c r="J95" s="340">
        <f t="shared" si="21"/>
        <v>0</v>
      </c>
      <c r="K95" s="3">
        <f>SUM(H94:I94)</f>
        <v>1993249.87</v>
      </c>
    </row>
    <row r="96" spans="1:11" s="690" customFormat="1" ht="76.5" customHeight="1" x14ac:dyDescent="0.3">
      <c r="A96" s="22" t="s">
        <v>625</v>
      </c>
      <c r="B96" s="96">
        <v>3031</v>
      </c>
      <c r="C96" s="96">
        <v>1030</v>
      </c>
      <c r="D96" s="92" t="s">
        <v>412</v>
      </c>
      <c r="E96" s="208" t="s">
        <v>413</v>
      </c>
      <c r="F96" s="209" t="s">
        <v>414</v>
      </c>
      <c r="G96" s="405">
        <f t="shared" ref="G96:G100" si="22">SUM(H96:I96)</f>
        <v>85573.58</v>
      </c>
      <c r="H96" s="406">
        <v>85573.58</v>
      </c>
      <c r="I96" s="449"/>
      <c r="J96" s="449"/>
      <c r="K96" s="689"/>
    </row>
    <row r="97" spans="1:11" s="201" customFormat="1" ht="77.25" customHeight="1" x14ac:dyDescent="0.3">
      <c r="A97" s="22" t="s">
        <v>626</v>
      </c>
      <c r="B97" s="96">
        <v>3032</v>
      </c>
      <c r="C97" s="263">
        <v>1070</v>
      </c>
      <c r="D97" s="92" t="s">
        <v>417</v>
      </c>
      <c r="E97" s="208" t="s">
        <v>413</v>
      </c>
      <c r="F97" s="209" t="s">
        <v>414</v>
      </c>
      <c r="G97" s="405">
        <f t="shared" si="22"/>
        <v>36056.29</v>
      </c>
      <c r="H97" s="406">
        <v>36056.29</v>
      </c>
      <c r="I97" s="445"/>
      <c r="J97" s="445"/>
      <c r="K97" s="691"/>
    </row>
    <row r="98" spans="1:11" s="661" customFormat="1" ht="79.5" customHeight="1" x14ac:dyDescent="0.3">
      <c r="A98" s="22" t="s">
        <v>627</v>
      </c>
      <c r="B98" s="96">
        <v>3033</v>
      </c>
      <c r="C98" s="263">
        <v>1070</v>
      </c>
      <c r="D98" s="92" t="s">
        <v>420</v>
      </c>
      <c r="E98" s="208" t="s">
        <v>413</v>
      </c>
      <c r="F98" s="209" t="s">
        <v>414</v>
      </c>
      <c r="G98" s="405">
        <f t="shared" si="22"/>
        <v>308305</v>
      </c>
      <c r="H98" s="406">
        <v>308305</v>
      </c>
      <c r="I98" s="445"/>
      <c r="J98" s="445"/>
      <c r="K98" s="692"/>
    </row>
    <row r="99" spans="1:11" s="211" customFormat="1" ht="79.5" customHeight="1" x14ac:dyDescent="0.3">
      <c r="A99" s="22" t="s">
        <v>629</v>
      </c>
      <c r="B99" s="98" t="s">
        <v>264</v>
      </c>
      <c r="C99" s="22" t="s">
        <v>265</v>
      </c>
      <c r="D99" s="99" t="s">
        <v>266</v>
      </c>
      <c r="E99" s="208" t="s">
        <v>413</v>
      </c>
      <c r="F99" s="209" t="s">
        <v>414</v>
      </c>
      <c r="G99" s="405">
        <f t="shared" si="22"/>
        <v>60215</v>
      </c>
      <c r="H99" s="406">
        <v>60215</v>
      </c>
      <c r="I99" s="446"/>
      <c r="J99" s="446"/>
      <c r="K99" s="218"/>
    </row>
    <row r="100" spans="1:11" ht="78" customHeight="1" x14ac:dyDescent="0.3">
      <c r="A100" s="22" t="s">
        <v>630</v>
      </c>
      <c r="B100" s="97" t="s">
        <v>149</v>
      </c>
      <c r="C100" s="22" t="s">
        <v>150</v>
      </c>
      <c r="D100" s="99" t="s">
        <v>151</v>
      </c>
      <c r="E100" s="208" t="s">
        <v>413</v>
      </c>
      <c r="F100" s="209" t="s">
        <v>414</v>
      </c>
      <c r="G100" s="405">
        <f t="shared" si="22"/>
        <v>1503100</v>
      </c>
      <c r="H100" s="446">
        <v>1503100</v>
      </c>
      <c r="I100" s="446"/>
      <c r="J100" s="446"/>
      <c r="K100" s="4"/>
    </row>
    <row r="101" spans="1:11" s="694" customFormat="1" ht="42.75" customHeight="1" x14ac:dyDescent="0.3">
      <c r="A101" s="228" t="s">
        <v>424</v>
      </c>
      <c r="B101" s="228" t="s">
        <v>424</v>
      </c>
      <c r="C101" s="228" t="s">
        <v>424</v>
      </c>
      <c r="D101" s="229" t="s">
        <v>319</v>
      </c>
      <c r="E101" s="229" t="s">
        <v>424</v>
      </c>
      <c r="F101" s="229" t="s">
        <v>424</v>
      </c>
      <c r="G101" s="725">
        <f>SUM(G15,G62,G69,G74,G80,G91,G95)</f>
        <v>35429705</v>
      </c>
      <c r="H101" s="725">
        <f t="shared" ref="H101:J101" si="23">SUM(H15,H62,H69,H74,H80,H91,H95)</f>
        <v>29425127</v>
      </c>
      <c r="I101" s="725">
        <f t="shared" si="23"/>
        <v>6004578</v>
      </c>
      <c r="J101" s="725">
        <f t="shared" si="23"/>
        <v>5585610</v>
      </c>
      <c r="K101" s="693">
        <f>SUM(H101:I101)</f>
        <v>35429705</v>
      </c>
    </row>
    <row r="102" spans="1:11" ht="28.9" customHeight="1" x14ac:dyDescent="0.3">
      <c r="A102" s="230"/>
      <c r="B102" s="230"/>
      <c r="C102" s="230"/>
      <c r="D102" s="230"/>
      <c r="E102" s="230"/>
      <c r="F102" s="231"/>
      <c r="G102" s="232"/>
      <c r="H102" s="233"/>
      <c r="I102" s="233"/>
    </row>
    <row r="103" spans="1:11" ht="101.25" customHeight="1" x14ac:dyDescent="0.3">
      <c r="A103" s="230"/>
      <c r="B103" s="230"/>
      <c r="C103" s="230"/>
      <c r="D103" s="230"/>
      <c r="E103" s="230"/>
      <c r="F103" s="231"/>
      <c r="G103" s="232"/>
      <c r="H103" s="233"/>
      <c r="I103" s="233"/>
    </row>
    <row r="104" spans="1:11" ht="18.75" x14ac:dyDescent="0.3">
      <c r="A104" s="230"/>
      <c r="B104" s="230"/>
      <c r="C104" s="230"/>
      <c r="D104" s="234"/>
      <c r="E104" s="234"/>
      <c r="F104" s="235"/>
      <c r="G104" s="236"/>
      <c r="I104" s="233"/>
    </row>
    <row r="105" spans="1:11" ht="18.75" x14ac:dyDescent="0.3">
      <c r="A105" s="230"/>
      <c r="B105" s="230"/>
      <c r="C105" s="230"/>
      <c r="D105" s="230"/>
      <c r="E105" s="230"/>
      <c r="F105" s="231"/>
      <c r="G105" s="232"/>
      <c r="H105" s="233"/>
      <c r="I105" s="233"/>
    </row>
    <row r="106" spans="1:11" ht="18.75" x14ac:dyDescent="0.3">
      <c r="A106" s="230"/>
      <c r="B106" s="230"/>
      <c r="C106" s="230"/>
      <c r="D106" s="230"/>
      <c r="E106" s="230"/>
      <c r="F106" s="231"/>
      <c r="G106" s="232"/>
      <c r="H106" s="233"/>
      <c r="I106" s="233"/>
    </row>
    <row r="107" spans="1:11" x14ac:dyDescent="0.2">
      <c r="A107" s="234"/>
      <c r="B107" s="234"/>
      <c r="C107" s="234"/>
      <c r="D107" s="234"/>
      <c r="E107" s="234"/>
      <c r="F107" s="235"/>
      <c r="G107" s="236"/>
    </row>
    <row r="108" spans="1:11" ht="18" x14ac:dyDescent="0.25">
      <c r="A108" s="234"/>
      <c r="B108" s="234"/>
      <c r="C108" s="234"/>
      <c r="D108" s="234"/>
      <c r="E108" s="234"/>
      <c r="F108" s="235"/>
      <c r="G108" s="236"/>
      <c r="H108" s="220"/>
      <c r="I108" s="220"/>
    </row>
    <row r="109" spans="1:11" x14ac:dyDescent="0.2">
      <c r="A109" s="234"/>
      <c r="B109" s="234"/>
      <c r="C109" s="234"/>
      <c r="D109" s="234"/>
      <c r="E109" s="234"/>
      <c r="F109" s="235"/>
      <c r="G109" s="236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5" orientation="landscape" r:id="rId1"/>
  <headerFooter differentFirst="1" alignWithMargins="0">
    <oddHeader xml:space="preserve">&amp;C&amp;P&amp;Rпродовження додатку 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дод3!Заголовки_для_печати</vt:lpstr>
      <vt:lpstr>дод6!Заголовки_для_печати</vt:lpstr>
      <vt:lpstr>дод7!Заголовки_для_печати</vt:lpstr>
      <vt:lpstr>дод1!Область_печати</vt:lpstr>
      <vt:lpstr>дод2!Область_печати</vt:lpstr>
      <vt:lpstr>дод3!Область_печати</vt:lpstr>
      <vt:lpstr>дод5!Область_печати</vt:lpstr>
      <vt:lpstr>дод6!Область_печати</vt:lpstr>
      <vt:lpstr>дод7!Область_печати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2021-08-18T10:06:07Z</cp:lastPrinted>
  <dcterms:created xsi:type="dcterms:W3CDTF">2004-12-22T07:46:33Z</dcterms:created>
  <dcterms:modified xsi:type="dcterms:W3CDTF">2021-08-18T11:54:45Z</dcterms:modified>
</cp:coreProperties>
</file>