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1440" yWindow="60" windowWidth="27210" windowHeight="15420"/>
  </bookViews>
  <sheets>
    <sheet name="Аркуш1" sheetId="1" r:id="rId1"/>
  </sheets>
  <definedNames>
    <definedName name="_xlnm.Print_Area" localSheetId="0">Аркуш1!$A$4:$U$52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  <c r="U25" i="1"/>
  <c r="S25" i="1"/>
  <c r="S24" i="1"/>
  <c r="N23" i="1"/>
  <c r="E23" i="1"/>
  <c r="N39" i="1" l="1"/>
  <c r="N41" i="1" l="1"/>
  <c r="N24" i="1" l="1"/>
  <c r="U17" i="1"/>
  <c r="S17" i="1"/>
  <c r="E24" i="1"/>
  <c r="N22" i="1"/>
  <c r="E22" i="1"/>
  <c r="S20" i="1"/>
  <c r="N20" i="1" s="1"/>
  <c r="E20" i="1"/>
  <c r="N19" i="1"/>
  <c r="E36" i="1" l="1"/>
  <c r="R25" i="1"/>
  <c r="R17" i="1"/>
  <c r="Q50" i="1" l="1"/>
  <c r="Q49" i="1" l="1"/>
  <c r="N36" i="1"/>
  <c r="R49" i="1" l="1"/>
  <c r="R50" i="1"/>
  <c r="N17" i="1"/>
  <c r="N35" i="1"/>
  <c r="E35" i="1"/>
  <c r="N34" i="1"/>
  <c r="E34" i="1"/>
  <c r="N15" i="1"/>
  <c r="E15" i="1"/>
  <c r="N14" i="1"/>
  <c r="E14" i="1"/>
  <c r="N13" i="1"/>
  <c r="E13" i="1"/>
  <c r="N12" i="1"/>
  <c r="E12" i="1"/>
  <c r="N16" i="1"/>
  <c r="E17" i="1"/>
  <c r="S50" i="1" l="1"/>
  <c r="S49" i="1"/>
  <c r="J50" i="1"/>
  <c r="J49" i="1"/>
  <c r="E25" i="1"/>
  <c r="N25" i="1" l="1"/>
</calcChain>
</file>

<file path=xl/connections.xml><?xml version="1.0" encoding="utf-8"?>
<connections xmlns="http://schemas.openxmlformats.org/spreadsheetml/2006/main">
  <connection id="1" keepAlive="1" name="Запит – Таблиця1" description="Підключення до запита &quot;Таблиця1&quot; у книзі." type="5" refreshedVersion="6" background="1" saveData="1">
    <dbPr connection="Provider=Microsoft.Mashup.OleDb.1;Data Source=$Workbook$;Location=Таблиця1;Extended Properties=&quot;&quot;" command="SELECT * FROM [Таблиця1]"/>
  </connection>
</connections>
</file>

<file path=xl/sharedStrings.xml><?xml version="1.0" encoding="utf-8"?>
<sst xmlns="http://schemas.openxmlformats.org/spreadsheetml/2006/main" count="178" uniqueCount="85">
  <si>
    <t>Таблиця 1</t>
  </si>
  <si>
    <t>№ з/п</t>
  </si>
  <si>
    <t xml:space="preserve">Проєкт рішення міської ради                                                                             </t>
  </si>
  <si>
    <t>всього</t>
  </si>
  <si>
    <t>Таблиця 2</t>
  </si>
  <si>
    <t>Найменування завдання, заходу</t>
  </si>
  <si>
    <t>Значення показників</t>
  </si>
  <si>
    <t>шт.</t>
  </si>
  <si>
    <t>Виконавець</t>
  </si>
  <si>
    <t>Орієнтовна вартість заходу, тис.грн.</t>
  </si>
  <si>
    <t>Строки впровадження</t>
  </si>
  <si>
    <t>Найменування заходу</t>
  </si>
  <si>
    <t>Найменування показників виконання завдання</t>
  </si>
  <si>
    <t>Одиниця виміру</t>
  </si>
  <si>
    <t xml:space="preserve">Всього  </t>
  </si>
  <si>
    <t>в тому числі за роками</t>
  </si>
  <si>
    <t>Обсяг ресурсів, всього, в тому числі</t>
  </si>
  <si>
    <t>Таблиця 3</t>
  </si>
  <si>
    <t xml:space="preserve">Проєкт рішення міської ради     </t>
  </si>
  <si>
    <t>рішення міської ради від від 15.12.2020 №41, зі змінами</t>
  </si>
  <si>
    <t>Очікувані результати виконання Комплексної програми благоустрою та розвитку комунального господарства Вараської міської територіальної громади на 2021-2025 роки</t>
  </si>
  <si>
    <t>Завдання, заходи та строки виконання Комплексної програми благоустрою та розвитку комунального господарства Вараської міської територіальної громади на 2021-2025 роки</t>
  </si>
  <si>
    <t xml:space="preserve">Інші бюджетні кошти </t>
  </si>
  <si>
    <t>Кошти не бюджетних джерел</t>
  </si>
  <si>
    <t>Бюджет Вараської міської територіальної громади</t>
  </si>
  <si>
    <t>Інші бюджетні кошти</t>
  </si>
  <si>
    <t>Обсяг коштів, які пропонується залучити на викоонання програми</t>
  </si>
  <si>
    <t>Етапи виконання Програми, роки</t>
  </si>
  <si>
    <t>Усього витрат на виконання програми, (тис. грн)</t>
  </si>
  <si>
    <t xml:space="preserve">Порівняльна таблиця до проєкту рішення Вараської міської ради </t>
  </si>
  <si>
    <t>Відсутній захід</t>
  </si>
  <si>
    <t>1.11</t>
  </si>
  <si>
    <t>Ліквідація небезпечних видів рослин на території Вараської міської територіальної громади</t>
  </si>
  <si>
    <t>1. Благоустрій територій</t>
  </si>
  <si>
    <t>Всього по Програмі</t>
  </si>
  <si>
    <t>2021-2025</t>
  </si>
  <si>
    <t>Кількість послуг</t>
  </si>
  <si>
    <t>Всього по розділу</t>
  </si>
  <si>
    <t>Вищезазначені зміни також вносяться в розділ 5. Напрямки діяльності та заходи Комплексної програми благоустрою та розвитку комунального господарства Вараської міської територіальної громади на 2021-2025 роки</t>
  </si>
  <si>
    <t>Кількість</t>
  </si>
  <si>
    <t>Ресурсне забезпечення Комплексної програми благоустрою та розвитку комунального господарства Вараської міської територіальної громади на 2021-2025 роки</t>
  </si>
  <si>
    <t>Про внесення змін до Комплексної програми благоустрою та розвитку комунального господарства Вараської міської територіальної громади на 2021-2025 роки № 4300-ПР-8</t>
  </si>
  <si>
    <t>1.1</t>
  </si>
  <si>
    <t>Витрати на електроенергію для вуличного освітлення</t>
  </si>
  <si>
    <t>КП "Благоустрій" ВМР</t>
  </si>
  <si>
    <t>1.3</t>
  </si>
  <si>
    <t>Утримання озеленення територій та об'єктів благоустрою (в т. ч. організація суспільно-кориcних робіт)</t>
  </si>
  <si>
    <t>КП "Благоустрій" ВМР, ДКТМС ВК ВМР,
КП "УК "ЖКС" ВМР,
КНП ВМР "ВБЛ"</t>
  </si>
  <si>
    <t>КП "Благоустрій" ВМР, 
ДКТМС ВК ВМР,
КП "УК "ЖКС" ВМР,
КНП ВМР "ВБЛ"</t>
  </si>
  <si>
    <t>1.4</t>
  </si>
  <si>
    <t>Утримання доріг</t>
  </si>
  <si>
    <t>1.5</t>
  </si>
  <si>
    <t>Облаштування та утримання кладовищ</t>
  </si>
  <si>
    <t>тис.кВт.год</t>
  </si>
  <si>
    <t>Площа</t>
  </si>
  <si>
    <t>га</t>
  </si>
  <si>
    <t>Надгробки</t>
  </si>
  <si>
    <t>У зв’язку з визначенням меж та розмірів кладовищ, враховуючи розробку проектів землеустрою на кладовища Вараської МТГ</t>
  </si>
  <si>
    <t>Влаштування надгробків на Алеї Героїв (кладовище с. Стара Рафалівка) для гідного вшанування пам’яті захисників України, які ціною власного життя боронили незалежність, суверенітет та територіальну цілісність України</t>
  </si>
  <si>
    <r>
      <t xml:space="preserve">З метою забезпечення належного утримання озеленення території Вараської МТГ та об’єктів благоустрою </t>
    </r>
    <r>
      <rPr>
        <b/>
        <sz val="11"/>
        <color theme="1"/>
        <rFont val="Times New Roman"/>
        <family val="1"/>
        <charset val="204"/>
      </rPr>
      <t>(+6133,876 тис.грн)</t>
    </r>
  </si>
  <si>
    <r>
      <t xml:space="preserve">З метою належного забезпечення утримання кладовищ, в т. ч. на облаштування кладовищ, а саме влаштування надгробків 30 шт. </t>
    </r>
    <r>
      <rPr>
        <b/>
        <sz val="11"/>
        <color theme="1"/>
        <rFont val="Times New Roman"/>
        <family val="1"/>
        <charset val="204"/>
      </rPr>
      <t>(+3161,328 тис.грн)</t>
    </r>
  </si>
  <si>
    <r>
      <t xml:space="preserve">З метою боротьби та запобігання стрімкого поширення борщівника Сосновського. Борщівник Сосновського - небезпечна, отруйна і дикоросла багаторічна рослина, яка завдяки потужній наземній масі, витісняє місцеві види не лише трав’яних, а й деревних порід з території і не дає їм розвиватись. Особливістю рослини є те, що зелена маса борщівника Сосновського містить фурокумарин, що спричиняє опіки, викликає дерматити, особливо при попаданні на місце опіку сонячних променів. </t>
    </r>
    <r>
      <rPr>
        <b/>
        <sz val="11"/>
        <rFont val="Times New Roman"/>
        <family val="1"/>
        <charset val="204"/>
      </rPr>
      <t>(+100,000 тис.грн)</t>
    </r>
  </si>
  <si>
    <r>
      <t xml:space="preserve">У зв'язку зі здорожчанням вартості електроенергії, враховуючи К-1,125. 800000 кВт*10,85361=8682,888 тис.грн </t>
    </r>
    <r>
      <rPr>
        <b/>
        <sz val="11"/>
        <rFont val="Times New Roman"/>
        <family val="1"/>
        <charset val="204"/>
      </rPr>
      <t>(+4610,028 тис.грн)</t>
    </r>
  </si>
  <si>
    <t>6. Підтримка розвитку комунальних підприємств</t>
  </si>
  <si>
    <t>6.1</t>
  </si>
  <si>
    <t>Впровадження сучасних технологій (придбання спецтехніки, спецобладнання і т. д.) з внесенням в статутний капітал</t>
  </si>
  <si>
    <t>КП «Благоустрій» ВМР, КП «УК «ЖКС» ВМР, КП «ВТВК» ВМР</t>
  </si>
  <si>
    <t>3. Поводження з відходами</t>
  </si>
  <si>
    <t>3.5</t>
  </si>
  <si>
    <t>Всього за розділу</t>
  </si>
  <si>
    <r>
      <rPr>
        <b/>
        <sz val="11"/>
        <rFont val="Times New Roman"/>
        <family val="1"/>
        <charset val="204"/>
      </rPr>
      <t>КП «Благоустрій» ВМР потребує:</t>
    </r>
    <r>
      <rPr>
        <sz val="11"/>
        <rFont val="Times New Roman"/>
        <family val="1"/>
        <charset val="204"/>
      </rPr>
      <t xml:space="preserve">
катка дорожнього (1 шт.) –  2 800,000 тис. грн;
автогрейдера (1 шт.) – 6 500,000 тис. грн;
тракторів (3 шт.) – 2 160,000 тис. грн;
відвалів (3 шт.) – 195,000 тис. грн;
щіток комунальних дорожніх (3 шт.) – 255,000 тис. грн;
тракторних причепів (3 шт.) – 909,600 тис. грн.
</t>
    </r>
    <r>
      <rPr>
        <b/>
        <sz val="11"/>
        <rFont val="Times New Roman"/>
        <family val="1"/>
        <charset val="204"/>
      </rPr>
      <t>КП «ВТВК» ВМР потребує:</t>
    </r>
    <r>
      <rPr>
        <sz val="11"/>
        <rFont val="Times New Roman"/>
        <family val="1"/>
        <charset val="204"/>
      </rPr>
      <t xml:space="preserve">
автокрана (1 шт.) – 9 102,000 тис. грн;
сміттєвозів (2 шт.) – 9 940,000 тис. грн;
міні-навантажувача (1 шт.) – 2 984,000 тис. грн.
</t>
    </r>
    <r>
      <rPr>
        <b/>
        <sz val="11"/>
        <rFont val="Times New Roman"/>
        <family val="1"/>
        <charset val="204"/>
      </rPr>
      <t>КП «УК «ЖКС» ВМР потребує:</t>
    </r>
    <r>
      <rPr>
        <sz val="11"/>
        <rFont val="Times New Roman"/>
        <family val="1"/>
        <charset val="204"/>
      </rPr>
      <t xml:space="preserve">
сміттєвозів (3 шт.) - 16 780,000 тис. грн.
</t>
    </r>
    <r>
      <rPr>
        <b/>
        <sz val="11"/>
        <rFont val="Times New Roman"/>
        <family val="1"/>
        <charset val="204"/>
      </rPr>
      <t>КП «МЕМ» потребує:</t>
    </r>
    <r>
      <rPr>
        <sz val="11"/>
        <rFont val="Times New Roman"/>
        <family val="1"/>
        <charset val="204"/>
      </rPr>
      <t xml:space="preserve">
аварійної майстерні (1 шт.) - 3 560,700 тис. грн </t>
    </r>
    <r>
      <rPr>
        <b/>
        <sz val="11"/>
        <rFont val="Times New Roman"/>
        <family val="1"/>
        <charset val="204"/>
      </rPr>
      <t xml:space="preserve"> (+43676,3 тис.грн)</t>
    </r>
  </si>
  <si>
    <r>
      <t xml:space="preserve">В рамках заходу планується виконання робіт з впорядкування засмічених територій, приведення їх до належного стану </t>
    </r>
    <r>
      <rPr>
        <b/>
        <sz val="11"/>
        <rFont val="Times New Roman"/>
        <family val="1"/>
        <charset val="204"/>
      </rPr>
      <t>(+240,000 тис.грн)</t>
    </r>
  </si>
  <si>
    <t>Ліквідація несанкціонованих сміттєзвалищ у Вараській міській територіальній громаді</t>
  </si>
  <si>
    <t>каток дорожній (1 шт.) 
автогрейдер (1 шт.) 
трактор (3 шт.) 
відвал (3 шт.) 
щітка комунальна дорожня (3 шт.) 
тракторний причеп (3 шт.) 
автокран (1 шт.) 
сміттєвоз (5 шт.) 
міні-навантажувач (1 шт.) 
аварійна майстерня (1 шт.)</t>
  </si>
  <si>
    <t>6.5</t>
  </si>
  <si>
    <t>Надання безповоротної фінансової підтримки комунальним підприємствам Вараської міської ради</t>
  </si>
  <si>
    <t>КП "МЕМ"</t>
  </si>
  <si>
    <r>
      <t>2024</t>
    </r>
    <r>
      <rPr>
        <sz val="10"/>
        <color rgb="FFFF0000"/>
        <rFont val="Times New Roman"/>
        <family val="1"/>
        <charset val="204"/>
      </rPr>
      <t>-2025</t>
    </r>
  </si>
  <si>
    <t>Всього додається 74843,205 тис.грн</t>
  </si>
  <si>
    <t>Кількість підприємств</t>
  </si>
  <si>
    <t>Для забезпечення стабільної роботи електричних мереж міста, які обслуговує КП «МЕМ», зниження ризиків тривалих відключень електропостачання об’єктів критичної інфраструктури та населення</t>
  </si>
  <si>
    <t>Департамент ЖКГМБ ВК ВМР, КП «Благоустрій» ВМР</t>
  </si>
  <si>
    <r>
      <t xml:space="preserve">КП «Благоустрій» ВМР, КП «УК «ЖКС» ВМР, КП «ВТВК» ВМР, </t>
    </r>
    <r>
      <rPr>
        <sz val="10"/>
        <color rgb="FFFF0000"/>
        <rFont val="Times New Roman"/>
        <family val="1"/>
        <charset val="204"/>
      </rPr>
      <t>КП "МЕМ"</t>
    </r>
  </si>
  <si>
    <r>
      <t xml:space="preserve">З метою забезпечення належного утримання доріг, тротуарів та пішохідних доріжок Вараської МТГ </t>
    </r>
    <r>
      <rPr>
        <b/>
        <sz val="11"/>
        <rFont val="Times New Roman"/>
        <family val="1"/>
        <charset val="204"/>
      </rPr>
      <t>(+11645,624 тис.грн)</t>
    </r>
  </si>
  <si>
    <r>
      <t xml:space="preserve">В пунктах 9, 9.1  паспорту Програми загальний обсяг фінансових ресурсів, необхідних для реалізації програми замінити на </t>
    </r>
    <r>
      <rPr>
        <sz val="12"/>
        <color rgb="FFFF0000"/>
        <rFont val="Times New Roman"/>
        <family val="1"/>
        <charset val="204"/>
      </rPr>
      <t>772 521,036</t>
    </r>
    <r>
      <rPr>
        <sz val="12"/>
        <rFont val="Times New Roman"/>
        <family val="1"/>
        <charset val="204"/>
      </rPr>
      <t xml:space="preserve"> тис. грн, в т.ч., на 2025 рік змінити на</t>
    </r>
    <r>
      <rPr>
        <sz val="12"/>
        <color rgb="FFFF0000"/>
        <rFont val="Times New Roman"/>
        <family val="1"/>
        <charset val="204"/>
      </rPr>
      <t xml:space="preserve"> 200 998,702</t>
    </r>
    <r>
      <rPr>
        <sz val="12"/>
        <rFont val="Times New Roman"/>
        <family val="1"/>
        <charset val="204"/>
      </rPr>
      <t xml:space="preserve"> тис. грн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</si>
</sst>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0.000"/>
    <numFmt numFmtId="166" formatCode="_-* #,##0.000_-;\-* #,##0.000_-;_-* &quot;-&quot;??_-;_-@_-"/>
    <numFmt numFmtId="167" formatCode="#,##0.000"/>
    <numFmt numFmtId="168" formatCode="_-* #,##0.000\ _₴_-;\-* #,##0.000\ _₴_-;_-* &quot;-&quot;???\ _₴_-;_-@_-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70C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i/>
      <sz val="11"/>
      <color theme="0"/>
      <name val="Times New Roman"/>
      <family val="1"/>
      <charset val="204"/>
    </font>
    <font>
      <b/>
      <i/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164" fontId="23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4" fontId="0" fillId="0" borderId="0" xfId="0" applyNumberFormat="1"/>
    <xf numFmtId="4" fontId="12" fillId="0" borderId="0" xfId="0" applyNumberFormat="1" applyFont="1" applyAlignment="1">
      <alignment vertical="center"/>
    </xf>
    <xf numFmtId="4" fontId="10" fillId="0" borderId="0" xfId="0" applyNumberFormat="1" applyFont="1"/>
    <xf numFmtId="0" fontId="10" fillId="0" borderId="0" xfId="0" applyFont="1"/>
    <xf numFmtId="0" fontId="6" fillId="0" borderId="3" xfId="0" applyFont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165" fontId="15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8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49" fontId="10" fillId="0" borderId="6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9" fillId="0" borderId="2" xfId="0" applyNumberFormat="1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5" fontId="19" fillId="0" borderId="2" xfId="0" applyNumberFormat="1" applyFont="1" applyFill="1" applyBorder="1" applyAlignment="1">
      <alignment horizontal="center" vertical="center"/>
    </xf>
    <xf numFmtId="165" fontId="19" fillId="0" borderId="3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165" fontId="19" fillId="0" borderId="14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left"/>
    </xf>
    <xf numFmtId="165" fontId="3" fillId="0" borderId="2" xfId="0" applyNumberFormat="1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165" fontId="15" fillId="0" borderId="16" xfId="0" applyNumberFormat="1" applyFont="1" applyFill="1" applyBorder="1" applyAlignment="1">
      <alignment horizontal="center" wrapText="1"/>
    </xf>
    <xf numFmtId="165" fontId="19" fillId="0" borderId="2" xfId="0" applyNumberFormat="1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165" fontId="18" fillId="0" borderId="2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21" fillId="0" borderId="0" xfId="0" applyNumberFormat="1" applyFont="1" applyFill="1" applyBorder="1" applyAlignment="1">
      <alignment horizontal="left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 wrapText="1"/>
    </xf>
    <xf numFmtId="1" fontId="15" fillId="0" borderId="3" xfId="0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 wrapText="1"/>
    </xf>
    <xf numFmtId="165" fontId="19" fillId="0" borderId="1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165" fontId="18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165" fontId="6" fillId="0" borderId="2" xfId="0" applyNumberFormat="1" applyFont="1" applyBorder="1" applyAlignment="1">
      <alignment horizontal="center" vertical="center"/>
    </xf>
    <xf numFmtId="165" fontId="18" fillId="0" borderId="9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165" fontId="18" fillId="0" borderId="2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26" fillId="0" borderId="0" xfId="0" applyFont="1"/>
    <xf numFmtId="0" fontId="15" fillId="0" borderId="31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165" fontId="19" fillId="0" borderId="3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24" fillId="0" borderId="0" xfId="0" applyFont="1"/>
    <xf numFmtId="0" fontId="27" fillId="0" borderId="0" xfId="0" applyFont="1" applyFill="1" applyAlignment="1">
      <alignment wrapText="1"/>
    </xf>
    <xf numFmtId="0" fontId="27" fillId="0" borderId="0" xfId="0" applyFont="1" applyAlignment="1">
      <alignment wrapText="1"/>
    </xf>
    <xf numFmtId="49" fontId="6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wrapText="1"/>
    </xf>
    <xf numFmtId="165" fontId="9" fillId="0" borderId="4" xfId="0" applyNumberFormat="1" applyFont="1" applyBorder="1" applyAlignment="1">
      <alignment horizontal="center" vertical="center"/>
    </xf>
    <xf numFmtId="165" fontId="9" fillId="0" borderId="33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3" fillId="0" borderId="3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6" fillId="0" borderId="3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33" xfId="0" applyFont="1" applyFill="1" applyBorder="1" applyAlignment="1">
      <alignment vertical="center" wrapText="1"/>
    </xf>
    <xf numFmtId="166" fontId="28" fillId="0" borderId="0" xfId="2" applyNumberFormat="1" applyFont="1" applyAlignment="1">
      <alignment horizontal="left"/>
    </xf>
    <xf numFmtId="166" fontId="28" fillId="0" borderId="0" xfId="2" applyNumberFormat="1" applyFont="1" applyFill="1" applyBorder="1" applyAlignment="1">
      <alignment horizontal="left" wrapText="1"/>
    </xf>
    <xf numFmtId="166" fontId="29" fillId="0" borderId="0" xfId="0" applyNumberFormat="1" applyFont="1"/>
    <xf numFmtId="166" fontId="28" fillId="0" borderId="0" xfId="2" applyNumberFormat="1" applyFont="1" applyAlignment="1">
      <alignment horizontal="left" wrapText="1"/>
    </xf>
    <xf numFmtId="168" fontId="30" fillId="0" borderId="0" xfId="0" applyNumberFormat="1" applyFont="1"/>
    <xf numFmtId="49" fontId="13" fillId="0" borderId="0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66" fontId="28" fillId="0" borderId="0" xfId="2" applyNumberFormat="1" applyFont="1" applyAlignment="1">
      <alignment horizontal="left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49" fontId="9" fillId="0" borderId="19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27" xfId="0" applyNumberFormat="1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4" fontId="4" fillId="0" borderId="0" xfId="0" applyNumberFormat="1" applyFont="1" applyBorder="1" applyAlignment="1">
      <alignment horizontal="left" wrapText="1"/>
    </xf>
    <xf numFmtId="4" fontId="13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4" fontId="9" fillId="0" borderId="19" xfId="0" applyNumberFormat="1" applyFont="1" applyBorder="1" applyAlignment="1">
      <alignment horizontal="left"/>
    </xf>
    <xf numFmtId="4" fontId="9" fillId="0" borderId="11" xfId="0" applyNumberFormat="1" applyFont="1" applyBorder="1" applyAlignment="1">
      <alignment horizontal="left"/>
    </xf>
    <xf numFmtId="4" fontId="9" fillId="0" borderId="27" xfId="0" applyNumberFormat="1" applyFont="1" applyBorder="1" applyAlignment="1">
      <alignment horizontal="left"/>
    </xf>
    <xf numFmtId="49" fontId="9" fillId="0" borderId="28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left" vertical="center"/>
    </xf>
    <xf numFmtId="49" fontId="9" fillId="0" borderId="29" xfId="0" applyNumberFormat="1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abSelected="1" topLeftCell="F1" zoomScale="84" zoomScaleNormal="84" workbookViewId="0">
      <selection activeCell="A3" sqref="A3:S3"/>
    </sheetView>
  </sheetViews>
  <sheetFormatPr defaultRowHeight="15" x14ac:dyDescent="0.25"/>
  <cols>
    <col min="1" max="1" width="6.42578125" customWidth="1"/>
    <col min="2" max="2" width="20.5703125" customWidth="1"/>
    <col min="3" max="3" width="13.5703125" customWidth="1"/>
    <col min="4" max="4" width="16" customWidth="1"/>
    <col min="5" max="5" width="14.85546875" customWidth="1"/>
    <col min="6" max="7" width="12.28515625" customWidth="1"/>
    <col min="8" max="8" width="12.28515625" style="5" customWidth="1"/>
    <col min="9" max="9" width="12.28515625" customWidth="1"/>
    <col min="10" max="10" width="13.28515625" customWidth="1"/>
    <col min="11" max="11" width="20.42578125" customWidth="1"/>
    <col min="12" max="12" width="12.7109375" customWidth="1"/>
    <col min="13" max="13" width="16" customWidth="1"/>
    <col min="14" max="14" width="16.7109375" customWidth="1"/>
    <col min="15" max="15" width="18.85546875" customWidth="1"/>
    <col min="16" max="16" width="15.140625" customWidth="1"/>
    <col min="17" max="19" width="13.28515625" customWidth="1"/>
    <col min="20" max="20" width="68.42578125" style="17" customWidth="1"/>
    <col min="21" max="21" width="17.5703125" style="113" customWidth="1"/>
  </cols>
  <sheetData>
    <row r="1" spans="1:22" ht="22.5" customHeight="1" x14ac:dyDescent="0.25">
      <c r="A1" s="204" t="s">
        <v>29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</row>
    <row r="2" spans="1:22" ht="51.75" customHeight="1" x14ac:dyDescent="0.25">
      <c r="A2" s="221" t="s">
        <v>41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2" ht="50.25" customHeight="1" x14ac:dyDescent="0.25">
      <c r="A3" s="223" t="s">
        <v>84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</row>
    <row r="4" spans="1:22" ht="36" customHeight="1" x14ac:dyDescent="0.3">
      <c r="A4" s="225" t="s">
        <v>21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</row>
    <row r="5" spans="1:22" ht="59.25" hidden="1" customHeight="1" thickBot="1" x14ac:dyDescent="0.3">
      <c r="A5" s="1"/>
      <c r="B5" s="1"/>
      <c r="C5" s="1"/>
      <c r="D5" s="1"/>
      <c r="E5" s="1"/>
      <c r="F5" s="1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2"/>
    </row>
    <row r="6" spans="1:22" ht="20.100000000000001" customHeight="1" thickBot="1" x14ac:dyDescent="0.3">
      <c r="A6" s="1"/>
      <c r="B6" s="1"/>
      <c r="C6" s="1"/>
      <c r="D6" s="1"/>
      <c r="E6" s="1"/>
      <c r="F6" s="1"/>
      <c r="G6" s="1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3" t="s">
        <v>0</v>
      </c>
    </row>
    <row r="7" spans="1:22" ht="20.100000000000001" customHeight="1" x14ac:dyDescent="0.25">
      <c r="A7" s="205" t="s">
        <v>1</v>
      </c>
      <c r="B7" s="208" t="s">
        <v>11</v>
      </c>
      <c r="C7" s="208" t="s">
        <v>10</v>
      </c>
      <c r="D7" s="208" t="s">
        <v>8</v>
      </c>
      <c r="E7" s="208" t="s">
        <v>9</v>
      </c>
      <c r="F7" s="208"/>
      <c r="G7" s="211"/>
      <c r="H7" s="211"/>
      <c r="I7" s="211"/>
      <c r="J7" s="214"/>
      <c r="K7" s="205" t="s">
        <v>11</v>
      </c>
      <c r="L7" s="208" t="s">
        <v>10</v>
      </c>
      <c r="M7" s="208" t="s">
        <v>8</v>
      </c>
      <c r="N7" s="210" t="s">
        <v>9</v>
      </c>
      <c r="O7" s="210"/>
      <c r="P7" s="211"/>
      <c r="Q7" s="211"/>
      <c r="R7" s="211"/>
      <c r="S7" s="212"/>
      <c r="T7" s="18"/>
    </row>
    <row r="8" spans="1:22" ht="0.75" customHeight="1" x14ac:dyDescent="0.25">
      <c r="A8" s="206"/>
      <c r="B8" s="209"/>
      <c r="C8" s="219"/>
      <c r="D8" s="219"/>
      <c r="E8" s="209"/>
      <c r="F8" s="209"/>
      <c r="G8" s="209"/>
      <c r="H8" s="209"/>
      <c r="I8" s="209"/>
      <c r="J8" s="215"/>
      <c r="K8" s="207"/>
      <c r="L8" s="219"/>
      <c r="M8" s="209"/>
      <c r="N8" s="209"/>
      <c r="O8" s="209"/>
      <c r="P8" s="209"/>
      <c r="Q8" s="209"/>
      <c r="R8" s="209"/>
      <c r="S8" s="213"/>
      <c r="T8" s="18"/>
    </row>
    <row r="9" spans="1:22" ht="20.100000000000001" customHeight="1" x14ac:dyDescent="0.25">
      <c r="A9" s="206"/>
      <c r="B9" s="209"/>
      <c r="C9" s="219"/>
      <c r="D9" s="219"/>
      <c r="E9" s="216" t="s">
        <v>19</v>
      </c>
      <c r="F9" s="216"/>
      <c r="G9" s="217"/>
      <c r="H9" s="217"/>
      <c r="I9" s="217"/>
      <c r="J9" s="218"/>
      <c r="K9" s="207"/>
      <c r="L9" s="219"/>
      <c r="M9" s="209"/>
      <c r="N9" s="219" t="s">
        <v>2</v>
      </c>
      <c r="O9" s="219"/>
      <c r="P9" s="217"/>
      <c r="Q9" s="217"/>
      <c r="R9" s="217"/>
      <c r="S9" s="220"/>
      <c r="T9" s="18"/>
      <c r="V9" s="101"/>
    </row>
    <row r="10" spans="1:22" ht="15" customHeight="1" x14ac:dyDescent="0.25">
      <c r="A10" s="206"/>
      <c r="B10" s="209"/>
      <c r="C10" s="219"/>
      <c r="D10" s="219"/>
      <c r="E10" s="33" t="s">
        <v>3</v>
      </c>
      <c r="F10" s="33">
        <v>2021</v>
      </c>
      <c r="G10" s="33">
        <v>2022</v>
      </c>
      <c r="H10" s="33">
        <v>2023</v>
      </c>
      <c r="I10" s="33">
        <v>2024</v>
      </c>
      <c r="J10" s="117">
        <v>2025</v>
      </c>
      <c r="K10" s="207"/>
      <c r="L10" s="219"/>
      <c r="M10" s="209"/>
      <c r="N10" s="82" t="s">
        <v>3</v>
      </c>
      <c r="O10" s="82">
        <v>2021</v>
      </c>
      <c r="P10" s="82">
        <v>2022</v>
      </c>
      <c r="Q10" s="82">
        <v>2023</v>
      </c>
      <c r="R10" s="82">
        <v>2024</v>
      </c>
      <c r="S10" s="11">
        <v>2025</v>
      </c>
      <c r="T10" s="124"/>
      <c r="V10" s="101"/>
    </row>
    <row r="11" spans="1:22" ht="15" customHeight="1" x14ac:dyDescent="0.25">
      <c r="A11" s="226" t="s">
        <v>33</v>
      </c>
      <c r="B11" s="227"/>
      <c r="C11" s="227"/>
      <c r="D11" s="227"/>
      <c r="E11" s="227"/>
      <c r="F11" s="227"/>
      <c r="G11" s="227"/>
      <c r="H11" s="227"/>
      <c r="I11" s="227"/>
      <c r="J11" s="228"/>
      <c r="K11" s="182" t="s">
        <v>33</v>
      </c>
      <c r="L11" s="183"/>
      <c r="M11" s="183"/>
      <c r="N11" s="183"/>
      <c r="O11" s="183"/>
      <c r="P11" s="183"/>
      <c r="Q11" s="183"/>
      <c r="R11" s="183"/>
      <c r="S11" s="184"/>
      <c r="T11" s="124"/>
      <c r="V11" s="101"/>
    </row>
    <row r="12" spans="1:22" ht="42.75" customHeight="1" x14ac:dyDescent="0.25">
      <c r="A12" s="43" t="s">
        <v>42</v>
      </c>
      <c r="B12" s="44" t="s">
        <v>43</v>
      </c>
      <c r="C12" s="45" t="s">
        <v>35</v>
      </c>
      <c r="D12" s="45" t="s">
        <v>44</v>
      </c>
      <c r="E12" s="46">
        <f>SUM(F12:J12)</f>
        <v>24045.327000000001</v>
      </c>
      <c r="F12" s="45">
        <v>3337.9920000000002</v>
      </c>
      <c r="G12" s="45">
        <v>4982.6180000000004</v>
      </c>
      <c r="H12" s="45">
        <v>4894.357</v>
      </c>
      <c r="I12" s="48">
        <v>6757.5</v>
      </c>
      <c r="J12" s="118">
        <v>4072.86</v>
      </c>
      <c r="K12" s="126" t="s">
        <v>43</v>
      </c>
      <c r="L12" s="45" t="s">
        <v>35</v>
      </c>
      <c r="M12" s="45" t="s">
        <v>44</v>
      </c>
      <c r="N12" s="60">
        <f t="shared" ref="N12:N15" si="0">SUM(O12:S12)</f>
        <v>28655.355000000003</v>
      </c>
      <c r="O12" s="45">
        <v>3337.9920000000002</v>
      </c>
      <c r="P12" s="45">
        <v>4982.6180000000004</v>
      </c>
      <c r="Q12" s="45">
        <v>4894.357</v>
      </c>
      <c r="R12" s="59">
        <v>6757.5</v>
      </c>
      <c r="S12" s="61">
        <v>8682.8880000000008</v>
      </c>
      <c r="T12" s="124" t="s">
        <v>62</v>
      </c>
      <c r="U12" s="136">
        <v>4610.0280000000002</v>
      </c>
      <c r="V12" s="101"/>
    </row>
    <row r="13" spans="1:22" ht="77.25" customHeight="1" x14ac:dyDescent="0.25">
      <c r="A13" s="43" t="s">
        <v>45</v>
      </c>
      <c r="B13" s="44" t="s">
        <v>46</v>
      </c>
      <c r="C13" s="45" t="s">
        <v>35</v>
      </c>
      <c r="D13" s="45" t="s">
        <v>47</v>
      </c>
      <c r="E13" s="47">
        <f>SUM(F13:J13)</f>
        <v>57037.170999999995</v>
      </c>
      <c r="F13" s="48">
        <v>6385.2539999999999</v>
      </c>
      <c r="G13" s="48">
        <v>9212.7430000000004</v>
      </c>
      <c r="H13" s="48">
        <v>12313.065000000001</v>
      </c>
      <c r="I13" s="48">
        <v>17836.758999999998</v>
      </c>
      <c r="J13" s="118">
        <v>11289.35</v>
      </c>
      <c r="K13" s="126" t="s">
        <v>46</v>
      </c>
      <c r="L13" s="45" t="s">
        <v>35</v>
      </c>
      <c r="M13" s="45" t="s">
        <v>48</v>
      </c>
      <c r="N13" s="62">
        <f t="shared" si="0"/>
        <v>63171.046999999991</v>
      </c>
      <c r="O13" s="48">
        <v>6385.2539999999999</v>
      </c>
      <c r="P13" s="48">
        <v>9212.7430000000004</v>
      </c>
      <c r="Q13" s="48">
        <v>12313.065000000001</v>
      </c>
      <c r="R13" s="48">
        <v>17836.758999999998</v>
      </c>
      <c r="S13" s="61">
        <v>17423.225999999999</v>
      </c>
      <c r="T13" s="40" t="s">
        <v>59</v>
      </c>
      <c r="U13" s="137">
        <v>6133.8760000000002</v>
      </c>
      <c r="V13" s="101"/>
    </row>
    <row r="14" spans="1:22" ht="30.75" customHeight="1" x14ac:dyDescent="0.25">
      <c r="A14" s="43" t="s">
        <v>49</v>
      </c>
      <c r="B14" s="44" t="s">
        <v>50</v>
      </c>
      <c r="C14" s="45" t="s">
        <v>35</v>
      </c>
      <c r="D14" s="45" t="s">
        <v>44</v>
      </c>
      <c r="E14" s="46">
        <f>SUM(F14:J14)</f>
        <v>182271.872</v>
      </c>
      <c r="F14" s="45">
        <v>25213.501</v>
      </c>
      <c r="G14" s="45">
        <v>32307.120999999999</v>
      </c>
      <c r="H14" s="45">
        <v>40607.752</v>
      </c>
      <c r="I14" s="45">
        <v>44064.127999999997</v>
      </c>
      <c r="J14" s="118">
        <v>40079.370000000003</v>
      </c>
      <c r="K14" s="126" t="s">
        <v>50</v>
      </c>
      <c r="L14" s="45" t="s">
        <v>35</v>
      </c>
      <c r="M14" s="45" t="s">
        <v>44</v>
      </c>
      <c r="N14" s="63">
        <f t="shared" si="0"/>
        <v>193917.49600000001</v>
      </c>
      <c r="O14" s="45">
        <v>25213.501</v>
      </c>
      <c r="P14" s="45">
        <v>32307.120999999999</v>
      </c>
      <c r="Q14" s="45">
        <v>40607.752</v>
      </c>
      <c r="R14" s="45">
        <v>44064.127999999997</v>
      </c>
      <c r="S14" s="61">
        <v>51724.993999999999</v>
      </c>
      <c r="T14" s="124" t="s">
        <v>83</v>
      </c>
      <c r="U14" s="136">
        <v>11645.624</v>
      </c>
      <c r="V14" s="101"/>
    </row>
    <row r="15" spans="1:22" ht="45.75" customHeight="1" x14ac:dyDescent="0.25">
      <c r="A15" s="43" t="s">
        <v>51</v>
      </c>
      <c r="B15" s="44" t="s">
        <v>52</v>
      </c>
      <c r="C15" s="45" t="s">
        <v>35</v>
      </c>
      <c r="D15" s="45" t="s">
        <v>44</v>
      </c>
      <c r="E15" s="47">
        <f>SUM(F15:J15)</f>
        <v>6443.5529999999999</v>
      </c>
      <c r="F15" s="48">
        <v>330</v>
      </c>
      <c r="G15" s="48">
        <v>435</v>
      </c>
      <c r="H15" s="45">
        <v>2709.3719999999998</v>
      </c>
      <c r="I15" s="45">
        <v>2339.181</v>
      </c>
      <c r="J15" s="118">
        <v>630</v>
      </c>
      <c r="K15" s="126" t="s">
        <v>52</v>
      </c>
      <c r="L15" s="45" t="s">
        <v>35</v>
      </c>
      <c r="M15" s="45" t="s">
        <v>44</v>
      </c>
      <c r="N15" s="62">
        <f t="shared" si="0"/>
        <v>9604.8809999999994</v>
      </c>
      <c r="O15" s="48">
        <v>330</v>
      </c>
      <c r="P15" s="48">
        <v>435</v>
      </c>
      <c r="Q15" s="45">
        <v>2709.3719999999998</v>
      </c>
      <c r="R15" s="45">
        <v>2339.181</v>
      </c>
      <c r="S15" s="61">
        <v>3791.328</v>
      </c>
      <c r="T15" s="125" t="s">
        <v>60</v>
      </c>
      <c r="U15" s="136">
        <v>3161.328</v>
      </c>
      <c r="V15" s="101"/>
    </row>
    <row r="16" spans="1:22" ht="121.5" customHeight="1" x14ac:dyDescent="0.25">
      <c r="A16" s="29" t="s">
        <v>31</v>
      </c>
      <c r="B16" s="148" t="s">
        <v>30</v>
      </c>
      <c r="C16" s="149"/>
      <c r="D16" s="149"/>
      <c r="E16" s="149"/>
      <c r="F16" s="149"/>
      <c r="G16" s="149"/>
      <c r="H16" s="149"/>
      <c r="I16" s="149"/>
      <c r="J16" s="149"/>
      <c r="K16" s="31" t="s">
        <v>32</v>
      </c>
      <c r="L16" s="30">
        <v>2025</v>
      </c>
      <c r="M16" s="30" t="s">
        <v>44</v>
      </c>
      <c r="N16" s="27">
        <f>SUM(O16:S16)</f>
        <v>100</v>
      </c>
      <c r="O16" s="14">
        <v>0</v>
      </c>
      <c r="P16" s="14">
        <v>0</v>
      </c>
      <c r="Q16" s="14">
        <v>0</v>
      </c>
      <c r="R16" s="14">
        <v>0</v>
      </c>
      <c r="S16" s="32">
        <v>100</v>
      </c>
      <c r="T16" s="124" t="s">
        <v>61</v>
      </c>
      <c r="U16" s="136">
        <v>100</v>
      </c>
      <c r="V16" s="101"/>
    </row>
    <row r="17" spans="1:22" ht="15" customHeight="1" x14ac:dyDescent="0.25">
      <c r="A17" s="229" t="s">
        <v>37</v>
      </c>
      <c r="B17" s="230"/>
      <c r="C17" s="230"/>
      <c r="D17" s="231"/>
      <c r="E17" s="16">
        <f>SUM(F17:J17)</f>
        <v>371388.61600000004</v>
      </c>
      <c r="F17" s="16">
        <v>49062.023999999998</v>
      </c>
      <c r="G17" s="15">
        <v>71607.407000000007</v>
      </c>
      <c r="H17" s="15">
        <v>80120.724000000002</v>
      </c>
      <c r="I17" s="16">
        <v>91784.903999999995</v>
      </c>
      <c r="J17" s="119">
        <v>78813.557000000001</v>
      </c>
      <c r="K17" s="232" t="s">
        <v>37</v>
      </c>
      <c r="L17" s="233"/>
      <c r="M17" s="234"/>
      <c r="N17" s="54">
        <f>SUM(O17:S17)</f>
        <v>397039.47200000001</v>
      </c>
      <c r="O17" s="16">
        <v>49062.023999999998</v>
      </c>
      <c r="P17" s="15">
        <v>71607.407000000007</v>
      </c>
      <c r="Q17" s="15">
        <v>80120.724000000002</v>
      </c>
      <c r="R17" s="64">
        <f>I17</f>
        <v>91784.903999999995</v>
      </c>
      <c r="S17" s="55">
        <f>J17+4610.028+6133.876+11645.624+3161.328+100</f>
        <v>104464.413</v>
      </c>
      <c r="T17" s="58"/>
      <c r="U17" s="138">
        <f>SUM(U12:U16)</f>
        <v>25650.856</v>
      </c>
    </row>
    <row r="18" spans="1:22" ht="15" customHeight="1" x14ac:dyDescent="0.25">
      <c r="A18" s="177" t="s">
        <v>67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45" t="s">
        <v>67</v>
      </c>
      <c r="L18" s="146"/>
      <c r="M18" s="146"/>
      <c r="N18" s="146"/>
      <c r="O18" s="146"/>
      <c r="P18" s="146"/>
      <c r="Q18" s="146"/>
      <c r="R18" s="146"/>
      <c r="S18" s="147"/>
      <c r="T18" s="179" t="s">
        <v>71</v>
      </c>
      <c r="U18" s="186"/>
      <c r="V18" s="162"/>
    </row>
    <row r="19" spans="1:22" ht="66" customHeight="1" x14ac:dyDescent="0.25">
      <c r="A19" s="29" t="s">
        <v>68</v>
      </c>
      <c r="B19" s="187" t="s">
        <v>30</v>
      </c>
      <c r="C19" s="188"/>
      <c r="D19" s="188"/>
      <c r="E19" s="188"/>
      <c r="F19" s="188"/>
      <c r="G19" s="188"/>
      <c r="H19" s="188"/>
      <c r="I19" s="188"/>
      <c r="J19" s="188"/>
      <c r="K19" s="102" t="s">
        <v>72</v>
      </c>
      <c r="L19" s="103">
        <v>2025</v>
      </c>
      <c r="M19" s="135" t="s">
        <v>81</v>
      </c>
      <c r="N19" s="27">
        <f>SUM(O19:S19)</f>
        <v>240</v>
      </c>
      <c r="O19" s="104">
        <v>0</v>
      </c>
      <c r="P19" s="104">
        <v>0</v>
      </c>
      <c r="Q19" s="104">
        <v>0</v>
      </c>
      <c r="R19" s="14">
        <v>0</v>
      </c>
      <c r="S19" s="32">
        <v>240</v>
      </c>
      <c r="T19" s="179"/>
      <c r="U19" s="186"/>
      <c r="V19" s="162"/>
    </row>
    <row r="20" spans="1:22" ht="15" customHeight="1" x14ac:dyDescent="0.25">
      <c r="A20" s="163" t="s">
        <v>37</v>
      </c>
      <c r="B20" s="164"/>
      <c r="C20" s="164"/>
      <c r="D20" s="165"/>
      <c r="E20" s="90">
        <f>SUM(F20:J20)</f>
        <v>2195</v>
      </c>
      <c r="F20" s="86">
        <v>450</v>
      </c>
      <c r="G20" s="86">
        <v>550</v>
      </c>
      <c r="H20" s="86">
        <v>350</v>
      </c>
      <c r="I20" s="85">
        <v>495</v>
      </c>
      <c r="J20" s="120">
        <v>350</v>
      </c>
      <c r="K20" s="166" t="s">
        <v>37</v>
      </c>
      <c r="L20" s="167"/>
      <c r="M20" s="168"/>
      <c r="N20" s="93">
        <f>SUM(O20:S20)</f>
        <v>2435</v>
      </c>
      <c r="O20" s="86">
        <v>450</v>
      </c>
      <c r="P20" s="86">
        <v>550</v>
      </c>
      <c r="Q20" s="86">
        <v>350</v>
      </c>
      <c r="R20" s="85">
        <v>495</v>
      </c>
      <c r="S20" s="87">
        <f>J20+240</f>
        <v>590</v>
      </c>
      <c r="T20" s="94"/>
      <c r="U20" s="139">
        <v>240</v>
      </c>
      <c r="V20" s="95"/>
    </row>
    <row r="21" spans="1:22" ht="15" customHeight="1" x14ac:dyDescent="0.25">
      <c r="A21" s="177" t="s">
        <v>63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45" t="s">
        <v>63</v>
      </c>
      <c r="L21" s="146"/>
      <c r="M21" s="146"/>
      <c r="N21" s="146"/>
      <c r="O21" s="146"/>
      <c r="P21" s="146"/>
      <c r="Q21" s="146"/>
      <c r="R21" s="146"/>
      <c r="S21" s="147"/>
      <c r="T21" s="179" t="s">
        <v>70</v>
      </c>
      <c r="U21" s="151">
        <v>43676.3</v>
      </c>
      <c r="V21" s="162"/>
    </row>
    <row r="22" spans="1:22" ht="210" customHeight="1" x14ac:dyDescent="0.25">
      <c r="A22" s="29" t="s">
        <v>64</v>
      </c>
      <c r="B22" s="88" t="s">
        <v>65</v>
      </c>
      <c r="C22" s="74" t="s">
        <v>35</v>
      </c>
      <c r="D22" s="89" t="s">
        <v>66</v>
      </c>
      <c r="E22" s="90">
        <f>SUM(F22:J22)</f>
        <v>93115.72</v>
      </c>
      <c r="F22" s="91">
        <v>20371.599999999999</v>
      </c>
      <c r="G22" s="91">
        <v>13098.75</v>
      </c>
      <c r="H22" s="91">
        <v>27850</v>
      </c>
      <c r="I22" s="96">
        <v>20195.37</v>
      </c>
      <c r="J22" s="121">
        <v>11600</v>
      </c>
      <c r="K22" s="127" t="s">
        <v>65</v>
      </c>
      <c r="L22" s="74" t="s">
        <v>35</v>
      </c>
      <c r="M22" s="89" t="s">
        <v>82</v>
      </c>
      <c r="N22" s="27">
        <f>SUM(O22:S22)</f>
        <v>136792.02000000002</v>
      </c>
      <c r="O22" s="92">
        <v>20371.599999999999</v>
      </c>
      <c r="P22" s="92">
        <v>13098.75</v>
      </c>
      <c r="Q22" s="92">
        <v>27850</v>
      </c>
      <c r="R22" s="96">
        <v>20195.37</v>
      </c>
      <c r="S22" s="32">
        <v>55276.3</v>
      </c>
      <c r="T22" s="179"/>
      <c r="U22" s="151"/>
      <c r="V22" s="162"/>
    </row>
    <row r="23" spans="1:22" ht="63" customHeight="1" x14ac:dyDescent="0.25">
      <c r="A23" s="116" t="s">
        <v>74</v>
      </c>
      <c r="B23" s="88" t="s">
        <v>75</v>
      </c>
      <c r="C23" s="83">
        <v>2024</v>
      </c>
      <c r="D23" s="88" t="s">
        <v>76</v>
      </c>
      <c r="E23" s="99">
        <f>SUM(F23:J23)</f>
        <v>1783.3</v>
      </c>
      <c r="F23" s="92">
        <v>0</v>
      </c>
      <c r="G23" s="92">
        <v>0</v>
      </c>
      <c r="H23" s="92">
        <v>0</v>
      </c>
      <c r="I23" s="96">
        <v>1783.3</v>
      </c>
      <c r="J23" s="121">
        <v>0</v>
      </c>
      <c r="K23" s="128" t="s">
        <v>75</v>
      </c>
      <c r="L23" s="83" t="s">
        <v>77</v>
      </c>
      <c r="M23" s="88" t="s">
        <v>76</v>
      </c>
      <c r="N23" s="93">
        <f>SUM(O23:S23)</f>
        <v>7059.3490000000002</v>
      </c>
      <c r="O23" s="92">
        <v>0</v>
      </c>
      <c r="P23" s="92">
        <v>0</v>
      </c>
      <c r="Q23" s="92">
        <v>0</v>
      </c>
      <c r="R23" s="96">
        <v>1783.3</v>
      </c>
      <c r="S23" s="32">
        <v>5276.049</v>
      </c>
      <c r="T23" s="94" t="s">
        <v>80</v>
      </c>
      <c r="U23" s="139">
        <v>5276.049</v>
      </c>
      <c r="V23" s="95"/>
    </row>
    <row r="24" spans="1:22" ht="15" customHeight="1" x14ac:dyDescent="0.25">
      <c r="A24" s="163" t="s">
        <v>37</v>
      </c>
      <c r="B24" s="164"/>
      <c r="C24" s="164"/>
      <c r="D24" s="165"/>
      <c r="E24" s="99">
        <f>SUM(F24:J24)</f>
        <v>128810.427</v>
      </c>
      <c r="F24" s="99">
        <v>24165.599999999999</v>
      </c>
      <c r="G24" s="99">
        <v>17657.75</v>
      </c>
      <c r="H24" s="99">
        <v>32941.841</v>
      </c>
      <c r="I24" s="99">
        <v>38236.235999999997</v>
      </c>
      <c r="J24" s="122">
        <v>15809</v>
      </c>
      <c r="K24" s="166" t="s">
        <v>69</v>
      </c>
      <c r="L24" s="167"/>
      <c r="M24" s="168"/>
      <c r="N24" s="93">
        <f>SUM(O24:S24)</f>
        <v>177762.77600000001</v>
      </c>
      <c r="O24" s="97">
        <v>24165.599999999999</v>
      </c>
      <c r="P24" s="97">
        <v>17657.75</v>
      </c>
      <c r="Q24" s="97">
        <v>32941.841</v>
      </c>
      <c r="R24" s="100">
        <v>38236.235999999997</v>
      </c>
      <c r="S24" s="105">
        <f>15809+43676.3+5276.049</f>
        <v>64761.349000000002</v>
      </c>
      <c r="T24" s="98"/>
    </row>
    <row r="25" spans="1:22" ht="15" customHeight="1" thickBot="1" x14ac:dyDescent="0.3">
      <c r="A25" s="235" t="s">
        <v>34</v>
      </c>
      <c r="B25" s="236"/>
      <c r="C25" s="236"/>
      <c r="D25" s="237"/>
      <c r="E25" s="37">
        <f>SUM(F25:J25)</f>
        <v>697677.83100000001</v>
      </c>
      <c r="F25" s="37">
        <v>103535.624</v>
      </c>
      <c r="G25" s="37">
        <v>131524.75099999999</v>
      </c>
      <c r="H25" s="37">
        <v>167799.59400000001</v>
      </c>
      <c r="I25" s="37">
        <v>168662.36499999999</v>
      </c>
      <c r="J25" s="123">
        <v>126155.497</v>
      </c>
      <c r="K25" s="238" t="s">
        <v>34</v>
      </c>
      <c r="L25" s="239"/>
      <c r="M25" s="240"/>
      <c r="N25" s="57">
        <f>SUM(O25:S25)</f>
        <v>772521.03600000008</v>
      </c>
      <c r="O25" s="37">
        <v>103535.624</v>
      </c>
      <c r="P25" s="37">
        <v>131524.75099999999</v>
      </c>
      <c r="Q25" s="37">
        <v>167799.59400000001</v>
      </c>
      <c r="R25" s="65">
        <f>I25</f>
        <v>168662.36499999999</v>
      </c>
      <c r="S25" s="56">
        <f>J25+4610.028+6133.876+11645.624+3161.328+100+240+43676.3+5276.049</f>
        <v>200998.70200000005</v>
      </c>
      <c r="T25" s="78" t="s">
        <v>78</v>
      </c>
      <c r="U25" s="140">
        <f>U17+U20+U21+U23</f>
        <v>74843.205000000002</v>
      </c>
    </row>
    <row r="26" spans="1:22" ht="30" customHeight="1" x14ac:dyDescent="0.3">
      <c r="A26" s="154" t="s">
        <v>38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8"/>
    </row>
    <row r="27" spans="1:22" ht="35.1" customHeight="1" x14ac:dyDescent="0.3">
      <c r="A27" s="180" t="s">
        <v>20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"/>
    </row>
    <row r="28" spans="1:22" ht="20.100000000000001" customHeight="1" thickBo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6"/>
      <c r="S28" s="8" t="s">
        <v>4</v>
      </c>
      <c r="T28" s="18"/>
    </row>
    <row r="29" spans="1:22" ht="15" customHeight="1" x14ac:dyDescent="0.25">
      <c r="A29" s="159" t="s">
        <v>1</v>
      </c>
      <c r="B29" s="155" t="s">
        <v>5</v>
      </c>
      <c r="C29" s="155" t="s">
        <v>12</v>
      </c>
      <c r="D29" s="155" t="s">
        <v>13</v>
      </c>
      <c r="E29" s="155" t="s">
        <v>6</v>
      </c>
      <c r="F29" s="155"/>
      <c r="G29" s="155"/>
      <c r="H29" s="155"/>
      <c r="I29" s="155"/>
      <c r="J29" s="191"/>
      <c r="K29" s="159" t="s">
        <v>5</v>
      </c>
      <c r="L29" s="155" t="s">
        <v>12</v>
      </c>
      <c r="M29" s="155" t="s">
        <v>13</v>
      </c>
      <c r="N29" s="155" t="s">
        <v>6</v>
      </c>
      <c r="O29" s="155"/>
      <c r="P29" s="155"/>
      <c r="Q29" s="155"/>
      <c r="R29" s="155"/>
      <c r="S29" s="158"/>
      <c r="T29" s="18"/>
    </row>
    <row r="30" spans="1:22" ht="20.100000000000001" customHeight="1" x14ac:dyDescent="0.25">
      <c r="A30" s="160"/>
      <c r="B30" s="156"/>
      <c r="C30" s="156"/>
      <c r="D30" s="156"/>
      <c r="E30" s="156" t="s">
        <v>19</v>
      </c>
      <c r="F30" s="156"/>
      <c r="G30" s="156"/>
      <c r="H30" s="156"/>
      <c r="I30" s="156"/>
      <c r="J30" s="157"/>
      <c r="K30" s="160"/>
      <c r="L30" s="156"/>
      <c r="M30" s="156"/>
      <c r="N30" s="156" t="s">
        <v>18</v>
      </c>
      <c r="O30" s="156"/>
      <c r="P30" s="156"/>
      <c r="Q30" s="156"/>
      <c r="R30" s="156"/>
      <c r="S30" s="161"/>
      <c r="T30" s="18"/>
    </row>
    <row r="31" spans="1:22" ht="20.100000000000001" customHeight="1" x14ac:dyDescent="0.25">
      <c r="A31" s="160"/>
      <c r="B31" s="156"/>
      <c r="C31" s="156"/>
      <c r="D31" s="156"/>
      <c r="E31" s="156" t="s">
        <v>14</v>
      </c>
      <c r="F31" s="156" t="s">
        <v>15</v>
      </c>
      <c r="G31" s="156"/>
      <c r="H31" s="156"/>
      <c r="I31" s="156"/>
      <c r="J31" s="157"/>
      <c r="K31" s="160"/>
      <c r="L31" s="156"/>
      <c r="M31" s="156"/>
      <c r="N31" s="156" t="s">
        <v>14</v>
      </c>
      <c r="O31" s="156" t="s">
        <v>15</v>
      </c>
      <c r="P31" s="156"/>
      <c r="Q31" s="156"/>
      <c r="R31" s="156"/>
      <c r="S31" s="161"/>
      <c r="T31" s="18"/>
    </row>
    <row r="32" spans="1:22" ht="15" customHeight="1" x14ac:dyDescent="0.25">
      <c r="A32" s="160"/>
      <c r="B32" s="156"/>
      <c r="C32" s="156"/>
      <c r="D32" s="156"/>
      <c r="E32" s="156"/>
      <c r="F32" s="77">
        <v>2021</v>
      </c>
      <c r="G32" s="77">
        <v>2022</v>
      </c>
      <c r="H32" s="77">
        <v>2023</v>
      </c>
      <c r="I32" s="77">
        <v>2024</v>
      </c>
      <c r="J32" s="75">
        <v>2025</v>
      </c>
      <c r="K32" s="160"/>
      <c r="L32" s="156"/>
      <c r="M32" s="156"/>
      <c r="N32" s="156"/>
      <c r="O32" s="77">
        <v>2021</v>
      </c>
      <c r="P32" s="77">
        <v>2022</v>
      </c>
      <c r="Q32" s="77">
        <v>2023</v>
      </c>
      <c r="R32" s="77">
        <v>2024</v>
      </c>
      <c r="S32" s="76">
        <v>2025</v>
      </c>
    </row>
    <row r="33" spans="1:21" ht="15" customHeight="1" x14ac:dyDescent="0.25">
      <c r="A33" s="169" t="s">
        <v>33</v>
      </c>
      <c r="B33" s="170"/>
      <c r="C33" s="170"/>
      <c r="D33" s="170"/>
      <c r="E33" s="170"/>
      <c r="F33" s="170"/>
      <c r="G33" s="170"/>
      <c r="H33" s="170"/>
      <c r="I33" s="170"/>
      <c r="J33" s="171"/>
      <c r="K33" s="182" t="s">
        <v>33</v>
      </c>
      <c r="L33" s="183"/>
      <c r="M33" s="183"/>
      <c r="N33" s="183"/>
      <c r="O33" s="183"/>
      <c r="P33" s="183"/>
      <c r="Q33" s="183"/>
      <c r="R33" s="183"/>
      <c r="S33" s="184"/>
      <c r="T33" s="35"/>
    </row>
    <row r="34" spans="1:21" ht="37.5" customHeight="1" x14ac:dyDescent="0.25">
      <c r="A34" s="49" t="s">
        <v>42</v>
      </c>
      <c r="B34" s="50" t="s">
        <v>43</v>
      </c>
      <c r="C34" s="41" t="s">
        <v>39</v>
      </c>
      <c r="D34" s="41" t="s">
        <v>53</v>
      </c>
      <c r="E34" s="51">
        <f>SUM(F34:J34)</f>
        <v>4975</v>
      </c>
      <c r="F34" s="52">
        <v>925</v>
      </c>
      <c r="G34" s="52">
        <v>1000</v>
      </c>
      <c r="H34" s="52">
        <v>1100</v>
      </c>
      <c r="I34" s="52">
        <v>850</v>
      </c>
      <c r="J34" s="107">
        <v>1100</v>
      </c>
      <c r="K34" s="80" t="s">
        <v>43</v>
      </c>
      <c r="L34" s="41" t="s">
        <v>39</v>
      </c>
      <c r="M34" s="41" t="s">
        <v>53</v>
      </c>
      <c r="N34" s="66">
        <f>SUM(O34:S34)</f>
        <v>4675</v>
      </c>
      <c r="O34" s="52">
        <v>925</v>
      </c>
      <c r="P34" s="52">
        <v>1000</v>
      </c>
      <c r="Q34" s="52">
        <v>1100</v>
      </c>
      <c r="R34" s="52">
        <v>850</v>
      </c>
      <c r="S34" s="68">
        <v>800</v>
      </c>
      <c r="T34" s="35"/>
    </row>
    <row r="35" spans="1:21" ht="30" customHeight="1" x14ac:dyDescent="0.25">
      <c r="A35" s="185" t="s">
        <v>51</v>
      </c>
      <c r="B35" s="152" t="s">
        <v>52</v>
      </c>
      <c r="C35" s="41" t="s">
        <v>54</v>
      </c>
      <c r="D35" s="41" t="s">
        <v>55</v>
      </c>
      <c r="E35" s="53">
        <f>SUM(F35:J35)</f>
        <v>138.22</v>
      </c>
      <c r="F35" s="53">
        <v>30.37</v>
      </c>
      <c r="G35" s="53">
        <v>30.37</v>
      </c>
      <c r="H35" s="53">
        <v>24.26</v>
      </c>
      <c r="I35" s="53">
        <v>28.96</v>
      </c>
      <c r="J35" s="108">
        <v>24.26</v>
      </c>
      <c r="K35" s="153" t="s">
        <v>52</v>
      </c>
      <c r="L35" s="41" t="s">
        <v>54</v>
      </c>
      <c r="M35" s="41" t="s">
        <v>55</v>
      </c>
      <c r="N35" s="67">
        <f>SUM(O35:S35)</f>
        <v>142.92000000000002</v>
      </c>
      <c r="O35" s="53">
        <v>30.37</v>
      </c>
      <c r="P35" s="53">
        <v>30.37</v>
      </c>
      <c r="Q35" s="53">
        <v>24.26</v>
      </c>
      <c r="R35" s="70">
        <v>28.96</v>
      </c>
      <c r="S35" s="69">
        <v>28.96</v>
      </c>
      <c r="T35" s="71" t="s">
        <v>57</v>
      </c>
    </row>
    <row r="36" spans="1:21" ht="64.5" customHeight="1" x14ac:dyDescent="0.25">
      <c r="A36" s="185"/>
      <c r="B36" s="152"/>
      <c r="C36" s="41" t="s">
        <v>56</v>
      </c>
      <c r="D36" s="41" t="s">
        <v>7</v>
      </c>
      <c r="E36" s="51">
        <f>SUM(F36:J36)</f>
        <v>40</v>
      </c>
      <c r="F36" s="176">
        <v>10</v>
      </c>
      <c r="G36" s="176"/>
      <c r="H36" s="176"/>
      <c r="I36" s="51">
        <v>20</v>
      </c>
      <c r="J36" s="73">
        <v>10</v>
      </c>
      <c r="K36" s="153"/>
      <c r="L36" s="41" t="s">
        <v>56</v>
      </c>
      <c r="M36" s="41" t="s">
        <v>7</v>
      </c>
      <c r="N36" s="66">
        <f>SUM(O36:S36)</f>
        <v>60</v>
      </c>
      <c r="O36" s="175">
        <v>10</v>
      </c>
      <c r="P36" s="175"/>
      <c r="Q36" s="175"/>
      <c r="R36" s="79">
        <v>20</v>
      </c>
      <c r="S36" s="81">
        <v>30</v>
      </c>
      <c r="T36" s="71" t="s">
        <v>58</v>
      </c>
      <c r="U36" s="114"/>
    </row>
    <row r="37" spans="1:21" ht="66" customHeight="1" x14ac:dyDescent="0.25">
      <c r="A37" s="29" t="s">
        <v>31</v>
      </c>
      <c r="B37" s="181" t="s">
        <v>30</v>
      </c>
      <c r="C37" s="181"/>
      <c r="D37" s="181"/>
      <c r="E37" s="181"/>
      <c r="F37" s="181"/>
      <c r="G37" s="181"/>
      <c r="H37" s="181"/>
      <c r="I37" s="181"/>
      <c r="J37" s="148"/>
      <c r="K37" s="111" t="s">
        <v>32</v>
      </c>
      <c r="L37" s="30" t="s">
        <v>36</v>
      </c>
      <c r="M37" s="110" t="s">
        <v>7</v>
      </c>
      <c r="N37" s="109">
        <v>1</v>
      </c>
      <c r="O37" s="110">
        <v>0</v>
      </c>
      <c r="P37" s="110">
        <v>0</v>
      </c>
      <c r="Q37" s="110">
        <v>0</v>
      </c>
      <c r="R37" s="110">
        <v>0</v>
      </c>
      <c r="S37" s="112">
        <v>1</v>
      </c>
      <c r="T37" s="35"/>
    </row>
    <row r="38" spans="1:21" ht="15" customHeight="1" x14ac:dyDescent="0.25">
      <c r="A38" s="142" t="s">
        <v>67</v>
      </c>
      <c r="B38" s="143"/>
      <c r="C38" s="143"/>
      <c r="D38" s="143"/>
      <c r="E38" s="143"/>
      <c r="F38" s="143"/>
      <c r="G38" s="143"/>
      <c r="H38" s="143"/>
      <c r="I38" s="143"/>
      <c r="J38" s="144"/>
      <c r="K38" s="145" t="s">
        <v>67</v>
      </c>
      <c r="L38" s="146"/>
      <c r="M38" s="146"/>
      <c r="N38" s="146"/>
      <c r="O38" s="146"/>
      <c r="P38" s="146"/>
      <c r="Q38" s="146"/>
      <c r="R38" s="146"/>
      <c r="S38" s="147"/>
      <c r="T38" s="35"/>
    </row>
    <row r="39" spans="1:21" ht="66.75" customHeight="1" x14ac:dyDescent="0.25">
      <c r="A39" s="29" t="s">
        <v>68</v>
      </c>
      <c r="B39" s="148" t="s">
        <v>30</v>
      </c>
      <c r="C39" s="149"/>
      <c r="D39" s="149"/>
      <c r="E39" s="149"/>
      <c r="F39" s="149"/>
      <c r="G39" s="149"/>
      <c r="H39" s="149"/>
      <c r="I39" s="149"/>
      <c r="J39" s="150"/>
      <c r="K39" s="111" t="s">
        <v>72</v>
      </c>
      <c r="L39" s="30" t="s">
        <v>36</v>
      </c>
      <c r="M39" s="110" t="s">
        <v>7</v>
      </c>
      <c r="N39" s="109">
        <f>SUM(O39:S39)</f>
        <v>4</v>
      </c>
      <c r="O39" s="110">
        <v>0</v>
      </c>
      <c r="P39" s="110">
        <v>0</v>
      </c>
      <c r="Q39" s="110">
        <v>0</v>
      </c>
      <c r="R39" s="110">
        <v>0</v>
      </c>
      <c r="S39" s="112">
        <v>4</v>
      </c>
      <c r="T39" s="35"/>
    </row>
    <row r="40" spans="1:21" ht="15" customHeight="1" x14ac:dyDescent="0.25">
      <c r="A40" s="169" t="s">
        <v>63</v>
      </c>
      <c r="B40" s="170"/>
      <c r="C40" s="170"/>
      <c r="D40" s="170"/>
      <c r="E40" s="170"/>
      <c r="F40" s="170"/>
      <c r="G40" s="170"/>
      <c r="H40" s="170"/>
      <c r="I40" s="170"/>
      <c r="J40" s="171"/>
      <c r="K40" s="172" t="s">
        <v>63</v>
      </c>
      <c r="L40" s="173"/>
      <c r="M40" s="173"/>
      <c r="N40" s="173"/>
      <c r="O40" s="173"/>
      <c r="P40" s="173"/>
      <c r="Q40" s="173"/>
      <c r="R40" s="173"/>
      <c r="S40" s="174"/>
      <c r="T40" s="106"/>
    </row>
    <row r="41" spans="1:21" ht="153" customHeight="1" x14ac:dyDescent="0.25">
      <c r="A41" s="129" t="s">
        <v>64</v>
      </c>
      <c r="B41" s="130" t="s">
        <v>65</v>
      </c>
      <c r="C41" s="131" t="s">
        <v>39</v>
      </c>
      <c r="D41" s="131" t="s">
        <v>7</v>
      </c>
      <c r="E41" s="131">
        <v>109</v>
      </c>
      <c r="F41" s="131">
        <v>32</v>
      </c>
      <c r="G41" s="131">
        <v>32</v>
      </c>
      <c r="H41" s="131">
        <v>22</v>
      </c>
      <c r="I41" s="131">
        <v>6</v>
      </c>
      <c r="J41" s="132">
        <v>17</v>
      </c>
      <c r="K41" s="127" t="s">
        <v>65</v>
      </c>
      <c r="L41" s="131" t="s">
        <v>39</v>
      </c>
      <c r="M41" s="131" t="s">
        <v>7</v>
      </c>
      <c r="N41" s="103">
        <f>SUM(O41:S41)</f>
        <v>141</v>
      </c>
      <c r="O41" s="131">
        <v>32</v>
      </c>
      <c r="P41" s="131">
        <v>32</v>
      </c>
      <c r="Q41" s="131">
        <v>22</v>
      </c>
      <c r="R41" s="74">
        <v>33</v>
      </c>
      <c r="S41" s="133">
        <v>22</v>
      </c>
      <c r="T41" s="106" t="s">
        <v>73</v>
      </c>
      <c r="U41" s="115"/>
    </row>
    <row r="42" spans="1:21" ht="63.75" customHeight="1" x14ac:dyDescent="0.25">
      <c r="A42" s="41" t="s">
        <v>74</v>
      </c>
      <c r="B42" s="88" t="s">
        <v>75</v>
      </c>
      <c r="C42" s="84" t="s">
        <v>79</v>
      </c>
      <c r="D42" s="84" t="s">
        <v>7</v>
      </c>
      <c r="E42" s="84">
        <f>SUM(F42:J42)</f>
        <v>1</v>
      </c>
      <c r="F42" s="84">
        <v>0</v>
      </c>
      <c r="G42" s="84">
        <v>0</v>
      </c>
      <c r="H42" s="84">
        <v>0</v>
      </c>
      <c r="I42" s="84">
        <v>1</v>
      </c>
      <c r="J42" s="84">
        <v>0</v>
      </c>
      <c r="K42" s="88" t="s">
        <v>75</v>
      </c>
      <c r="L42" s="84" t="s">
        <v>79</v>
      </c>
      <c r="M42" s="84" t="s">
        <v>7</v>
      </c>
      <c r="N42" s="134">
        <v>1</v>
      </c>
      <c r="O42" s="84">
        <v>0</v>
      </c>
      <c r="P42" s="84">
        <v>0</v>
      </c>
      <c r="Q42" s="84">
        <v>0</v>
      </c>
      <c r="R42" s="84">
        <v>1</v>
      </c>
      <c r="S42" s="30">
        <v>1</v>
      </c>
      <c r="T42" s="106" t="s">
        <v>76</v>
      </c>
      <c r="U42" s="115"/>
    </row>
    <row r="43" spans="1:21" ht="35.1" customHeight="1" x14ac:dyDescent="0.25">
      <c r="A43" s="141" t="s">
        <v>40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06"/>
      <c r="U43" s="115"/>
    </row>
    <row r="44" spans="1:21" ht="20.100000000000001" customHeight="1" thickBot="1" x14ac:dyDescent="0.3">
      <c r="S44" s="9" t="s">
        <v>17</v>
      </c>
    </row>
    <row r="45" spans="1:21" ht="20.100000000000001" customHeight="1" x14ac:dyDescent="0.25">
      <c r="A45" s="159" t="s">
        <v>26</v>
      </c>
      <c r="B45" s="155"/>
      <c r="C45" s="155"/>
      <c r="D45" s="155"/>
      <c r="E45" s="155" t="s">
        <v>27</v>
      </c>
      <c r="F45" s="155"/>
      <c r="G45" s="155"/>
      <c r="H45" s="155"/>
      <c r="I45" s="155"/>
      <c r="J45" s="158" t="s">
        <v>28</v>
      </c>
      <c r="K45" s="196" t="s">
        <v>26</v>
      </c>
      <c r="L45" s="196"/>
      <c r="M45" s="197"/>
      <c r="N45" s="191" t="s">
        <v>27</v>
      </c>
      <c r="O45" s="192"/>
      <c r="P45" s="192"/>
      <c r="Q45" s="192"/>
      <c r="R45" s="193"/>
      <c r="S45" s="158" t="s">
        <v>28</v>
      </c>
    </row>
    <row r="46" spans="1:21" ht="20.100000000000001" customHeight="1" x14ac:dyDescent="0.25">
      <c r="A46" s="160"/>
      <c r="B46" s="156"/>
      <c r="C46" s="156"/>
      <c r="D46" s="156"/>
      <c r="E46" s="156" t="s">
        <v>19</v>
      </c>
      <c r="F46" s="156"/>
      <c r="G46" s="156"/>
      <c r="H46" s="156"/>
      <c r="I46" s="156"/>
      <c r="J46" s="161"/>
      <c r="K46" s="198"/>
      <c r="L46" s="198"/>
      <c r="M46" s="199"/>
      <c r="N46" s="157" t="s">
        <v>18</v>
      </c>
      <c r="O46" s="194"/>
      <c r="P46" s="194"/>
      <c r="Q46" s="194"/>
      <c r="R46" s="195"/>
      <c r="S46" s="161"/>
      <c r="T46" s="42"/>
    </row>
    <row r="47" spans="1:21" ht="27" customHeight="1" x14ac:dyDescent="0.25">
      <c r="A47" s="160"/>
      <c r="B47" s="156"/>
      <c r="C47" s="156"/>
      <c r="D47" s="156"/>
      <c r="E47" s="34">
        <v>2021</v>
      </c>
      <c r="F47" s="34">
        <v>2022</v>
      </c>
      <c r="G47" s="34">
        <v>2023</v>
      </c>
      <c r="H47" s="34">
        <v>2024</v>
      </c>
      <c r="I47" s="34">
        <v>2025</v>
      </c>
      <c r="J47" s="161"/>
      <c r="K47" s="200"/>
      <c r="L47" s="200"/>
      <c r="M47" s="201"/>
      <c r="N47" s="12">
        <v>2021</v>
      </c>
      <c r="O47" s="12">
        <v>2022</v>
      </c>
      <c r="P47" s="12">
        <v>2023</v>
      </c>
      <c r="Q47" s="12">
        <v>2024</v>
      </c>
      <c r="R47" s="12">
        <v>2025</v>
      </c>
      <c r="S47" s="161"/>
      <c r="T47" s="42"/>
    </row>
    <row r="48" spans="1:21" ht="13.5" customHeight="1" x14ac:dyDescent="0.25">
      <c r="A48" s="160">
        <v>1</v>
      </c>
      <c r="B48" s="156"/>
      <c r="C48" s="156"/>
      <c r="D48" s="156"/>
      <c r="E48" s="34">
        <v>2</v>
      </c>
      <c r="F48" s="34">
        <v>3</v>
      </c>
      <c r="G48" s="34">
        <v>4</v>
      </c>
      <c r="H48" s="34">
        <v>5</v>
      </c>
      <c r="I48" s="34">
        <v>6</v>
      </c>
      <c r="J48" s="10">
        <v>7</v>
      </c>
      <c r="K48" s="194">
        <v>1</v>
      </c>
      <c r="L48" s="194"/>
      <c r="M48" s="195"/>
      <c r="N48" s="13">
        <v>2</v>
      </c>
      <c r="O48" s="13">
        <v>3</v>
      </c>
      <c r="P48" s="13">
        <v>4</v>
      </c>
      <c r="Q48" s="13">
        <v>5</v>
      </c>
      <c r="R48" s="13">
        <v>6</v>
      </c>
      <c r="S48" s="36">
        <v>7</v>
      </c>
    </row>
    <row r="49" spans="1:19" ht="15" customHeight="1" x14ac:dyDescent="0.25">
      <c r="A49" s="160" t="s">
        <v>16</v>
      </c>
      <c r="B49" s="156"/>
      <c r="C49" s="156"/>
      <c r="D49" s="156"/>
      <c r="E49" s="19">
        <v>103535.624</v>
      </c>
      <c r="F49" s="19">
        <v>131524.75099999999</v>
      </c>
      <c r="G49" s="20">
        <v>167799.59400000001</v>
      </c>
      <c r="H49" s="19">
        <v>168662.36499999999</v>
      </c>
      <c r="I49" s="19">
        <v>126155.497</v>
      </c>
      <c r="J49" s="21">
        <f>SUM(E49:I49)</f>
        <v>697677.83100000001</v>
      </c>
      <c r="K49" s="194" t="s">
        <v>16</v>
      </c>
      <c r="L49" s="194"/>
      <c r="M49" s="195"/>
      <c r="N49" s="19">
        <v>103535.624</v>
      </c>
      <c r="O49" s="19">
        <v>131524.75099999999</v>
      </c>
      <c r="P49" s="19">
        <v>167799.59400000001</v>
      </c>
      <c r="Q49" s="72">
        <f>R25</f>
        <v>168662.36499999999</v>
      </c>
      <c r="R49" s="26">
        <f>S25</f>
        <v>200998.70200000005</v>
      </c>
      <c r="S49" s="28">
        <f>SUM(N49:R49)</f>
        <v>772521.03600000008</v>
      </c>
    </row>
    <row r="50" spans="1:19" ht="15" customHeight="1" x14ac:dyDescent="0.25">
      <c r="A50" s="160" t="s">
        <v>24</v>
      </c>
      <c r="B50" s="156"/>
      <c r="C50" s="156"/>
      <c r="D50" s="156"/>
      <c r="E50" s="19">
        <v>103535.624</v>
      </c>
      <c r="F50" s="19">
        <v>131524.75099999999</v>
      </c>
      <c r="G50" s="20">
        <v>167799.59400000001</v>
      </c>
      <c r="H50" s="19">
        <v>168662.36499999999</v>
      </c>
      <c r="I50" s="19">
        <v>126155.497</v>
      </c>
      <c r="J50" s="21">
        <f>SUM(E50:I50)</f>
        <v>697677.83100000001</v>
      </c>
      <c r="K50" s="194" t="s">
        <v>24</v>
      </c>
      <c r="L50" s="194"/>
      <c r="M50" s="195"/>
      <c r="N50" s="19">
        <v>103535.624</v>
      </c>
      <c r="O50" s="19">
        <v>131524.75099999999</v>
      </c>
      <c r="P50" s="19">
        <v>167799.59400000001</v>
      </c>
      <c r="Q50" s="72">
        <f>R25</f>
        <v>168662.36499999999</v>
      </c>
      <c r="R50" s="26">
        <f>S25</f>
        <v>200998.70200000005</v>
      </c>
      <c r="S50" s="28">
        <f>SUM(N50:R50)</f>
        <v>772521.03600000008</v>
      </c>
    </row>
    <row r="51" spans="1:19" ht="15" customHeight="1" x14ac:dyDescent="0.25">
      <c r="A51" s="160" t="s">
        <v>22</v>
      </c>
      <c r="B51" s="156"/>
      <c r="C51" s="156"/>
      <c r="D51" s="156"/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9">
        <v>0</v>
      </c>
      <c r="K51" s="194" t="s">
        <v>25</v>
      </c>
      <c r="L51" s="194"/>
      <c r="M51" s="195"/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3">
        <v>0</v>
      </c>
    </row>
    <row r="52" spans="1:19" ht="21" customHeight="1" thickBot="1" x14ac:dyDescent="0.3">
      <c r="A52" s="202" t="s">
        <v>23</v>
      </c>
      <c r="B52" s="203"/>
      <c r="C52" s="203"/>
      <c r="D52" s="203"/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5">
        <v>0</v>
      </c>
      <c r="K52" s="189" t="s">
        <v>23</v>
      </c>
      <c r="L52" s="189"/>
      <c r="M52" s="190"/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5">
        <v>0</v>
      </c>
    </row>
    <row r="53" spans="1:19" ht="18" customHeight="1" x14ac:dyDescent="0.25"/>
    <row r="62" spans="1:19" ht="15" customHeight="1" x14ac:dyDescent="0.25"/>
    <row r="68" ht="15" customHeight="1" x14ac:dyDescent="0.25"/>
    <row r="69" ht="15" customHeight="1" x14ac:dyDescent="0.25"/>
  </sheetData>
  <mergeCells count="86">
    <mergeCell ref="A11:J11"/>
    <mergeCell ref="K11:S11"/>
    <mergeCell ref="A17:D17"/>
    <mergeCell ref="K17:M17"/>
    <mergeCell ref="A25:D25"/>
    <mergeCell ref="K25:M25"/>
    <mergeCell ref="B16:J16"/>
    <mergeCell ref="F31:J31"/>
    <mergeCell ref="N31:N32"/>
    <mergeCell ref="O31:S31"/>
    <mergeCell ref="A29:A32"/>
    <mergeCell ref="E29:J29"/>
    <mergeCell ref="B29:B32"/>
    <mergeCell ref="A1:S1"/>
    <mergeCell ref="A7:A10"/>
    <mergeCell ref="K7:K10"/>
    <mergeCell ref="M7:M10"/>
    <mergeCell ref="N7:S8"/>
    <mergeCell ref="E7:J8"/>
    <mergeCell ref="E9:J9"/>
    <mergeCell ref="B7:B10"/>
    <mergeCell ref="N9:S9"/>
    <mergeCell ref="A2:S2"/>
    <mergeCell ref="A3:S3"/>
    <mergeCell ref="A4:S4"/>
    <mergeCell ref="C7:C10"/>
    <mergeCell ref="D7:D10"/>
    <mergeCell ref="L7:L10"/>
    <mergeCell ref="J45:J47"/>
    <mergeCell ref="A52:D52"/>
    <mergeCell ref="E45:I45"/>
    <mergeCell ref="A48:D48"/>
    <mergeCell ref="A51:D51"/>
    <mergeCell ref="A50:D50"/>
    <mergeCell ref="A49:D49"/>
    <mergeCell ref="A45:D47"/>
    <mergeCell ref="E46:I46"/>
    <mergeCell ref="K52:M52"/>
    <mergeCell ref="N45:R45"/>
    <mergeCell ref="N46:R46"/>
    <mergeCell ref="S45:S47"/>
    <mergeCell ref="K45:M47"/>
    <mergeCell ref="K48:M48"/>
    <mergeCell ref="K49:M49"/>
    <mergeCell ref="K50:M50"/>
    <mergeCell ref="K51:M51"/>
    <mergeCell ref="U18:U19"/>
    <mergeCell ref="V18:V19"/>
    <mergeCell ref="B19:J19"/>
    <mergeCell ref="A20:D20"/>
    <mergeCell ref="K20:M20"/>
    <mergeCell ref="A18:J18"/>
    <mergeCell ref="K18:S18"/>
    <mergeCell ref="T18:T19"/>
    <mergeCell ref="V21:V22"/>
    <mergeCell ref="A24:D24"/>
    <mergeCell ref="K24:M24"/>
    <mergeCell ref="A40:J40"/>
    <mergeCell ref="K40:S40"/>
    <mergeCell ref="O36:Q36"/>
    <mergeCell ref="F36:H36"/>
    <mergeCell ref="A21:J21"/>
    <mergeCell ref="K21:S21"/>
    <mergeCell ref="T21:T22"/>
    <mergeCell ref="L29:L32"/>
    <mergeCell ref="A27:S27"/>
    <mergeCell ref="B37:J37"/>
    <mergeCell ref="A33:J33"/>
    <mergeCell ref="K33:S33"/>
    <mergeCell ref="A35:A36"/>
    <mergeCell ref="A43:S43"/>
    <mergeCell ref="A38:J38"/>
    <mergeCell ref="K38:S38"/>
    <mergeCell ref="B39:J39"/>
    <mergeCell ref="U21:U22"/>
    <mergeCell ref="B35:B36"/>
    <mergeCell ref="K35:K36"/>
    <mergeCell ref="A26:S26"/>
    <mergeCell ref="C29:C32"/>
    <mergeCell ref="D29:D32"/>
    <mergeCell ref="E30:J30"/>
    <mergeCell ref="M29:M32"/>
    <mergeCell ref="N29:S29"/>
    <mergeCell ref="E31:E32"/>
    <mergeCell ref="K29:K32"/>
    <mergeCell ref="N30:S30"/>
  </mergeCells>
  <pageMargins left="0.25" right="0.25" top="0.75" bottom="0.75" header="0.3" footer="0.3"/>
  <pageSetup paperSize="9" scale="53" fitToWidth="0" orientation="portrait" r:id="rId1"/>
  <colBreaks count="2" manualBreakCount="2">
    <brk id="10" max="1048575" man="1"/>
    <brk id="19" min="3" max="3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E E A A B Q S w M E F A A C A A g A 0 X j N V m 4 z T j W n A A A A + A A A A B I A H A B D b 2 5 m a W c v U G F j a 2 F n Z S 5 4 b W w g o h g A K K A U A A A A A A A A A A A A A A A A A A A A A A A A A A A A h Y / B C o I w H I d f R X Z 3 m 2 Y o 8 n c S X R O C K L q O t X S o M 3 R r v l u H H q l X S C i r W 8 f f x 3 f 4 f o / b H f K x b b y r 7 A f V 6 Q w F m C J P a t G d l C 4 z Z M 3 Z T 1 D O Y M t F z U v p T b I e 0 n E 4 Z a g y 5 p I S 4 p z D b o G 7 v i Q h p Q E 5 F p u d q G T L 0 U d W / 2 V f 6 c F w L S R i c H j F s B D H C V 7 G E c V R E g C Z M R R K f 5 V w K s Y U y A + E t W 2 M 7 S W z t b 9 f A Z k n k P c L 9 g R Q S w M E F A A C A A g A 0 X j N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4 z V Y R i y p e G A E A A N k D A A A T A B w A R m 9 y b X V s Y X M v U 2 V j d G l v b j E u b S C i G A A o o B Q A A A A A A A A A A A A A A A A A A A A A A A A A A A C F k 7 9 K A 0 E Q h / u D e 4 d l b R I 4 g n P + J 6 Q 6 b G 0 8 s A g p N n H F k L t d 2 b u A 4 T g Q i 1 S C j W i t T 6 C B S E S T v M L s G z m Q K l r M N g M 7 3 / 4 Y P m Y L P S i H 1 o j z T Y V 2 G I R B c a 2 c v h T 4 h u / 4 g d + 4 8 F P / C K I j M l 2 G g a C D T / i J c 3 + H c 2 q v q H N 6 O 9 B Z K x k 7 p 0 1 5 Y d 2 o b + 2 o 0 a y 6 Z y r X H f k n S v b q b m J N S W w v 2 i T u S H z B H / + M S 8 p c 4 g K / h L + n s p a U n q p + p l u p U 6 a 4 s i 5 P b D b O T T q 5 0 U V j e 5 K o q i S + 0 s M V z n B N 9 1 P / A D I S J b F C m U k d i f 9 A z A F 7 H L D P A Q c c c M g B R x x w z A E n H A C 7 L M G 6 B F Y m s D a B 1 Q m s T 2 C F A m s U W K X A O o 1 Z p z G / n 1 t O 6 2 Y Y D A 3 3 a d q / U E s B A i 0 A F A A C A A g A 0 X j N V m 4 z T j W n A A A A + A A A A B I A A A A A A A A A A A A A A A A A A A A A A E N v b m Z p Z y 9 Q Y W N r Y W d l L n h t b F B L A Q I t A B Q A A g A I A N F 4 z V Y P y u m r p A A A A O k A A A A T A A A A A A A A A A A A A A A A A P M A A A B b Q 2 9 u d G V u d F 9 U e X B l c 1 0 u e G 1 s U E s B A i 0 A F A A C A A g A 0 X j N V h G L K l 4 Y A Q A A 2 Q M A A B M A A A A A A A A A A A A A A A A A 5 A E A A E Z v c m 1 1 b G F z L 1 N l Y 3 R p b 2 4 x L m 1 Q S w U G A A A A A A M A A w D C A A A A S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k A A A A A A A C y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S U 4 R j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G W 0 L P Q s N G G 0 Z b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Q 0 Y D Q u t G D 0 Y g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z V D E x O j U 5 O j U 4 L j Y z O T k y N D d a I i A v P j x F b n R y e S B U e X B l P S J G a W x s Q 2 9 s d W 1 u V H l w Z X M i I F Z h b H V l P S J z Q U F B Q U F B Q U F B Q U F B Q U F B Q U F B Q U F B Q U F B Q U F B Q U F B P T 0 i I C 8 + P E V u d H J 5 I F R 5 c G U 9 I k Z p b G x D b 2 x 1 b W 5 O Y W 1 l c y I g V m F s d W U 9 I n N b J n F 1 b 3 Q 7 0 K H R g t C + 0 L L Q v 9 C 1 0 Y b R j D E m c X V v d D s s J n F 1 b 3 Q 7 0 K H R g t C + 0 L L Q v 9 C 1 0 Y b R j D I m c X V v d D s s J n F 1 b 3 Q 7 0 K H R g t C + 0 L L Q v 9 C 1 0 Y b R j D M m c X V v d D s s J n F 1 b 3 Q 7 0 K H R g t C + 0 L L Q v 9 C 1 0 Y b R j D Q m c X V v d D s s J n F 1 b 3 Q 7 0 K H R g t C + 0 L L Q v 9 C 1 0 Y b R j D U m c X V v d D s s J n F 1 b 3 Q 7 0 K H R g t C + 0 L L Q v 9 C 1 0 Y b R j D Y m c X V v d D s s J n F 1 b 3 Q 7 0 K H R g t C + 0 L L Q v 9 C 1 0 Y b R j D c m c X V v d D s s J n F 1 b 3 Q 7 0 K H R g t C + 0 L L Q v 9 C 1 0 Y b R j D g m c X V v d D s s J n F 1 b 3 Q 7 0 K H R g t C + 0 L L Q v 9 C 1 0 Y b R j D k m c X V v d D s s J n F 1 b 3 Q 7 0 K H R g t C + 0 L L Q v 9 C 1 0 Y b R j D E w J n F 1 b 3 Q 7 L C Z x d W 9 0 O 9 C h 0 Y L Q v t C y 0 L / Q t d G G 0 Y w x M S Z x d W 9 0 O y w m c X V v d D v Q o d G C 0 L 7 Q s t C / 0 L X R h t G M M T I m c X V v d D s s J n F 1 b 3 Q 7 0 K H R g t C + 0 L L Q v 9 C 1 0 Y b R j D E z J n F 1 b 3 Q 7 L C Z x d W 9 0 O 9 C h 0 Y L Q v t C y 0 L / Q t d G G 0 Y w x N C Z x d W 9 0 O y w m c X V v d D v Q o d G C 0 L 7 Q s t C / 0 L X R h t G M M T U m c X V v d D s s J n F 1 b 3 Q 7 0 K H R g t C + 0 L L Q v 9 C 1 0 Y b R j D E 2 J n F 1 b 3 Q 7 L C Z x d W 9 0 O 9 C h 0 Y L Q v t C y 0 L / Q t d G G 0 Y w x N y Z x d W 9 0 O y w m c X V v d D v Q o d G C 0 L 7 Q s t C / 0 L X R h t G M M T g m c X V v d D s s J n F 1 b 3 Q 7 0 K H R g t C + 0 L L Q v 9 C 1 0 Y b R j D E 5 J n F 1 b 3 Q 7 L C Z x d W 9 0 O 9 C h 0 Y L Q v t C y 0 L / Q t d G G 0 Y w y M C Z x d W 9 0 O y w m c X V v d D v Q o d G C 0 L 7 Q s t C / 0 L X R h t G M M j E m c X V v d D s s J n F 1 b 3 Q 7 0 K H R g t C + 0 L L Q v 9 C 1 0 Y b R j D I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G P M S / Q l 9 C 8 0 Z b Q v d C 1 0 L 3 Q u N C 5 I N G C 0 L j Q v y 5 7 0 K H R g t C + 0 L L Q v 9 C 1 0 Y b R j D E s M H 0 m c X V v d D s s J n F 1 b 3 Q 7 U 2 V j d G l v b j E v 0 K L Q s N C x 0 L v Q u N G G 0 Y 8 x L 9 C X 0 L z R l t C 9 0 L X Q v d C 4 0 L k g 0 Y L Q u N C / L n v Q o d G C 0 L 7 Q s t C / 0 L X R h t G M M i w x f S Z x d W 9 0 O y w m c X V v d D t T Z W N 0 a W 9 u M S / Q o t C w 0 L H Q u 9 C 4 0 Y b R j z E v 0 J f Q v N G W 0 L 3 Q t d C 9 0 L j Q u S D R g t C 4 0 L 8 u e 9 C h 0 Y L Q v t C y 0 L / Q t d G G 0 Y w z L D J 9 J n F 1 b 3 Q 7 L C Z x d W 9 0 O 1 N l Y 3 R p b 2 4 x L 9 C i 0 L D Q s d C 7 0 L j R h t G P M S / Q l 9 C 8 0 Z b Q v d C 1 0 L 3 Q u N C 5 I N G C 0 L j Q v y 5 7 0 K H R g t C + 0 L L Q v 9 C 1 0 Y b R j D Q s M 3 0 m c X V v d D s s J n F 1 b 3 Q 7 U 2 V j d G l v b j E v 0 K L Q s N C x 0 L v Q u N G G 0 Y 8 x L 9 C X 0 L z R l t C 9 0 L X Q v d C 4 0 L k g 0 Y L Q u N C / L n v Q o d G C 0 L 7 Q s t C / 0 L X R h t G M N S w 0 f S Z x d W 9 0 O y w m c X V v d D t T Z W N 0 a W 9 u M S / Q o t C w 0 L H Q u 9 C 4 0 Y b R j z E v 0 J f Q v N G W 0 L 3 Q t d C 9 0 L j Q u S D R g t C 4 0 L 8 u e 9 C h 0 Y L Q v t C y 0 L / Q t d G G 0 Y w 2 L D V 9 J n F 1 b 3 Q 7 L C Z x d W 9 0 O 1 N l Y 3 R p b 2 4 x L 9 C i 0 L D Q s d C 7 0 L j R h t G P M S / Q l 9 C 8 0 Z b Q v d C 1 0 L 3 Q u N C 5 I N G C 0 L j Q v y 5 7 0 K H R g t C + 0 L L Q v 9 C 1 0 Y b R j D c s N n 0 m c X V v d D s s J n F 1 b 3 Q 7 U 2 V j d G l v b j E v 0 K L Q s N C x 0 L v Q u N G G 0 Y 8 x L 9 C X 0 L z R l t C 9 0 L X Q v d C 4 0 L k g 0 Y L Q u N C / L n v Q o d G C 0 L 7 Q s t C / 0 L X R h t G M O C w 3 f S Z x d W 9 0 O y w m c X V v d D t T Z W N 0 a W 9 u M S / Q o t C w 0 L H Q u 9 C 4 0 Y b R j z E v 0 J f Q v N G W 0 L 3 Q t d C 9 0 L j Q u S D R g t C 4 0 L 8 u e 9 C h 0 Y L Q v t C y 0 L / Q t d G G 0 Y w 5 L D h 9 J n F 1 b 3 Q 7 L C Z x d W 9 0 O 1 N l Y 3 R p b 2 4 x L 9 C i 0 L D Q s d C 7 0 L j R h t G P M S / Q l 9 C 8 0 Z b Q v d C 1 0 L 3 Q u N C 5 I N G C 0 L j Q v y 5 7 0 K H R g t C + 0 L L Q v 9 C 1 0 Y b R j D E w L D l 9 J n F 1 b 3 Q 7 L C Z x d W 9 0 O 1 N l Y 3 R p b 2 4 x L 9 C i 0 L D Q s d C 7 0 L j R h t G P M S / Q l 9 C 8 0 Z b Q v d C 1 0 L 3 Q u N C 5 I N G C 0 L j Q v y 5 7 0 K H R g t C + 0 L L Q v 9 C 1 0 Y b R j D E x L D E w f S Z x d W 9 0 O y w m c X V v d D t T Z W N 0 a W 9 u M S / Q o t C w 0 L H Q u 9 C 4 0 Y b R j z E v 0 J f Q v N G W 0 L 3 Q t d C 9 0 L j Q u S D R g t C 4 0 L 8 u e 9 C h 0 Y L Q v t C y 0 L / Q t d G G 0 Y w x M i w x M X 0 m c X V v d D s s J n F 1 b 3 Q 7 U 2 V j d G l v b j E v 0 K L Q s N C x 0 L v Q u N G G 0 Y 8 x L 9 C X 0 L z R l t C 9 0 L X Q v d C 4 0 L k g 0 Y L Q u N C / L n v Q o d G C 0 L 7 Q s t C / 0 L X R h t G M M T M s M T J 9 J n F 1 b 3 Q 7 L C Z x d W 9 0 O 1 N l Y 3 R p b 2 4 x L 9 C i 0 L D Q s d C 7 0 L j R h t G P M S / Q l 9 C 8 0 Z b Q v d C 1 0 L 3 Q u N C 5 I N G C 0 L j Q v y 5 7 0 K H R g t C + 0 L L Q v 9 C 1 0 Y b R j D E 0 L D E z f S Z x d W 9 0 O y w m c X V v d D t T Z W N 0 a W 9 u M S / Q o t C w 0 L H Q u 9 C 4 0 Y b R j z E v 0 J f Q v N G W 0 L 3 Q t d C 9 0 L j Q u S D R g t C 4 0 L 8 u e 9 C h 0 Y L Q v t C y 0 L / Q t d G G 0 Y w x N S w x N H 0 m c X V v d D s s J n F 1 b 3 Q 7 U 2 V j d G l v b j E v 0 K L Q s N C x 0 L v Q u N G G 0 Y 8 x L 9 C X 0 L z R l t C 9 0 L X Q v d C 4 0 L k g 0 Y L Q u N C / L n v Q o d G C 0 L 7 Q s t C / 0 L X R h t G M M T Y s M T V 9 J n F 1 b 3 Q 7 L C Z x d W 9 0 O 1 N l Y 3 R p b 2 4 x L 9 C i 0 L D Q s d C 7 0 L j R h t G P M S / Q l 9 C 8 0 Z b Q v d C 1 0 L 3 Q u N C 5 I N G C 0 L j Q v y 5 7 0 K H R g t C + 0 L L Q v 9 C 1 0 Y b R j D E 3 L D E 2 f S Z x d W 9 0 O y w m c X V v d D t T Z W N 0 a W 9 u M S / Q o t C w 0 L H Q u 9 C 4 0 Y b R j z E v 0 J f Q v N G W 0 L 3 Q t d C 9 0 L j Q u S D R g t C 4 0 L 8 u e 9 C h 0 Y L Q v t C y 0 L / Q t d G G 0 Y w x O C w x N 3 0 m c X V v d D s s J n F 1 b 3 Q 7 U 2 V j d G l v b j E v 0 K L Q s N C x 0 L v Q u N G G 0 Y 8 x L 9 C X 0 L z R l t C 9 0 L X Q v d C 4 0 L k g 0 Y L Q u N C / L n v Q o d G C 0 L 7 Q s t C / 0 L X R h t G M M T k s M T h 9 J n F 1 b 3 Q 7 L C Z x d W 9 0 O 1 N l Y 3 R p b 2 4 x L 9 C i 0 L D Q s d C 7 0 L j R h t G P M S / Q l 9 C 8 0 Z b Q v d C 1 0 L 3 Q u N C 5 I N G C 0 L j Q v y 5 7 0 K H R g t C + 0 L L Q v 9 C 1 0 Y b R j D I w L D E 5 f S Z x d W 9 0 O y w m c X V v d D t T Z W N 0 a W 9 u M S / Q o t C w 0 L H Q u 9 C 4 0 Y b R j z E v 0 J f Q v N G W 0 L 3 Q t d C 9 0 L j Q u S D R g t C 4 0 L 8 u e 9 C h 0 Y L Q v t C y 0 L / Q t d G G 0 Y w y M S w y M H 0 m c X V v d D s s J n F 1 b 3 Q 7 U 2 V j d G l v b j E v 0 K L Q s N C x 0 L v Q u N G G 0 Y 8 x L 9 C X 0 L z R l t C 9 0 L X Q v d C 4 0 L k g 0 Y L Q u N C / L n v Q o d G C 0 L 7 Q s t C / 0 L X R h t G M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/ Q o t C w 0 L H Q u 9 C 4 0 Y b R j z E v 0 J f Q v N G W 0 L 3 Q t d C 9 0 L j Q u S D R g t C 4 0 L 8 u e 9 C h 0 Y L Q v t C y 0 L / Q t d G G 0 Y w x L D B 9 J n F 1 b 3 Q 7 L C Z x d W 9 0 O 1 N l Y 3 R p b 2 4 x L 9 C i 0 L D Q s d C 7 0 L j R h t G P M S / Q l 9 C 8 0 Z b Q v d C 1 0 L 3 Q u N C 5 I N G C 0 L j Q v y 5 7 0 K H R g t C + 0 L L Q v 9 C 1 0 Y b R j D I s M X 0 m c X V v d D s s J n F 1 b 3 Q 7 U 2 V j d G l v b j E v 0 K L Q s N C x 0 L v Q u N G G 0 Y 8 x L 9 C X 0 L z R l t C 9 0 L X Q v d C 4 0 L k g 0 Y L Q u N C / L n v Q o d G C 0 L 7 Q s t C / 0 L X R h t G M M y w y f S Z x d W 9 0 O y w m c X V v d D t T Z W N 0 a W 9 u M S / Q o t C w 0 L H Q u 9 C 4 0 Y b R j z E v 0 J f Q v N G W 0 L 3 Q t d C 9 0 L j Q u S D R g t C 4 0 L 8 u e 9 C h 0 Y L Q v t C y 0 L / Q t d G G 0 Y w 0 L D N 9 J n F 1 b 3 Q 7 L C Z x d W 9 0 O 1 N l Y 3 R p b 2 4 x L 9 C i 0 L D Q s d C 7 0 L j R h t G P M S / Q l 9 C 8 0 Z b Q v d C 1 0 L 3 Q u N C 5 I N G C 0 L j Q v y 5 7 0 K H R g t C + 0 L L Q v 9 C 1 0 Y b R j D U s N H 0 m c X V v d D s s J n F 1 b 3 Q 7 U 2 V j d G l v b j E v 0 K L Q s N C x 0 L v Q u N G G 0 Y 8 x L 9 C X 0 L z R l t C 9 0 L X Q v d C 4 0 L k g 0 Y L Q u N C / L n v Q o d G C 0 L 7 Q s t C / 0 L X R h t G M N i w 1 f S Z x d W 9 0 O y w m c X V v d D t T Z W N 0 a W 9 u M S / Q o t C w 0 L H Q u 9 C 4 0 Y b R j z E v 0 J f Q v N G W 0 L 3 Q t d C 9 0 L j Q u S D R g t C 4 0 L 8 u e 9 C h 0 Y L Q v t C y 0 L / Q t d G G 0 Y w 3 L D Z 9 J n F 1 b 3 Q 7 L C Z x d W 9 0 O 1 N l Y 3 R p b 2 4 x L 9 C i 0 L D Q s d C 7 0 L j R h t G P M S / Q l 9 C 8 0 Z b Q v d C 1 0 L 3 Q u N C 5 I N G C 0 L j Q v y 5 7 0 K H R g t C + 0 L L Q v 9 C 1 0 Y b R j D g s N 3 0 m c X V v d D s s J n F 1 b 3 Q 7 U 2 V j d G l v b j E v 0 K L Q s N C x 0 L v Q u N G G 0 Y 8 x L 9 C X 0 L z R l t C 9 0 L X Q v d C 4 0 L k g 0 Y L Q u N C / L n v Q o d G C 0 L 7 Q s t C / 0 L X R h t G M O S w 4 f S Z x d W 9 0 O y w m c X V v d D t T Z W N 0 a W 9 u M S / Q o t C w 0 L H Q u 9 C 4 0 Y b R j z E v 0 J f Q v N G W 0 L 3 Q t d C 9 0 L j Q u S D R g t C 4 0 L 8 u e 9 C h 0 Y L Q v t C y 0 L / Q t d G G 0 Y w x M C w 5 f S Z x d W 9 0 O y w m c X V v d D t T Z W N 0 a W 9 u M S / Q o t C w 0 L H Q u 9 C 4 0 Y b R j z E v 0 J f Q v N G W 0 L 3 Q t d C 9 0 L j Q u S D R g t C 4 0 L 8 u e 9 C h 0 Y L Q v t C y 0 L / Q t d G G 0 Y w x M S w x M H 0 m c X V v d D s s J n F 1 b 3 Q 7 U 2 V j d G l v b j E v 0 K L Q s N C x 0 L v Q u N G G 0 Y 8 x L 9 C X 0 L z R l t C 9 0 L X Q v d C 4 0 L k g 0 Y L Q u N C / L n v Q o d G C 0 L 7 Q s t C / 0 L X R h t G M M T I s M T F 9 J n F 1 b 3 Q 7 L C Z x d W 9 0 O 1 N l Y 3 R p b 2 4 x L 9 C i 0 L D Q s d C 7 0 L j R h t G P M S / Q l 9 C 8 0 Z b Q v d C 1 0 L 3 Q u N C 5 I N G C 0 L j Q v y 5 7 0 K H R g t C + 0 L L Q v 9 C 1 0 Y b R j D E z L D E y f S Z x d W 9 0 O y w m c X V v d D t T Z W N 0 a W 9 u M S / Q o t C w 0 L H Q u 9 C 4 0 Y b R j z E v 0 J f Q v N G W 0 L 3 Q t d C 9 0 L j Q u S D R g t C 4 0 L 8 u e 9 C h 0 Y L Q v t C y 0 L / Q t d G G 0 Y w x N C w x M 3 0 m c X V v d D s s J n F 1 b 3 Q 7 U 2 V j d G l v b j E v 0 K L Q s N C x 0 L v Q u N G G 0 Y 8 x L 9 C X 0 L z R l t C 9 0 L X Q v d C 4 0 L k g 0 Y L Q u N C / L n v Q o d G C 0 L 7 Q s t C / 0 L X R h t G M M T U s M T R 9 J n F 1 b 3 Q 7 L C Z x d W 9 0 O 1 N l Y 3 R p b 2 4 x L 9 C i 0 L D Q s d C 7 0 L j R h t G P M S / Q l 9 C 8 0 Z b Q v d C 1 0 L 3 Q u N C 5 I N G C 0 L j Q v y 5 7 0 K H R g t C + 0 L L Q v 9 C 1 0 Y b R j D E 2 L D E 1 f S Z x d W 9 0 O y w m c X V v d D t T Z W N 0 a W 9 u M S / Q o t C w 0 L H Q u 9 C 4 0 Y b R j z E v 0 J f Q v N G W 0 L 3 Q t d C 9 0 L j Q u S D R g t C 4 0 L 8 u e 9 C h 0 Y L Q v t C y 0 L / Q t d G G 0 Y w x N y w x N n 0 m c X V v d D s s J n F 1 b 3 Q 7 U 2 V j d G l v b j E v 0 K L Q s N C x 0 L v Q u N G G 0 Y 8 x L 9 C X 0 L z R l t C 9 0 L X Q v d C 4 0 L k g 0 Y L Q u N C / L n v Q o d G C 0 L 7 Q s t C / 0 L X R h t G M M T g s M T d 9 J n F 1 b 3 Q 7 L C Z x d W 9 0 O 1 N l Y 3 R p b 2 4 x L 9 C i 0 L D Q s d C 7 0 L j R h t G P M S / Q l 9 C 8 0 Z b Q v d C 1 0 L 3 Q u N C 5 I N G C 0 L j Q v y 5 7 0 K H R g t C + 0 L L Q v 9 C 1 0 Y b R j D E 5 L D E 4 f S Z x d W 9 0 O y w m c X V v d D t T Z W N 0 a W 9 u M S / Q o t C w 0 L H Q u 9 C 4 0 Y b R j z E v 0 J f Q v N G W 0 L 3 Q t d C 9 0 L j Q u S D R g t C 4 0 L 8 u e 9 C h 0 Y L Q v t C y 0 L / Q t d G G 0 Y w y M C w x O X 0 m c X V v d D s s J n F 1 b 3 Q 7 U 2 V j d G l v b j E v 0 K L Q s N C x 0 L v Q u N G G 0 Y 8 x L 9 C X 0 L z R l t C 9 0 L X Q v d C 4 0 L k g 0 Y L Q u N C / L n v Q o d G C 0 L 7 Q s t C / 0 L X R h t G M M j E s M j B 9 J n F 1 b 3 Q 7 L C Z x d W 9 0 O 1 N l Y 3 R p b 2 4 x L 9 C i 0 L D Q s d C 7 0 L j R h t G P M S / Q l 9 C 8 0 Z b Q v d C 1 0 L 3 Q u N C 5 I N G C 0 L j Q v y 5 7 0 K H R g t C + 0 L L Q v 9 C 1 0 Y b R j D I y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x J T h G M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E l O E Y x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M I W 7 + w L 1 S 5 T 5 3 n N A Y d V v A A A A A A I A A A A A A B B m A A A A A Q A A I A A A A P 0 k F I f Y 7 / Q o C 5 B U J P d v x J d A C 9 G Z 9 I / 9 O w u W W K G 6 u G T V A A A A A A 6 A A A A A A g A A I A A A A H x 3 r x 9 H P m u W r l D K z v X G Y v i V 9 Y l l O E 3 4 z 2 f X a / 2 k l b x 3 U A A A A K K m y u K W 7 f w 9 q R 4 I c k U f r i d 1 + I S 0 6 8 F a m d b C 1 k Q w o W j E 2 5 0 g v 3 e n g S G h N n / g O K b 9 E E s m r X M x / f 4 1 Y a z Q f 1 n P X M R W A c F 0 o k U P N m 0 O T n 1 f h K Z V Q A A A A J o W i 1 D f 9 Z L E + 4 u a H m 5 g W 4 p 6 o 5 I C q y O Q K z O j C 5 c q L 9 l S k b f K Y v 6 F r g h h k E Y G O n E d U s d L d t c t I r 4 R c l y k e j v O H T I = < / D a t a M a s h u p > 
</file>

<file path=customXml/itemProps1.xml><?xml version="1.0" encoding="utf-8"?>
<ds:datastoreItem xmlns:ds="http://schemas.openxmlformats.org/officeDocument/2006/customXml" ds:itemID="{05DC5B94-DC4A-46DC-9875-D60496C003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Lytay</cp:lastModifiedBy>
  <cp:lastPrinted>2024-11-06T10:53:37Z</cp:lastPrinted>
  <dcterms:created xsi:type="dcterms:W3CDTF">2022-04-07T11:20:30Z</dcterms:created>
  <dcterms:modified xsi:type="dcterms:W3CDTF">2024-12-30T07:55:05Z</dcterms:modified>
</cp:coreProperties>
</file>