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C87B56BD-2E6B-4BAA-8CFE-FB91E5CA4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Аркуш1!$A$1:$T$68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1" i="1" l="1"/>
  <c r="S30" i="1"/>
  <c r="N19" i="1" l="1"/>
  <c r="S19" i="1"/>
  <c r="E19" i="1"/>
  <c r="N52" i="1"/>
  <c r="E52" i="1"/>
  <c r="N18" i="1" l="1"/>
  <c r="E18" i="1"/>
  <c r="I66" i="1" l="1"/>
  <c r="I65" i="1"/>
  <c r="N25" i="1"/>
  <c r="S23" i="1"/>
  <c r="S16" i="1"/>
  <c r="N45" i="1" l="1"/>
  <c r="N44" i="1"/>
  <c r="N46" i="1"/>
  <c r="N43" i="1"/>
  <c r="N42" i="1"/>
  <c r="N41" i="1"/>
  <c r="N40" i="1"/>
  <c r="E46" i="1"/>
  <c r="E45" i="1"/>
  <c r="E44" i="1"/>
  <c r="E43" i="1"/>
  <c r="E42" i="1"/>
  <c r="E41" i="1"/>
  <c r="E40" i="1"/>
  <c r="U30" i="1" l="1"/>
  <c r="U31" i="1" s="1"/>
  <c r="U23" i="1"/>
  <c r="S26" i="1"/>
  <c r="N26" i="1" s="1"/>
  <c r="E26" i="1"/>
  <c r="E25" i="1"/>
  <c r="N50" i="1" l="1"/>
  <c r="N54" i="1"/>
  <c r="E54" i="1"/>
  <c r="U16" i="1"/>
  <c r="N21" i="1"/>
  <c r="E21" i="1"/>
  <c r="N15" i="1"/>
  <c r="E58" i="1" l="1"/>
  <c r="N29" i="1"/>
  <c r="E29" i="1"/>
  <c r="N55" i="1" l="1"/>
  <c r="N57" i="1" l="1"/>
  <c r="N30" i="1" l="1"/>
  <c r="E30" i="1"/>
  <c r="N28" i="1"/>
  <c r="E28" i="1"/>
  <c r="N23" i="1"/>
  <c r="E23" i="1"/>
  <c r="N22" i="1"/>
  <c r="E48" i="1" l="1"/>
  <c r="R31" i="1"/>
  <c r="R16" i="1"/>
  <c r="Q66" i="1" l="1"/>
  <c r="Q65" i="1" l="1"/>
  <c r="N48" i="1"/>
  <c r="R65" i="1" l="1"/>
  <c r="R66" i="1"/>
  <c r="N16" i="1"/>
  <c r="N47" i="1"/>
  <c r="N13" i="1"/>
  <c r="E13" i="1"/>
  <c r="N12" i="1"/>
  <c r="E12" i="1"/>
  <c r="N14" i="1"/>
  <c r="E16" i="1"/>
  <c r="S66" i="1" l="1"/>
  <c r="S65" i="1"/>
  <c r="J66" i="1"/>
  <c r="J65" i="1"/>
  <c r="E31" i="1"/>
  <c r="N3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2BCE1C-2954-4943-9D98-D84515A12354}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<sst xmlns="http://schemas.openxmlformats.org/spreadsheetml/2006/main" count="252" uniqueCount="123">
  <si>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</si>
  <si>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</si>
  <si>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</si>
  <si>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</si>
  <si>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</si>
  <si>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</si>
  <si>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</si>
  <si>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шт.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</si>
  <si>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</si>
  <si>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</si>
  <si>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</si>
  <si>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</si>
  <si>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</si>
  <si>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</si>
  <si>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</si>
  <si>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</si>
  <si>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>Обсяг ресурсів, всього, в тому числі</t>
  </si>
  <si>
    <t>Таблиця 3</t>
  </si>
  <si>
    <t xml:space="preserve">Проєкт рішення міської ради     </t>
  </si>
  <si>
    <t>рішення міської ради від від 15.12.2020 №41, зі змінами</t>
  </si>
  <si>
    <t>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</si>
  <si>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>Завдання, заходи та строки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</si>
  <si>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</si>
  <si>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</si>
  <si>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</si>
  <si>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</si>
  <si>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</si>
  <si>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</si>
  <si>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</si>
  <si>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 xml:space="preserve">Порівняльна таблиця до проєкту рішення Вараської міської ради </t>
  </si>
  <si>
    <t>Відсутній захід</t>
  </si>
  <si>
    <t>1.11</t>
  </si>
  <si>
    <t>Ліквідація небезпечних видів рослин на території Вараської міської територіальної громади</t>
  </si>
  <si>
    <t>1. Благоустрій територій</t>
  </si>
  <si>
    <t>Всього по Програмі</t>
  </si>
  <si>
    <t>2021-2025</t>
  </si>
  <si>
    <t>Кількість послуг</t>
  </si>
  <si>
    <t>Всього по розділу</t>
  </si>
  <si>
    <t>Вищезазначені зміни також вносяться в розділ 5. Напрямки діяльності та заходи Комплексної програми благоустрою та розвитку комунального господарства Вараської міської територіальної громади на 2021-2025 роки</t>
  </si>
  <si>
    <t>Кількість</t>
  </si>
  <si>
    <t>Ресурсне забезпечення Комплексної програми благоустрою та розвитку комунального господарства Вараської міської територіальної громади на 2021-2025 роки</t>
  </si>
  <si>
    <t>Про внесення змін до Комплексної програми благоустрою та розвитку комунального господарства Вараської міської територіальної громади на 2021-2025 роки № 4300-ПР-8</t>
  </si>
  <si>
    <t>КП "Благоустрій" ВМР</t>
  </si>
  <si>
    <t>1.3</t>
  </si>
  <si>
    <t>Утримання озеленення територій та об'єктів благоустрою (в т. ч. організація суспільно-кориcних робіт)</t>
  </si>
  <si>
    <t>КП "Благоустрій" ВМР, ДКТМС ВК ВМР,
КП "УК "ЖКС" ВМР,
КНП ВМР "ВБЛ"</t>
  </si>
  <si>
    <t>КП "Благоустрій" ВМР, 
ДКТМС ВК ВМР,
КП "УК "ЖКС" ВМР,
КНП ВМР "ВБЛ"</t>
  </si>
  <si>
    <t>1.4</t>
  </si>
  <si>
    <t>Утримання доріг</t>
  </si>
  <si>
    <t>1.5</t>
  </si>
  <si>
    <t>Облаштування та утримання кладовищ</t>
  </si>
  <si>
    <t>Площа</t>
  </si>
  <si>
    <t>га</t>
  </si>
  <si>
    <t>Надгробки</t>
  </si>
  <si>
    <r>
      <t xml:space="preserve">З метою забезпечення належного утримання озеленення території Вараської МТГ та об’єктів благоустрою </t>
    </r>
    <r>
      <rPr>
        <b/>
        <sz val="11"/>
        <color theme="1"/>
        <rFont val="Times New Roman"/>
        <family val="1"/>
        <charset val="204"/>
      </rPr>
      <t>(+6133,876 тис.грн)</t>
    </r>
  </si>
  <si>
    <r>
      <t xml:space="preserve">З метою боротьби та запобігання стрімкого поширення борщівника Сосновського. Борщівник Сосновського - небезпечна, отруйна і дикоросла багаторічна рослина, яка завдяки потужній наземній масі, витісняє місцеві види не лише трав’яних, а й деревних порід з території і не дає їм розвиватись. Особливістю рослини є те, що зелена маса борщівника Сосновського містить фурокумарин, що спричиняє опіки, викликає дерматити, особливо при попаданні на місце опіку сонячних променів. </t>
    </r>
    <r>
      <rPr>
        <b/>
        <sz val="11"/>
        <rFont val="Times New Roman"/>
        <family val="1"/>
        <charset val="204"/>
      </rPr>
      <t>(+100,000 тис.грн)</t>
    </r>
  </si>
  <si>
    <t>6. Підтримка розвитку комунальних підприємств</t>
  </si>
  <si>
    <t>6.1</t>
  </si>
  <si>
    <t>Впровадження сучасних технологій (придбання спецтехніки, спецобладнання і т. д.) з внесенням в статутний капітал</t>
  </si>
  <si>
    <t>КП «Благоустрій» ВМР, КП «УК «ЖКС» ВМР, КП «ВТВК» ВМР</t>
  </si>
  <si>
    <t>3. Поводження з відходами</t>
  </si>
  <si>
    <t>3.5</t>
  </si>
  <si>
    <t>Всього за розділу</t>
  </si>
  <si>
    <r>
      <rPr>
        <b/>
        <sz val="11"/>
        <rFont val="Times New Roman"/>
        <family val="1"/>
        <charset val="204"/>
      </rPr>
      <t>КП «Благоустрій» ВМР потребує:</t>
    </r>
    <r>
      <rPr>
        <sz val="11"/>
        <rFont val="Times New Roman"/>
        <family val="1"/>
        <charset val="204"/>
      </rPr>
      <t xml:space="preserve">
катка дорожнього (1 шт.) –  2 800,000 тис. грн;
автогрейдера (1 шт.) – 6 500,000 тис. грн;
тракторів (3 шт.) – 2 160,000 тис. грн;
відвалів (3 шт.) – 195,000 тис. грн;
щіток комунальних дорожніх (3 шт.) – 255,000 тис. грн;
тракторних причепів (3 шт.) – 909,600 тис. грн.
</t>
    </r>
    <r>
      <rPr>
        <b/>
        <sz val="11"/>
        <rFont val="Times New Roman"/>
        <family val="1"/>
        <charset val="204"/>
      </rPr>
      <t>КП «ВТВК» ВМР потребує:</t>
    </r>
    <r>
      <rPr>
        <sz val="11"/>
        <rFont val="Times New Roman"/>
        <family val="1"/>
        <charset val="204"/>
      </rPr>
      <t xml:space="preserve">
автокрана (1 шт.) – 9 102,000 тис. грн;
сміттєвозів (2 шт.) – 9 940,000 тис. грн;
міні-навантажувача (1 шт.) – 2 984,000 тис. грн.
</t>
    </r>
    <r>
      <rPr>
        <b/>
        <sz val="11"/>
        <rFont val="Times New Roman"/>
        <family val="1"/>
        <charset val="204"/>
      </rPr>
      <t>КП «УК «ЖКС» ВМР потребує:</t>
    </r>
    <r>
      <rPr>
        <sz val="11"/>
        <rFont val="Times New Roman"/>
        <family val="1"/>
        <charset val="204"/>
      </rPr>
      <t xml:space="preserve">
сміттєвозів (3 шт.) - 16 780,000 тис. грн.
</t>
    </r>
    <r>
      <rPr>
        <b/>
        <sz val="11"/>
        <rFont val="Times New Roman"/>
        <family val="1"/>
        <charset val="204"/>
      </rPr>
      <t>КП «МЕМ» потребує:</t>
    </r>
    <r>
      <rPr>
        <sz val="11"/>
        <rFont val="Times New Roman"/>
        <family val="1"/>
        <charset val="204"/>
      </rPr>
      <t xml:space="preserve">
аварійної майстерні (1 шт.) - 3 560,700 тис. грн </t>
    </r>
    <r>
      <rPr>
        <b/>
        <sz val="11"/>
        <rFont val="Times New Roman"/>
        <family val="1"/>
        <charset val="204"/>
      </rPr>
      <t xml:space="preserve"> (+43676,3 тис.грн)</t>
    </r>
  </si>
  <si>
    <r>
      <t xml:space="preserve">В рамках заходу планується виконання робіт з впорядкування засмічених територій, приведення їх до належного стану </t>
    </r>
    <r>
      <rPr>
        <b/>
        <sz val="11"/>
        <rFont val="Times New Roman"/>
        <family val="1"/>
        <charset val="204"/>
      </rPr>
      <t>(+240,000 тис.грн)</t>
    </r>
  </si>
  <si>
    <t>Ліквідація несанкціонованих сміттєзвалищ у Вараській міській територіальній громаді</t>
  </si>
  <si>
    <t>каток дорожній (1 шт.) 
автогрейдер (1 шт.) 
трактор (3 шт.) 
відвал (3 шт.) 
щітка комунальна дорожня (3 шт.) 
тракторний причеп (3 шт.) 
автокран (1 шт.) 
сміттєвоз (5 шт.) 
міні-навантажувач (1 шт.) 
аварійна майстерня (1 шт.)</t>
  </si>
  <si>
    <t>6.5</t>
  </si>
  <si>
    <t>Надання безповоротної фінансової підтримки комунальним підприємствам Вараської міської ради</t>
  </si>
  <si>
    <t>КП "МЕМ"</t>
  </si>
  <si>
    <r>
      <t>2024</t>
    </r>
    <r>
      <rPr>
        <sz val="10"/>
        <color rgb="FFFF0000"/>
        <rFont val="Times New Roman"/>
        <family val="1"/>
        <charset val="204"/>
      </rPr>
      <t>-2025</t>
    </r>
  </si>
  <si>
    <t>Кількість підприємств</t>
  </si>
  <si>
    <r>
      <t xml:space="preserve">КП «Благоустрій» ВМР, КП «УК «ЖКС» ВМР, КП «ВТВК» ВМР, </t>
    </r>
    <r>
      <rPr>
        <sz val="10"/>
        <color rgb="FFFF0000"/>
        <rFont val="Times New Roman"/>
        <family val="1"/>
        <charset val="204"/>
      </rPr>
      <t>КП "МЕМ"</t>
    </r>
  </si>
  <si>
    <r>
      <t xml:space="preserve">З метою забезпечення належного утримання доріг, тротуарів та пішохідних доріжок Вараської МТГ </t>
    </r>
    <r>
      <rPr>
        <b/>
        <sz val="11"/>
        <rFont val="Times New Roman"/>
        <family val="1"/>
        <charset val="204"/>
      </rPr>
      <t>(+11645,624 тис.грн)</t>
    </r>
  </si>
  <si>
    <t>1.12</t>
  </si>
  <si>
    <t>Експлуатаційне утримання автомобільних доріг загального користування місцевого значення Рівненської області в межах Вараської міської територіальної громади</t>
  </si>
  <si>
    <t>ДЖКГМБ ВК ВМР, Рівненська ОДА</t>
  </si>
  <si>
    <t>3.1</t>
  </si>
  <si>
    <t>Придбання контейнерів для сміття</t>
  </si>
  <si>
    <t>КП "Благоустрій" ВМР, КП "ЖКС" ВМР</t>
  </si>
  <si>
    <r>
      <t xml:space="preserve">КП "Благоустрій" ВМР, КП </t>
    </r>
    <r>
      <rPr>
        <sz val="10"/>
        <color rgb="FFFF0000"/>
        <rFont val="Times New Roman"/>
        <family val="1"/>
        <charset val="204"/>
      </rPr>
      <t>"УК</t>
    </r>
    <r>
      <rPr>
        <sz val="10"/>
        <color theme="1"/>
        <rFont val="Times New Roman"/>
        <family val="1"/>
        <charset val="204"/>
      </rPr>
      <t xml:space="preserve"> "ЖКС" ВМР, </t>
    </r>
    <r>
      <rPr>
        <sz val="10"/>
        <color rgb="FFFF0000"/>
        <rFont val="Times New Roman"/>
        <family val="1"/>
        <charset val="204"/>
      </rPr>
      <t>ДЖКГМБ ВК ВМР</t>
    </r>
  </si>
  <si>
    <r>
      <t xml:space="preserve">З метою забезпечення в І кварталі 2025 року безперебійного та безпечного дорожнього руху, в тому числі протягом зимового періоду 2025 року, забезпечення проїзду аварійно-рятувальних служб, а також безпеки руху на маршрутах шкільних автобусів тощо у зв’язку з відсутністю субвенцій з державного бюджету в 2025 році місцевим бюджетам на фінансування робіт, пов’язаних з будівництвом, реконструкцією, ремонтом і експлуатаційним утриманням доріг загального користування місцевого значення Рівненської області. </t>
    </r>
    <r>
      <rPr>
        <b/>
        <sz val="11"/>
        <rFont val="Times New Roman"/>
        <family val="1"/>
        <charset val="204"/>
      </rPr>
      <t>(+700,000 тис.грн)</t>
    </r>
  </si>
  <si>
    <t>Протяжність доріг</t>
  </si>
  <si>
    <t>км</t>
  </si>
  <si>
    <t>4. Забезпечення потреб споживачів у питній воді нормативної якості</t>
  </si>
  <si>
    <t>4.3</t>
  </si>
  <si>
    <t>2023-2025</t>
  </si>
  <si>
    <t>КП "ВТВК" ВМР</t>
  </si>
  <si>
    <t>Проведення повторної геолого-економічної оцінки Чудлинського родовища</t>
  </si>
  <si>
    <r>
      <rPr>
        <sz val="11"/>
        <rFont val="Times New Roman"/>
        <family val="1"/>
        <charset val="204"/>
      </rPr>
      <t>З метою проведення державної експертизи звіту (геолого-економічна оцінка запасів Чудлинського родовища) Державною комісією України по запасах корисних копалин</t>
    </r>
    <r>
      <rPr>
        <b/>
        <sz val="11"/>
        <rFont val="Times New Roman"/>
        <family val="1"/>
        <charset val="204"/>
      </rPr>
      <t xml:space="preserve"> (+493,300 тис.грн)</t>
    </r>
  </si>
  <si>
    <t>Утримання вуличного освітлення</t>
  </si>
  <si>
    <t>Протяжність мереж</t>
  </si>
  <si>
    <t>Лічильники</t>
  </si>
  <si>
    <t>Щитки вуличного освітдення</t>
  </si>
  <si>
    <t>Світлоточки</t>
  </si>
  <si>
    <t>К-ть урн, баків</t>
  </si>
  <si>
    <t>К-ть об'єктів благоустрою</t>
  </si>
  <si>
    <t>Площі: квітників, теплиці, розплідника, утримання парку в р-ні НТЦ, лісу "Ювілейний", Брусилівської гори, міжквартальних зелених територій</t>
  </si>
  <si>
    <r>
      <t>тис.м</t>
    </r>
    <r>
      <rPr>
        <sz val="8"/>
        <color theme="1"/>
        <rFont val="Times New Roman"/>
        <family val="1"/>
        <charset val="204"/>
      </rPr>
      <t>2</t>
    </r>
  </si>
  <si>
    <t>У 2023 встановлено на фортифікаційних спорудах - 2 шт., зменшилося на 1 шт. у 2024 у зв'язку з передачою КП «Перспектива ВМР</t>
  </si>
  <si>
    <t>Зменшилося на 1 шт. у 2024 у зв'язку з передачою КП «Перспектива ВМР</t>
  </si>
  <si>
    <t xml:space="preserve">У 2023 встановлено у с. Ст. Рафалівка, с. Собіщиці, м. Вараш: вул. Соборна, пр-кт Шевченка - 43 шт.
У 2024 встановлено у с. Заболоття - 7 шт.
</t>
  </si>
  <si>
    <t>Уточнена інформація за результатами внутрішньої інвентаризації.
Урни - 300 шт.
Баки (контейнери) – 32 шт.</t>
  </si>
  <si>
    <t>Уточнена інформація за результатами внутрішньої інвентаризації
Дитячі та спортивні ігрові майданчики – 86 шт.
Пам’ятні знаки, скульптури та ін. об’єкти – 12 шт.</t>
  </si>
  <si>
    <r>
      <t>тис.м</t>
    </r>
    <r>
      <rPr>
        <sz val="8"/>
        <color theme="1"/>
        <rFont val="Times New Roman"/>
        <family val="1"/>
        <charset val="204"/>
      </rPr>
      <t>²</t>
    </r>
  </si>
  <si>
    <t>Уточнена інформація за результатами внутрішньої інвентаризації.
Квітники - 11312,1 м²
Теплиці - 271 м² (139 м² + 132 м²)
Розплідники: 4580 м² = 4500 м² + 80 м² (база «Благоустрій», біля теплиці)
Парк в р-ні НТЦ - 44000 м²,
Ліс «Ювілейний» - 33200 м²,
міжквартальні території - 128720 м²,
газони до АТЦ - 34000 м²,
(Брусилівська гора - 300000 м² згідно з рішенням Вараської міської ради від 07.08.2024 № 2348-РР-VІІІ «Про передачу земельних ділянок в постійне користування ДСГП «Ліси України» не обслуговується КП «Благоустрій» ВМР)</t>
  </si>
  <si>
    <t>Протяжність доріг загального користування місцевого значення на території Рівненської області в межах ВМТГ</t>
  </si>
  <si>
    <t>В розрізі старостинських округів (191 шт.): Більськовільський - 49 шт., Озерецький - 11 шт., Мульчицький - 42 шт., Собіщицький - 22 шт., Сопачівський - 45 шт., Старорафалівський - 22 шт.</t>
  </si>
  <si>
    <r>
      <t xml:space="preserve">З метою розміщення необхідної кількості контейнерів в сільських населених пунктах громади для забезпечення умов надання послуги з управління побутовими відходами, а саме збирання побутових відходів. 
В розрізі старостинських округів (191 шт.): Більськовільський - 49 шт., Озерецький - 11 шт., Мульчицький - 42 шт., Собіщицький - 22 шт., Сопачівський - 45 шт., Старорафалівський - 22 шт. </t>
    </r>
    <r>
      <rPr>
        <b/>
        <sz val="11"/>
        <rFont val="Times New Roman"/>
        <family val="1"/>
        <charset val="204"/>
      </rPr>
      <t>(+1560,000 тис.грн)</t>
    </r>
  </si>
  <si>
    <t>ДЖКГМБ ВК ВМР, КП «Благоустрій» ВМР</t>
  </si>
  <si>
    <t>У зв’язку зі збільшенням кількості похованих захисників України на Алеї Героїв Старорафалівського кладовища протягом грудня 2024 року (+ 2 шт.) та кладовищах в с. Озерці та с. Сопачів (+ 2 шт.)</t>
  </si>
  <si>
    <t>Збільшилася протяжність у зв'язку з влаштуванням вуличного освітлення:
у 2023 - с. Ст. Рафалівка - 0,7 км, с. Собіщиці - 0,7 км, м. Вараш, вул. Соборна - 0,195 км, м. Вараш, пр-кт Шевченка - 0,055 км;
у 2024 - с. Заболоття- 0,250 км</t>
  </si>
  <si>
    <t>Приведено у відповідність значення показника "Всього"</t>
  </si>
  <si>
    <t>2. Безпека дорожнього руху</t>
  </si>
  <si>
    <t>2.6</t>
  </si>
  <si>
    <t>Встановлення сповільнювачів руху автотранспорту</t>
  </si>
  <si>
    <t>КП "Благоустрій" ВМР, ДЖКГМБ ВК ВМР</t>
  </si>
  <si>
    <r>
      <rPr>
        <sz val="11"/>
        <rFont val="Times New Roman"/>
        <family val="1"/>
        <charset val="204"/>
      </rPr>
      <t>З метою забезпечення безпеки руху пішоходів та транспорту на автомобільних дорогах м. Вараш, враховуючи рішення ВК ВМР від 26.09.23 №397-РВ-23, від 18.07.23 №276-РВ-23</t>
    </r>
    <r>
      <rPr>
        <b/>
        <sz val="11"/>
        <rFont val="Times New Roman"/>
        <family val="1"/>
        <charset val="204"/>
      </rPr>
      <t xml:space="preserve"> (+1580,000 грн)</t>
    </r>
  </si>
  <si>
    <t>Всього додається 79116,438 тис.грн</t>
  </si>
  <si>
    <r>
      <t xml:space="preserve">КП "МЕМ"
</t>
    </r>
    <r>
      <rPr>
        <sz val="10"/>
        <color rgb="FFFF0000"/>
        <rFont val="Times New Roman"/>
        <family val="1"/>
        <charset val="204"/>
      </rPr>
      <t>КП "ВТВК" ВМР</t>
    </r>
  </si>
  <si>
    <t>КП "МЕМ", КП "ВТВК" ВМР</t>
  </si>
  <si>
    <r>
      <t xml:space="preserve">В пункті 6 паспорту Програми додати учасниками програми: </t>
    </r>
    <r>
      <rPr>
        <sz val="12"/>
        <color rgb="FFFF0000"/>
        <rFont val="Times New Roman"/>
        <family val="1"/>
        <charset val="204"/>
      </rPr>
      <t>КП "МЕМ", Рівненська ОДА, видалити КП "Агентство нерухомості "Перспектива".</t>
    </r>
    <r>
      <rPr>
        <sz val="12"/>
        <rFont val="Times New Roman"/>
        <family val="1"/>
        <charset val="204"/>
      </rPr>
      <t xml:space="preserve">
В пунктах 9, 9.1  паспорту Програми загальний обсяг фінансових ресурсів, необхідних для реалізації програми замінити на </t>
    </r>
    <r>
      <rPr>
        <sz val="12"/>
        <color rgb="FFFF0000"/>
        <rFont val="Times New Roman"/>
        <family val="1"/>
        <charset val="204"/>
      </rPr>
      <t>784 774,297</t>
    </r>
    <r>
      <rPr>
        <sz val="12"/>
        <rFont val="Times New Roman"/>
        <family val="1"/>
        <charset val="204"/>
      </rPr>
      <t xml:space="preserve"> тис. грн, в т.ч., на 2025 рік змінити на</t>
    </r>
    <r>
      <rPr>
        <sz val="12"/>
        <color rgb="FFFF0000"/>
        <rFont val="Times New Roman"/>
        <family val="1"/>
        <charset val="204"/>
      </rPr>
      <t xml:space="preserve"> 213 251,963</t>
    </r>
    <r>
      <rPr>
        <sz val="12"/>
        <rFont val="Times New Roman"/>
        <family val="1"/>
        <charset val="204"/>
      </rPr>
      <t xml:space="preserve"> тис. грн.
У третьому реченні четвертого абзацу розділу 1. Визначення проблеми, на розв'язання якої спрямована Програма, після слів утримання доріг додати текст ...</t>
    </r>
    <r>
      <rPr>
        <sz val="12"/>
        <color rgb="FFFF0000"/>
        <rFont val="Times New Roman"/>
        <family val="1"/>
        <charset val="204"/>
      </rPr>
      <t>(в т. ч. доріг загального користування місцевого значення на території Рівненської області в межах Вараської міської територіальної громади)</t>
    </r>
    <r>
      <rPr>
        <sz val="12"/>
        <rFont val="Times New Roman"/>
        <family val="1"/>
        <charset val="204"/>
      </rPr>
      <t>...</t>
    </r>
  </si>
  <si>
    <r>
      <t xml:space="preserve">Для забезпечення стабільної роботи електричних мереж міста, які обслуговує КП «МЕМ», зниження ризиків тривалих відключень електропостачання об’єктів критичної інфраструктури та населення </t>
    </r>
    <r>
      <rPr>
        <b/>
        <sz val="11"/>
        <rFont val="Times New Roman"/>
        <family val="1"/>
        <charset val="204"/>
      </rPr>
      <t xml:space="preserve">(6204,028 тис.грн) 
</t>
    </r>
    <r>
      <rPr>
        <sz val="11"/>
        <rFont val="Times New Roman"/>
        <family val="1"/>
        <charset val="204"/>
      </rPr>
      <t>Для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забезпечення безперебійної діяльності КП «ВТВК» ВМР та сталого проходження опалювального сезону </t>
    </r>
    <r>
      <rPr>
        <b/>
        <sz val="11"/>
        <rFont val="Times New Roman"/>
        <family val="1"/>
        <charset val="204"/>
      </rPr>
      <t>(6783,310 тис. грн)
(+12987,338)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</si>
</sst>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#,##0.000"/>
    <numFmt numFmtId="167" formatCode="_-* #,##0.000\ _₴_-;\-* #,##0.000\ _₴_-;_-* &quot;-&quot;???\ _₴_-;_-@_-"/>
    <numFmt numFmtId="168" formatCode="0.000_ ;\-0.000\ 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23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4" fontId="12" fillId="0" borderId="0" xfId="0" applyNumberFormat="1" applyFont="1" applyAlignment="1">
      <alignment vertical="center"/>
    </xf>
    <xf numFmtId="4" fontId="10" fillId="0" borderId="0" xfId="0" applyNumberFormat="1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49" fontId="10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164" fontId="18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6" fillId="0" borderId="2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164" fontId="9" fillId="0" borderId="9" xfId="0" applyNumberFormat="1" applyFont="1" applyBorder="1" applyAlignment="1">
      <alignment horizontal="center" vertical="center"/>
    </xf>
    <xf numFmtId="0" fontId="25" fillId="0" borderId="0" xfId="0" applyFont="1"/>
    <xf numFmtId="0" fontId="15" fillId="0" borderId="31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6" fillId="0" borderId="3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11" fillId="0" borderId="0" xfId="0" applyFon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19" fillId="0" borderId="35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left" wrapText="1"/>
    </xf>
    <xf numFmtId="2" fontId="3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2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164" fontId="15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7" fillId="0" borderId="0" xfId="0" applyFont="1"/>
    <xf numFmtId="168" fontId="9" fillId="0" borderId="2" xfId="2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 wrapText="1"/>
    </xf>
    <xf numFmtId="164" fontId="19" fillId="0" borderId="2" xfId="0" applyNumberFormat="1" applyFont="1" applyBorder="1" applyAlignment="1">
      <alignment horizontal="center" wrapText="1"/>
    </xf>
    <xf numFmtId="168" fontId="9" fillId="0" borderId="4" xfId="2" applyNumberFormat="1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164" fontId="19" fillId="0" borderId="3" xfId="0" applyNumberFormat="1" applyFont="1" applyBorder="1" applyAlignment="1">
      <alignment horizontal="center" wrapText="1"/>
    </xf>
    <xf numFmtId="165" fontId="21" fillId="0" borderId="0" xfId="2" applyNumberFormat="1" applyFont="1" applyFill="1" applyBorder="1" applyAlignment="1">
      <alignment horizontal="left" wrapText="1"/>
    </xf>
    <xf numFmtId="165" fontId="21" fillId="0" borderId="0" xfId="2" applyNumberFormat="1" applyFont="1" applyFill="1" applyAlignment="1">
      <alignment horizontal="left"/>
    </xf>
    <xf numFmtId="165" fontId="28" fillId="0" borderId="0" xfId="0" applyNumberFormat="1" applyFont="1"/>
    <xf numFmtId="0" fontId="4" fillId="0" borderId="0" xfId="0" applyFont="1" applyAlignment="1">
      <alignment wrapText="1"/>
    </xf>
    <xf numFmtId="165" fontId="28" fillId="0" borderId="0" xfId="2" applyNumberFormat="1" applyFont="1" applyFill="1" applyAlignment="1">
      <alignment wrapText="1"/>
    </xf>
    <xf numFmtId="164" fontId="21" fillId="0" borderId="0" xfId="0" applyNumberFormat="1" applyFont="1" applyAlignment="1">
      <alignment wrapText="1"/>
    </xf>
    <xf numFmtId="165" fontId="28" fillId="0" borderId="0" xfId="2" applyNumberFormat="1" applyFont="1" applyFill="1" applyAlignment="1">
      <alignment horizontal="left" wrapText="1"/>
    </xf>
    <xf numFmtId="165" fontId="21" fillId="0" borderId="0" xfId="2" applyNumberFormat="1" applyFont="1" applyFill="1" applyAlignment="1">
      <alignment horizontal="left" wrapText="1"/>
    </xf>
    <xf numFmtId="167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/>
    <xf numFmtId="0" fontId="15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4" fontId="9" fillId="0" borderId="19" xfId="0" applyNumberFormat="1" applyFont="1" applyBorder="1" applyAlignment="1">
      <alignment horizontal="left"/>
    </xf>
    <xf numFmtId="4" fontId="9" fillId="0" borderId="11" xfId="0" applyNumberFormat="1" applyFont="1" applyBorder="1" applyAlignment="1">
      <alignment horizontal="left"/>
    </xf>
    <xf numFmtId="4" fontId="9" fillId="0" borderId="27" xfId="0" applyNumberFormat="1" applyFont="1" applyBorder="1" applyAlignment="1">
      <alignment horizontal="left"/>
    </xf>
    <xf numFmtId="49" fontId="9" fillId="0" borderId="28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6" fillId="0" borderId="1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0" fontId="9" fillId="0" borderId="19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left" wrapText="1"/>
    </xf>
    <xf numFmtId="4" fontId="13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65" fontId="21" fillId="0" borderId="0" xfId="2" applyNumberFormat="1" applyFont="1" applyFill="1" applyAlignment="1">
      <alignment horizontal="left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"/>
  <sheetViews>
    <sheetView tabSelected="1" topLeftCell="K25" zoomScale="84" zoomScaleNormal="84" workbookViewId="0">
      <selection activeCell="T36" sqref="T36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68.42578125" style="17" customWidth="1"/>
    <col min="21" max="21" width="17.5703125" style="68" customWidth="1"/>
  </cols>
  <sheetData>
    <row r="1" spans="1:22" ht="22.5" customHeight="1" x14ac:dyDescent="0.25">
      <c r="A1" s="172" t="s">
        <v>29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22" ht="51.75" customHeight="1" x14ac:dyDescent="0.25">
      <c r="A2" s="189" t="s">
        <v>41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22" ht="69" customHeight="1" x14ac:dyDescent="0.25">
      <c r="A3" s="191" t="s">
        <v>121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</row>
    <row r="4" spans="1:22" ht="36" customHeight="1" x14ac:dyDescent="0.3">
      <c r="A4" s="193" t="s">
        <v>21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</row>
    <row r="5" spans="1:22" ht="59.25" hidden="1" customHeight="1" thickBot="1" x14ac:dyDescent="0.3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2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2" ht="20.100000000000001" customHeight="1" x14ac:dyDescent="0.25">
      <c r="A7" s="173" t="s">
        <v>1</v>
      </c>
      <c r="B7" s="176" t="s">
        <v>11</v>
      </c>
      <c r="C7" s="176" t="s">
        <v>10</v>
      </c>
      <c r="D7" s="176" t="s">
        <v>8</v>
      </c>
      <c r="E7" s="176" t="s">
        <v>9</v>
      </c>
      <c r="F7" s="176"/>
      <c r="G7" s="179"/>
      <c r="H7" s="179"/>
      <c r="I7" s="179"/>
      <c r="J7" s="182"/>
      <c r="K7" s="173" t="s">
        <v>11</v>
      </c>
      <c r="L7" s="176" t="s">
        <v>10</v>
      </c>
      <c r="M7" s="176" t="s">
        <v>8</v>
      </c>
      <c r="N7" s="178" t="s">
        <v>9</v>
      </c>
      <c r="O7" s="178"/>
      <c r="P7" s="179"/>
      <c r="Q7" s="179"/>
      <c r="R7" s="179"/>
      <c r="S7" s="180"/>
      <c r="T7" s="18"/>
    </row>
    <row r="8" spans="1:22" ht="0.75" customHeight="1" x14ac:dyDescent="0.25">
      <c r="A8" s="174"/>
      <c r="B8" s="177"/>
      <c r="C8" s="187"/>
      <c r="D8" s="187"/>
      <c r="E8" s="177"/>
      <c r="F8" s="177"/>
      <c r="G8" s="177"/>
      <c r="H8" s="177"/>
      <c r="I8" s="177"/>
      <c r="J8" s="183"/>
      <c r="K8" s="175"/>
      <c r="L8" s="187"/>
      <c r="M8" s="177"/>
      <c r="N8" s="177"/>
      <c r="O8" s="177"/>
      <c r="P8" s="177"/>
      <c r="Q8" s="177"/>
      <c r="R8" s="177"/>
      <c r="S8" s="181"/>
      <c r="T8" s="18"/>
    </row>
    <row r="9" spans="1:22" ht="20.100000000000001" customHeight="1" x14ac:dyDescent="0.25">
      <c r="A9" s="174"/>
      <c r="B9" s="177"/>
      <c r="C9" s="187"/>
      <c r="D9" s="187"/>
      <c r="E9" s="184" t="s">
        <v>19</v>
      </c>
      <c r="F9" s="184"/>
      <c r="G9" s="185"/>
      <c r="H9" s="185"/>
      <c r="I9" s="185"/>
      <c r="J9" s="186"/>
      <c r="K9" s="175"/>
      <c r="L9" s="187"/>
      <c r="M9" s="177"/>
      <c r="N9" s="187" t="s">
        <v>2</v>
      </c>
      <c r="O9" s="187"/>
      <c r="P9" s="185"/>
      <c r="Q9" s="185"/>
      <c r="R9" s="185"/>
      <c r="S9" s="188"/>
      <c r="T9" s="18"/>
      <c r="V9" s="68"/>
    </row>
    <row r="10" spans="1:22" ht="15" customHeight="1" x14ac:dyDescent="0.25">
      <c r="A10" s="174"/>
      <c r="B10" s="177"/>
      <c r="C10" s="187"/>
      <c r="D10" s="187"/>
      <c r="E10" s="33" t="s">
        <v>3</v>
      </c>
      <c r="F10" s="33">
        <v>2021</v>
      </c>
      <c r="G10" s="33">
        <v>2022</v>
      </c>
      <c r="H10" s="33">
        <v>2023</v>
      </c>
      <c r="I10" s="33">
        <v>2024</v>
      </c>
      <c r="J10" s="77">
        <v>2025</v>
      </c>
      <c r="K10" s="175"/>
      <c r="L10" s="187"/>
      <c r="M10" s="177"/>
      <c r="N10" s="133" t="s">
        <v>3</v>
      </c>
      <c r="O10" s="133">
        <v>2021</v>
      </c>
      <c r="P10" s="133">
        <v>2022</v>
      </c>
      <c r="Q10" s="133">
        <v>2023</v>
      </c>
      <c r="R10" s="133">
        <v>2024</v>
      </c>
      <c r="S10" s="11">
        <v>2025</v>
      </c>
      <c r="T10" s="66"/>
      <c r="V10" s="68"/>
    </row>
    <row r="11" spans="1:22" ht="15" customHeight="1" x14ac:dyDescent="0.25">
      <c r="A11" s="194" t="s">
        <v>33</v>
      </c>
      <c r="B11" s="195"/>
      <c r="C11" s="195"/>
      <c r="D11" s="195"/>
      <c r="E11" s="195"/>
      <c r="F11" s="195"/>
      <c r="G11" s="195"/>
      <c r="H11" s="195"/>
      <c r="I11" s="195"/>
      <c r="J11" s="196"/>
      <c r="K11" s="197" t="s">
        <v>33</v>
      </c>
      <c r="L11" s="198"/>
      <c r="M11" s="198"/>
      <c r="N11" s="198"/>
      <c r="O11" s="198"/>
      <c r="P11" s="198"/>
      <c r="Q11" s="198"/>
      <c r="R11" s="198"/>
      <c r="S11" s="199"/>
      <c r="T11" s="66"/>
      <c r="V11" s="68"/>
    </row>
    <row r="12" spans="1:22" ht="77.25" customHeight="1" x14ac:dyDescent="0.25">
      <c r="A12" s="42" t="s">
        <v>43</v>
      </c>
      <c r="B12" s="90" t="s">
        <v>44</v>
      </c>
      <c r="C12" s="33" t="s">
        <v>35</v>
      </c>
      <c r="D12" s="90" t="s">
        <v>45</v>
      </c>
      <c r="E12" s="15">
        <f>SUM(F12:J12)</f>
        <v>57037.170999999995</v>
      </c>
      <c r="F12" s="60">
        <v>6385.2539999999999</v>
      </c>
      <c r="G12" s="60">
        <v>9212.7430000000004</v>
      </c>
      <c r="H12" s="60">
        <v>12313.065000000001</v>
      </c>
      <c r="I12" s="60">
        <v>17836.758999999998</v>
      </c>
      <c r="J12" s="94">
        <v>11289.35</v>
      </c>
      <c r="K12" s="91" t="s">
        <v>44</v>
      </c>
      <c r="L12" s="33" t="s">
        <v>35</v>
      </c>
      <c r="M12" s="90" t="s">
        <v>46</v>
      </c>
      <c r="N12" s="92">
        <f t="shared" ref="N12:N13" si="0">SUM(O12:S12)</f>
        <v>63171.046999999991</v>
      </c>
      <c r="O12" s="60">
        <v>6385.2539999999999</v>
      </c>
      <c r="P12" s="60">
        <v>9212.7430000000004</v>
      </c>
      <c r="Q12" s="60">
        <v>12313.065000000001</v>
      </c>
      <c r="R12" s="60">
        <v>17836.758999999998</v>
      </c>
      <c r="S12" s="93">
        <v>17423.225999999999</v>
      </c>
      <c r="T12" s="39" t="s">
        <v>54</v>
      </c>
      <c r="U12" s="146">
        <v>6133.8760000000002</v>
      </c>
      <c r="V12" s="68"/>
    </row>
    <row r="13" spans="1:22" ht="30.75" customHeight="1" x14ac:dyDescent="0.25">
      <c r="A13" s="42" t="s">
        <v>47</v>
      </c>
      <c r="B13" s="90" t="s">
        <v>48</v>
      </c>
      <c r="C13" s="33" t="s">
        <v>35</v>
      </c>
      <c r="D13" s="90" t="s">
        <v>42</v>
      </c>
      <c r="E13" s="52">
        <f>SUM(F13:J13)</f>
        <v>182271.872</v>
      </c>
      <c r="F13" s="33">
        <v>25213.501</v>
      </c>
      <c r="G13" s="33">
        <v>32307.120999999999</v>
      </c>
      <c r="H13" s="33">
        <v>40607.752</v>
      </c>
      <c r="I13" s="33">
        <v>44064.127999999997</v>
      </c>
      <c r="J13" s="94">
        <v>40079.370000000003</v>
      </c>
      <c r="K13" s="91" t="s">
        <v>48</v>
      </c>
      <c r="L13" s="33" t="s">
        <v>35</v>
      </c>
      <c r="M13" s="90" t="s">
        <v>42</v>
      </c>
      <c r="N13" s="26">
        <f t="shared" si="0"/>
        <v>193917.49600000001</v>
      </c>
      <c r="O13" s="33">
        <v>25213.501</v>
      </c>
      <c r="P13" s="33">
        <v>32307.120999999999</v>
      </c>
      <c r="Q13" s="33">
        <v>40607.752</v>
      </c>
      <c r="R13" s="33">
        <v>44064.127999999997</v>
      </c>
      <c r="S13" s="93">
        <v>51724.993999999999</v>
      </c>
      <c r="T13" s="66" t="s">
        <v>73</v>
      </c>
      <c r="U13" s="147">
        <v>11645.624</v>
      </c>
      <c r="V13" s="68"/>
    </row>
    <row r="14" spans="1:22" ht="121.5" customHeight="1" x14ac:dyDescent="0.25">
      <c r="A14" s="29" t="s">
        <v>31</v>
      </c>
      <c r="B14" s="166" t="s">
        <v>30</v>
      </c>
      <c r="C14" s="167"/>
      <c r="D14" s="167"/>
      <c r="E14" s="167"/>
      <c r="F14" s="167"/>
      <c r="G14" s="167"/>
      <c r="H14" s="167"/>
      <c r="I14" s="167"/>
      <c r="J14" s="167"/>
      <c r="K14" s="31" t="s">
        <v>32</v>
      </c>
      <c r="L14" s="30">
        <v>2025</v>
      </c>
      <c r="M14" s="136" t="s">
        <v>42</v>
      </c>
      <c r="N14" s="27">
        <f>SUM(O14:S14)</f>
        <v>100</v>
      </c>
      <c r="O14" s="14">
        <v>0</v>
      </c>
      <c r="P14" s="14">
        <v>0</v>
      </c>
      <c r="Q14" s="14">
        <v>0</v>
      </c>
      <c r="R14" s="14">
        <v>0</v>
      </c>
      <c r="S14" s="32">
        <v>100</v>
      </c>
      <c r="T14" s="66" t="s">
        <v>55</v>
      </c>
      <c r="U14" s="147">
        <v>100</v>
      </c>
      <c r="V14" s="68"/>
    </row>
    <row r="15" spans="1:22" ht="127.5" customHeight="1" x14ac:dyDescent="0.25">
      <c r="A15" s="40" t="s">
        <v>74</v>
      </c>
      <c r="B15" s="166" t="s">
        <v>30</v>
      </c>
      <c r="C15" s="167"/>
      <c r="D15" s="167"/>
      <c r="E15" s="167"/>
      <c r="F15" s="167"/>
      <c r="G15" s="167"/>
      <c r="H15" s="167"/>
      <c r="I15" s="167"/>
      <c r="J15" s="167"/>
      <c r="K15" s="114" t="s">
        <v>75</v>
      </c>
      <c r="L15" s="30">
        <v>2025</v>
      </c>
      <c r="M15" s="136" t="s">
        <v>76</v>
      </c>
      <c r="N15" s="27">
        <f>SUM(O15:S15)</f>
        <v>700</v>
      </c>
      <c r="O15" s="14">
        <v>0</v>
      </c>
      <c r="P15" s="14">
        <v>0</v>
      </c>
      <c r="Q15" s="14">
        <v>0</v>
      </c>
      <c r="R15" s="14">
        <v>0</v>
      </c>
      <c r="S15" s="32">
        <v>700</v>
      </c>
      <c r="T15" s="66" t="s">
        <v>81</v>
      </c>
      <c r="U15" s="147">
        <v>700</v>
      </c>
      <c r="V15" s="68"/>
    </row>
    <row r="16" spans="1:22" ht="15" customHeight="1" x14ac:dyDescent="0.25">
      <c r="A16" s="200" t="s">
        <v>37</v>
      </c>
      <c r="B16" s="201"/>
      <c r="C16" s="201"/>
      <c r="D16" s="202"/>
      <c r="E16" s="16">
        <f>SUM(F16:J16)</f>
        <v>379368.64400000003</v>
      </c>
      <c r="F16" s="16">
        <v>49062.023999999998</v>
      </c>
      <c r="G16" s="15">
        <v>71607.407000000007</v>
      </c>
      <c r="H16" s="15">
        <v>80120.724000000002</v>
      </c>
      <c r="I16" s="16">
        <v>91784.903999999995</v>
      </c>
      <c r="J16" s="78">
        <v>86793.585000000006</v>
      </c>
      <c r="K16" s="203" t="s">
        <v>37</v>
      </c>
      <c r="L16" s="204"/>
      <c r="M16" s="205"/>
      <c r="N16" s="27">
        <f>SUM(O16:S16)</f>
        <v>397948.14400000003</v>
      </c>
      <c r="O16" s="16">
        <v>49062.023999999998</v>
      </c>
      <c r="P16" s="15">
        <v>71607.407000000007</v>
      </c>
      <c r="Q16" s="15">
        <v>80120.724000000002</v>
      </c>
      <c r="R16" s="47">
        <f>I16</f>
        <v>91784.903999999995</v>
      </c>
      <c r="S16" s="44">
        <f>J16+6133.876+11645.624+100+700</f>
        <v>105373.08500000001</v>
      </c>
      <c r="T16" s="18"/>
      <c r="U16" s="148">
        <f>SUM(U12:U15)</f>
        <v>18579.5</v>
      </c>
    </row>
    <row r="17" spans="1:22" ht="15" customHeight="1" x14ac:dyDescent="0.25">
      <c r="A17" s="221" t="s">
        <v>113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3" t="s">
        <v>113</v>
      </c>
      <c r="L17" s="224"/>
      <c r="M17" s="224"/>
      <c r="N17" s="224"/>
      <c r="O17" s="224"/>
      <c r="P17" s="224"/>
      <c r="Q17" s="224"/>
      <c r="R17" s="224"/>
      <c r="S17" s="225"/>
      <c r="T17" s="18"/>
      <c r="U17" s="148"/>
    </row>
    <row r="18" spans="1:22" ht="45" customHeight="1" x14ac:dyDescent="0.25">
      <c r="A18" s="134" t="s">
        <v>114</v>
      </c>
      <c r="B18" s="135" t="s">
        <v>115</v>
      </c>
      <c r="C18" s="97" t="s">
        <v>35</v>
      </c>
      <c r="D18" s="135" t="s">
        <v>116</v>
      </c>
      <c r="E18" s="64">
        <f>SUM(F18:J18)</f>
        <v>2330</v>
      </c>
      <c r="F18" s="64">
        <v>300</v>
      </c>
      <c r="G18" s="60">
        <v>380</v>
      </c>
      <c r="H18" s="60">
        <v>500</v>
      </c>
      <c r="I18" s="64">
        <v>550</v>
      </c>
      <c r="J18" s="95">
        <v>600</v>
      </c>
      <c r="K18" s="144" t="s">
        <v>115</v>
      </c>
      <c r="L18" s="97" t="s">
        <v>35</v>
      </c>
      <c r="M18" s="135" t="s">
        <v>116</v>
      </c>
      <c r="N18" s="14">
        <f>SUM(O18:S18)</f>
        <v>3910</v>
      </c>
      <c r="O18" s="64">
        <v>300</v>
      </c>
      <c r="P18" s="60">
        <v>380</v>
      </c>
      <c r="Q18" s="60">
        <v>500</v>
      </c>
      <c r="R18" s="64">
        <v>550</v>
      </c>
      <c r="S18" s="115">
        <v>2180</v>
      </c>
      <c r="T18" s="100" t="s">
        <v>117</v>
      </c>
      <c r="U18" s="148">
        <v>1580</v>
      </c>
    </row>
    <row r="19" spans="1:22" s="139" customFormat="1" ht="15" customHeight="1" x14ac:dyDescent="0.25">
      <c r="A19" s="226" t="s">
        <v>37</v>
      </c>
      <c r="B19" s="226"/>
      <c r="C19" s="226"/>
      <c r="D19" s="226"/>
      <c r="E19" s="140">
        <f>SUM(F19:J19)</f>
        <v>107046.281</v>
      </c>
      <c r="F19" s="140">
        <v>12300</v>
      </c>
      <c r="G19" s="140">
        <v>13503.111999999999</v>
      </c>
      <c r="H19" s="140">
        <v>35500</v>
      </c>
      <c r="I19" s="140">
        <v>26723.169000000002</v>
      </c>
      <c r="J19" s="143">
        <v>19020</v>
      </c>
      <c r="K19" s="227" t="s">
        <v>37</v>
      </c>
      <c r="L19" s="228"/>
      <c r="M19" s="228"/>
      <c r="N19" s="142">
        <f>SUM(O19:S19)</f>
        <v>108626.281</v>
      </c>
      <c r="O19" s="141">
        <v>12300</v>
      </c>
      <c r="P19" s="141">
        <v>13503.111999999999</v>
      </c>
      <c r="Q19" s="141">
        <v>35500</v>
      </c>
      <c r="R19" s="141">
        <v>26723.169000000002</v>
      </c>
      <c r="S19" s="145">
        <f>J19+1580</f>
        <v>20600</v>
      </c>
      <c r="T19" s="100"/>
      <c r="U19" s="148"/>
    </row>
    <row r="20" spans="1:22" ht="15" customHeight="1" x14ac:dyDescent="0.25">
      <c r="A20" s="221" t="s">
        <v>60</v>
      </c>
      <c r="B20" s="222"/>
      <c r="C20" s="222"/>
      <c r="D20" s="222"/>
      <c r="E20" s="222"/>
      <c r="F20" s="222"/>
      <c r="G20" s="222"/>
      <c r="H20" s="222"/>
      <c r="I20" s="222"/>
      <c r="J20" s="222"/>
      <c r="K20" s="163" t="s">
        <v>60</v>
      </c>
      <c r="L20" s="164"/>
      <c r="M20" s="164"/>
      <c r="N20" s="164"/>
      <c r="O20" s="164"/>
      <c r="P20" s="164"/>
      <c r="Q20" s="164"/>
      <c r="R20" s="164"/>
      <c r="S20" s="165"/>
      <c r="T20" s="66"/>
      <c r="U20" s="149"/>
      <c r="V20" s="229"/>
    </row>
    <row r="21" spans="1:22" ht="90" customHeight="1" x14ac:dyDescent="0.25">
      <c r="A21" s="40" t="s">
        <v>77</v>
      </c>
      <c r="B21" s="90" t="s">
        <v>78</v>
      </c>
      <c r="C21" s="33" t="s">
        <v>35</v>
      </c>
      <c r="D21" s="90" t="s">
        <v>79</v>
      </c>
      <c r="E21" s="16">
        <f>SUM(F21:J21)</f>
        <v>1750</v>
      </c>
      <c r="F21" s="64">
        <v>350</v>
      </c>
      <c r="G21" s="64">
        <v>350</v>
      </c>
      <c r="H21" s="64">
        <v>350</v>
      </c>
      <c r="I21" s="64">
        <v>350</v>
      </c>
      <c r="J21" s="95">
        <v>350</v>
      </c>
      <c r="K21" s="91" t="s">
        <v>78</v>
      </c>
      <c r="L21" s="33" t="s">
        <v>35</v>
      </c>
      <c r="M21" s="90" t="s">
        <v>80</v>
      </c>
      <c r="N21" s="92">
        <f>SUM(O21:S21)</f>
        <v>3310</v>
      </c>
      <c r="O21" s="64">
        <v>350</v>
      </c>
      <c r="P21" s="64">
        <v>350</v>
      </c>
      <c r="Q21" s="64">
        <v>350</v>
      </c>
      <c r="R21" s="64">
        <v>350</v>
      </c>
      <c r="S21" s="115">
        <v>1910</v>
      </c>
      <c r="T21" s="66" t="s">
        <v>108</v>
      </c>
      <c r="U21" s="150">
        <v>1560</v>
      </c>
      <c r="V21" s="229"/>
    </row>
    <row r="22" spans="1:22" ht="66" customHeight="1" x14ac:dyDescent="0.25">
      <c r="A22" s="29" t="s">
        <v>61</v>
      </c>
      <c r="B22" s="230" t="s">
        <v>30</v>
      </c>
      <c r="C22" s="231"/>
      <c r="D22" s="231"/>
      <c r="E22" s="231"/>
      <c r="F22" s="231"/>
      <c r="G22" s="231"/>
      <c r="H22" s="231"/>
      <c r="I22" s="231"/>
      <c r="J22" s="231"/>
      <c r="K22" s="69" t="s">
        <v>65</v>
      </c>
      <c r="L22" s="70">
        <v>2025</v>
      </c>
      <c r="M22" s="89" t="s">
        <v>109</v>
      </c>
      <c r="N22" s="27">
        <f>SUM(O22:S22)</f>
        <v>240</v>
      </c>
      <c r="O22" s="71">
        <v>0</v>
      </c>
      <c r="P22" s="71">
        <v>0</v>
      </c>
      <c r="Q22" s="71">
        <v>0</v>
      </c>
      <c r="R22" s="14">
        <v>0</v>
      </c>
      <c r="S22" s="32">
        <v>240</v>
      </c>
      <c r="T22" s="66" t="s">
        <v>64</v>
      </c>
      <c r="U22" s="151">
        <v>240</v>
      </c>
      <c r="V22" s="229"/>
    </row>
    <row r="23" spans="1:22" ht="15" customHeight="1" x14ac:dyDescent="0.25">
      <c r="A23" s="232" t="s">
        <v>37</v>
      </c>
      <c r="B23" s="216"/>
      <c r="C23" s="216"/>
      <c r="D23" s="217"/>
      <c r="E23" s="58">
        <f>SUM(F23:J23)</f>
        <v>2195</v>
      </c>
      <c r="F23" s="54">
        <v>450</v>
      </c>
      <c r="G23" s="54">
        <v>550</v>
      </c>
      <c r="H23" s="54">
        <v>350</v>
      </c>
      <c r="I23" s="53">
        <v>495</v>
      </c>
      <c r="J23" s="79">
        <v>350</v>
      </c>
      <c r="K23" s="233" t="s">
        <v>37</v>
      </c>
      <c r="L23" s="234"/>
      <c r="M23" s="235"/>
      <c r="N23" s="61">
        <f>SUM(O23:S23)</f>
        <v>3995</v>
      </c>
      <c r="O23" s="54">
        <v>450</v>
      </c>
      <c r="P23" s="54">
        <v>550</v>
      </c>
      <c r="Q23" s="54">
        <v>350</v>
      </c>
      <c r="R23" s="53">
        <v>495</v>
      </c>
      <c r="S23" s="55">
        <f>J23+1560+240</f>
        <v>2150</v>
      </c>
      <c r="T23" s="62"/>
      <c r="U23" s="152">
        <f>U21+U22</f>
        <v>1800</v>
      </c>
      <c r="V23" s="63"/>
    </row>
    <row r="24" spans="1:22" ht="15" customHeight="1" x14ac:dyDescent="0.25">
      <c r="A24" s="160" t="s">
        <v>84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9" t="s">
        <v>84</v>
      </c>
      <c r="L24" s="170"/>
      <c r="M24" s="170"/>
      <c r="N24" s="170"/>
      <c r="O24" s="170"/>
      <c r="P24" s="170"/>
      <c r="Q24" s="170"/>
      <c r="R24" s="170"/>
      <c r="S24" s="171"/>
      <c r="T24" s="62"/>
      <c r="U24" s="152"/>
      <c r="V24" s="63"/>
    </row>
    <row r="25" spans="1:22" ht="53.25" customHeight="1" x14ac:dyDescent="0.25">
      <c r="A25" s="40" t="s">
        <v>85</v>
      </c>
      <c r="B25" s="98" t="s">
        <v>88</v>
      </c>
      <c r="C25" s="40" t="s">
        <v>86</v>
      </c>
      <c r="D25" s="40" t="s">
        <v>87</v>
      </c>
      <c r="E25" s="16">
        <f>SUM(F25:J25)</f>
        <v>1172.346</v>
      </c>
      <c r="F25" s="64">
        <v>0</v>
      </c>
      <c r="G25" s="64">
        <v>0</v>
      </c>
      <c r="H25" s="64">
        <v>779.85</v>
      </c>
      <c r="I25" s="64">
        <v>193.05600000000001</v>
      </c>
      <c r="J25" s="80">
        <v>199.44</v>
      </c>
      <c r="K25" s="109" t="s">
        <v>88</v>
      </c>
      <c r="L25" s="40" t="s">
        <v>86</v>
      </c>
      <c r="M25" s="40" t="s">
        <v>87</v>
      </c>
      <c r="N25" s="27">
        <f>SUM(O25:S25)</f>
        <v>1665.6460000000002</v>
      </c>
      <c r="O25" s="64">
        <v>0</v>
      </c>
      <c r="P25" s="64">
        <v>0</v>
      </c>
      <c r="Q25" s="64">
        <v>779.85</v>
      </c>
      <c r="R25" s="64">
        <v>193.05600000000001</v>
      </c>
      <c r="S25" s="32">
        <v>692.74</v>
      </c>
      <c r="T25" s="100" t="s">
        <v>89</v>
      </c>
      <c r="U25" s="152"/>
      <c r="V25" s="63"/>
    </row>
    <row r="26" spans="1:22" ht="15" customHeight="1" x14ac:dyDescent="0.25">
      <c r="A26" s="215" t="s">
        <v>37</v>
      </c>
      <c r="B26" s="216"/>
      <c r="C26" s="216"/>
      <c r="D26" s="217"/>
      <c r="E26" s="47">
        <f>SUM(F26:J26)</f>
        <v>40332.805</v>
      </c>
      <c r="F26" s="15">
        <v>3281.6</v>
      </c>
      <c r="G26" s="15">
        <v>16603.689999999999</v>
      </c>
      <c r="H26" s="15">
        <v>11955.019</v>
      </c>
      <c r="I26" s="16">
        <v>4093.056</v>
      </c>
      <c r="J26" s="78">
        <v>4399.4399999999996</v>
      </c>
      <c r="K26" s="218"/>
      <c r="L26" s="219"/>
      <c r="M26" s="220"/>
      <c r="N26" s="27">
        <f>SUM(O26:S26)</f>
        <v>40826.104999999996</v>
      </c>
      <c r="O26" s="15">
        <v>3281.6</v>
      </c>
      <c r="P26" s="15">
        <v>16603.689999999999</v>
      </c>
      <c r="Q26" s="15">
        <v>11955.019</v>
      </c>
      <c r="R26" s="16">
        <v>4093.056</v>
      </c>
      <c r="S26" s="99">
        <f>J26+493.3</f>
        <v>4892.74</v>
      </c>
      <c r="T26" s="62"/>
      <c r="U26" s="152">
        <v>493.3</v>
      </c>
      <c r="V26" s="63"/>
    </row>
    <row r="27" spans="1:22" ht="15" customHeight="1" x14ac:dyDescent="0.25">
      <c r="A27" s="221" t="s">
        <v>56</v>
      </c>
      <c r="B27" s="222"/>
      <c r="C27" s="222"/>
      <c r="D27" s="222"/>
      <c r="E27" s="222"/>
      <c r="F27" s="222"/>
      <c r="G27" s="222"/>
      <c r="H27" s="222"/>
      <c r="I27" s="222"/>
      <c r="J27" s="222"/>
      <c r="K27" s="163" t="s">
        <v>56</v>
      </c>
      <c r="L27" s="164"/>
      <c r="M27" s="164"/>
      <c r="N27" s="164"/>
      <c r="O27" s="164"/>
      <c r="P27" s="164"/>
      <c r="Q27" s="164"/>
      <c r="R27" s="164"/>
      <c r="S27" s="165"/>
      <c r="T27" s="267" t="s">
        <v>63</v>
      </c>
      <c r="U27" s="282">
        <v>43676.3</v>
      </c>
      <c r="V27" s="229"/>
    </row>
    <row r="28" spans="1:22" ht="210" customHeight="1" x14ac:dyDescent="0.25">
      <c r="A28" s="29" t="s">
        <v>57</v>
      </c>
      <c r="B28" s="56" t="s">
        <v>58</v>
      </c>
      <c r="C28" s="13" t="s">
        <v>35</v>
      </c>
      <c r="D28" s="57" t="s">
        <v>59</v>
      </c>
      <c r="E28" s="58">
        <f>SUM(F28:J28)</f>
        <v>93115.72</v>
      </c>
      <c r="F28" s="59">
        <v>20371.599999999999</v>
      </c>
      <c r="G28" s="59">
        <v>13098.75</v>
      </c>
      <c r="H28" s="59">
        <v>27850</v>
      </c>
      <c r="I28" s="64">
        <v>20195.37</v>
      </c>
      <c r="J28" s="80">
        <v>11600</v>
      </c>
      <c r="K28" s="83" t="s">
        <v>58</v>
      </c>
      <c r="L28" s="13" t="s">
        <v>35</v>
      </c>
      <c r="M28" s="57" t="s">
        <v>72</v>
      </c>
      <c r="N28" s="27">
        <f>SUM(O28:S28)</f>
        <v>136792.02000000002</v>
      </c>
      <c r="O28" s="60">
        <v>20371.599999999999</v>
      </c>
      <c r="P28" s="60">
        <v>13098.75</v>
      </c>
      <c r="Q28" s="60">
        <v>27850</v>
      </c>
      <c r="R28" s="64">
        <v>20195.37</v>
      </c>
      <c r="S28" s="32">
        <v>55276.3</v>
      </c>
      <c r="T28" s="267"/>
      <c r="U28" s="282"/>
      <c r="V28" s="229"/>
    </row>
    <row r="29" spans="1:22" ht="93" customHeight="1" x14ac:dyDescent="0.25">
      <c r="A29" s="76" t="s">
        <v>67</v>
      </c>
      <c r="B29" s="56" t="s">
        <v>68</v>
      </c>
      <c r="C29" s="12">
        <v>2024</v>
      </c>
      <c r="D29" s="56" t="s">
        <v>69</v>
      </c>
      <c r="E29" s="47">
        <f>SUM(F29:J29)</f>
        <v>1783.3</v>
      </c>
      <c r="F29" s="60">
        <v>0</v>
      </c>
      <c r="G29" s="60">
        <v>0</v>
      </c>
      <c r="H29" s="60">
        <v>0</v>
      </c>
      <c r="I29" s="64">
        <v>1783.3</v>
      </c>
      <c r="J29" s="80">
        <v>0</v>
      </c>
      <c r="K29" s="84" t="s">
        <v>68</v>
      </c>
      <c r="L29" s="12" t="s">
        <v>70</v>
      </c>
      <c r="M29" s="56" t="s">
        <v>119</v>
      </c>
      <c r="N29" s="61">
        <f>SUM(O29:S29)</f>
        <v>14770.637999999999</v>
      </c>
      <c r="O29" s="60">
        <v>0</v>
      </c>
      <c r="P29" s="60">
        <v>0</v>
      </c>
      <c r="Q29" s="60">
        <v>0</v>
      </c>
      <c r="R29" s="64">
        <v>1783.3</v>
      </c>
      <c r="S29" s="32">
        <v>12987.338</v>
      </c>
      <c r="T29" s="62" t="s">
        <v>122</v>
      </c>
      <c r="U29" s="153">
        <v>12987.338</v>
      </c>
      <c r="V29" s="63"/>
    </row>
    <row r="30" spans="1:22" ht="15" customHeight="1" x14ac:dyDescent="0.25">
      <c r="A30" s="232" t="s">
        <v>37</v>
      </c>
      <c r="B30" s="216"/>
      <c r="C30" s="216"/>
      <c r="D30" s="217"/>
      <c r="E30" s="47">
        <f>SUM(F30:J30)</f>
        <v>128810.427</v>
      </c>
      <c r="F30" s="47">
        <v>24165.599999999999</v>
      </c>
      <c r="G30" s="47">
        <v>17657.75</v>
      </c>
      <c r="H30" s="47">
        <v>32941.841</v>
      </c>
      <c r="I30" s="47">
        <v>38236.235999999997</v>
      </c>
      <c r="J30" s="81">
        <v>15809</v>
      </c>
      <c r="K30" s="233" t="s">
        <v>62</v>
      </c>
      <c r="L30" s="234"/>
      <c r="M30" s="235"/>
      <c r="N30" s="61">
        <f>SUM(O30:S30)</f>
        <v>185474.065</v>
      </c>
      <c r="O30" s="65">
        <v>24165.599999999999</v>
      </c>
      <c r="P30" s="65">
        <v>17657.75</v>
      </c>
      <c r="Q30" s="65">
        <v>32941.841</v>
      </c>
      <c r="R30" s="67">
        <v>38236.235999999997</v>
      </c>
      <c r="S30" s="72">
        <f>15809+43676.3+6204.028+6783.31</f>
        <v>72472.638000000006</v>
      </c>
      <c r="T30" s="66"/>
      <c r="U30" s="154">
        <f>U27+U29</f>
        <v>56663.638000000006</v>
      </c>
    </row>
    <row r="31" spans="1:22" ht="15" customHeight="1" thickBot="1" x14ac:dyDescent="0.3">
      <c r="A31" s="206" t="s">
        <v>34</v>
      </c>
      <c r="B31" s="207"/>
      <c r="C31" s="207"/>
      <c r="D31" s="208"/>
      <c r="E31" s="36">
        <f>SUM(F31:J31)</f>
        <v>705657.85900000005</v>
      </c>
      <c r="F31" s="36">
        <v>103535.624</v>
      </c>
      <c r="G31" s="36">
        <v>131524.75099999999</v>
      </c>
      <c r="H31" s="36">
        <v>167799.59400000001</v>
      </c>
      <c r="I31" s="36">
        <v>168662.36499999999</v>
      </c>
      <c r="J31" s="82">
        <v>134135.52499999999</v>
      </c>
      <c r="K31" s="209" t="s">
        <v>34</v>
      </c>
      <c r="L31" s="210"/>
      <c r="M31" s="211"/>
      <c r="N31" s="46">
        <f>SUM(O31:S31)</f>
        <v>784774.29700000002</v>
      </c>
      <c r="O31" s="36">
        <v>103535.624</v>
      </c>
      <c r="P31" s="36">
        <v>131524.75099999999</v>
      </c>
      <c r="Q31" s="36">
        <v>167799.59400000001</v>
      </c>
      <c r="R31" s="48">
        <f>I31</f>
        <v>168662.36499999999</v>
      </c>
      <c r="S31" s="45">
        <f>J31+18579.5+1580+1800+493.3+56663.638</f>
        <v>213251.96299999999</v>
      </c>
      <c r="T31" s="132" t="s">
        <v>118</v>
      </c>
      <c r="U31" s="154">
        <f>U16+U18+U23+U26+U30</f>
        <v>79116.438000000009</v>
      </c>
    </row>
    <row r="32" spans="1:22" ht="30" customHeight="1" x14ac:dyDescent="0.3">
      <c r="A32" s="285" t="s">
        <v>38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18"/>
    </row>
    <row r="33" spans="1:21" ht="35.1" customHeight="1" x14ac:dyDescent="0.3">
      <c r="A33" s="268" t="s">
        <v>20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18"/>
    </row>
    <row r="34" spans="1:21" ht="20.100000000000001" customHeight="1" thickBo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6"/>
      <c r="S34" s="8" t="s">
        <v>4</v>
      </c>
      <c r="T34" s="18"/>
    </row>
    <row r="35" spans="1:21" ht="15" customHeight="1" x14ac:dyDescent="0.25">
      <c r="A35" s="256" t="s">
        <v>1</v>
      </c>
      <c r="B35" s="254" t="s">
        <v>5</v>
      </c>
      <c r="C35" s="254" t="s">
        <v>12</v>
      </c>
      <c r="D35" s="254" t="s">
        <v>13</v>
      </c>
      <c r="E35" s="254" t="s">
        <v>6</v>
      </c>
      <c r="F35" s="254"/>
      <c r="G35" s="254"/>
      <c r="H35" s="254"/>
      <c r="I35" s="254"/>
      <c r="J35" s="244"/>
      <c r="K35" s="256" t="s">
        <v>5</v>
      </c>
      <c r="L35" s="254" t="s">
        <v>12</v>
      </c>
      <c r="M35" s="254" t="s">
        <v>13</v>
      </c>
      <c r="N35" s="254" t="s">
        <v>6</v>
      </c>
      <c r="O35" s="254"/>
      <c r="P35" s="254"/>
      <c r="Q35" s="254"/>
      <c r="R35" s="254"/>
      <c r="S35" s="244"/>
      <c r="T35" s="18"/>
    </row>
    <row r="36" spans="1:21" ht="20.100000000000001" customHeight="1" x14ac:dyDescent="0.25">
      <c r="A36" s="255"/>
      <c r="B36" s="158"/>
      <c r="C36" s="158"/>
      <c r="D36" s="158"/>
      <c r="E36" s="158" t="s">
        <v>19</v>
      </c>
      <c r="F36" s="158"/>
      <c r="G36" s="158"/>
      <c r="H36" s="158"/>
      <c r="I36" s="158"/>
      <c r="J36" s="245"/>
      <c r="K36" s="255"/>
      <c r="L36" s="158"/>
      <c r="M36" s="158"/>
      <c r="N36" s="158" t="s">
        <v>18</v>
      </c>
      <c r="O36" s="158"/>
      <c r="P36" s="158"/>
      <c r="Q36" s="158"/>
      <c r="R36" s="158"/>
      <c r="S36" s="245"/>
      <c r="T36" s="18"/>
    </row>
    <row r="37" spans="1:21" ht="20.100000000000001" customHeight="1" x14ac:dyDescent="0.25">
      <c r="A37" s="255"/>
      <c r="B37" s="158"/>
      <c r="C37" s="158"/>
      <c r="D37" s="158"/>
      <c r="E37" s="158" t="s">
        <v>14</v>
      </c>
      <c r="F37" s="158" t="s">
        <v>15</v>
      </c>
      <c r="G37" s="158"/>
      <c r="H37" s="158"/>
      <c r="I37" s="158"/>
      <c r="J37" s="245"/>
      <c r="K37" s="255"/>
      <c r="L37" s="158"/>
      <c r="M37" s="158"/>
      <c r="N37" s="158" t="s">
        <v>14</v>
      </c>
      <c r="O37" s="158" t="s">
        <v>15</v>
      </c>
      <c r="P37" s="158"/>
      <c r="Q37" s="158"/>
      <c r="R37" s="158"/>
      <c r="S37" s="245"/>
      <c r="T37" s="18"/>
    </row>
    <row r="38" spans="1:21" ht="15" customHeight="1" x14ac:dyDescent="0.25">
      <c r="A38" s="255"/>
      <c r="B38" s="158"/>
      <c r="C38" s="158"/>
      <c r="D38" s="158"/>
      <c r="E38" s="158"/>
      <c r="F38" s="12">
        <v>2021</v>
      </c>
      <c r="G38" s="12">
        <v>2022</v>
      </c>
      <c r="H38" s="12">
        <v>2023</v>
      </c>
      <c r="I38" s="12">
        <v>2024</v>
      </c>
      <c r="J38" s="110">
        <v>2025</v>
      </c>
      <c r="K38" s="255"/>
      <c r="L38" s="158"/>
      <c r="M38" s="158"/>
      <c r="N38" s="158"/>
      <c r="O38" s="12">
        <v>2021</v>
      </c>
      <c r="P38" s="12">
        <v>2022</v>
      </c>
      <c r="Q38" s="12">
        <v>2023</v>
      </c>
      <c r="R38" s="12">
        <v>2024</v>
      </c>
      <c r="S38" s="110">
        <v>2025</v>
      </c>
    </row>
    <row r="39" spans="1:21" ht="15" customHeight="1" x14ac:dyDescent="0.25">
      <c r="A39" s="260" t="s">
        <v>33</v>
      </c>
      <c r="B39" s="261"/>
      <c r="C39" s="261"/>
      <c r="D39" s="261"/>
      <c r="E39" s="261"/>
      <c r="F39" s="261"/>
      <c r="G39" s="261"/>
      <c r="H39" s="261"/>
      <c r="I39" s="261"/>
      <c r="J39" s="262"/>
      <c r="K39" s="197" t="s">
        <v>33</v>
      </c>
      <c r="L39" s="198"/>
      <c r="M39" s="198"/>
      <c r="N39" s="198"/>
      <c r="O39" s="198"/>
      <c r="P39" s="198"/>
      <c r="Q39" s="198"/>
      <c r="R39" s="198"/>
      <c r="S39" s="199"/>
      <c r="T39" s="34"/>
    </row>
    <row r="40" spans="1:21" s="104" customFormat="1" ht="62.25" customHeight="1" x14ac:dyDescent="0.2">
      <c r="A40" s="102"/>
      <c r="B40" s="273" t="s">
        <v>90</v>
      </c>
      <c r="C40" s="98" t="s">
        <v>91</v>
      </c>
      <c r="D40" s="103" t="s">
        <v>83</v>
      </c>
      <c r="E40" s="105">
        <f>SUM(F40:J40)</f>
        <v>403.45</v>
      </c>
      <c r="F40" s="33">
        <v>79.94</v>
      </c>
      <c r="G40" s="33">
        <v>79.94</v>
      </c>
      <c r="H40" s="33">
        <v>81.19</v>
      </c>
      <c r="I40" s="33">
        <v>81.19</v>
      </c>
      <c r="J40" s="116">
        <v>81.19</v>
      </c>
      <c r="K40" s="276" t="s">
        <v>90</v>
      </c>
      <c r="L40" s="98" t="s">
        <v>91</v>
      </c>
      <c r="M40" s="103" t="s">
        <v>83</v>
      </c>
      <c r="N40" s="107">
        <f>SUM(O40:S40)</f>
        <v>405.35</v>
      </c>
      <c r="O40" s="33">
        <v>79.94</v>
      </c>
      <c r="P40" s="33">
        <v>79.94</v>
      </c>
      <c r="Q40" s="33">
        <v>81.19</v>
      </c>
      <c r="R40" s="33">
        <v>81.19</v>
      </c>
      <c r="S40" s="127">
        <v>83.09</v>
      </c>
      <c r="T40" s="34" t="s">
        <v>111</v>
      </c>
      <c r="U40" s="155"/>
    </row>
    <row r="41" spans="1:21" s="104" customFormat="1" ht="35.25" customHeight="1" x14ac:dyDescent="0.2">
      <c r="A41" s="102"/>
      <c r="B41" s="274"/>
      <c r="C41" s="98" t="s">
        <v>92</v>
      </c>
      <c r="D41" s="103" t="s">
        <v>7</v>
      </c>
      <c r="E41" s="112">
        <f>SUM(F41:J41)</f>
        <v>380</v>
      </c>
      <c r="F41" s="112">
        <v>70</v>
      </c>
      <c r="G41" s="112">
        <v>70</v>
      </c>
      <c r="H41" s="112">
        <v>80</v>
      </c>
      <c r="I41" s="112">
        <v>80</v>
      </c>
      <c r="J41" s="117">
        <v>80</v>
      </c>
      <c r="K41" s="277"/>
      <c r="L41" s="98" t="s">
        <v>92</v>
      </c>
      <c r="M41" s="103" t="s">
        <v>7</v>
      </c>
      <c r="N41" s="108">
        <f>SUM(O41:S41)</f>
        <v>381</v>
      </c>
      <c r="O41" s="112">
        <v>70</v>
      </c>
      <c r="P41" s="112">
        <v>70</v>
      </c>
      <c r="Q41" s="112">
        <v>80</v>
      </c>
      <c r="R41" s="112">
        <v>80</v>
      </c>
      <c r="S41" s="128">
        <v>81</v>
      </c>
      <c r="T41" s="34" t="s">
        <v>99</v>
      </c>
      <c r="U41" s="155"/>
    </row>
    <row r="42" spans="1:21" s="104" customFormat="1" ht="41.25" customHeight="1" x14ac:dyDescent="0.2">
      <c r="A42" s="102"/>
      <c r="B42" s="274"/>
      <c r="C42" s="98" t="s">
        <v>93</v>
      </c>
      <c r="D42" s="103" t="s">
        <v>7</v>
      </c>
      <c r="E42" s="112">
        <f>SUM(F42:J42)</f>
        <v>380</v>
      </c>
      <c r="F42" s="112">
        <v>70</v>
      </c>
      <c r="G42" s="112">
        <v>70</v>
      </c>
      <c r="H42" s="112">
        <v>80</v>
      </c>
      <c r="I42" s="112">
        <v>80</v>
      </c>
      <c r="J42" s="117">
        <v>80</v>
      </c>
      <c r="K42" s="277"/>
      <c r="L42" s="98" t="s">
        <v>93</v>
      </c>
      <c r="M42" s="103" t="s">
        <v>7</v>
      </c>
      <c r="N42" s="108">
        <f>SUM(O42:S42)</f>
        <v>379</v>
      </c>
      <c r="O42" s="112">
        <v>70</v>
      </c>
      <c r="P42" s="112">
        <v>70</v>
      </c>
      <c r="Q42" s="112">
        <v>80</v>
      </c>
      <c r="R42" s="112">
        <v>80</v>
      </c>
      <c r="S42" s="128">
        <v>79</v>
      </c>
      <c r="T42" s="34" t="s">
        <v>100</v>
      </c>
      <c r="U42" s="155"/>
    </row>
    <row r="43" spans="1:21" s="104" customFormat="1" ht="58.5" customHeight="1" x14ac:dyDescent="0.2">
      <c r="A43" s="102"/>
      <c r="B43" s="275"/>
      <c r="C43" s="98" t="s">
        <v>94</v>
      </c>
      <c r="D43" s="103" t="s">
        <v>7</v>
      </c>
      <c r="E43" s="112">
        <f>SUM(F43:J43)</f>
        <v>15661</v>
      </c>
      <c r="F43" s="112">
        <v>3044</v>
      </c>
      <c r="G43" s="112">
        <v>3044</v>
      </c>
      <c r="H43" s="112">
        <v>3191</v>
      </c>
      <c r="I43" s="112">
        <v>3191</v>
      </c>
      <c r="J43" s="117">
        <v>3191</v>
      </c>
      <c r="K43" s="278"/>
      <c r="L43" s="98" t="s">
        <v>94</v>
      </c>
      <c r="M43" s="103" t="s">
        <v>7</v>
      </c>
      <c r="N43" s="108">
        <f>SUM(O43:S43)</f>
        <v>15711</v>
      </c>
      <c r="O43" s="112">
        <v>3044</v>
      </c>
      <c r="P43" s="112">
        <v>3044</v>
      </c>
      <c r="Q43" s="112">
        <v>3191</v>
      </c>
      <c r="R43" s="112">
        <v>3191</v>
      </c>
      <c r="S43" s="128">
        <v>3241</v>
      </c>
      <c r="T43" s="34" t="s">
        <v>101</v>
      </c>
      <c r="U43" s="155"/>
    </row>
    <row r="44" spans="1:21" s="104" customFormat="1" ht="47.25" customHeight="1" x14ac:dyDescent="0.2">
      <c r="A44" s="102"/>
      <c r="B44" s="279" t="s">
        <v>44</v>
      </c>
      <c r="C44" s="98" t="s">
        <v>95</v>
      </c>
      <c r="D44" s="103" t="s">
        <v>7</v>
      </c>
      <c r="E44" s="112">
        <f>F44</f>
        <v>315</v>
      </c>
      <c r="F44" s="257">
        <v>315</v>
      </c>
      <c r="G44" s="258"/>
      <c r="H44" s="258"/>
      <c r="I44" s="258"/>
      <c r="J44" s="259"/>
      <c r="K44" s="212" t="s">
        <v>44</v>
      </c>
      <c r="L44" s="98" t="s">
        <v>95</v>
      </c>
      <c r="M44" s="103" t="s">
        <v>7</v>
      </c>
      <c r="N44" s="108">
        <f>O44+S44</f>
        <v>647</v>
      </c>
      <c r="O44" s="272">
        <v>315</v>
      </c>
      <c r="P44" s="272"/>
      <c r="Q44" s="272"/>
      <c r="R44" s="272"/>
      <c r="S44" s="128">
        <v>332</v>
      </c>
      <c r="T44" s="34" t="s">
        <v>102</v>
      </c>
      <c r="U44" s="155"/>
    </row>
    <row r="45" spans="1:21" s="104" customFormat="1" ht="48.75" customHeight="1" x14ac:dyDescent="0.2">
      <c r="A45" s="102"/>
      <c r="B45" s="280"/>
      <c r="C45" s="98" t="s">
        <v>96</v>
      </c>
      <c r="D45" s="103" t="s">
        <v>7</v>
      </c>
      <c r="E45" s="112">
        <f>F45</f>
        <v>48</v>
      </c>
      <c r="F45" s="257">
        <v>48</v>
      </c>
      <c r="G45" s="258"/>
      <c r="H45" s="258"/>
      <c r="I45" s="258"/>
      <c r="J45" s="259"/>
      <c r="K45" s="213"/>
      <c r="L45" s="98" t="s">
        <v>96</v>
      </c>
      <c r="M45" s="103" t="s">
        <v>7</v>
      </c>
      <c r="N45" s="108">
        <f>O45+S45</f>
        <v>146</v>
      </c>
      <c r="O45" s="272">
        <v>48</v>
      </c>
      <c r="P45" s="272"/>
      <c r="Q45" s="272"/>
      <c r="R45" s="272"/>
      <c r="S45" s="128">
        <v>98</v>
      </c>
      <c r="T45" s="34" t="s">
        <v>103</v>
      </c>
      <c r="U45" s="155"/>
    </row>
    <row r="46" spans="1:21" s="104" customFormat="1" ht="186" customHeight="1" x14ac:dyDescent="0.2">
      <c r="A46" s="102"/>
      <c r="B46" s="281"/>
      <c r="C46" s="98" t="s">
        <v>97</v>
      </c>
      <c r="D46" s="103" t="s">
        <v>98</v>
      </c>
      <c r="E46" s="60">
        <f>SUM(F46:J46)</f>
        <v>2340.94</v>
      </c>
      <c r="F46" s="60">
        <v>390.95600000000002</v>
      </c>
      <c r="G46" s="60">
        <v>390.95600000000002</v>
      </c>
      <c r="H46" s="60">
        <v>519.67600000000004</v>
      </c>
      <c r="I46" s="60">
        <v>519.67600000000004</v>
      </c>
      <c r="J46" s="118">
        <v>519.67600000000004</v>
      </c>
      <c r="K46" s="214"/>
      <c r="L46" s="98" t="s">
        <v>97</v>
      </c>
      <c r="M46" s="103" t="s">
        <v>104</v>
      </c>
      <c r="N46" s="71">
        <f>SUM(O46:S46)</f>
        <v>2077.3470000000002</v>
      </c>
      <c r="O46" s="60">
        <v>390.95600000000002</v>
      </c>
      <c r="P46" s="60">
        <v>390.95600000000002</v>
      </c>
      <c r="Q46" s="60">
        <v>519.67600000000004</v>
      </c>
      <c r="R46" s="60">
        <v>519.67600000000004</v>
      </c>
      <c r="S46" s="129">
        <v>256.08300000000003</v>
      </c>
      <c r="T46" s="34" t="s">
        <v>105</v>
      </c>
      <c r="U46" s="155"/>
    </row>
    <row r="47" spans="1:21" ht="30" customHeight="1" x14ac:dyDescent="0.25">
      <c r="A47" s="271" t="s">
        <v>49</v>
      </c>
      <c r="B47" s="283" t="s">
        <v>50</v>
      </c>
      <c r="C47" s="106" t="s">
        <v>51</v>
      </c>
      <c r="D47" s="40" t="s">
        <v>52</v>
      </c>
      <c r="E47" s="43">
        <v>138.22</v>
      </c>
      <c r="F47" s="43">
        <v>30.37</v>
      </c>
      <c r="G47" s="43">
        <v>30.37</v>
      </c>
      <c r="H47" s="43">
        <v>24.26</v>
      </c>
      <c r="I47" s="43">
        <v>28.96</v>
      </c>
      <c r="J47" s="119">
        <v>28.96</v>
      </c>
      <c r="K47" s="284" t="s">
        <v>50</v>
      </c>
      <c r="L47" s="40" t="s">
        <v>51</v>
      </c>
      <c r="M47" s="40" t="s">
        <v>52</v>
      </c>
      <c r="N47" s="50">
        <f>SUM(O47:S47)</f>
        <v>142.92000000000002</v>
      </c>
      <c r="O47" s="43">
        <v>30.37</v>
      </c>
      <c r="P47" s="43">
        <v>30.37</v>
      </c>
      <c r="Q47" s="43">
        <v>24.26</v>
      </c>
      <c r="R47" s="43">
        <v>28.96</v>
      </c>
      <c r="S47" s="101">
        <v>28.96</v>
      </c>
      <c r="T47" s="51" t="s">
        <v>112</v>
      </c>
    </row>
    <row r="48" spans="1:21" ht="51" customHeight="1" x14ac:dyDescent="0.25">
      <c r="A48" s="271"/>
      <c r="B48" s="283"/>
      <c r="C48" s="106" t="s">
        <v>53</v>
      </c>
      <c r="D48" s="40" t="s">
        <v>7</v>
      </c>
      <c r="E48" s="111">
        <f>SUM(F48:J48)</f>
        <v>60</v>
      </c>
      <c r="F48" s="266">
        <v>10</v>
      </c>
      <c r="G48" s="266"/>
      <c r="H48" s="266"/>
      <c r="I48" s="111">
        <v>20</v>
      </c>
      <c r="J48" s="120">
        <v>30</v>
      </c>
      <c r="K48" s="284"/>
      <c r="L48" s="40" t="s">
        <v>53</v>
      </c>
      <c r="M48" s="40" t="s">
        <v>7</v>
      </c>
      <c r="N48" s="49">
        <f>SUM(O48:S48)</f>
        <v>64</v>
      </c>
      <c r="O48" s="266">
        <v>10</v>
      </c>
      <c r="P48" s="266"/>
      <c r="Q48" s="266"/>
      <c r="R48" s="111">
        <v>20</v>
      </c>
      <c r="S48" s="113">
        <v>34</v>
      </c>
      <c r="T48" s="34" t="s">
        <v>110</v>
      </c>
      <c r="U48" s="149"/>
    </row>
    <row r="49" spans="1:21" ht="66" customHeight="1" x14ac:dyDescent="0.25">
      <c r="A49" s="29" t="s">
        <v>31</v>
      </c>
      <c r="B49" s="269" t="s">
        <v>30</v>
      </c>
      <c r="C49" s="269"/>
      <c r="D49" s="269"/>
      <c r="E49" s="269"/>
      <c r="F49" s="269"/>
      <c r="G49" s="269"/>
      <c r="H49" s="269"/>
      <c r="I49" s="269"/>
      <c r="J49" s="270"/>
      <c r="K49" s="74" t="s">
        <v>32</v>
      </c>
      <c r="L49" s="30" t="s">
        <v>36</v>
      </c>
      <c r="M49" s="73" t="s">
        <v>7</v>
      </c>
      <c r="N49" s="73">
        <v>1</v>
      </c>
      <c r="O49" s="73">
        <v>0</v>
      </c>
      <c r="P49" s="73">
        <v>0</v>
      </c>
      <c r="Q49" s="73">
        <v>0</v>
      </c>
      <c r="R49" s="73">
        <v>0</v>
      </c>
      <c r="S49" s="75">
        <v>1</v>
      </c>
      <c r="T49" s="34"/>
    </row>
    <row r="50" spans="1:21" ht="126.75" customHeight="1" x14ac:dyDescent="0.25">
      <c r="A50" s="76" t="s">
        <v>74</v>
      </c>
      <c r="B50" s="269" t="s">
        <v>30</v>
      </c>
      <c r="C50" s="269"/>
      <c r="D50" s="269"/>
      <c r="E50" s="269"/>
      <c r="F50" s="269"/>
      <c r="G50" s="269"/>
      <c r="H50" s="269"/>
      <c r="I50" s="269"/>
      <c r="J50" s="270"/>
      <c r="K50" s="74" t="s">
        <v>75</v>
      </c>
      <c r="L50" s="30" t="s">
        <v>82</v>
      </c>
      <c r="M50" s="73" t="s">
        <v>83</v>
      </c>
      <c r="N50" s="73">
        <f>SUM(O50:S50)</f>
        <v>62.4</v>
      </c>
      <c r="O50" s="73">
        <v>0</v>
      </c>
      <c r="P50" s="73">
        <v>0</v>
      </c>
      <c r="Q50" s="73">
        <v>0</v>
      </c>
      <c r="R50" s="73">
        <v>0</v>
      </c>
      <c r="S50" s="75">
        <v>62.4</v>
      </c>
      <c r="T50" s="34" t="s">
        <v>106</v>
      </c>
    </row>
    <row r="51" spans="1:21" ht="15" customHeight="1" x14ac:dyDescent="0.25">
      <c r="A51" s="160" t="s">
        <v>113</v>
      </c>
      <c r="B51" s="161"/>
      <c r="C51" s="161"/>
      <c r="D51" s="161"/>
      <c r="E51" s="161"/>
      <c r="F51" s="161"/>
      <c r="G51" s="161"/>
      <c r="H51" s="161"/>
      <c r="I51" s="161"/>
      <c r="J51" s="162"/>
      <c r="K51" s="169" t="s">
        <v>113</v>
      </c>
      <c r="L51" s="170"/>
      <c r="M51" s="170"/>
      <c r="N51" s="170"/>
      <c r="O51" s="170"/>
      <c r="P51" s="170"/>
      <c r="Q51" s="170"/>
      <c r="R51" s="170"/>
      <c r="S51" s="171"/>
      <c r="T51" s="34"/>
    </row>
    <row r="52" spans="1:21" ht="41.25" customHeight="1" x14ac:dyDescent="0.25">
      <c r="A52" s="40"/>
      <c r="B52" s="90" t="s">
        <v>115</v>
      </c>
      <c r="C52" s="90" t="s">
        <v>39</v>
      </c>
      <c r="D52" s="33" t="s">
        <v>7</v>
      </c>
      <c r="E52" s="33">
        <f>SUM(F52:J52)</f>
        <v>1810</v>
      </c>
      <c r="F52" s="33">
        <v>210</v>
      </c>
      <c r="G52" s="33">
        <v>400</v>
      </c>
      <c r="H52" s="33">
        <v>400</v>
      </c>
      <c r="I52" s="33">
        <v>400</v>
      </c>
      <c r="J52" s="137">
        <v>400</v>
      </c>
      <c r="K52" s="90" t="s">
        <v>115</v>
      </c>
      <c r="L52" s="90" t="s">
        <v>39</v>
      </c>
      <c r="M52" s="33" t="s">
        <v>7</v>
      </c>
      <c r="N52" s="30">
        <f>SUM(O52:S52)</f>
        <v>1698</v>
      </c>
      <c r="O52" s="33">
        <v>210</v>
      </c>
      <c r="P52" s="33">
        <v>400</v>
      </c>
      <c r="Q52" s="33">
        <v>400</v>
      </c>
      <c r="R52" s="33">
        <v>400</v>
      </c>
      <c r="S52" s="138">
        <v>288</v>
      </c>
      <c r="T52" s="34"/>
    </row>
    <row r="53" spans="1:21" ht="15" customHeight="1" x14ac:dyDescent="0.25">
      <c r="A53" s="160" t="s">
        <v>60</v>
      </c>
      <c r="B53" s="161"/>
      <c r="C53" s="161"/>
      <c r="D53" s="161"/>
      <c r="E53" s="161"/>
      <c r="F53" s="161"/>
      <c r="G53" s="161"/>
      <c r="H53" s="161"/>
      <c r="I53" s="161"/>
      <c r="J53" s="162"/>
      <c r="K53" s="163" t="s">
        <v>60</v>
      </c>
      <c r="L53" s="164"/>
      <c r="M53" s="164"/>
      <c r="N53" s="164"/>
      <c r="O53" s="164"/>
      <c r="P53" s="164"/>
      <c r="Q53" s="164"/>
      <c r="R53" s="164"/>
      <c r="S53" s="165"/>
      <c r="T53" s="34"/>
    </row>
    <row r="54" spans="1:21" s="96" customFormat="1" ht="45.75" customHeight="1" x14ac:dyDescent="0.2">
      <c r="A54" s="29" t="s">
        <v>77</v>
      </c>
      <c r="B54" s="98" t="s">
        <v>78</v>
      </c>
      <c r="C54" s="40" t="s">
        <v>39</v>
      </c>
      <c r="D54" s="40" t="s">
        <v>7</v>
      </c>
      <c r="E54" s="111">
        <f>SUM(F54:J54)</f>
        <v>330</v>
      </c>
      <c r="F54" s="97">
        <v>165</v>
      </c>
      <c r="G54" s="97">
        <v>0</v>
      </c>
      <c r="H54" s="97">
        <v>55</v>
      </c>
      <c r="I54" s="97">
        <v>55</v>
      </c>
      <c r="J54" s="121">
        <v>55</v>
      </c>
      <c r="K54" s="109" t="s">
        <v>78</v>
      </c>
      <c r="L54" s="40" t="s">
        <v>39</v>
      </c>
      <c r="M54" s="40" t="s">
        <v>7</v>
      </c>
      <c r="N54" s="49">
        <f>SUM(O54:S54)</f>
        <v>466</v>
      </c>
      <c r="O54" s="97">
        <v>165</v>
      </c>
      <c r="P54" s="97">
        <v>0</v>
      </c>
      <c r="Q54" s="97">
        <v>55</v>
      </c>
      <c r="R54" s="97">
        <v>55</v>
      </c>
      <c r="S54" s="75">
        <v>191</v>
      </c>
      <c r="T54" s="34" t="s">
        <v>107</v>
      </c>
      <c r="U54" s="156"/>
    </row>
    <row r="55" spans="1:21" ht="66.75" customHeight="1" x14ac:dyDescent="0.25">
      <c r="A55" s="29" t="s">
        <v>61</v>
      </c>
      <c r="B55" s="166" t="s">
        <v>30</v>
      </c>
      <c r="C55" s="167"/>
      <c r="D55" s="167"/>
      <c r="E55" s="167"/>
      <c r="F55" s="167"/>
      <c r="G55" s="167"/>
      <c r="H55" s="167"/>
      <c r="I55" s="167"/>
      <c r="J55" s="168"/>
      <c r="K55" s="74" t="s">
        <v>65</v>
      </c>
      <c r="L55" s="30" t="s">
        <v>36</v>
      </c>
      <c r="M55" s="73" t="s">
        <v>7</v>
      </c>
      <c r="N55" s="73">
        <f>SUM(O55:S55)</f>
        <v>4</v>
      </c>
      <c r="O55" s="73">
        <v>0</v>
      </c>
      <c r="P55" s="73">
        <v>0</v>
      </c>
      <c r="Q55" s="73">
        <v>0</v>
      </c>
      <c r="R55" s="73">
        <v>0</v>
      </c>
      <c r="S55" s="75">
        <v>4</v>
      </c>
      <c r="T55" s="34"/>
    </row>
    <row r="56" spans="1:21" ht="15" customHeight="1" x14ac:dyDescent="0.25">
      <c r="A56" s="260" t="s">
        <v>56</v>
      </c>
      <c r="B56" s="261"/>
      <c r="C56" s="261"/>
      <c r="D56" s="261"/>
      <c r="E56" s="261"/>
      <c r="F56" s="261"/>
      <c r="G56" s="261"/>
      <c r="H56" s="261"/>
      <c r="I56" s="261"/>
      <c r="J56" s="262"/>
      <c r="K56" s="263" t="s">
        <v>56</v>
      </c>
      <c r="L56" s="264"/>
      <c r="M56" s="264"/>
      <c r="N56" s="264"/>
      <c r="O56" s="264"/>
      <c r="P56" s="264"/>
      <c r="Q56" s="264"/>
      <c r="R56" s="264"/>
      <c r="S56" s="265"/>
      <c r="T56" s="34"/>
    </row>
    <row r="57" spans="1:21" ht="153" customHeight="1" x14ac:dyDescent="0.25">
      <c r="A57" s="85" t="s">
        <v>57</v>
      </c>
      <c r="B57" s="86" t="s">
        <v>58</v>
      </c>
      <c r="C57" s="87" t="s">
        <v>39</v>
      </c>
      <c r="D57" s="87" t="s">
        <v>7</v>
      </c>
      <c r="E57" s="87">
        <v>119</v>
      </c>
      <c r="F57" s="87">
        <v>32</v>
      </c>
      <c r="G57" s="87">
        <v>32</v>
      </c>
      <c r="H57" s="87">
        <v>22</v>
      </c>
      <c r="I57" s="87">
        <v>16</v>
      </c>
      <c r="J57" s="122">
        <v>17</v>
      </c>
      <c r="K57" s="83" t="s">
        <v>58</v>
      </c>
      <c r="L57" s="87" t="s">
        <v>39</v>
      </c>
      <c r="M57" s="87" t="s">
        <v>7</v>
      </c>
      <c r="N57" s="70">
        <f>SUM(O57:S57)</f>
        <v>124</v>
      </c>
      <c r="O57" s="87">
        <v>32</v>
      </c>
      <c r="P57" s="87">
        <v>32</v>
      </c>
      <c r="Q57" s="87">
        <v>22</v>
      </c>
      <c r="R57" s="13">
        <v>16</v>
      </c>
      <c r="S57" s="88">
        <v>22</v>
      </c>
      <c r="T57" s="34" t="s">
        <v>66</v>
      </c>
      <c r="U57" s="149"/>
    </row>
    <row r="58" spans="1:21" ht="63.75" customHeight="1" thickBot="1" x14ac:dyDescent="0.3">
      <c r="A58" s="123" t="s">
        <v>67</v>
      </c>
      <c r="B58" s="124" t="s">
        <v>68</v>
      </c>
      <c r="C58" s="125" t="s">
        <v>71</v>
      </c>
      <c r="D58" s="125" t="s">
        <v>7</v>
      </c>
      <c r="E58" s="125">
        <f>SUM(F58:J58)</f>
        <v>1</v>
      </c>
      <c r="F58" s="125">
        <v>0</v>
      </c>
      <c r="G58" s="125">
        <v>0</v>
      </c>
      <c r="H58" s="125">
        <v>0</v>
      </c>
      <c r="I58" s="125">
        <v>1</v>
      </c>
      <c r="J58" s="126">
        <v>0</v>
      </c>
      <c r="K58" s="130" t="s">
        <v>68</v>
      </c>
      <c r="L58" s="125" t="s">
        <v>71</v>
      </c>
      <c r="M58" s="125" t="s">
        <v>7</v>
      </c>
      <c r="N58" s="157">
        <v>2</v>
      </c>
      <c r="O58" s="125">
        <v>0</v>
      </c>
      <c r="P58" s="125">
        <v>0</v>
      </c>
      <c r="Q58" s="125">
        <v>0</v>
      </c>
      <c r="R58" s="125">
        <v>1</v>
      </c>
      <c r="S58" s="131">
        <v>2</v>
      </c>
      <c r="T58" s="34" t="s">
        <v>120</v>
      </c>
      <c r="U58" s="149"/>
    </row>
    <row r="59" spans="1:21" ht="35.1" customHeight="1" x14ac:dyDescent="0.25">
      <c r="A59" s="159" t="s">
        <v>40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34"/>
      <c r="U59" s="149"/>
    </row>
    <row r="60" spans="1:21" ht="20.100000000000001" customHeight="1" thickBot="1" x14ac:dyDescent="0.3">
      <c r="S60" s="9" t="s">
        <v>17</v>
      </c>
    </row>
    <row r="61" spans="1:21" ht="20.100000000000001" customHeight="1" x14ac:dyDescent="0.25">
      <c r="A61" s="256" t="s">
        <v>26</v>
      </c>
      <c r="B61" s="254"/>
      <c r="C61" s="254"/>
      <c r="D61" s="254"/>
      <c r="E61" s="254" t="s">
        <v>27</v>
      </c>
      <c r="F61" s="254"/>
      <c r="G61" s="254"/>
      <c r="H61" s="254"/>
      <c r="I61" s="254"/>
      <c r="J61" s="244" t="s">
        <v>28</v>
      </c>
      <c r="K61" s="246" t="s">
        <v>26</v>
      </c>
      <c r="L61" s="246"/>
      <c r="M61" s="247"/>
      <c r="N61" s="238" t="s">
        <v>27</v>
      </c>
      <c r="O61" s="239"/>
      <c r="P61" s="239"/>
      <c r="Q61" s="239"/>
      <c r="R61" s="240"/>
      <c r="S61" s="244" t="s">
        <v>28</v>
      </c>
    </row>
    <row r="62" spans="1:21" ht="20.100000000000001" customHeight="1" x14ac:dyDescent="0.25">
      <c r="A62" s="255"/>
      <c r="B62" s="158"/>
      <c r="C62" s="158"/>
      <c r="D62" s="158"/>
      <c r="E62" s="158" t="s">
        <v>19</v>
      </c>
      <c r="F62" s="158"/>
      <c r="G62" s="158"/>
      <c r="H62" s="158"/>
      <c r="I62" s="158"/>
      <c r="J62" s="245"/>
      <c r="K62" s="248"/>
      <c r="L62" s="248"/>
      <c r="M62" s="249"/>
      <c r="N62" s="241" t="s">
        <v>18</v>
      </c>
      <c r="O62" s="242"/>
      <c r="P62" s="242"/>
      <c r="Q62" s="242"/>
      <c r="R62" s="243"/>
      <c r="S62" s="245"/>
      <c r="T62" s="41"/>
    </row>
    <row r="63" spans="1:21" ht="27" customHeight="1" x14ac:dyDescent="0.25">
      <c r="A63" s="255"/>
      <c r="B63" s="158"/>
      <c r="C63" s="158"/>
      <c r="D63" s="158"/>
      <c r="E63" s="12">
        <v>2021</v>
      </c>
      <c r="F63" s="12">
        <v>2022</v>
      </c>
      <c r="G63" s="12">
        <v>2023</v>
      </c>
      <c r="H63" s="12">
        <v>2024</v>
      </c>
      <c r="I63" s="12">
        <v>2025</v>
      </c>
      <c r="J63" s="245"/>
      <c r="K63" s="250"/>
      <c r="L63" s="250"/>
      <c r="M63" s="251"/>
      <c r="N63" s="12">
        <v>2021</v>
      </c>
      <c r="O63" s="12">
        <v>2022</v>
      </c>
      <c r="P63" s="12">
        <v>2023</v>
      </c>
      <c r="Q63" s="12">
        <v>2024</v>
      </c>
      <c r="R63" s="12">
        <v>2025</v>
      </c>
      <c r="S63" s="245"/>
      <c r="T63" s="41"/>
    </row>
    <row r="64" spans="1:21" ht="13.5" customHeight="1" x14ac:dyDescent="0.25">
      <c r="A64" s="255">
        <v>1</v>
      </c>
      <c r="B64" s="158"/>
      <c r="C64" s="158"/>
      <c r="D64" s="158"/>
      <c r="E64" s="12">
        <v>2</v>
      </c>
      <c r="F64" s="12">
        <v>3</v>
      </c>
      <c r="G64" s="12">
        <v>4</v>
      </c>
      <c r="H64" s="12">
        <v>5</v>
      </c>
      <c r="I64" s="12">
        <v>6</v>
      </c>
      <c r="J64" s="10">
        <v>7</v>
      </c>
      <c r="K64" s="242">
        <v>1</v>
      </c>
      <c r="L64" s="242"/>
      <c r="M64" s="243"/>
      <c r="N64" s="13">
        <v>2</v>
      </c>
      <c r="O64" s="13">
        <v>3</v>
      </c>
      <c r="P64" s="13">
        <v>4</v>
      </c>
      <c r="Q64" s="13">
        <v>5</v>
      </c>
      <c r="R64" s="13">
        <v>6</v>
      </c>
      <c r="S64" s="35">
        <v>7</v>
      </c>
    </row>
    <row r="65" spans="1:19" ht="15" customHeight="1" x14ac:dyDescent="0.25">
      <c r="A65" s="255" t="s">
        <v>16</v>
      </c>
      <c r="B65" s="158"/>
      <c r="C65" s="158"/>
      <c r="D65" s="158"/>
      <c r="E65" s="19">
        <v>103535.624</v>
      </c>
      <c r="F65" s="19">
        <v>131524.75099999999</v>
      </c>
      <c r="G65" s="20">
        <v>167799.59400000001</v>
      </c>
      <c r="H65" s="19">
        <v>168662.36499999999</v>
      </c>
      <c r="I65" s="19">
        <f>J31</f>
        <v>134135.52499999999</v>
      </c>
      <c r="J65" s="21">
        <f>SUM(E65:I65)</f>
        <v>705657.85900000005</v>
      </c>
      <c r="K65" s="242" t="s">
        <v>16</v>
      </c>
      <c r="L65" s="242"/>
      <c r="M65" s="243"/>
      <c r="N65" s="19">
        <v>103535.624</v>
      </c>
      <c r="O65" s="19">
        <v>131524.75099999999</v>
      </c>
      <c r="P65" s="19">
        <v>167799.59400000001</v>
      </c>
      <c r="Q65" s="52">
        <f>R31</f>
        <v>168662.36499999999</v>
      </c>
      <c r="R65" s="26">
        <f>S31</f>
        <v>213251.96299999999</v>
      </c>
      <c r="S65" s="28">
        <f>SUM(N65:R65)</f>
        <v>784774.29700000002</v>
      </c>
    </row>
    <row r="66" spans="1:19" ht="15" customHeight="1" x14ac:dyDescent="0.25">
      <c r="A66" s="255" t="s">
        <v>24</v>
      </c>
      <c r="B66" s="158"/>
      <c r="C66" s="158"/>
      <c r="D66" s="158"/>
      <c r="E66" s="19">
        <v>103535.624</v>
      </c>
      <c r="F66" s="19">
        <v>131524.75099999999</v>
      </c>
      <c r="G66" s="20">
        <v>167799.59400000001</v>
      </c>
      <c r="H66" s="19">
        <v>168662.36499999999</v>
      </c>
      <c r="I66" s="19">
        <f>J31</f>
        <v>134135.52499999999</v>
      </c>
      <c r="J66" s="21">
        <f>SUM(E66:I66)</f>
        <v>705657.85900000005</v>
      </c>
      <c r="K66" s="242" t="s">
        <v>24</v>
      </c>
      <c r="L66" s="242"/>
      <c r="M66" s="243"/>
      <c r="N66" s="19">
        <v>103535.624</v>
      </c>
      <c r="O66" s="19">
        <v>131524.75099999999</v>
      </c>
      <c r="P66" s="19">
        <v>167799.59400000001</v>
      </c>
      <c r="Q66" s="52">
        <f>R31</f>
        <v>168662.36499999999</v>
      </c>
      <c r="R66" s="26">
        <f>S31</f>
        <v>213251.96299999999</v>
      </c>
      <c r="S66" s="28">
        <f>SUM(N66:R66)</f>
        <v>784774.29700000002</v>
      </c>
    </row>
    <row r="67" spans="1:19" ht="15" customHeight="1" x14ac:dyDescent="0.25">
      <c r="A67" s="255" t="s">
        <v>22</v>
      </c>
      <c r="B67" s="158"/>
      <c r="C67" s="158"/>
      <c r="D67" s="158"/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0</v>
      </c>
      <c r="K67" s="242" t="s">
        <v>25</v>
      </c>
      <c r="L67" s="242"/>
      <c r="M67" s="243"/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3">
        <v>0</v>
      </c>
    </row>
    <row r="68" spans="1:19" ht="21" customHeight="1" thickBot="1" x14ac:dyDescent="0.3">
      <c r="A68" s="252" t="s">
        <v>23</v>
      </c>
      <c r="B68" s="253"/>
      <c r="C68" s="253"/>
      <c r="D68" s="253"/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5">
        <v>0</v>
      </c>
      <c r="K68" s="236" t="s">
        <v>23</v>
      </c>
      <c r="L68" s="236"/>
      <c r="M68" s="237"/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5">
        <v>0</v>
      </c>
    </row>
    <row r="69" spans="1:19" ht="18" customHeight="1" x14ac:dyDescent="0.25"/>
    <row r="78" spans="1:19" ht="15" customHeight="1" x14ac:dyDescent="0.25"/>
    <row r="84" ht="15" customHeight="1" x14ac:dyDescent="0.25"/>
    <row r="85" ht="15" customHeight="1" x14ac:dyDescent="0.25"/>
  </sheetData>
  <mergeCells count="104">
    <mergeCell ref="U27:U28"/>
    <mergeCell ref="B47:B48"/>
    <mergeCell ref="K47:K48"/>
    <mergeCell ref="A32:S32"/>
    <mergeCell ref="C35:C38"/>
    <mergeCell ref="D35:D38"/>
    <mergeCell ref="E36:J36"/>
    <mergeCell ref="M35:M38"/>
    <mergeCell ref="N35:S35"/>
    <mergeCell ref="E37:E38"/>
    <mergeCell ref="K35:K38"/>
    <mergeCell ref="N36:S36"/>
    <mergeCell ref="F37:J37"/>
    <mergeCell ref="N37:N38"/>
    <mergeCell ref="O37:S37"/>
    <mergeCell ref="A35:A38"/>
    <mergeCell ref="F44:J44"/>
    <mergeCell ref="V27:V28"/>
    <mergeCell ref="A30:D30"/>
    <mergeCell ref="K30:M30"/>
    <mergeCell ref="A56:J56"/>
    <mergeCell ref="K56:S56"/>
    <mergeCell ref="O48:Q48"/>
    <mergeCell ref="F48:H48"/>
    <mergeCell ref="A27:J27"/>
    <mergeCell ref="K27:S27"/>
    <mergeCell ref="T27:T28"/>
    <mergeCell ref="L35:L38"/>
    <mergeCell ref="A33:S33"/>
    <mergeCell ref="B49:J49"/>
    <mergeCell ref="A39:J39"/>
    <mergeCell ref="K39:S39"/>
    <mergeCell ref="A47:A48"/>
    <mergeCell ref="E35:J35"/>
    <mergeCell ref="B35:B38"/>
    <mergeCell ref="O44:R44"/>
    <mergeCell ref="O45:R45"/>
    <mergeCell ref="B40:B43"/>
    <mergeCell ref="K40:K43"/>
    <mergeCell ref="B44:B46"/>
    <mergeCell ref="B50:J50"/>
    <mergeCell ref="V20:V22"/>
    <mergeCell ref="B22:J22"/>
    <mergeCell ref="A23:D23"/>
    <mergeCell ref="K23:M23"/>
    <mergeCell ref="A20:J20"/>
    <mergeCell ref="K20:S20"/>
    <mergeCell ref="K68:M68"/>
    <mergeCell ref="N61:R61"/>
    <mergeCell ref="N62:R62"/>
    <mergeCell ref="S61:S63"/>
    <mergeCell ref="K61:M63"/>
    <mergeCell ref="K64:M64"/>
    <mergeCell ref="K65:M65"/>
    <mergeCell ref="K66:M66"/>
    <mergeCell ref="K67:M67"/>
    <mergeCell ref="J61:J63"/>
    <mergeCell ref="A68:D68"/>
    <mergeCell ref="E61:I61"/>
    <mergeCell ref="A64:D64"/>
    <mergeCell ref="A67:D67"/>
    <mergeCell ref="A66:D66"/>
    <mergeCell ref="A65:D65"/>
    <mergeCell ref="A61:D63"/>
    <mergeCell ref="F45:J45"/>
    <mergeCell ref="A16:D16"/>
    <mergeCell ref="K16:M16"/>
    <mergeCell ref="A31:D31"/>
    <mergeCell ref="K31:M31"/>
    <mergeCell ref="B14:J14"/>
    <mergeCell ref="B15:J15"/>
    <mergeCell ref="K44:K46"/>
    <mergeCell ref="A24:J24"/>
    <mergeCell ref="K24:S24"/>
    <mergeCell ref="A26:D26"/>
    <mergeCell ref="K26:M26"/>
    <mergeCell ref="A17:J17"/>
    <mergeCell ref="K17:S17"/>
    <mergeCell ref="A19:D19"/>
    <mergeCell ref="K19:M19"/>
    <mergeCell ref="E62:I62"/>
    <mergeCell ref="A59:S59"/>
    <mergeCell ref="A53:J53"/>
    <mergeCell ref="K53:S53"/>
    <mergeCell ref="B55:J55"/>
    <mergeCell ref="A51:J51"/>
    <mergeCell ref="K51:S51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D7:D10"/>
    <mergeCell ref="L7:L10"/>
    <mergeCell ref="A11:J11"/>
    <mergeCell ref="K11:S11"/>
  </mergeCells>
  <pageMargins left="0.23622047244094491" right="3.937007874015748E-2" top="0.19685039370078741" bottom="0.19685039370078741" header="0.31496062992125984" footer="0.31496062992125984"/>
  <pageSetup paperSize="9" scale="42" fitToWidth="0" orientation="landscape" r:id="rId1"/>
  <rowBreaks count="2" manualBreakCount="2">
    <brk id="31" max="19" man="1"/>
    <brk id="58" max="19" man="1"/>
  </rowBreaks>
  <colBreaks count="1" manualBreakCount="1">
    <brk id="20" min="3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Інна Наумчук</cp:lastModifiedBy>
  <cp:lastPrinted>2025-02-27T13:43:25Z</cp:lastPrinted>
  <dcterms:created xsi:type="dcterms:W3CDTF">2022-04-07T11:20:30Z</dcterms:created>
  <dcterms:modified xsi:type="dcterms:W3CDTF">2025-03-28T10:37:16Z</dcterms:modified>
</cp:coreProperties>
</file>