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updateLinks="never" defaultThemeVersion="124226"/>
  <bookViews>
    <workbookView xWindow="0" yWindow="1545" windowWidth="12000" windowHeight="6420" tabRatio="837"/>
  </bookViews>
  <sheets>
    <sheet name="Осн. фін. пок." sheetId="14" r:id="rId1"/>
    <sheet name="I. Фін результат" sheetId="20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пок.'!$5:$7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J25" i="10"/>
  <c r="L49" l="1"/>
  <c r="F65" i="14" l="1"/>
  <c r="O49" i="10" l="1"/>
  <c r="I49"/>
  <c r="J24"/>
  <c r="G7" i="18"/>
  <c r="H7"/>
  <c r="I7"/>
  <c r="J7"/>
  <c r="J43" i="19"/>
  <c r="J20"/>
  <c r="I20"/>
  <c r="H20"/>
  <c r="G20"/>
  <c r="E20"/>
  <c r="F20"/>
  <c r="F91" i="20"/>
  <c r="F93"/>
  <c r="H8" l="1"/>
  <c r="G8"/>
  <c r="F7"/>
  <c r="C9" i="14" l="1"/>
  <c r="F49" i="10"/>
  <c r="C25" i="18" l="1"/>
  <c r="E27" l="1"/>
  <c r="F84" i="20"/>
  <c r="E83"/>
  <c r="C18"/>
  <c r="F92" l="1"/>
  <c r="F97"/>
  <c r="F96"/>
  <c r="F95"/>
  <c r="F94"/>
  <c r="E98"/>
  <c r="H19" i="10"/>
  <c r="H23" s="1"/>
  <c r="J15"/>
  <c r="E6" i="3"/>
  <c r="F8" i="18"/>
  <c r="F22" i="19"/>
  <c r="F21"/>
  <c r="G30"/>
  <c r="J35"/>
  <c r="I35"/>
  <c r="H35"/>
  <c r="F38"/>
  <c r="G35"/>
  <c r="G98" i="20"/>
  <c r="F72"/>
  <c r="F77"/>
  <c r="G18"/>
  <c r="F35" i="19" l="1"/>
  <c r="G43"/>
  <c r="F98" i="20"/>
  <c r="G79"/>
  <c r="G11" i="14"/>
  <c r="G16" s="1"/>
  <c r="Z7" i="9" l="1"/>
  <c r="AC7"/>
  <c r="N11"/>
  <c r="R11"/>
  <c r="V11"/>
  <c r="Z11" s="1"/>
  <c r="AC11"/>
  <c r="Q23"/>
  <c r="T23"/>
  <c r="W23"/>
  <c r="G32"/>
  <c r="L32"/>
  <c r="Q32"/>
  <c r="V32"/>
  <c r="AB32"/>
  <c r="AC32"/>
  <c r="AD32"/>
  <c r="AE32"/>
  <c r="G33"/>
  <c r="G34" s="1"/>
  <c r="L33"/>
  <c r="Q33"/>
  <c r="Q34" s="1"/>
  <c r="V33"/>
  <c r="AB33"/>
  <c r="AC33"/>
  <c r="AC34" s="1"/>
  <c r="AD33"/>
  <c r="AE33"/>
  <c r="AE34" s="1"/>
  <c r="H34"/>
  <c r="I34"/>
  <c r="J34"/>
  <c r="K34"/>
  <c r="M34"/>
  <c r="N34"/>
  <c r="O34"/>
  <c r="P34"/>
  <c r="R34"/>
  <c r="S34"/>
  <c r="T34"/>
  <c r="U34"/>
  <c r="V34"/>
  <c r="W34"/>
  <c r="X34"/>
  <c r="Y34"/>
  <c r="Z34"/>
  <c r="AD34"/>
  <c r="M44"/>
  <c r="M45"/>
  <c r="M46"/>
  <c r="M47"/>
  <c r="M48"/>
  <c r="M49"/>
  <c r="M50"/>
  <c r="E51"/>
  <c r="G51"/>
  <c r="I51"/>
  <c r="K51"/>
  <c r="M51"/>
  <c r="O51"/>
  <c r="Q51"/>
  <c r="S51"/>
  <c r="D11" i="10"/>
  <c r="F11"/>
  <c r="H11"/>
  <c r="J11"/>
  <c r="L11" s="1"/>
  <c r="L12"/>
  <c r="N12"/>
  <c r="L13"/>
  <c r="N13"/>
  <c r="L14"/>
  <c r="N14"/>
  <c r="D15"/>
  <c r="N15" s="1"/>
  <c r="F15"/>
  <c r="H15"/>
  <c r="L15" s="1"/>
  <c r="L16"/>
  <c r="N16"/>
  <c r="L17"/>
  <c r="N17"/>
  <c r="L18"/>
  <c r="N18"/>
  <c r="D19"/>
  <c r="F19"/>
  <c r="L20"/>
  <c r="N20"/>
  <c r="L21"/>
  <c r="N21"/>
  <c r="L22"/>
  <c r="N22"/>
  <c r="D23"/>
  <c r="C92" i="14" s="1"/>
  <c r="F23" i="10"/>
  <c r="L24"/>
  <c r="L25"/>
  <c r="J26"/>
  <c r="L26" s="1"/>
  <c r="D51"/>
  <c r="G51"/>
  <c r="J51"/>
  <c r="M51"/>
  <c r="K60"/>
  <c r="M66"/>
  <c r="M69"/>
  <c r="M72"/>
  <c r="D75"/>
  <c r="G75"/>
  <c r="J75"/>
  <c r="M75"/>
  <c r="D14" i="11"/>
  <c r="E14"/>
  <c r="F14"/>
  <c r="G14"/>
  <c r="D15"/>
  <c r="E15"/>
  <c r="F15"/>
  <c r="G15"/>
  <c r="D19"/>
  <c r="E19"/>
  <c r="F19"/>
  <c r="G19"/>
  <c r="C6" i="3"/>
  <c r="D17" i="11" s="1"/>
  <c r="D6" i="3"/>
  <c r="E17" i="11" s="1"/>
  <c r="F17"/>
  <c r="G6" i="3"/>
  <c r="H6"/>
  <c r="I6"/>
  <c r="J6"/>
  <c r="F7"/>
  <c r="F8"/>
  <c r="F9"/>
  <c r="F10"/>
  <c r="F11"/>
  <c r="F12"/>
  <c r="D7" i="18"/>
  <c r="F9"/>
  <c r="F10"/>
  <c r="F11"/>
  <c r="F12"/>
  <c r="C13"/>
  <c r="C7" s="1"/>
  <c r="D13"/>
  <c r="E13"/>
  <c r="E7" s="1"/>
  <c r="G13"/>
  <c r="H13"/>
  <c r="I13"/>
  <c r="J13"/>
  <c r="F14"/>
  <c r="F15"/>
  <c r="F16"/>
  <c r="F17"/>
  <c r="F19"/>
  <c r="F20"/>
  <c r="C21"/>
  <c r="C18" s="1"/>
  <c r="D21"/>
  <c r="E21"/>
  <c r="G21"/>
  <c r="H21"/>
  <c r="I21"/>
  <c r="J21"/>
  <c r="F22"/>
  <c r="F23"/>
  <c r="F24"/>
  <c r="E25"/>
  <c r="G25"/>
  <c r="G18" s="1"/>
  <c r="I25"/>
  <c r="I18" s="1"/>
  <c r="F26"/>
  <c r="F27"/>
  <c r="F28"/>
  <c r="F29"/>
  <c r="F30"/>
  <c r="C31"/>
  <c r="D31"/>
  <c r="D25" s="1"/>
  <c r="E31"/>
  <c r="G31"/>
  <c r="H31"/>
  <c r="H25" s="1"/>
  <c r="I31"/>
  <c r="J31"/>
  <c r="J25" s="1"/>
  <c r="F32"/>
  <c r="F33"/>
  <c r="F34"/>
  <c r="F35"/>
  <c r="F36"/>
  <c r="C39"/>
  <c r="D39"/>
  <c r="E39"/>
  <c r="G39"/>
  <c r="H39"/>
  <c r="I39"/>
  <c r="I50" s="1"/>
  <c r="J39"/>
  <c r="F40"/>
  <c r="F41"/>
  <c r="F42"/>
  <c r="C44"/>
  <c r="D44"/>
  <c r="D50" s="1"/>
  <c r="D51" i="14" s="1"/>
  <c r="E44" i="18"/>
  <c r="G44"/>
  <c r="H44"/>
  <c r="H50" s="1"/>
  <c r="I44"/>
  <c r="J44"/>
  <c r="J50" s="1"/>
  <c r="F45"/>
  <c r="F46"/>
  <c r="F47"/>
  <c r="F48"/>
  <c r="F49"/>
  <c r="C50"/>
  <c r="E50"/>
  <c r="G50"/>
  <c r="C52"/>
  <c r="E52"/>
  <c r="G52"/>
  <c r="I52"/>
  <c r="F53"/>
  <c r="C54"/>
  <c r="D54"/>
  <c r="D52" s="1"/>
  <c r="E54"/>
  <c r="G54"/>
  <c r="H54"/>
  <c r="H52" s="1"/>
  <c r="I54"/>
  <c r="J54"/>
  <c r="J52" s="1"/>
  <c r="J67" s="1"/>
  <c r="F55"/>
  <c r="F56"/>
  <c r="F57"/>
  <c r="F58"/>
  <c r="D59"/>
  <c r="H59"/>
  <c r="J59"/>
  <c r="F60"/>
  <c r="C61"/>
  <c r="C59" s="1"/>
  <c r="D61"/>
  <c r="E61"/>
  <c r="E59" s="1"/>
  <c r="G61"/>
  <c r="H61"/>
  <c r="I61"/>
  <c r="I59" s="1"/>
  <c r="J61"/>
  <c r="F62"/>
  <c r="F63"/>
  <c r="F64"/>
  <c r="F65"/>
  <c r="F66"/>
  <c r="D67"/>
  <c r="D52" i="14" s="1"/>
  <c r="H67" i="18"/>
  <c r="F70"/>
  <c r="C8" i="19"/>
  <c r="D8"/>
  <c r="E8"/>
  <c r="G8"/>
  <c r="H8"/>
  <c r="I8"/>
  <c r="J8"/>
  <c r="F9"/>
  <c r="F10"/>
  <c r="F11"/>
  <c r="F12"/>
  <c r="F13"/>
  <c r="F14"/>
  <c r="F15"/>
  <c r="F16"/>
  <c r="F17"/>
  <c r="C20"/>
  <c r="C34" i="14" s="1"/>
  <c r="D20" i="19"/>
  <c r="D34" i="14" s="1"/>
  <c r="E34"/>
  <c r="F35"/>
  <c r="F36"/>
  <c r="F23" i="19"/>
  <c r="F24"/>
  <c r="F38" i="14" s="1"/>
  <c r="F25" i="19"/>
  <c r="F26"/>
  <c r="F40" i="14" s="1"/>
  <c r="F27" i="19"/>
  <c r="F28"/>
  <c r="F29"/>
  <c r="C30"/>
  <c r="D30"/>
  <c r="D42" i="14" s="1"/>
  <c r="E30" i="19"/>
  <c r="E42" i="14" s="1"/>
  <c r="H30" i="19"/>
  <c r="I30"/>
  <c r="J30"/>
  <c r="F31"/>
  <c r="F32"/>
  <c r="F33"/>
  <c r="F34"/>
  <c r="C35"/>
  <c r="C43" i="14" s="1"/>
  <c r="D35" i="19"/>
  <c r="D43" i="14" s="1"/>
  <c r="E35" i="19"/>
  <c r="F36"/>
  <c r="F44" i="14" s="1"/>
  <c r="F37" i="19"/>
  <c r="F45" i="14"/>
  <c r="F39" i="19"/>
  <c r="C40"/>
  <c r="D40"/>
  <c r="E40"/>
  <c r="G40"/>
  <c r="H40"/>
  <c r="I40"/>
  <c r="J40"/>
  <c r="F41"/>
  <c r="F42"/>
  <c r="I43"/>
  <c r="C8" i="20"/>
  <c r="C17" s="1"/>
  <c r="C60" s="1"/>
  <c r="C71" s="1"/>
  <c r="C76" s="1"/>
  <c r="C18" i="19" s="1"/>
  <c r="D8" i="20"/>
  <c r="E8"/>
  <c r="H17"/>
  <c r="I8"/>
  <c r="J8"/>
  <c r="J17" s="1"/>
  <c r="F9"/>
  <c r="F10"/>
  <c r="F11"/>
  <c r="F12"/>
  <c r="F13"/>
  <c r="F14"/>
  <c r="F15"/>
  <c r="F16"/>
  <c r="D17"/>
  <c r="E17"/>
  <c r="D18"/>
  <c r="E18"/>
  <c r="H18"/>
  <c r="I18"/>
  <c r="J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C41"/>
  <c r="D41"/>
  <c r="E41"/>
  <c r="G41"/>
  <c r="H41"/>
  <c r="F41" s="1"/>
  <c r="F13" i="14" s="1"/>
  <c r="I41" i="20"/>
  <c r="J41"/>
  <c r="F42"/>
  <c r="F43"/>
  <c r="F44"/>
  <c r="F45"/>
  <c r="F46"/>
  <c r="F47"/>
  <c r="F48"/>
  <c r="C49"/>
  <c r="D49"/>
  <c r="E49"/>
  <c r="G49"/>
  <c r="H49"/>
  <c r="I49"/>
  <c r="I79" s="1"/>
  <c r="J49"/>
  <c r="F50"/>
  <c r="F51"/>
  <c r="F52"/>
  <c r="C53"/>
  <c r="D53"/>
  <c r="E53"/>
  <c r="G53"/>
  <c r="H53"/>
  <c r="I53"/>
  <c r="J53"/>
  <c r="F54"/>
  <c r="F55"/>
  <c r="F56"/>
  <c r="F57"/>
  <c r="F58"/>
  <c r="F59"/>
  <c r="F61"/>
  <c r="F62"/>
  <c r="F20" i="14" s="1"/>
  <c r="F63" i="20"/>
  <c r="F64"/>
  <c r="F22" i="14" s="1"/>
  <c r="C65" i="20"/>
  <c r="D65"/>
  <c r="D23" i="14" s="1"/>
  <c r="E65" i="20"/>
  <c r="G65"/>
  <c r="H65"/>
  <c r="H79" s="1"/>
  <c r="I65"/>
  <c r="J65"/>
  <c r="F66"/>
  <c r="F67"/>
  <c r="C68"/>
  <c r="D68"/>
  <c r="D24" i="14" s="1"/>
  <c r="E68" i="20"/>
  <c r="G68"/>
  <c r="H68"/>
  <c r="F68" s="1"/>
  <c r="F24" i="14" s="1"/>
  <c r="I68" i="20"/>
  <c r="J68"/>
  <c r="F69"/>
  <c r="F70"/>
  <c r="F73"/>
  <c r="F27" i="14" s="1"/>
  <c r="F74" i="20"/>
  <c r="F75"/>
  <c r="F29" i="14" s="1"/>
  <c r="F78" i="20"/>
  <c r="F32" i="14" s="1"/>
  <c r="J79" i="20"/>
  <c r="F81"/>
  <c r="D85"/>
  <c r="E85"/>
  <c r="G85"/>
  <c r="H85"/>
  <c r="I85"/>
  <c r="J85"/>
  <c r="C86"/>
  <c r="F86"/>
  <c r="C87"/>
  <c r="D87"/>
  <c r="E87"/>
  <c r="G87"/>
  <c r="H87"/>
  <c r="I87"/>
  <c r="J87"/>
  <c r="C88"/>
  <c r="F88"/>
  <c r="J19" i="10"/>
  <c r="C98" i="20"/>
  <c r="D98"/>
  <c r="H98"/>
  <c r="I98"/>
  <c r="J98"/>
  <c r="D9" i="14"/>
  <c r="E9"/>
  <c r="F9"/>
  <c r="D10"/>
  <c r="H11"/>
  <c r="H16" s="1"/>
  <c r="H25" s="1"/>
  <c r="H30" s="1"/>
  <c r="I11"/>
  <c r="J11"/>
  <c r="C12"/>
  <c r="D12"/>
  <c r="E12"/>
  <c r="C13"/>
  <c r="D13"/>
  <c r="E13"/>
  <c r="D14"/>
  <c r="C15"/>
  <c r="D15"/>
  <c r="E15"/>
  <c r="I16"/>
  <c r="I25" s="1"/>
  <c r="I30" s="1"/>
  <c r="J16"/>
  <c r="J25" s="1"/>
  <c r="J30" s="1"/>
  <c r="B18"/>
  <c r="C19"/>
  <c r="D19"/>
  <c r="E19"/>
  <c r="F19"/>
  <c r="C20"/>
  <c r="D20"/>
  <c r="E20"/>
  <c r="C21"/>
  <c r="D21"/>
  <c r="E21"/>
  <c r="F21"/>
  <c r="C22"/>
  <c r="D22"/>
  <c r="E22"/>
  <c r="C23"/>
  <c r="E23"/>
  <c r="C24"/>
  <c r="E24"/>
  <c r="G25"/>
  <c r="G30" s="1"/>
  <c r="C26"/>
  <c r="D26"/>
  <c r="E26"/>
  <c r="F26"/>
  <c r="C27"/>
  <c r="D27"/>
  <c r="E27"/>
  <c r="C28"/>
  <c r="D28"/>
  <c r="E28"/>
  <c r="F28"/>
  <c r="C29"/>
  <c r="D29"/>
  <c r="E29"/>
  <c r="C31"/>
  <c r="D31"/>
  <c r="E31"/>
  <c r="F31"/>
  <c r="C32"/>
  <c r="D32"/>
  <c r="E32"/>
  <c r="C35"/>
  <c r="D35"/>
  <c r="E35"/>
  <c r="C36"/>
  <c r="D36"/>
  <c r="E36"/>
  <c r="C37"/>
  <c r="D37"/>
  <c r="E37"/>
  <c r="F37"/>
  <c r="C38"/>
  <c r="D38"/>
  <c r="E38"/>
  <c r="C39"/>
  <c r="D39"/>
  <c r="E39"/>
  <c r="F39"/>
  <c r="C40"/>
  <c r="D40"/>
  <c r="E40"/>
  <c r="C41"/>
  <c r="D41"/>
  <c r="E41"/>
  <c r="F41"/>
  <c r="C42"/>
  <c r="E43"/>
  <c r="C44"/>
  <c r="D44"/>
  <c r="E44"/>
  <c r="C45"/>
  <c r="D45"/>
  <c r="E45"/>
  <c r="C48"/>
  <c r="D48"/>
  <c r="E48"/>
  <c r="F48"/>
  <c r="C49"/>
  <c r="D49"/>
  <c r="E49"/>
  <c r="F49"/>
  <c r="C51"/>
  <c r="E51"/>
  <c r="C53"/>
  <c r="D53"/>
  <c r="E53"/>
  <c r="F53"/>
  <c r="C56"/>
  <c r="D18" i="11" s="1"/>
  <c r="D56" i="14"/>
  <c r="E56"/>
  <c r="C62"/>
  <c r="F62"/>
  <c r="C65"/>
  <c r="D65"/>
  <c r="E65"/>
  <c r="C73"/>
  <c r="C61" s="1"/>
  <c r="D73"/>
  <c r="E73"/>
  <c r="F73"/>
  <c r="F61" s="1"/>
  <c r="C78"/>
  <c r="D78"/>
  <c r="E78"/>
  <c r="G78"/>
  <c r="H78"/>
  <c r="I78"/>
  <c r="J78"/>
  <c r="F80"/>
  <c r="F81"/>
  <c r="C82"/>
  <c r="D82"/>
  <c r="E82"/>
  <c r="G82"/>
  <c r="H82"/>
  <c r="I82"/>
  <c r="J82"/>
  <c r="F83"/>
  <c r="F84"/>
  <c r="F85"/>
  <c r="C88"/>
  <c r="D88"/>
  <c r="E88"/>
  <c r="F88"/>
  <c r="C89"/>
  <c r="D89"/>
  <c r="E89"/>
  <c r="F89"/>
  <c r="C90"/>
  <c r="D90"/>
  <c r="E90"/>
  <c r="F90"/>
  <c r="C91"/>
  <c r="D91"/>
  <c r="E91"/>
  <c r="D92"/>
  <c r="E92"/>
  <c r="C93"/>
  <c r="D93"/>
  <c r="E93"/>
  <c r="F93"/>
  <c r="C94"/>
  <c r="D94"/>
  <c r="E94"/>
  <c r="F94"/>
  <c r="C95"/>
  <c r="D95"/>
  <c r="E95"/>
  <c r="L19" i="10" l="1"/>
  <c r="J23"/>
  <c r="D87" i="14"/>
  <c r="E87"/>
  <c r="F78"/>
  <c r="F95"/>
  <c r="F8" i="20"/>
  <c r="F17" s="1"/>
  <c r="F87" i="14"/>
  <c r="N25" i="10"/>
  <c r="N11"/>
  <c r="C37" i="18"/>
  <c r="C50" i="14" s="1"/>
  <c r="N24" i="10"/>
  <c r="I37" i="18"/>
  <c r="C87" i="14"/>
  <c r="E18" i="11"/>
  <c r="E18" i="18"/>
  <c r="E37" s="1"/>
  <c r="E50" i="14" s="1"/>
  <c r="E60" i="20"/>
  <c r="E71" s="1"/>
  <c r="E76" s="1"/>
  <c r="E18" i="19" s="1"/>
  <c r="D60" i="20"/>
  <c r="D71" s="1"/>
  <c r="D76" s="1"/>
  <c r="D18" i="19" s="1"/>
  <c r="F18" i="11"/>
  <c r="C83" i="20"/>
  <c r="C89" s="1"/>
  <c r="C17" i="14" s="1"/>
  <c r="C18" s="1"/>
  <c r="N19" i="10"/>
  <c r="L34" i="9"/>
  <c r="F6" i="3"/>
  <c r="F56" i="14" s="1"/>
  <c r="G18" i="11" s="1"/>
  <c r="J18" i="18"/>
  <c r="J37" s="1"/>
  <c r="J68" s="1"/>
  <c r="J71" s="1"/>
  <c r="H18"/>
  <c r="H37" s="1"/>
  <c r="H68" s="1"/>
  <c r="H71" s="1"/>
  <c r="F91" i="14"/>
  <c r="J60" i="20"/>
  <c r="J83" s="1"/>
  <c r="J89" s="1"/>
  <c r="J17" i="14" s="1"/>
  <c r="J18" s="1"/>
  <c r="F18" i="20"/>
  <c r="F12" i="14" s="1"/>
  <c r="I80" i="20"/>
  <c r="H60"/>
  <c r="H83" s="1"/>
  <c r="J80"/>
  <c r="D83"/>
  <c r="D89" s="1"/>
  <c r="D17" i="14" s="1"/>
  <c r="F87" i="20"/>
  <c r="F65"/>
  <c r="F23" i="14" s="1"/>
  <c r="F53" i="20"/>
  <c r="F15" i="14" s="1"/>
  <c r="F49" i="20"/>
  <c r="G80"/>
  <c r="F43" i="14"/>
  <c r="E43" i="19"/>
  <c r="E46" i="14" s="1"/>
  <c r="C43" i="19"/>
  <c r="C46" i="14" s="1"/>
  <c r="F34"/>
  <c r="F82"/>
  <c r="D11"/>
  <c r="F85" i="20"/>
  <c r="E89"/>
  <c r="E17" i="14" s="1"/>
  <c r="H80" i="20"/>
  <c r="D80"/>
  <c r="D79"/>
  <c r="E79"/>
  <c r="E14" i="14"/>
  <c r="C79" i="20"/>
  <c r="C14" i="14"/>
  <c r="I17" i="20"/>
  <c r="I60" s="1"/>
  <c r="G17"/>
  <c r="G60" s="1"/>
  <c r="E80"/>
  <c r="E10" i="14"/>
  <c r="E11" s="1"/>
  <c r="C80" i="20"/>
  <c r="C10" i="14"/>
  <c r="C11" s="1"/>
  <c r="H43" i="19"/>
  <c r="D43"/>
  <c r="D46" i="14" s="1"/>
  <c r="G17" i="11"/>
  <c r="F8" i="19"/>
  <c r="F54" i="18"/>
  <c r="F52"/>
  <c r="C67"/>
  <c r="C52" i="14" s="1"/>
  <c r="C54" s="1"/>
  <c r="F50" i="18"/>
  <c r="F51" i="14" s="1"/>
  <c r="F44" i="18"/>
  <c r="F39"/>
  <c r="F7"/>
  <c r="F13"/>
  <c r="AA33" i="9"/>
  <c r="AA32"/>
  <c r="F40" i="19"/>
  <c r="F30"/>
  <c r="F42" i="14" s="1"/>
  <c r="G59" i="18"/>
  <c r="F59" s="1"/>
  <c r="F61"/>
  <c r="I67"/>
  <c r="E67"/>
  <c r="E52" i="14" s="1"/>
  <c r="F31" i="18"/>
  <c r="F25"/>
  <c r="F21"/>
  <c r="D18"/>
  <c r="D37" s="1"/>
  <c r="N26" i="10"/>
  <c r="AB34" i="9"/>
  <c r="E54" i="14" l="1"/>
  <c r="H71" i="20"/>
  <c r="H76" s="1"/>
  <c r="H18" i="19" s="1"/>
  <c r="G37" i="18"/>
  <c r="F43" i="19"/>
  <c r="F46" i="14" s="1"/>
  <c r="F80" i="20"/>
  <c r="J71"/>
  <c r="J76" s="1"/>
  <c r="J18" i="19" s="1"/>
  <c r="D8" i="11"/>
  <c r="D13"/>
  <c r="F37" i="18"/>
  <c r="F68" s="1"/>
  <c r="I68"/>
  <c r="I71" s="1"/>
  <c r="F18"/>
  <c r="H89" i="20"/>
  <c r="H17" i="14" s="1"/>
  <c r="H18" s="1"/>
  <c r="F7" i="11"/>
  <c r="E16" i="14"/>
  <c r="E25" s="1"/>
  <c r="E30" s="1"/>
  <c r="G71" i="20"/>
  <c r="G83"/>
  <c r="C68" i="18"/>
  <c r="C71" s="1"/>
  <c r="F10" i="14"/>
  <c r="F11" s="1"/>
  <c r="F79" i="20"/>
  <c r="F14" i="14"/>
  <c r="D18"/>
  <c r="E8" i="11"/>
  <c r="E13"/>
  <c r="D50" i="14"/>
  <c r="D54" s="1"/>
  <c r="D68" i="18"/>
  <c r="D71" s="1"/>
  <c r="D7" i="11"/>
  <c r="C16" i="14"/>
  <c r="C25" s="1"/>
  <c r="C30" s="1"/>
  <c r="C59" s="1"/>
  <c r="N23" i="10"/>
  <c r="L23"/>
  <c r="F92" i="14"/>
  <c r="AA34" i="9"/>
  <c r="G67" i="18"/>
  <c r="F67" s="1"/>
  <c r="F52" i="14" s="1"/>
  <c r="I71" i="20"/>
  <c r="I76" s="1"/>
  <c r="I18" i="19" s="1"/>
  <c r="I83" i="20"/>
  <c r="I89" s="1"/>
  <c r="I17" i="14" s="1"/>
  <c r="I18" s="1"/>
  <c r="F8" i="11"/>
  <c r="F13"/>
  <c r="E18" i="14"/>
  <c r="E7" i="11"/>
  <c r="D16" i="14"/>
  <c r="D25" s="1"/>
  <c r="D30" s="1"/>
  <c r="E68" i="18"/>
  <c r="E71" s="1"/>
  <c r="F16" i="14" l="1"/>
  <c r="F25" s="1"/>
  <c r="F30" s="1"/>
  <c r="F83" i="20"/>
  <c r="G89"/>
  <c r="F60"/>
  <c r="F71" s="1"/>
  <c r="F76" s="1"/>
  <c r="F18" i="19" s="1"/>
  <c r="G76" i="20"/>
  <c r="G18" i="19" s="1"/>
  <c r="G7" i="11"/>
  <c r="F89" i="20"/>
  <c r="F17" i="14" s="1"/>
  <c r="G17"/>
  <c r="G18" s="1"/>
  <c r="F9" i="11"/>
  <c r="F10"/>
  <c r="F11"/>
  <c r="E9"/>
  <c r="E10"/>
  <c r="E11"/>
  <c r="G68" i="18"/>
  <c r="G71" s="1"/>
  <c r="D9" i="11"/>
  <c r="D10"/>
  <c r="D11"/>
  <c r="C58" i="14"/>
  <c r="C60"/>
  <c r="F58" l="1"/>
  <c r="F59"/>
  <c r="AA35" i="9"/>
  <c r="G9" i="11"/>
  <c r="G10"/>
  <c r="G11"/>
  <c r="F60" i="14"/>
  <c r="F71" i="18"/>
  <c r="F50" i="14"/>
  <c r="F54" s="1"/>
  <c r="G8" i="11"/>
  <c r="G13"/>
  <c r="F18" i="14"/>
</calcChain>
</file>

<file path=xl/sharedStrings.xml><?xml version="1.0" encoding="utf-8"?>
<sst xmlns="http://schemas.openxmlformats.org/spreadsheetml/2006/main" count="1110" uniqueCount="405">
  <si>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</si>
  <si>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</si>
  <si>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</si>
  <si>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</si>
  <si>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</si>
  <si>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</si>
  <si>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</si>
  <si>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</si>
  <si>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</si>
  <si>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</si>
  <si>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Плановий рік (усього)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</si>
  <si>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</si>
  <si>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</si>
  <si>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</si>
  <si>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</si>
  <si>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</si>
  <si>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</si>
  <si>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</si>
  <si>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</si>
  <si>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</si>
  <si>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Факт минулого року</t>
  </si>
  <si>
    <t>Чистий грошовий потік</t>
  </si>
  <si>
    <t>Забезпечення</t>
  </si>
  <si>
    <t>х</t>
  </si>
  <si>
    <t>Фінансовий план поточного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</si>
  <si>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</si>
  <si>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</si>
  <si>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</si>
  <si>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</si>
  <si>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</si>
  <si>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</si>
  <si>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</si>
  <si>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</si>
  <si>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</si>
  <si>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</si>
  <si>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</si>
  <si>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</si>
  <si>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</si>
  <si>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</si>
  <si>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</si>
  <si>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</si>
  <si>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</si>
  <si>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</si>
  <si>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</si>
  <si>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</si>
  <si>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</si>
  <si>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</si>
  <si>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</si>
  <si>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</si>
  <si>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</si>
  <si>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</si>
  <si>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</si>
  <si>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План поточного року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</si>
  <si>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</si>
  <si>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</si>
  <si>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</si>
  <si>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</si>
  <si>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</si>
  <si>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</si>
  <si>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</si>
  <si>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</si>
  <si>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>за минулий рік</t>
  </si>
  <si>
    <t>за плановий рік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</si>
  <si>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</si>
  <si>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</si>
  <si>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 xml:space="preserve">ІІІ </t>
  </si>
  <si>
    <t xml:space="preserve">І </t>
  </si>
  <si>
    <t xml:space="preserve">ІІ </t>
  </si>
  <si>
    <t>__________________________________________________________________________________________________________________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</si>
  <si>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</si>
  <si>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</si>
  <si>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</si>
  <si>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</si>
  <si>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</si>
  <si>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</si>
  <si>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</si>
  <si>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</si>
  <si>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</si>
  <si>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Заборгованість за кредитами на початок ______ року</t>
  </si>
  <si>
    <t>Заборгованість за кредитами на кінець ______ року</t>
  </si>
  <si>
    <t>Бюджетне фінансування</t>
  </si>
  <si>
    <t>інші платежі (розшифрувати)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</si>
  <si>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</si>
  <si>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</si>
  <si>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</si>
  <si>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</si>
  <si>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</si>
  <si>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</si>
  <si>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</si>
  <si>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</si>
  <si>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</si>
  <si>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</si>
  <si>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</si>
  <si>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</si>
  <si>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</si>
  <si>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</si>
  <si>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</si>
  <si>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</si>
  <si>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</si>
  <si>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</si>
  <si>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</si>
  <si>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</si>
  <si>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</si>
  <si>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</si>
  <si>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</si>
  <si>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</si>
  <si>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</si>
  <si>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</si>
  <si>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</si>
  <si>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</si>
  <si>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у тому числі за основними видами діяльності за КВЕД</t>
  </si>
  <si>
    <t>(найменування підприємства)</t>
  </si>
  <si>
    <t>Плановий рік</t>
  </si>
  <si>
    <t>Код за ЄДРПОУ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</si>
  <si>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</si>
  <si>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</si>
  <si>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</si>
  <si>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</si>
  <si>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</si>
  <si>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</si>
  <si>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</si>
  <si>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</si>
  <si>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</si>
  <si>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</si>
  <si>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</si>
  <si>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</si>
  <si>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Прогноз на поточний рік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</si>
  <si>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</si>
  <si>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</si>
  <si>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</si>
  <si>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</si>
  <si>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</si>
  <si>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</si>
  <si>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</si>
  <si>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</si>
  <si>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</si>
  <si>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</si>
  <si>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</si>
  <si>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</si>
  <si>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</si>
  <si>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</si>
  <si>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</si>
  <si>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</si>
  <si>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</si>
  <si>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</si>
  <si>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</si>
  <si>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</si>
  <si>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</si>
  <si>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</si>
  <si>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</si>
  <si>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</si>
  <si>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</si>
  <si>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</si>
  <si>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</si>
  <si>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>Первісна балансова вартість введених потужностей на початок планового року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</si>
  <si>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</si>
  <si>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</si>
  <si>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</si>
  <si>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</si>
  <si>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</si>
  <si>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</si>
  <si>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</si>
  <si>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</si>
  <si>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</si>
  <si>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</si>
  <si>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</si>
  <si>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</si>
  <si>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</si>
  <si>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</si>
  <si>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</si>
  <si>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</si>
  <si>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</si>
  <si>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</si>
  <si>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</si>
  <si>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</si>
  <si>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</si>
  <si>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</si>
  <si>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</si>
  <si>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</si>
  <si>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</si>
  <si>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</si>
  <si>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</si>
  <si>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</si>
  <si>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</si>
  <si>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</si>
  <si>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</si>
  <si>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</si>
  <si>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</si>
  <si>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Плановий рік до факту минулого року, %</t>
  </si>
  <si>
    <t>адміністративно-управлінський персонал</t>
  </si>
  <si>
    <t>Незавершене будівництво на початок планового року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</si>
  <si>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</si>
  <si>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</si>
  <si>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</si>
  <si>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</si>
  <si>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</si>
  <si>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</si>
  <si>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витрати на сировину та основні матеріали</t>
  </si>
  <si>
    <t>Матеріальні витрати, у тому числі:</t>
  </si>
  <si>
    <t xml:space="preserve">      2. Перелік підприємств, які включені до консолідованого (зведеного) фінансового плану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</si>
  <si>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</si>
  <si>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</si>
  <si>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</si>
  <si>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</si>
  <si>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</si>
  <si>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</si>
  <si>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</si>
  <si>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</si>
  <si>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</si>
  <si>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</si>
  <si>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</si>
  <si>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</si>
  <si>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</si>
  <si>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</si>
  <si>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</si>
  <si>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</si>
  <si>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</si>
  <si>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</si>
  <si>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</si>
  <si>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</si>
  <si>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</si>
  <si>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</si>
  <si>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</si>
  <si>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плановий рік
+4 роки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</si>
  <si>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</si>
  <si>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</si>
  <si>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</si>
  <si>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</si>
  <si>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</si>
  <si>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</si>
  <si>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</si>
  <si>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</si>
  <si>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</si>
  <si>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</si>
  <si>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</si>
  <si>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</si>
  <si>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</si>
  <si>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</si>
  <si>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</si>
  <si>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</si>
  <si>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</si>
  <si>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</si>
  <si>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</si>
  <si>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</si>
  <si>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</si>
  <si>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</si>
  <si>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</si>
  <si>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</si>
  <si>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</si>
  <si>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</si>
  <si>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</si>
  <si>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</si>
  <si>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</si>
  <si>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</si>
  <si>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</si>
  <si>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</si>
  <si>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</si>
  <si>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</si>
  <si>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</si>
  <si>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</si>
  <si>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</si>
  <si>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</si>
  <si>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</si>
  <si>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</si>
  <si>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</si>
  <si>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</si>
  <si>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</si>
  <si>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</si>
  <si>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</si>
  <si>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</si>
  <si>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</si>
  <si>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</si>
  <si>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</si>
  <si>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</si>
  <si>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</si>
  <si>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</si>
  <si>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</si>
  <si>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</si>
  <si>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</si>
  <si>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</si>
  <si>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</si>
  <si>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</si>
  <si>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</si>
  <si>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</si>
  <si>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</si>
  <si>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</si>
  <si>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</si>
  <si>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рентна плата</t>
  </si>
  <si>
    <t>інші обов’язкові платежі, у тому числі:</t>
  </si>
  <si>
    <t>відрахування частини чистого прибутку державними підприємствами</t>
  </si>
  <si>
    <t>3146/1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</si>
  <si>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</si>
  <si>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3146/2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</si>
  <si>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</si>
  <si>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</si>
  <si>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</si>
  <si>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</si>
  <si>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</si>
  <si>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</si>
  <si>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</si>
  <si>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</si>
  <si>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</si>
  <si>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</si>
  <si>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</si>
  <si>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</si>
  <si>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</si>
  <si>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</si>
  <si>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</si>
  <si>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</si>
  <si>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</si>
  <si>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</si>
  <si>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</si>
  <si>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</si>
  <si>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</si>
  <si>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</si>
  <si>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</si>
  <si>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</si>
  <si>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</si>
  <si>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Плановий рік до плану
поточного року, %</t>
  </si>
  <si>
    <t>Плановий рік до факту
минулого року, %</t>
  </si>
  <si>
    <t>Документ, яким затверджений титул будови,
із зазначенням органу, який його погодив</t>
  </si>
  <si>
    <t>факт
минулого року</t>
  </si>
  <si>
    <t>фінансовий план
поточного року</t>
  </si>
  <si>
    <t>плановий рік</t>
  </si>
  <si>
    <t>ІІІ. Рух грошових коштів (за прямим методом)</t>
  </si>
  <si>
    <t>Фінансовий план
поточного року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</si>
  <si>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</si>
  <si>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</si>
  <si>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</si>
  <si>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</si>
  <si>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Сплата податків та зборів до місцевих бюджетів (податкові платежі)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</si>
  <si>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</si>
  <si>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</si>
  <si>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</si>
  <si>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</si>
  <si>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</si>
  <si>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</si>
  <si>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</si>
  <si>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</si>
  <si>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</si>
  <si>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</si>
  <si>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</si>
  <si>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</si>
  <si>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</si>
  <si>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</si>
  <si>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</si>
  <si>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Коефіцієнт відношення боргу до EBITDA
(довгострокові зобов'язання, рядок 6030 + поточні зобов'язання, рядок 6040) / EBITDA, рядок 1310</t>
  </si>
  <si>
    <t>Плановий рік до прогнозу на поточний рік, %</t>
  </si>
  <si>
    <t>Чистий фінансовий результат</t>
  </si>
  <si>
    <t>Чистий фінансовий результат, у тому числі:</t>
  </si>
  <si>
    <t xml:space="preserve">Прибуток </t>
  </si>
  <si>
    <t>Збиток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</si>
  <si>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</si>
  <si>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</si>
  <si>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</si>
  <si>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</si>
  <si>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</si>
  <si>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</si>
  <si>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</si>
  <si>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</si>
  <si>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</si>
  <si>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</si>
  <si>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</si>
  <si>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</si>
  <si>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</si>
  <si>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</si>
  <si>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</si>
  <si>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</si>
  <si>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</si>
  <si>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</si>
  <si>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</si>
  <si>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Виручка від реалізації продукції (товарів, робіт, послуг)</t>
  </si>
  <si>
    <t>Цільове фінансування  (розшифрувати)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</si>
  <si>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</si>
  <si>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</si>
  <si>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</si>
  <si>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</si>
  <si>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</si>
  <si>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</si>
  <si>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</si>
  <si>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</si>
  <si>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</si>
  <si>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</si>
  <si>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</si>
  <si>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</si>
  <si>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</si>
  <si>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</si>
  <si>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</si>
  <si>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</si>
  <si>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</si>
  <si>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</si>
  <si>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</si>
  <si>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{Додаток 1 в редакції Наказу Міністерства економічного розвитку і торгівлі № 1394 від 03.11.2015}</t>
  </si>
  <si>
    <t>МОНТАЖ ВОДОПРОВОДНИХ МЕРЕЖ, СИСТЕМ ОПАЛЕННЯ ТА КОНДИЦІОНУВАННЯ</t>
  </si>
  <si>
    <t>"Renault DOKER"</t>
  </si>
  <si>
    <t>виробниче призначення, перевезення вантажів</t>
  </si>
  <si>
    <t>Фактичний показник за  2018 минулий рік</t>
  </si>
  <si>
    <t>Плановий показник поточного 2019 року</t>
  </si>
  <si>
    <t>Фактичний показник поточного року за останній звітний період    І квартал 2019 року</t>
  </si>
  <si>
    <t>Плановий 2020  рік</t>
  </si>
  <si>
    <t>ФІНАНСОВИЙ ПЛАН ПІДПРИЄМСТВА НА  2020  рік</t>
  </si>
  <si>
    <t>-</t>
  </si>
  <si>
    <t>Директора  КП "УК "ЖКС" ВМР</t>
  </si>
  <si>
    <t>С.В. Мушик</t>
  </si>
  <si>
    <t>до фінансового плану на   2020  рік</t>
  </si>
</sst>
</file>

<file path=xl/styles.xml><?xml version="1.0" encoding="utf-8"?>
<styleSheet xmlns="http://schemas.openxmlformats.org/spreadsheetml/2006/main">
  <numFmts count="18">
    <numFmt numFmtId="43" formatCode="_-* #,##0.00_₴_-;\-* #,##0.00_₴_-;_-* &quot;-&quot;??_₴_-;_-@_-"/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??_);_(@_)"/>
    <numFmt numFmtId="177" formatCode="_(* #,##0_);_(* \(#,##0\);_(* &quot;-&quot;??_);_(@_)"/>
    <numFmt numFmtId="178" formatCode="_(* #,##0.0_);_(* \(#,##0.0\);_(* &quot;-&quot;_);_(@_)"/>
    <numFmt numFmtId="179" formatCode="_(* #,##0.00_);_(* \(#,##0.00\);_(* &quot;-&quot;_);_(@_)"/>
    <numFmt numFmtId="180" formatCode="#,##0.000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4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13" fillId="0" borderId="0"/>
    <xf numFmtId="0" fontId="2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</cellStyleXfs>
  <cellXfs count="312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68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69" fontId="5" fillId="0" borderId="0" xfId="0" applyNumberFormat="1" applyFont="1" applyFill="1" applyAlignment="1">
      <alignment vertical="center"/>
    </xf>
    <xf numFmtId="0" fontId="12" fillId="0" borderId="0" xfId="0" applyFont="1" applyFill="1"/>
    <xf numFmtId="169" fontId="5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7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15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4" fillId="0" borderId="0" xfId="0" quotePrefix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left" vertical="center" wrapText="1"/>
    </xf>
    <xf numFmtId="49" fontId="5" fillId="0" borderId="3" xfId="237" applyNumberFormat="1" applyFont="1" applyFill="1" applyBorder="1" applyAlignment="1">
      <alignment horizontal="left" vertical="center" wrapText="1"/>
    </xf>
    <xf numFmtId="169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 shrinkToFit="1"/>
    </xf>
    <xf numFmtId="172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2" fontId="5" fillId="29" borderId="3" xfId="0" applyNumberFormat="1" applyFont="1" applyFill="1" applyBorder="1" applyAlignment="1">
      <alignment horizontal="center" vertical="center" wrapText="1"/>
    </xf>
    <xf numFmtId="168" fontId="5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6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3" xfId="245" applyFont="1" applyFill="1" applyBorder="1" applyAlignment="1">
      <alignment horizontal="center" vertical="center"/>
    </xf>
    <xf numFmtId="0" fontId="4" fillId="0" borderId="14" xfId="245" applyFont="1" applyFill="1" applyBorder="1" applyAlignment="1">
      <alignment horizontal="left" vertical="center" wrapText="1"/>
    </xf>
    <xf numFmtId="0" fontId="4" fillId="0" borderId="17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6" xfId="0" quotePrefix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72" fontId="4" fillId="0" borderId="3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2" fontId="4" fillId="27" borderId="3" xfId="0" applyNumberFormat="1" applyFont="1" applyFill="1" applyBorder="1" applyAlignment="1">
      <alignment horizontal="center" vertical="center" wrapText="1"/>
    </xf>
    <xf numFmtId="172" fontId="5" fillId="27" borderId="3" xfId="0" applyNumberFormat="1" applyFont="1" applyFill="1" applyBorder="1" applyAlignment="1">
      <alignment horizontal="center" vertical="center" wrapText="1"/>
    </xf>
    <xf numFmtId="172" fontId="4" fillId="30" borderId="3" xfId="0" applyNumberFormat="1" applyFont="1" applyFill="1" applyBorder="1" applyAlignment="1">
      <alignment horizontal="center" vertical="center" wrapText="1"/>
    </xf>
    <xf numFmtId="172" fontId="4" fillId="26" borderId="3" xfId="0" applyNumberFormat="1" applyFont="1" applyFill="1" applyBorder="1" applyAlignment="1">
      <alignment horizontal="center" vertical="center" wrapText="1"/>
    </xf>
    <xf numFmtId="172" fontId="4" fillId="29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68" fontId="5" fillId="30" borderId="3" xfId="237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8" fontId="5" fillId="29" borderId="3" xfId="0" applyNumberFormat="1" applyFont="1" applyFill="1" applyBorder="1" applyAlignment="1">
      <alignment horizontal="center" vertical="center" wrapText="1"/>
    </xf>
    <xf numFmtId="169" fontId="5" fillId="29" borderId="3" xfId="237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justify" vertical="center"/>
    </xf>
    <xf numFmtId="179" fontId="5" fillId="0" borderId="0" xfId="245" applyNumberFormat="1" applyFont="1" applyFill="1" applyBorder="1" applyAlignment="1">
      <alignment horizontal="center" vertical="center"/>
    </xf>
    <xf numFmtId="180" fontId="5" fillId="29" borderId="3" xfId="237" applyNumberFormat="1" applyFont="1" applyFill="1" applyBorder="1" applyAlignment="1">
      <alignment horizontal="center" vertical="center" wrapText="1"/>
    </xf>
    <xf numFmtId="169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2" fontId="5" fillId="31" borderId="3" xfId="0" applyNumberFormat="1" applyFont="1" applyFill="1" applyBorder="1" applyAlignment="1">
      <alignment horizontal="center" vertical="center" wrapText="1"/>
    </xf>
    <xf numFmtId="172" fontId="4" fillId="31" borderId="3" xfId="0" applyNumberFormat="1" applyFont="1" applyFill="1" applyBorder="1" applyAlignment="1">
      <alignment horizontal="center" vertical="center" wrapText="1"/>
    </xf>
    <xf numFmtId="0" fontId="4" fillId="0" borderId="3" xfId="23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6" xfId="245" applyFont="1" applyFill="1" applyBorder="1" applyAlignment="1">
      <alignment horizontal="center" vertical="center" wrapText="1"/>
    </xf>
    <xf numFmtId="0" fontId="5" fillId="0" borderId="15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6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7" fontId="4" fillId="29" borderId="14" xfId="0" applyNumberFormat="1" applyFont="1" applyFill="1" applyBorder="1" applyAlignment="1">
      <alignment horizontal="center" vertical="center" wrapText="1"/>
    </xf>
    <xf numFmtId="177" fontId="4" fillId="29" borderId="18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177" fontId="5" fillId="29" borderId="14" xfId="0" applyNumberFormat="1" applyFont="1" applyFill="1" applyBorder="1" applyAlignment="1">
      <alignment horizontal="center" vertical="center" wrapText="1"/>
    </xf>
    <xf numFmtId="177" fontId="5" fillId="29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169" fontId="5" fillId="0" borderId="14" xfId="0" applyNumberFormat="1" applyFont="1" applyFill="1" applyBorder="1" applyAlignment="1">
      <alignment horizontal="center" vertical="center" wrapText="1"/>
    </xf>
    <xf numFmtId="169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0" fontId="7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76" fontId="70" fillId="0" borderId="17" xfId="0" applyNumberFormat="1" applyFont="1" applyFill="1" applyBorder="1" applyAlignment="1">
      <alignment horizontal="center" vertical="center" wrapText="1"/>
    </xf>
    <xf numFmtId="176" fontId="70" fillId="0" borderId="18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6" fontId="10" fillId="0" borderId="17" xfId="0" applyNumberFormat="1" applyFont="1" applyFill="1" applyBorder="1" applyAlignment="1">
      <alignment horizontal="center" vertical="center" wrapText="1"/>
    </xf>
    <xf numFmtId="176" fontId="10" fillId="0" borderId="18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right" wrapText="1"/>
    </xf>
    <xf numFmtId="1" fontId="10" fillId="0" borderId="17" xfId="0" applyNumberFormat="1" applyFont="1" applyFill="1" applyBorder="1" applyAlignment="1">
      <alignment horizontal="right" wrapText="1"/>
    </xf>
    <xf numFmtId="1" fontId="10" fillId="0" borderId="18" xfId="0" applyNumberFormat="1" applyFont="1" applyFill="1" applyBorder="1" applyAlignment="1">
      <alignment horizontal="right" wrapText="1"/>
    </xf>
    <xf numFmtId="1" fontId="4" fillId="29" borderId="14" xfId="0" applyNumberFormat="1" applyFont="1" applyFill="1" applyBorder="1" applyAlignment="1">
      <alignment horizontal="right" wrapText="1" shrinkToFit="1"/>
    </xf>
    <xf numFmtId="1" fontId="4" fillId="29" borderId="17" xfId="0" applyNumberFormat="1" applyFont="1" applyFill="1" applyBorder="1" applyAlignment="1">
      <alignment horizontal="right" wrapText="1" shrinkToFit="1"/>
    </xf>
    <xf numFmtId="1" fontId="4" fillId="29" borderId="18" xfId="0" applyNumberFormat="1" applyFont="1" applyFill="1" applyBorder="1" applyAlignment="1">
      <alignment horizontal="right" wrapText="1" shrinkToFit="1"/>
    </xf>
    <xf numFmtId="49" fontId="10" fillId="0" borderId="14" xfId="0" applyNumberFormat="1" applyFont="1" applyFill="1" applyBorder="1" applyAlignment="1">
      <alignment horizontal="left" vertical="center" wrapText="1"/>
    </xf>
    <xf numFmtId="49" fontId="10" fillId="0" borderId="17" xfId="0" applyNumberFormat="1" applyFont="1" applyFill="1" applyBorder="1" applyAlignment="1">
      <alignment horizontal="left" vertical="center" wrapText="1"/>
    </xf>
    <xf numFmtId="49" fontId="10" fillId="0" borderId="18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left" vertical="center" wrapText="1"/>
    </xf>
    <xf numFmtId="177" fontId="10" fillId="0" borderId="14" xfId="0" applyNumberFormat="1" applyFont="1" applyFill="1" applyBorder="1" applyAlignment="1">
      <alignment horizontal="center" vertical="center" wrapText="1"/>
    </xf>
    <xf numFmtId="177" fontId="10" fillId="0" borderId="17" xfId="0" applyNumberFormat="1" applyFont="1" applyFill="1" applyBorder="1" applyAlignment="1">
      <alignment horizontal="center" vertical="center" wrapText="1"/>
    </xf>
    <xf numFmtId="177" fontId="10" fillId="0" borderId="18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169" fontId="7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left" vertical="center" wrapText="1"/>
    </xf>
    <xf numFmtId="3" fontId="4" fillId="0" borderId="17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77" fontId="4" fillId="29" borderId="17" xfId="0" applyNumberFormat="1" applyFont="1" applyFill="1" applyBorder="1" applyAlignment="1">
      <alignment horizontal="center" vertical="center" wrapText="1"/>
    </xf>
    <xf numFmtId="177" fontId="10" fillId="0" borderId="14" xfId="0" applyNumberFormat="1" applyFont="1" applyFill="1" applyBorder="1" applyAlignment="1">
      <alignment horizontal="left" vertical="center" wrapText="1"/>
    </xf>
    <xf numFmtId="177" fontId="10" fillId="0" borderId="17" xfId="0" applyNumberFormat="1" applyFont="1" applyFill="1" applyBorder="1" applyAlignment="1">
      <alignment horizontal="left" vertical="center" wrapText="1"/>
    </xf>
    <xf numFmtId="177" fontId="10" fillId="0" borderId="18" xfId="0" applyNumberFormat="1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176" fontId="70" fillId="0" borderId="14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&#1050;&#1072;&#1083;&#1100;&#1082;,%20&#1083;&#1080;&#1089;&#1090;&#1080;\_&#1051;&#1048;&#1057;&#1058;&#1048;,%20&#1047;&#1042;&#1030;&#1058;&#1048;\&#1045;&#1050;&#1054;&#1053;.&#1059;&#1055;&#1056;.%20&#1052;&#1056;%20(&#1079;&#1074;&#1110;&#1090;,%20&#1087;&#1083;&#1072;&#1085;)1\&#1087;&#1083;&#1072;&#1085;%202019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46"/>
  <sheetViews>
    <sheetView tabSelected="1" view="pageBreakPreview" zoomScale="69" zoomScaleNormal="75" zoomScaleSheetLayoutView="69" workbookViewId="0">
      <selection activeCell="E13" sqref="E13"/>
    </sheetView>
  </sheetViews>
  <sheetFormatPr defaultColWidth="9.140625" defaultRowHeight="18.75"/>
  <cols>
    <col min="1" max="1" width="73.28515625" style="3" customWidth="1"/>
    <col min="2" max="2" width="15.28515625" style="26" customWidth="1"/>
    <col min="3" max="5" width="18" style="26" customWidth="1"/>
    <col min="6" max="9" width="16.7109375" style="3" customWidth="1"/>
    <col min="10" max="10" width="18.140625" style="3" customWidth="1"/>
    <col min="11" max="11" width="10" style="3" customWidth="1"/>
    <col min="12" max="12" width="9.5703125" style="3" customWidth="1"/>
    <col min="13" max="14" width="9.140625" style="3" customWidth="1"/>
    <col min="15" max="15" width="10.5703125" style="3" customWidth="1"/>
    <col min="16" max="16384" width="9.140625" style="3"/>
  </cols>
  <sheetData>
    <row r="1" spans="1:10">
      <c r="A1" s="167" t="s">
        <v>400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9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67" t="s">
        <v>149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0" ht="12" customHeight="1">
      <c r="B4" s="28"/>
      <c r="C4" s="5"/>
      <c r="D4" s="28"/>
      <c r="E4" s="28"/>
      <c r="F4" s="28"/>
      <c r="G4" s="28"/>
      <c r="H4" s="28"/>
      <c r="I4" s="28"/>
      <c r="J4" s="28"/>
    </row>
    <row r="5" spans="1:10" ht="31.5" customHeight="1">
      <c r="A5" s="177" t="s">
        <v>181</v>
      </c>
      <c r="B5" s="178" t="s">
        <v>8</v>
      </c>
      <c r="C5" s="171" t="s">
        <v>20</v>
      </c>
      <c r="D5" s="171" t="s">
        <v>24</v>
      </c>
      <c r="E5" s="182" t="s">
        <v>126</v>
      </c>
      <c r="F5" s="178" t="s">
        <v>112</v>
      </c>
      <c r="G5" s="179" t="s">
        <v>182</v>
      </c>
      <c r="H5" s="180"/>
      <c r="I5" s="180"/>
      <c r="J5" s="181"/>
    </row>
    <row r="6" spans="1:10" ht="54.75" customHeight="1">
      <c r="A6" s="177"/>
      <c r="B6" s="178"/>
      <c r="C6" s="172"/>
      <c r="D6" s="172"/>
      <c r="E6" s="183"/>
      <c r="F6" s="178"/>
      <c r="G6" s="8" t="s">
        <v>176</v>
      </c>
      <c r="H6" s="8" t="s">
        <v>177</v>
      </c>
      <c r="I6" s="8" t="s">
        <v>178</v>
      </c>
      <c r="J6" s="8" t="s">
        <v>223</v>
      </c>
    </row>
    <row r="7" spans="1:10" ht="20.100000000000001" customHeight="1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</row>
    <row r="8" spans="1:10" ht="24.95" customHeight="1">
      <c r="A8" s="166" t="s">
        <v>88</v>
      </c>
      <c r="B8" s="166"/>
      <c r="C8" s="166"/>
      <c r="D8" s="166"/>
      <c r="E8" s="166"/>
      <c r="F8" s="166"/>
      <c r="G8" s="166"/>
      <c r="H8" s="166"/>
      <c r="I8" s="166"/>
      <c r="J8" s="166"/>
    </row>
    <row r="9" spans="1:10" ht="20.100000000000001" customHeight="1">
      <c r="A9" s="77" t="s">
        <v>150</v>
      </c>
      <c r="B9" s="7">
        <v>1000</v>
      </c>
      <c r="C9" s="99">
        <f>'I. Фін результат'!C7</f>
        <v>25982</v>
      </c>
      <c r="D9" s="99">
        <f>'I. Фін результат'!D7</f>
        <v>36500</v>
      </c>
      <c r="E9" s="99">
        <f>'I. Фін результат'!E7</f>
        <v>36500</v>
      </c>
      <c r="F9" s="99">
        <f>'I. Фін результат'!F7</f>
        <v>45600</v>
      </c>
      <c r="G9" s="99">
        <v>46600</v>
      </c>
      <c r="H9" s="99">
        <v>47600</v>
      </c>
      <c r="I9" s="99">
        <v>48600</v>
      </c>
      <c r="J9" s="99">
        <v>49600</v>
      </c>
    </row>
    <row r="10" spans="1:10" ht="20.100000000000001" customHeight="1">
      <c r="A10" s="77" t="s">
        <v>131</v>
      </c>
      <c r="B10" s="7">
        <v>1010</v>
      </c>
      <c r="C10" s="99">
        <f>'I. Фін результат'!C8</f>
        <v>-23964</v>
      </c>
      <c r="D10" s="99">
        <f>'I. Фін результат'!D8</f>
        <v>-34760</v>
      </c>
      <c r="E10" s="99">
        <f>'I. Фін результат'!E8</f>
        <v>-34760</v>
      </c>
      <c r="F10" s="99">
        <f>'I. Фін результат'!F8</f>
        <v>-43798</v>
      </c>
      <c r="G10" s="99">
        <v>-42600</v>
      </c>
      <c r="H10" s="99">
        <v>-42600</v>
      </c>
      <c r="I10" s="99">
        <v>-41600</v>
      </c>
      <c r="J10" s="99">
        <v>-41600</v>
      </c>
    </row>
    <row r="11" spans="1:10" ht="20.100000000000001" customHeight="1">
      <c r="A11" s="78" t="s">
        <v>196</v>
      </c>
      <c r="B11" s="7">
        <v>1020</v>
      </c>
      <c r="C11" s="132">
        <f>SUM(C9:C10)</f>
        <v>2018</v>
      </c>
      <c r="D11" s="132">
        <f t="shared" ref="D11:J11" si="0">SUM(D9:D10)</f>
        <v>1740</v>
      </c>
      <c r="E11" s="132">
        <f t="shared" si="0"/>
        <v>1740</v>
      </c>
      <c r="F11" s="132">
        <f>SUM(F9:F10)</f>
        <v>1802</v>
      </c>
      <c r="G11" s="132">
        <f>SUM(G9:G10)</f>
        <v>4000</v>
      </c>
      <c r="H11" s="132">
        <f t="shared" si="0"/>
        <v>5000</v>
      </c>
      <c r="I11" s="132">
        <f t="shared" si="0"/>
        <v>7000</v>
      </c>
      <c r="J11" s="132">
        <f t="shared" si="0"/>
        <v>8000</v>
      </c>
    </row>
    <row r="12" spans="1:10" ht="20.100000000000001" customHeight="1">
      <c r="A12" s="77" t="s">
        <v>115</v>
      </c>
      <c r="B12" s="7">
        <v>1030</v>
      </c>
      <c r="C12" s="99">
        <f>'I. Фін результат'!C18</f>
        <v>-1784</v>
      </c>
      <c r="D12" s="99">
        <f>'I. Фін результат'!D18</f>
        <v>-1184</v>
      </c>
      <c r="E12" s="99">
        <f>'I. Фін результат'!E18</f>
        <v>-1184</v>
      </c>
      <c r="F12" s="99">
        <f>'I. Фін результат'!F18</f>
        <v>-660</v>
      </c>
      <c r="G12" s="99">
        <v>-3000</v>
      </c>
      <c r="H12" s="99">
        <v>-4000</v>
      </c>
      <c r="I12" s="99">
        <v>-6000</v>
      </c>
      <c r="J12" s="99">
        <v>-7000</v>
      </c>
    </row>
    <row r="13" spans="1:10" ht="20.100000000000001" customHeight="1">
      <c r="A13" s="77" t="s">
        <v>114</v>
      </c>
      <c r="B13" s="7">
        <v>1060</v>
      </c>
      <c r="C13" s="99">
        <f>'I. Фін результат'!C41</f>
        <v>0</v>
      </c>
      <c r="D13" s="99">
        <f>'I. Фін результат'!D41</f>
        <v>0</v>
      </c>
      <c r="E13" s="99">
        <f>'I. Фін результат'!E41</f>
        <v>0</v>
      </c>
      <c r="F13" s="99">
        <f>'I. Фін результат'!F41</f>
        <v>0</v>
      </c>
      <c r="G13" s="99"/>
      <c r="H13" s="99"/>
      <c r="I13" s="99"/>
      <c r="J13" s="99"/>
    </row>
    <row r="14" spans="1:10" ht="20.100000000000001" customHeight="1">
      <c r="A14" s="77" t="s">
        <v>225</v>
      </c>
      <c r="B14" s="7">
        <v>1070</v>
      </c>
      <c r="C14" s="99">
        <f>'I. Фін результат'!C49</f>
        <v>0</v>
      </c>
      <c r="D14" s="99">
        <f>'I. Фін результат'!D49</f>
        <v>0</v>
      </c>
      <c r="E14" s="99">
        <f>'I. Фін результат'!E49</f>
        <v>0</v>
      </c>
      <c r="F14" s="99">
        <f>'I. Фін результат'!F49</f>
        <v>0</v>
      </c>
      <c r="G14" s="99"/>
      <c r="H14" s="99"/>
      <c r="I14" s="99"/>
      <c r="J14" s="99"/>
    </row>
    <row r="15" spans="1:10" ht="20.100000000000001" customHeight="1">
      <c r="A15" s="77" t="s">
        <v>18</v>
      </c>
      <c r="B15" s="7">
        <v>1080</v>
      </c>
      <c r="C15" s="99">
        <f>'I. Фін результат'!C53</f>
        <v>0</v>
      </c>
      <c r="D15" s="99">
        <f>'I. Фін результат'!D53</f>
        <v>0</v>
      </c>
      <c r="E15" s="99">
        <f>'I. Фін результат'!E53</f>
        <v>0</v>
      </c>
      <c r="F15" s="99">
        <f>'I. Фін результат'!F53</f>
        <v>0</v>
      </c>
      <c r="G15" s="99"/>
      <c r="H15" s="99"/>
      <c r="I15" s="99"/>
      <c r="J15" s="99"/>
    </row>
    <row r="16" spans="1:10" ht="20.100000000000001" customHeight="1">
      <c r="A16" s="43" t="s">
        <v>4</v>
      </c>
      <c r="B16" s="7">
        <v>1100</v>
      </c>
      <c r="C16" s="132">
        <f>SUM(C11:C15)</f>
        <v>234</v>
      </c>
      <c r="D16" s="132">
        <f>SUM(D11:D15)</f>
        <v>556</v>
      </c>
      <c r="E16" s="132">
        <f t="shared" ref="E16:J16" si="1">SUM(E11:E15)</f>
        <v>556</v>
      </c>
      <c r="F16" s="132">
        <f>SUM(F11:F15)</f>
        <v>1142</v>
      </c>
      <c r="G16" s="132">
        <f>SUM(G11:G15)</f>
        <v>1000</v>
      </c>
      <c r="H16" s="132">
        <f t="shared" si="1"/>
        <v>1000</v>
      </c>
      <c r="I16" s="132">
        <f t="shared" si="1"/>
        <v>1000</v>
      </c>
      <c r="J16" s="132">
        <f t="shared" si="1"/>
        <v>1000</v>
      </c>
    </row>
    <row r="17" spans="1:10" ht="20.100000000000001" customHeight="1">
      <c r="A17" s="79" t="s">
        <v>116</v>
      </c>
      <c r="B17" s="7">
        <v>1310</v>
      </c>
      <c r="C17" s="127">
        <f>'I. Фін результат'!C89</f>
        <v>1330</v>
      </c>
      <c r="D17" s="127">
        <f>'I. Фін результат'!D89</f>
        <v>1196</v>
      </c>
      <c r="E17" s="127">
        <f>'I. Фін результат'!E89</f>
        <v>1196</v>
      </c>
      <c r="F17" s="127">
        <f>'I. Фін результат'!F89</f>
        <v>1142</v>
      </c>
      <c r="G17" s="127">
        <f>'I. Фін результат'!G89</f>
        <v>372</v>
      </c>
      <c r="H17" s="127">
        <f>'I. Фін результат'!H89</f>
        <v>462</v>
      </c>
      <c r="I17" s="127">
        <f>'I. Фін результат'!I89</f>
        <v>154</v>
      </c>
      <c r="J17" s="127">
        <f>'I. Фін результат'!J89</f>
        <v>154</v>
      </c>
    </row>
    <row r="18" spans="1:10" ht="20.100000000000001" customHeight="1">
      <c r="A18" s="79" t="s">
        <v>167</v>
      </c>
      <c r="B18" s="7">
        <f>' V. Коефіцієнти'!B8</f>
        <v>5010</v>
      </c>
      <c r="C18" s="137">
        <f t="shared" ref="C18:J18" si="2">(C17/C9)*100</f>
        <v>5.1189284889538911</v>
      </c>
      <c r="D18" s="137">
        <f t="shared" si="2"/>
        <v>3.2767123287671236</v>
      </c>
      <c r="E18" s="137">
        <f t="shared" si="2"/>
        <v>3.2767123287671236</v>
      </c>
      <c r="F18" s="137">
        <f t="shared" si="2"/>
        <v>2.5043859649122804</v>
      </c>
      <c r="G18" s="137">
        <f t="shared" si="2"/>
        <v>0.79828326180257503</v>
      </c>
      <c r="H18" s="137">
        <f t="shared" si="2"/>
        <v>0.97058823529411775</v>
      </c>
      <c r="I18" s="137">
        <f t="shared" si="2"/>
        <v>0.3168724279835391</v>
      </c>
      <c r="J18" s="137">
        <f t="shared" si="2"/>
        <v>0.31048387096774194</v>
      </c>
    </row>
    <row r="19" spans="1:10" ht="20.100000000000001" customHeight="1">
      <c r="A19" s="9" t="s">
        <v>226</v>
      </c>
      <c r="B19" s="10">
        <v>1110</v>
      </c>
      <c r="C19" s="99">
        <f>'I. Фін результат'!C61</f>
        <v>0</v>
      </c>
      <c r="D19" s="99">
        <f>'I. Фін результат'!D61</f>
        <v>0</v>
      </c>
      <c r="E19" s="99">
        <f>'I. Фін результат'!E61</f>
        <v>0</v>
      </c>
      <c r="F19" s="99">
        <f>'I. Фін результат'!F61</f>
        <v>0</v>
      </c>
      <c r="G19" s="99"/>
      <c r="H19" s="99"/>
      <c r="I19" s="99"/>
      <c r="J19" s="99"/>
    </row>
    <row r="20" spans="1:10" ht="20.100000000000001" customHeight="1">
      <c r="A20" s="9" t="s">
        <v>227</v>
      </c>
      <c r="B20" s="10">
        <v>1120</v>
      </c>
      <c r="C20" s="99">
        <f>'I. Фін результат'!C62</f>
        <v>0</v>
      </c>
      <c r="D20" s="99" t="str">
        <f>'I. Фін результат'!D62</f>
        <v>(    )</v>
      </c>
      <c r="E20" s="99" t="str">
        <f>'I. Фін результат'!E62</f>
        <v>(    )</v>
      </c>
      <c r="F20" s="99">
        <f>'I. Фін результат'!F62</f>
        <v>0</v>
      </c>
      <c r="G20" s="99"/>
      <c r="H20" s="99"/>
      <c r="I20" s="99"/>
      <c r="J20" s="99"/>
    </row>
    <row r="21" spans="1:10" ht="20.100000000000001" customHeight="1">
      <c r="A21" s="9" t="s">
        <v>228</v>
      </c>
      <c r="B21" s="10">
        <v>1130</v>
      </c>
      <c r="C21" s="99">
        <f>'I. Фін результат'!C63</f>
        <v>0</v>
      </c>
      <c r="D21" s="99">
        <f>'I. Фін результат'!D63</f>
        <v>0</v>
      </c>
      <c r="E21" s="99">
        <f>'I. Фін результат'!E63</f>
        <v>0</v>
      </c>
      <c r="F21" s="99">
        <f>'I. Фін результат'!F63</f>
        <v>0</v>
      </c>
      <c r="G21" s="99"/>
      <c r="H21" s="99"/>
      <c r="I21" s="99"/>
      <c r="J21" s="99"/>
    </row>
    <row r="22" spans="1:10" ht="20.100000000000001" customHeight="1">
      <c r="A22" s="9" t="s">
        <v>229</v>
      </c>
      <c r="B22" s="10">
        <v>1140</v>
      </c>
      <c r="C22" s="99">
        <f>'I. Фін результат'!C64</f>
        <v>0</v>
      </c>
      <c r="D22" s="99" t="str">
        <f>'I. Фін результат'!D64</f>
        <v>(    )</v>
      </c>
      <c r="E22" s="99" t="str">
        <f>'I. Фін результат'!E64</f>
        <v>(    )</v>
      </c>
      <c r="F22" s="99">
        <f>'I. Фін результат'!F64</f>
        <v>0</v>
      </c>
      <c r="G22" s="99"/>
      <c r="H22" s="99"/>
      <c r="I22" s="99"/>
      <c r="J22" s="99"/>
    </row>
    <row r="23" spans="1:10" ht="20.100000000000001" customHeight="1">
      <c r="A23" s="9" t="s">
        <v>231</v>
      </c>
      <c r="B23" s="10">
        <v>1150</v>
      </c>
      <c r="C23" s="99">
        <f>'I. Фін результат'!C65</f>
        <v>0</v>
      </c>
      <c r="D23" s="99">
        <f>'I. Фін результат'!D65</f>
        <v>0</v>
      </c>
      <c r="E23" s="99">
        <f>'I. Фін результат'!E65</f>
        <v>0</v>
      </c>
      <c r="F23" s="99">
        <f>'I. Фін результат'!F65</f>
        <v>0</v>
      </c>
      <c r="G23" s="99"/>
      <c r="H23" s="99"/>
      <c r="I23" s="99"/>
      <c r="J23" s="99"/>
    </row>
    <row r="24" spans="1:10" ht="20.100000000000001" customHeight="1">
      <c r="A24" s="77" t="s">
        <v>232</v>
      </c>
      <c r="B24" s="7">
        <v>1160</v>
      </c>
      <c r="C24" s="99">
        <f>'I. Фін результат'!C68</f>
        <v>0</v>
      </c>
      <c r="D24" s="99">
        <f>'I. Фін результат'!D68</f>
        <v>0</v>
      </c>
      <c r="E24" s="99">
        <f>'I. Фін результат'!E68</f>
        <v>0</v>
      </c>
      <c r="F24" s="99">
        <f>'I. Фін результат'!F68</f>
        <v>0</v>
      </c>
      <c r="G24" s="99"/>
      <c r="H24" s="99"/>
      <c r="I24" s="99"/>
      <c r="J24" s="99"/>
    </row>
    <row r="25" spans="1:10" ht="20.100000000000001" customHeight="1">
      <c r="A25" s="79" t="s">
        <v>87</v>
      </c>
      <c r="B25" s="7">
        <v>1170</v>
      </c>
      <c r="C25" s="132">
        <f>SUM(C16, C19:C24)</f>
        <v>234</v>
      </c>
      <c r="D25" s="132">
        <f t="shared" ref="D25:J25" si="3">SUM(D16, D19:D24)</f>
        <v>556</v>
      </c>
      <c r="E25" s="132">
        <f t="shared" si="3"/>
        <v>556</v>
      </c>
      <c r="F25" s="132">
        <f t="shared" si="3"/>
        <v>1142</v>
      </c>
      <c r="G25" s="132">
        <f t="shared" si="3"/>
        <v>1000</v>
      </c>
      <c r="H25" s="132">
        <f t="shared" si="3"/>
        <v>1000</v>
      </c>
      <c r="I25" s="132">
        <f t="shared" si="3"/>
        <v>1000</v>
      </c>
      <c r="J25" s="132">
        <f t="shared" si="3"/>
        <v>1000</v>
      </c>
    </row>
    <row r="26" spans="1:10" ht="20.100000000000001" customHeight="1">
      <c r="A26" s="9" t="s">
        <v>233</v>
      </c>
      <c r="B26" s="8">
        <v>1180</v>
      </c>
      <c r="C26" s="99">
        <f>'I. Фін результат'!C72</f>
        <v>-36</v>
      </c>
      <c r="D26" s="99">
        <f>'I. Фін результат'!D72</f>
        <v>-104</v>
      </c>
      <c r="E26" s="99">
        <f>'I. Фін результат'!E72</f>
        <v>-104</v>
      </c>
      <c r="F26" s="99">
        <f>'I. Фін результат'!F72</f>
        <v>-206</v>
      </c>
      <c r="G26" s="99">
        <v>-180</v>
      </c>
      <c r="H26" s="99">
        <v>-180</v>
      </c>
      <c r="I26" s="99">
        <v>-180</v>
      </c>
      <c r="J26" s="99">
        <v>-180</v>
      </c>
    </row>
    <row r="27" spans="1:10" ht="20.100000000000001" customHeight="1">
      <c r="A27" s="9" t="s">
        <v>234</v>
      </c>
      <c r="B27" s="8">
        <v>1181</v>
      </c>
      <c r="C27" s="99">
        <f>'I. Фін результат'!C73</f>
        <v>0</v>
      </c>
      <c r="D27" s="99">
        <f>'I. Фін результат'!D73</f>
        <v>0</v>
      </c>
      <c r="E27" s="99">
        <f>'I. Фін результат'!E73</f>
        <v>0</v>
      </c>
      <c r="F27" s="99">
        <f>'I. Фін результат'!F73</f>
        <v>0</v>
      </c>
      <c r="G27" s="99"/>
      <c r="H27" s="99"/>
      <c r="I27" s="99"/>
      <c r="J27" s="99"/>
    </row>
    <row r="28" spans="1:10" ht="20.100000000000001" customHeight="1">
      <c r="A28" s="9" t="s">
        <v>235</v>
      </c>
      <c r="B28" s="10">
        <v>1190</v>
      </c>
      <c r="C28" s="99">
        <f>'I. Фін результат'!C74</f>
        <v>0</v>
      </c>
      <c r="D28" s="99">
        <f>'I. Фін результат'!D74</f>
        <v>0</v>
      </c>
      <c r="E28" s="99">
        <f>'I. Фін результат'!E74</f>
        <v>0</v>
      </c>
      <c r="F28" s="99">
        <f>'I. Фін результат'!F74</f>
        <v>0</v>
      </c>
      <c r="G28" s="99"/>
      <c r="H28" s="99"/>
      <c r="I28" s="99"/>
      <c r="J28" s="99"/>
    </row>
    <row r="29" spans="1:10" ht="20.100000000000001" customHeight="1">
      <c r="A29" s="9" t="s">
        <v>236</v>
      </c>
      <c r="B29" s="7">
        <v>1191</v>
      </c>
      <c r="C29" s="99">
        <f>'I. Фін результат'!C75</f>
        <v>0</v>
      </c>
      <c r="D29" s="99" t="str">
        <f>'I. Фін результат'!D75</f>
        <v>(    )</v>
      </c>
      <c r="E29" s="99" t="str">
        <f>'I. Фін результат'!E75</f>
        <v>(    )</v>
      </c>
      <c r="F29" s="99">
        <f>'I. Фін результат'!F75</f>
        <v>0</v>
      </c>
      <c r="G29" s="99"/>
      <c r="H29" s="99"/>
      <c r="I29" s="99"/>
      <c r="J29" s="99"/>
    </row>
    <row r="30" spans="1:10" ht="20.100000000000001" customHeight="1">
      <c r="A30" s="43" t="s">
        <v>348</v>
      </c>
      <c r="B30" s="7">
        <v>1200</v>
      </c>
      <c r="C30" s="132">
        <f>SUM(C25:C29)</f>
        <v>198</v>
      </c>
      <c r="D30" s="132">
        <f t="shared" ref="D30:J30" si="4">SUM(D25:D29)</f>
        <v>452</v>
      </c>
      <c r="E30" s="132">
        <f t="shared" si="4"/>
        <v>452</v>
      </c>
      <c r="F30" s="132">
        <f>SUM(F25:F29)</f>
        <v>936</v>
      </c>
      <c r="G30" s="132">
        <f t="shared" si="4"/>
        <v>820</v>
      </c>
      <c r="H30" s="132">
        <f t="shared" si="4"/>
        <v>820</v>
      </c>
      <c r="I30" s="132">
        <f t="shared" si="4"/>
        <v>820</v>
      </c>
      <c r="J30" s="132">
        <f t="shared" si="4"/>
        <v>820</v>
      </c>
    </row>
    <row r="31" spans="1:10" ht="20.100000000000001" customHeight="1">
      <c r="A31" s="9" t="s">
        <v>350</v>
      </c>
      <c r="B31" s="10">
        <v>1201</v>
      </c>
      <c r="C31" s="99">
        <f>'I. Фін результат'!C77</f>
        <v>163</v>
      </c>
      <c r="D31" s="99">
        <f>'I. Фін результат'!D77</f>
        <v>452</v>
      </c>
      <c r="E31" s="99">
        <f>'I. Фін результат'!E77</f>
        <v>452</v>
      </c>
      <c r="F31" s="99">
        <f>'I. Фін результат'!F77</f>
        <v>936</v>
      </c>
      <c r="G31" s="99">
        <v>820</v>
      </c>
      <c r="H31" s="99">
        <v>820</v>
      </c>
      <c r="I31" s="99">
        <v>820</v>
      </c>
      <c r="J31" s="99">
        <v>820</v>
      </c>
    </row>
    <row r="32" spans="1:10" ht="20.100000000000001" customHeight="1">
      <c r="A32" s="9" t="s">
        <v>351</v>
      </c>
      <c r="B32" s="7">
        <v>1202</v>
      </c>
      <c r="C32" s="99">
        <f>'I. Фін результат'!C78</f>
        <v>0</v>
      </c>
      <c r="D32" s="99" t="str">
        <f>'I. Фін результат'!D78</f>
        <v>(    )</v>
      </c>
      <c r="E32" s="99" t="str">
        <f>'I. Фін результат'!E78</f>
        <v>(    )</v>
      </c>
      <c r="F32" s="99">
        <f>'I. Фін результат'!F78</f>
        <v>0</v>
      </c>
      <c r="G32" s="99"/>
      <c r="H32" s="99"/>
      <c r="I32" s="99"/>
      <c r="J32" s="99"/>
    </row>
    <row r="33" spans="1:10" ht="24.95" customHeight="1">
      <c r="A33" s="175" t="s">
        <v>120</v>
      </c>
      <c r="B33" s="175"/>
      <c r="C33" s="175"/>
      <c r="D33" s="175"/>
      <c r="E33" s="175"/>
      <c r="F33" s="175"/>
      <c r="G33" s="175"/>
      <c r="H33" s="175"/>
      <c r="I33" s="175"/>
      <c r="J33" s="175"/>
    </row>
    <row r="34" spans="1:10" ht="37.5">
      <c r="A34" s="60" t="s">
        <v>329</v>
      </c>
      <c r="B34" s="7">
        <v>2110</v>
      </c>
      <c r="C34" s="127">
        <f>'ІІ. Розр. з бюджетом'!C20</f>
        <v>1759</v>
      </c>
      <c r="D34" s="127">
        <f>'ІІ. Розр. з бюджетом'!D20</f>
        <v>280</v>
      </c>
      <c r="E34" s="127">
        <f>'ІІ. Розр. з бюджетом'!E20</f>
        <v>280</v>
      </c>
      <c r="F34" s="127">
        <f>'ІІ. Розр. з бюджетом'!F20</f>
        <v>806</v>
      </c>
      <c r="G34" s="127">
        <v>1180</v>
      </c>
      <c r="H34" s="127">
        <v>1180</v>
      </c>
      <c r="I34" s="127">
        <v>1180</v>
      </c>
      <c r="J34" s="127">
        <v>1180</v>
      </c>
    </row>
    <row r="35" spans="1:10">
      <c r="A35" s="9" t="s">
        <v>285</v>
      </c>
      <c r="B35" s="7">
        <v>2111</v>
      </c>
      <c r="C35" s="99">
        <f>'ІІ. Розр. з бюджетом'!C21</f>
        <v>36</v>
      </c>
      <c r="D35" s="99">
        <f>'ІІ. Розр. з бюджетом'!D21</f>
        <v>104</v>
      </c>
      <c r="E35" s="99">
        <f>'ІІ. Розр. з бюджетом'!E21</f>
        <v>104</v>
      </c>
      <c r="F35" s="99">
        <f>'ІІ. Розр. з бюджетом'!F21</f>
        <v>206</v>
      </c>
      <c r="G35" s="99">
        <v>180</v>
      </c>
      <c r="H35" s="99">
        <v>180</v>
      </c>
      <c r="I35" s="99">
        <v>180</v>
      </c>
      <c r="J35" s="99">
        <v>180</v>
      </c>
    </row>
    <row r="36" spans="1:10" ht="37.5">
      <c r="A36" s="9" t="s">
        <v>352</v>
      </c>
      <c r="B36" s="7">
        <v>2112</v>
      </c>
      <c r="C36" s="99">
        <f>'ІІ. Розр. з бюджетом'!C22</f>
        <v>1723</v>
      </c>
      <c r="D36" s="99">
        <f>'ІІ. Розр. з бюджетом'!D22</f>
        <v>176</v>
      </c>
      <c r="E36" s="99">
        <f>'ІІ. Розр. з бюджетом'!E22</f>
        <v>176</v>
      </c>
      <c r="F36" s="99">
        <f>'ІІ. Розр. з бюджетом'!F22</f>
        <v>600</v>
      </c>
      <c r="G36" s="99">
        <v>1000</v>
      </c>
      <c r="H36" s="99">
        <v>1000</v>
      </c>
      <c r="I36" s="99">
        <v>1000</v>
      </c>
      <c r="J36" s="99">
        <v>1000</v>
      </c>
    </row>
    <row r="37" spans="1:10" ht="37.5">
      <c r="A37" s="48" t="s">
        <v>353</v>
      </c>
      <c r="B37" s="8">
        <v>2113</v>
      </c>
      <c r="C37" s="99">
        <f>'ІІ. Розр. з бюджетом'!C23</f>
        <v>0</v>
      </c>
      <c r="D37" s="99" t="str">
        <f>'ІІ. Розр. з бюджетом'!D23</f>
        <v>(    )</v>
      </c>
      <c r="E37" s="99" t="str">
        <f>'ІІ. Розр. з бюджетом'!E23</f>
        <v>(    )</v>
      </c>
      <c r="F37" s="99">
        <f>'ІІ. Розр. з бюджетом'!F23</f>
        <v>0</v>
      </c>
      <c r="G37" s="99" t="s">
        <v>224</v>
      </c>
      <c r="H37" s="99" t="s">
        <v>224</v>
      </c>
      <c r="I37" s="99" t="s">
        <v>224</v>
      </c>
      <c r="J37" s="99" t="s">
        <v>224</v>
      </c>
    </row>
    <row r="38" spans="1:10">
      <c r="A38" s="48" t="s">
        <v>75</v>
      </c>
      <c r="B38" s="53">
        <v>2114</v>
      </c>
      <c r="C38" s="99">
        <f>'ІІ. Розр. з бюджетом'!C24</f>
        <v>0</v>
      </c>
      <c r="D38" s="99">
        <f>'ІІ. Розр. з бюджетом'!D24</f>
        <v>0</v>
      </c>
      <c r="E38" s="99">
        <f>'ІІ. Розр. з бюджетом'!E24</f>
        <v>0</v>
      </c>
      <c r="F38" s="99">
        <f>'ІІ. Розр. з бюджетом'!F24</f>
        <v>0</v>
      </c>
      <c r="G38" s="99"/>
      <c r="H38" s="99"/>
      <c r="I38" s="99"/>
      <c r="J38" s="99"/>
    </row>
    <row r="39" spans="1:10" ht="37.5">
      <c r="A39" s="48" t="s">
        <v>333</v>
      </c>
      <c r="B39" s="53">
        <v>2115</v>
      </c>
      <c r="C39" s="99">
        <f>'ІІ. Розр. з бюджетом'!C25</f>
        <v>0</v>
      </c>
      <c r="D39" s="99">
        <f>'ІІ. Розр. з бюджетом'!D25</f>
        <v>0</v>
      </c>
      <c r="E39" s="99">
        <f>'ІІ. Розр. з бюджетом'!E25</f>
        <v>0</v>
      </c>
      <c r="F39" s="99">
        <f>'ІІ. Розр. з бюджетом'!F25</f>
        <v>0</v>
      </c>
      <c r="G39" s="99"/>
      <c r="H39" s="99"/>
      <c r="I39" s="99"/>
      <c r="J39" s="99"/>
    </row>
    <row r="40" spans="1:10">
      <c r="A40" s="76" t="s">
        <v>93</v>
      </c>
      <c r="B40" s="8">
        <v>2116</v>
      </c>
      <c r="C40" s="99">
        <f>'ІІ. Розр. з бюджетом'!C26</f>
        <v>0</v>
      </c>
      <c r="D40" s="99">
        <f>'ІІ. Розр. з бюджетом'!D26</f>
        <v>0</v>
      </c>
      <c r="E40" s="99">
        <f>'ІІ. Розр. з бюджетом'!E26</f>
        <v>0</v>
      </c>
      <c r="F40" s="99">
        <f>'ІІ. Розр. з бюджетом'!F26</f>
        <v>0</v>
      </c>
      <c r="G40" s="99"/>
      <c r="H40" s="99"/>
      <c r="I40" s="99"/>
      <c r="J40" s="99"/>
    </row>
    <row r="41" spans="1:10">
      <c r="A41" s="76" t="s">
        <v>354</v>
      </c>
      <c r="B41" s="8">
        <v>2117</v>
      </c>
      <c r="C41" s="99">
        <f>'ІІ. Розр. з бюджетом'!C27</f>
        <v>0</v>
      </c>
      <c r="D41" s="99">
        <f>'ІІ. Розр. з бюджетом'!D27</f>
        <v>0</v>
      </c>
      <c r="E41" s="99">
        <f>'ІІ. Розр. з бюджетом'!E27</f>
        <v>0</v>
      </c>
      <c r="F41" s="99">
        <f>'ІІ. Розр. з бюджетом'!F27</f>
        <v>0</v>
      </c>
      <c r="G41" s="99"/>
      <c r="H41" s="99"/>
      <c r="I41" s="99"/>
      <c r="J41" s="99"/>
    </row>
    <row r="42" spans="1:10" ht="37.5">
      <c r="A42" s="75" t="s">
        <v>330</v>
      </c>
      <c r="B42" s="8">
        <v>2120</v>
      </c>
      <c r="C42" s="127">
        <f>'ІІ. Розр. з бюджетом'!C30</f>
        <v>2371</v>
      </c>
      <c r="D42" s="127">
        <f>'ІІ. Розр. з бюджетом'!D30</f>
        <v>4340</v>
      </c>
      <c r="E42" s="127">
        <f>'ІІ. Розр. з бюджетом'!E30</f>
        <v>4340</v>
      </c>
      <c r="F42" s="127">
        <f>'ІІ. Розр. з бюджетом'!F30</f>
        <v>5356</v>
      </c>
      <c r="G42" s="99">
        <v>5000</v>
      </c>
      <c r="H42" s="99">
        <v>6000</v>
      </c>
      <c r="I42" s="99">
        <v>7000</v>
      </c>
      <c r="J42" s="99">
        <v>8000</v>
      </c>
    </row>
    <row r="43" spans="1:10" ht="37.5">
      <c r="A43" s="75" t="s">
        <v>334</v>
      </c>
      <c r="B43" s="8">
        <v>2130</v>
      </c>
      <c r="C43" s="127">
        <f>'ІІ. Розр. з бюджетом'!C35</f>
        <v>3224</v>
      </c>
      <c r="D43" s="127">
        <f>'ІІ. Розр. з бюджетом'!D35</f>
        <v>5280</v>
      </c>
      <c r="E43" s="127">
        <f>'ІІ. Розр. з бюджетом'!E35</f>
        <v>5280</v>
      </c>
      <c r="F43" s="127">
        <f>'ІІ. Розр. з бюджетом'!F35</f>
        <v>6670</v>
      </c>
      <c r="G43" s="99">
        <v>7000</v>
      </c>
      <c r="H43" s="99">
        <v>8000</v>
      </c>
      <c r="I43" s="99">
        <v>8000</v>
      </c>
      <c r="J43" s="99">
        <v>9000</v>
      </c>
    </row>
    <row r="44" spans="1:10" ht="75">
      <c r="A44" s="76" t="s">
        <v>355</v>
      </c>
      <c r="B44" s="8">
        <v>2131</v>
      </c>
      <c r="C44" s="99">
        <f>'ІІ. Розр. з бюджетом'!C36</f>
        <v>0</v>
      </c>
      <c r="D44" s="99">
        <f>'ІІ. Розр. з бюджетом'!D36</f>
        <v>0</v>
      </c>
      <c r="E44" s="99">
        <f>'ІІ. Розр. з бюджетом'!E36</f>
        <v>0</v>
      </c>
      <c r="F44" s="99">
        <f>'ІІ. Розр. з бюджетом'!F36</f>
        <v>0</v>
      </c>
      <c r="G44" s="99"/>
      <c r="H44" s="99"/>
      <c r="I44" s="99"/>
      <c r="J44" s="99"/>
    </row>
    <row r="45" spans="1:10" ht="37.5">
      <c r="A45" s="76" t="s">
        <v>335</v>
      </c>
      <c r="B45" s="8">
        <v>2133</v>
      </c>
      <c r="C45" s="99">
        <f>'ІІ. Розр. з бюджетом'!C38</f>
        <v>3224</v>
      </c>
      <c r="D45" s="99">
        <f>'ІІ. Розр. з бюджетом'!D38</f>
        <v>5280</v>
      </c>
      <c r="E45" s="99">
        <f>'ІІ. Розр. з бюджетом'!E38</f>
        <v>5280</v>
      </c>
      <c r="F45" s="99">
        <f>'ІІ. Розр. з бюджетом'!F38</f>
        <v>6670</v>
      </c>
      <c r="G45" s="99"/>
      <c r="H45" s="99"/>
      <c r="I45" s="99"/>
      <c r="J45" s="99"/>
    </row>
    <row r="46" spans="1:10" ht="25.5" customHeight="1">
      <c r="A46" s="75" t="s">
        <v>331</v>
      </c>
      <c r="B46" s="8">
        <v>2200</v>
      </c>
      <c r="C46" s="127">
        <f>'ІІ. Розр. з бюджетом'!C43</f>
        <v>7354</v>
      </c>
      <c r="D46" s="127">
        <f>'ІІ. Розр. з бюджетом'!D43</f>
        <v>9900</v>
      </c>
      <c r="E46" s="127">
        <f>'ІІ. Розр. з бюджетом'!E43</f>
        <v>9900</v>
      </c>
      <c r="F46" s="127">
        <f>'ІІ. Розр. з бюджетом'!F43</f>
        <v>12832</v>
      </c>
      <c r="G46" s="99"/>
      <c r="H46" s="99"/>
      <c r="I46" s="99"/>
      <c r="J46" s="99"/>
    </row>
    <row r="47" spans="1:10" ht="24.95" customHeight="1">
      <c r="A47" s="175" t="s">
        <v>119</v>
      </c>
      <c r="B47" s="176"/>
      <c r="C47" s="175"/>
      <c r="D47" s="175"/>
      <c r="E47" s="175"/>
      <c r="F47" s="175"/>
      <c r="G47" s="175"/>
      <c r="H47" s="175"/>
      <c r="I47" s="175"/>
      <c r="J47" s="175"/>
    </row>
    <row r="48" spans="1:10" ht="20.100000000000001" customHeight="1">
      <c r="A48" s="106" t="s">
        <v>237</v>
      </c>
      <c r="B48" s="10">
        <v>3405</v>
      </c>
      <c r="C48" s="127">
        <f>'ІІІ. Рух грош. коштів'!C69</f>
        <v>0</v>
      </c>
      <c r="D48" s="127">
        <f>'ІІІ. Рух грош. коштів'!D69</f>
        <v>0</v>
      </c>
      <c r="E48" s="127">
        <f>'ІІІ. Рух грош. коштів'!E69</f>
        <v>0</v>
      </c>
      <c r="F48" s="127">
        <f>'ІІІ. Рух грош. коштів'!F69</f>
        <v>0</v>
      </c>
      <c r="G48" s="13" t="s">
        <v>164</v>
      </c>
      <c r="H48" s="13" t="s">
        <v>164</v>
      </c>
      <c r="I48" s="13" t="s">
        <v>164</v>
      </c>
      <c r="J48" s="13" t="s">
        <v>164</v>
      </c>
    </row>
    <row r="49" spans="1:10" ht="20.100000000000001" customHeight="1">
      <c r="A49" s="76" t="s">
        <v>326</v>
      </c>
      <c r="B49" s="107">
        <v>3030</v>
      </c>
      <c r="C49" s="99">
        <f>'ІІІ. Рух грош. коштів'!C11</f>
        <v>0</v>
      </c>
      <c r="D49" s="99">
        <f>'ІІІ. Рух грош. коштів'!D11</f>
        <v>0</v>
      </c>
      <c r="E49" s="99">
        <f>'ІІІ. Рух грош. коштів'!E11</f>
        <v>0</v>
      </c>
      <c r="F49" s="99">
        <f>'ІІІ. Рух грош. коштів'!F11</f>
        <v>0</v>
      </c>
      <c r="G49" s="99"/>
      <c r="H49" s="99"/>
      <c r="I49" s="99"/>
      <c r="J49" s="99"/>
    </row>
    <row r="50" spans="1:10" ht="20.100000000000001" customHeight="1">
      <c r="A50" s="76" t="s">
        <v>238</v>
      </c>
      <c r="B50" s="107">
        <v>3195</v>
      </c>
      <c r="C50" s="99">
        <f>'ІІІ. Рух грош. коштів'!C37</f>
        <v>3592</v>
      </c>
      <c r="D50" s="99">
        <f>'ІІІ. Рух грош. коштів'!D37</f>
        <v>3900</v>
      </c>
      <c r="E50" s="99">
        <f>'ІІІ. Рух грош. коштів'!E37</f>
        <v>3900</v>
      </c>
      <c r="F50" s="99">
        <f>'ІІІ. Рух грош. коштів'!F37</f>
        <v>3118</v>
      </c>
      <c r="G50" s="13" t="s">
        <v>164</v>
      </c>
      <c r="H50" s="13" t="s">
        <v>164</v>
      </c>
      <c r="I50" s="13" t="s">
        <v>164</v>
      </c>
      <c r="J50" s="13" t="s">
        <v>164</v>
      </c>
    </row>
    <row r="51" spans="1:10" ht="20.100000000000001" customHeight="1">
      <c r="A51" s="76" t="s">
        <v>123</v>
      </c>
      <c r="B51" s="107">
        <v>3295</v>
      </c>
      <c r="C51" s="99">
        <f>'ІІІ. Рух грош. коштів'!C50</f>
        <v>0</v>
      </c>
      <c r="D51" s="99">
        <f>'ІІІ. Рух грош. коштів'!D50</f>
        <v>0</v>
      </c>
      <c r="E51" s="99">
        <f>'ІІІ. Рух грош. коштів'!E50</f>
        <v>0</v>
      </c>
      <c r="F51" s="99">
        <f>'ІІІ. Рух грош. коштів'!F50</f>
        <v>0</v>
      </c>
      <c r="G51" s="13" t="s">
        <v>164</v>
      </c>
      <c r="H51" s="13" t="s">
        <v>164</v>
      </c>
      <c r="I51" s="13" t="s">
        <v>164</v>
      </c>
      <c r="J51" s="13" t="s">
        <v>164</v>
      </c>
    </row>
    <row r="52" spans="1:10" ht="20.100000000000001" customHeight="1">
      <c r="A52" s="76" t="s">
        <v>239</v>
      </c>
      <c r="B52" s="10">
        <v>3395</v>
      </c>
      <c r="C52" s="99">
        <f>'ІІІ. Рух грош. коштів'!C67</f>
        <v>0</v>
      </c>
      <c r="D52" s="99">
        <f>'ІІІ. Рух грош. коштів'!D67</f>
        <v>0</v>
      </c>
      <c r="E52" s="99">
        <f>'ІІІ. Рух грош. коштів'!E67</f>
        <v>0</v>
      </c>
      <c r="F52" s="99">
        <f>'ІІІ. Рух грош. коштів'!F67</f>
        <v>0</v>
      </c>
      <c r="G52" s="13" t="s">
        <v>164</v>
      </c>
      <c r="H52" s="13" t="s">
        <v>164</v>
      </c>
      <c r="I52" s="13" t="s">
        <v>164</v>
      </c>
      <c r="J52" s="13" t="s">
        <v>164</v>
      </c>
    </row>
    <row r="53" spans="1:10" ht="20.100000000000001" customHeight="1">
      <c r="A53" s="76" t="s">
        <v>128</v>
      </c>
      <c r="B53" s="10">
        <v>3410</v>
      </c>
      <c r="C53" s="99">
        <f>'ІІІ. Рух грош. коштів'!C70</f>
        <v>0</v>
      </c>
      <c r="D53" s="99">
        <f>'ІІІ. Рух грош. коштів'!D70</f>
        <v>0</v>
      </c>
      <c r="E53" s="99">
        <f>'ІІІ. Рух грош. коштів'!E70</f>
        <v>0</v>
      </c>
      <c r="F53" s="99">
        <f>'ІІІ. Рух грош. коштів'!F70</f>
        <v>0</v>
      </c>
      <c r="G53" s="13" t="s">
        <v>164</v>
      </c>
      <c r="H53" s="13" t="s">
        <v>164</v>
      </c>
      <c r="I53" s="13" t="s">
        <v>164</v>
      </c>
      <c r="J53" s="13" t="s">
        <v>164</v>
      </c>
    </row>
    <row r="54" spans="1:10" ht="20.100000000000001" customHeight="1">
      <c r="A54" s="108" t="s">
        <v>240</v>
      </c>
      <c r="B54" s="10">
        <v>3415</v>
      </c>
      <c r="C54" s="132">
        <f>SUM(C48,C50:C53)</f>
        <v>3592</v>
      </c>
      <c r="D54" s="132">
        <f>SUM(D48,D50:D53)</f>
        <v>3900</v>
      </c>
      <c r="E54" s="132">
        <f>SUM(E48,E50:E53)</f>
        <v>3900</v>
      </c>
      <c r="F54" s="132">
        <f>SUM(F48,F50:F53)</f>
        <v>3118</v>
      </c>
      <c r="G54" s="13" t="s">
        <v>164</v>
      </c>
      <c r="H54" s="13" t="s">
        <v>164</v>
      </c>
      <c r="I54" s="13" t="s">
        <v>164</v>
      </c>
      <c r="J54" s="13" t="s">
        <v>164</v>
      </c>
    </row>
    <row r="55" spans="1:10" ht="24.95" customHeight="1">
      <c r="A55" s="168" t="s">
        <v>156</v>
      </c>
      <c r="B55" s="169"/>
      <c r="C55" s="169"/>
      <c r="D55" s="169"/>
      <c r="E55" s="169"/>
      <c r="F55" s="169"/>
      <c r="G55" s="169"/>
      <c r="H55" s="169"/>
      <c r="I55" s="169"/>
      <c r="J55" s="170"/>
    </row>
    <row r="56" spans="1:10" ht="20.100000000000001" customHeight="1">
      <c r="A56" s="76" t="s">
        <v>155</v>
      </c>
      <c r="B56" s="10">
        <v>4000</v>
      </c>
      <c r="C56" s="99">
        <f>'IV. Кап. інвестиції'!C6</f>
        <v>0</v>
      </c>
      <c r="D56" s="99">
        <f>'IV. Кап. інвестиції'!D6</f>
        <v>8000</v>
      </c>
      <c r="E56" s="99">
        <f>'IV. Кап. інвестиції'!E6</f>
        <v>8000</v>
      </c>
      <c r="F56" s="99">
        <f>'IV. Кап. інвестиції'!F6</f>
        <v>0</v>
      </c>
      <c r="G56" s="99"/>
      <c r="H56" s="99"/>
      <c r="I56" s="99"/>
      <c r="J56" s="99"/>
    </row>
    <row r="57" spans="1:10" ht="24.95" customHeight="1">
      <c r="A57" s="165" t="s">
        <v>159</v>
      </c>
      <c r="B57" s="165"/>
      <c r="C57" s="165"/>
      <c r="D57" s="165"/>
      <c r="E57" s="165"/>
      <c r="F57" s="165"/>
      <c r="G57" s="165"/>
      <c r="H57" s="165"/>
      <c r="I57" s="165"/>
      <c r="J57" s="165"/>
    </row>
    <row r="58" spans="1:10" ht="19.5" customHeight="1">
      <c r="A58" s="109" t="s">
        <v>241</v>
      </c>
      <c r="B58" s="110">
        <v>5040</v>
      </c>
      <c r="C58" s="140">
        <f>(C30/C9)*100</f>
        <v>0.76206604572396275</v>
      </c>
      <c r="D58" s="140"/>
      <c r="E58" s="140"/>
      <c r="F58" s="140">
        <f>(F30/F9)*100</f>
        <v>2.0526315789473686</v>
      </c>
      <c r="G58" s="140">
        <v>0</v>
      </c>
      <c r="H58" s="140">
        <v>0</v>
      </c>
      <c r="I58" s="140">
        <v>0</v>
      </c>
      <c r="J58" s="140">
        <v>0</v>
      </c>
    </row>
    <row r="59" spans="1:10" ht="20.100000000000001" customHeight="1">
      <c r="A59" s="109" t="s">
        <v>242</v>
      </c>
      <c r="B59" s="110">
        <v>5020</v>
      </c>
      <c r="C59" s="140">
        <f>(C30/C70)*100</f>
        <v>1.065031466838793</v>
      </c>
      <c r="D59" s="140"/>
      <c r="E59" s="140"/>
      <c r="F59" s="140">
        <f>(F30/F70)*100</f>
        <v>6</v>
      </c>
      <c r="G59" s="13" t="s">
        <v>164</v>
      </c>
      <c r="H59" s="13" t="s">
        <v>164</v>
      </c>
      <c r="I59" s="13" t="s">
        <v>164</v>
      </c>
      <c r="J59" s="13" t="s">
        <v>164</v>
      </c>
    </row>
    <row r="60" spans="1:10" ht="20.100000000000001" customHeight="1">
      <c r="A60" s="76" t="s">
        <v>243</v>
      </c>
      <c r="B60" s="7">
        <v>5030</v>
      </c>
      <c r="C60" s="140">
        <f>(C30/C76)*100</f>
        <v>1.4114627887082978</v>
      </c>
      <c r="D60" s="140"/>
      <c r="E60" s="140"/>
      <c r="F60" s="140">
        <f>(F30/F76)*100</f>
        <v>7.0375939849624061</v>
      </c>
      <c r="G60" s="13" t="s">
        <v>164</v>
      </c>
      <c r="H60" s="13" t="s">
        <v>164</v>
      </c>
      <c r="I60" s="13" t="s">
        <v>164</v>
      </c>
      <c r="J60" s="13" t="s">
        <v>164</v>
      </c>
    </row>
    <row r="61" spans="1:10" ht="20.100000000000001" customHeight="1">
      <c r="A61" s="111" t="s">
        <v>168</v>
      </c>
      <c r="B61" s="112">
        <v>5110</v>
      </c>
      <c r="C61" s="140">
        <f>C76/C73</f>
        <v>6.0154373927958833</v>
      </c>
      <c r="D61" s="140"/>
      <c r="E61" s="140"/>
      <c r="F61" s="140">
        <f>F76/F73</f>
        <v>13.3</v>
      </c>
      <c r="G61" s="13" t="s">
        <v>164</v>
      </c>
      <c r="H61" s="13" t="s">
        <v>164</v>
      </c>
      <c r="I61" s="13" t="s">
        <v>164</v>
      </c>
      <c r="J61" s="13" t="s">
        <v>164</v>
      </c>
    </row>
    <row r="62" spans="1:10" ht="20.100000000000001" customHeight="1">
      <c r="A62" s="111" t="s">
        <v>244</v>
      </c>
      <c r="B62" s="112">
        <v>5220</v>
      </c>
      <c r="C62" s="140">
        <f>C67/C66</f>
        <v>0.14558943642798802</v>
      </c>
      <c r="D62" s="140"/>
      <c r="E62" s="140"/>
      <c r="F62" s="140">
        <f>F67/F66</f>
        <v>8.2933772849865153E-2</v>
      </c>
      <c r="G62" s="13" t="s">
        <v>164</v>
      </c>
      <c r="H62" s="13" t="s">
        <v>164</v>
      </c>
      <c r="I62" s="13" t="s">
        <v>164</v>
      </c>
      <c r="J62" s="13" t="s">
        <v>164</v>
      </c>
    </row>
    <row r="63" spans="1:10" ht="24.95" customHeight="1">
      <c r="A63" s="175" t="s">
        <v>158</v>
      </c>
      <c r="B63" s="175"/>
      <c r="C63" s="175"/>
      <c r="D63" s="175"/>
      <c r="E63" s="175"/>
      <c r="F63" s="175"/>
      <c r="G63" s="175"/>
      <c r="H63" s="175"/>
      <c r="I63" s="175"/>
      <c r="J63" s="175"/>
    </row>
    <row r="64" spans="1:10" ht="20.100000000000001" customHeight="1">
      <c r="A64" s="109" t="s">
        <v>245</v>
      </c>
      <c r="B64" s="110">
        <v>6000</v>
      </c>
      <c r="C64" s="163"/>
      <c r="D64" s="163"/>
      <c r="E64" s="163"/>
      <c r="F64" s="163"/>
      <c r="G64" s="13" t="s">
        <v>164</v>
      </c>
      <c r="H64" s="13" t="s">
        <v>164</v>
      </c>
      <c r="I64" s="13" t="s">
        <v>164</v>
      </c>
      <c r="J64" s="13" t="s">
        <v>164</v>
      </c>
    </row>
    <row r="65" spans="1:10" ht="20.100000000000001" customHeight="1">
      <c r="A65" s="109" t="s">
        <v>356</v>
      </c>
      <c r="B65" s="110">
        <v>6001</v>
      </c>
      <c r="C65" s="104">
        <f>C66-C67</f>
        <v>12553</v>
      </c>
      <c r="D65" s="104">
        <f>D66-D67</f>
        <v>15360</v>
      </c>
      <c r="E65" s="104">
        <f>E66-E67</f>
        <v>15360</v>
      </c>
      <c r="F65" s="104">
        <f>F66-F67</f>
        <v>12241</v>
      </c>
      <c r="G65" s="13" t="s">
        <v>164</v>
      </c>
      <c r="H65" s="13" t="s">
        <v>164</v>
      </c>
      <c r="I65" s="13" t="s">
        <v>164</v>
      </c>
      <c r="J65" s="13" t="s">
        <v>164</v>
      </c>
    </row>
    <row r="66" spans="1:10" ht="20.100000000000001" customHeight="1">
      <c r="A66" s="109" t="s">
        <v>246</v>
      </c>
      <c r="B66" s="110">
        <v>6002</v>
      </c>
      <c r="C66" s="99">
        <v>14692</v>
      </c>
      <c r="D66" s="99">
        <v>16000</v>
      </c>
      <c r="E66" s="99">
        <v>16000</v>
      </c>
      <c r="F66" s="99">
        <v>13348</v>
      </c>
      <c r="G66" s="13" t="s">
        <v>164</v>
      </c>
      <c r="H66" s="13" t="s">
        <v>164</v>
      </c>
      <c r="I66" s="13" t="s">
        <v>164</v>
      </c>
      <c r="J66" s="13" t="s">
        <v>164</v>
      </c>
    </row>
    <row r="67" spans="1:10" ht="20.100000000000001" customHeight="1">
      <c r="A67" s="109" t="s">
        <v>247</v>
      </c>
      <c r="B67" s="110">
        <v>6003</v>
      </c>
      <c r="C67" s="99">
        <v>2139</v>
      </c>
      <c r="D67" s="99">
        <v>640</v>
      </c>
      <c r="E67" s="99">
        <v>640</v>
      </c>
      <c r="F67" s="99">
        <v>1107</v>
      </c>
      <c r="G67" s="13" t="s">
        <v>164</v>
      </c>
      <c r="H67" s="13" t="s">
        <v>164</v>
      </c>
      <c r="I67" s="13" t="s">
        <v>164</v>
      </c>
      <c r="J67" s="13" t="s">
        <v>164</v>
      </c>
    </row>
    <row r="68" spans="1:10" ht="20.100000000000001" customHeight="1">
      <c r="A68" s="76" t="s">
        <v>248</v>
      </c>
      <c r="B68" s="7">
        <v>6010</v>
      </c>
      <c r="C68" s="99">
        <v>5640</v>
      </c>
      <c r="D68" s="99">
        <v>4600</v>
      </c>
      <c r="E68" s="99">
        <v>4600</v>
      </c>
      <c r="F68" s="99">
        <v>3672</v>
      </c>
      <c r="G68" s="13" t="s">
        <v>164</v>
      </c>
      <c r="H68" s="13" t="s">
        <v>164</v>
      </c>
      <c r="I68" s="13" t="s">
        <v>164</v>
      </c>
      <c r="J68" s="13" t="s">
        <v>164</v>
      </c>
    </row>
    <row r="69" spans="1:10" ht="20.100000000000001" customHeight="1">
      <c r="A69" s="76" t="s">
        <v>357</v>
      </c>
      <c r="B69" s="7">
        <v>6011</v>
      </c>
      <c r="C69" s="99">
        <v>1300</v>
      </c>
      <c r="D69" s="99">
        <v>900</v>
      </c>
      <c r="E69" s="99">
        <v>900</v>
      </c>
      <c r="F69" s="99">
        <v>1000</v>
      </c>
      <c r="G69" s="13" t="s">
        <v>164</v>
      </c>
      <c r="H69" s="13" t="s">
        <v>164</v>
      </c>
      <c r="I69" s="13" t="s">
        <v>164</v>
      </c>
      <c r="J69" s="13" t="s">
        <v>164</v>
      </c>
    </row>
    <row r="70" spans="1:10" s="6" customFormat="1" ht="20.100000000000001" customHeight="1">
      <c r="A70" s="75" t="s">
        <v>184</v>
      </c>
      <c r="B70" s="7">
        <v>6020</v>
      </c>
      <c r="C70" s="99">
        <v>18591</v>
      </c>
      <c r="D70" s="99">
        <v>16000</v>
      </c>
      <c r="E70" s="99">
        <v>16000</v>
      </c>
      <c r="F70" s="99">
        <v>15600</v>
      </c>
      <c r="G70" s="13" t="s">
        <v>164</v>
      </c>
      <c r="H70" s="13" t="s">
        <v>164</v>
      </c>
      <c r="I70" s="13" t="s">
        <v>164</v>
      </c>
      <c r="J70" s="13" t="s">
        <v>164</v>
      </c>
    </row>
    <row r="71" spans="1:10" ht="20.100000000000001" customHeight="1">
      <c r="A71" s="76" t="s">
        <v>129</v>
      </c>
      <c r="B71" s="7">
        <v>6030</v>
      </c>
      <c r="C71" s="99">
        <v>0</v>
      </c>
      <c r="D71" s="99">
        <v>0</v>
      </c>
      <c r="E71" s="99">
        <v>0</v>
      </c>
      <c r="F71" s="99">
        <v>0</v>
      </c>
      <c r="G71" s="13" t="s">
        <v>164</v>
      </c>
      <c r="H71" s="13" t="s">
        <v>164</v>
      </c>
      <c r="I71" s="13" t="s">
        <v>164</v>
      </c>
      <c r="J71" s="13" t="s">
        <v>164</v>
      </c>
    </row>
    <row r="72" spans="1:10" ht="20.100000000000001" customHeight="1">
      <c r="A72" s="76" t="s">
        <v>130</v>
      </c>
      <c r="B72" s="7">
        <v>6040</v>
      </c>
      <c r="C72" s="99">
        <v>2332</v>
      </c>
      <c r="D72" s="99">
        <v>5000</v>
      </c>
      <c r="E72" s="99">
        <v>2000</v>
      </c>
      <c r="F72" s="99">
        <v>1000</v>
      </c>
      <c r="G72" s="13" t="s">
        <v>164</v>
      </c>
      <c r="H72" s="13" t="s">
        <v>164</v>
      </c>
      <c r="I72" s="13" t="s">
        <v>164</v>
      </c>
      <c r="J72" s="13" t="s">
        <v>164</v>
      </c>
    </row>
    <row r="73" spans="1:10" s="6" customFormat="1" ht="20.100000000000001" customHeight="1">
      <c r="A73" s="75" t="s">
        <v>183</v>
      </c>
      <c r="B73" s="7">
        <v>6050</v>
      </c>
      <c r="C73" s="136">
        <f>SUM(C71:C72)</f>
        <v>2332</v>
      </c>
      <c r="D73" s="136">
        <f>SUM(D71:D72)</f>
        <v>5000</v>
      </c>
      <c r="E73" s="136">
        <f>SUM(E71:E72)</f>
        <v>2000</v>
      </c>
      <c r="F73" s="136">
        <f>SUM(F71:F72)</f>
        <v>1000</v>
      </c>
      <c r="G73" s="13" t="s">
        <v>164</v>
      </c>
      <c r="H73" s="13" t="s">
        <v>164</v>
      </c>
      <c r="I73" s="13" t="s">
        <v>164</v>
      </c>
      <c r="J73" s="13" t="s">
        <v>164</v>
      </c>
    </row>
    <row r="74" spans="1:10" ht="20.100000000000001" customHeight="1">
      <c r="A74" s="76" t="s">
        <v>358</v>
      </c>
      <c r="B74" s="7">
        <v>6060</v>
      </c>
      <c r="C74" s="99">
        <v>0</v>
      </c>
      <c r="D74" s="99"/>
      <c r="E74" s="99"/>
      <c r="F74" s="99"/>
      <c r="G74" s="99"/>
      <c r="H74" s="99"/>
      <c r="I74" s="99"/>
      <c r="J74" s="99"/>
    </row>
    <row r="75" spans="1:10" ht="20.100000000000001" customHeight="1">
      <c r="A75" s="76" t="s">
        <v>359</v>
      </c>
      <c r="B75" s="7">
        <v>6070</v>
      </c>
      <c r="C75" s="99"/>
      <c r="D75" s="99"/>
      <c r="E75" s="99"/>
      <c r="F75" s="99"/>
      <c r="G75" s="13" t="s">
        <v>164</v>
      </c>
      <c r="H75" s="13" t="s">
        <v>164</v>
      </c>
      <c r="I75" s="13" t="s">
        <v>164</v>
      </c>
      <c r="J75" s="13" t="s">
        <v>164</v>
      </c>
    </row>
    <row r="76" spans="1:10" s="6" customFormat="1" ht="20.100000000000001" customHeight="1">
      <c r="A76" s="75" t="s">
        <v>117</v>
      </c>
      <c r="B76" s="7">
        <v>6080</v>
      </c>
      <c r="C76" s="99">
        <v>14028</v>
      </c>
      <c r="D76" s="99">
        <v>16000</v>
      </c>
      <c r="E76" s="99">
        <v>13161</v>
      </c>
      <c r="F76" s="99">
        <v>13300</v>
      </c>
      <c r="G76" s="13" t="s">
        <v>164</v>
      </c>
      <c r="H76" s="13" t="s">
        <v>164</v>
      </c>
      <c r="I76" s="13" t="s">
        <v>164</v>
      </c>
      <c r="J76" s="13" t="s">
        <v>164</v>
      </c>
    </row>
    <row r="77" spans="1:10" s="6" customFormat="1" ht="15.6" customHeight="1">
      <c r="A77" s="175"/>
      <c r="B77" s="175"/>
      <c r="C77" s="175"/>
      <c r="D77" s="175"/>
      <c r="E77" s="175"/>
      <c r="F77" s="175"/>
      <c r="G77" s="175"/>
      <c r="H77" s="175"/>
      <c r="I77" s="175"/>
      <c r="J77" s="175"/>
    </row>
    <row r="78" spans="1:10" s="6" customFormat="1" ht="20.100000000000001" customHeight="1">
      <c r="A78" s="106" t="s">
        <v>327</v>
      </c>
      <c r="B78" s="113" t="s">
        <v>249</v>
      </c>
      <c r="C78" s="164">
        <f t="shared" ref="C78:J78" si="5">SUM(C79:C81)</f>
        <v>0</v>
      </c>
      <c r="D78" s="164">
        <f t="shared" si="5"/>
        <v>0</v>
      </c>
      <c r="E78" s="164">
        <f>SUM(E79:E81)</f>
        <v>0</v>
      </c>
      <c r="F78" s="164">
        <f t="shared" si="5"/>
        <v>0</v>
      </c>
      <c r="G78" s="132">
        <f t="shared" si="5"/>
        <v>0</v>
      </c>
      <c r="H78" s="132">
        <f t="shared" si="5"/>
        <v>0</v>
      </c>
      <c r="I78" s="132">
        <f t="shared" si="5"/>
        <v>0</v>
      </c>
      <c r="J78" s="132">
        <f t="shared" si="5"/>
        <v>0</v>
      </c>
    </row>
    <row r="79" spans="1:10" s="6" customFormat="1" ht="19.899999999999999" customHeight="1">
      <c r="A79" s="76" t="s">
        <v>360</v>
      </c>
      <c r="B79" s="114" t="s">
        <v>250</v>
      </c>
      <c r="C79" s="163">
        <v>0</v>
      </c>
      <c r="D79" s="163">
        <v>0</v>
      </c>
      <c r="E79" s="163">
        <v>0</v>
      </c>
      <c r="F79" s="163">
        <v>0</v>
      </c>
      <c r="G79" s="163">
        <v>0</v>
      </c>
      <c r="H79" s="163">
        <v>0</v>
      </c>
      <c r="I79" s="163">
        <v>0</v>
      </c>
      <c r="J79" s="163">
        <v>0</v>
      </c>
    </row>
    <row r="80" spans="1:10" s="6" customFormat="1" ht="21.6" customHeight="1">
      <c r="A80" s="76" t="s">
        <v>361</v>
      </c>
      <c r="B80" s="114" t="s">
        <v>251</v>
      </c>
      <c r="C80" s="163"/>
      <c r="D80" s="163"/>
      <c r="E80" s="163"/>
      <c r="F80" s="163">
        <f>'6.1. Інша інфо_1'!G69</f>
        <v>0</v>
      </c>
      <c r="G80" s="163"/>
      <c r="H80" s="163"/>
      <c r="I80" s="163"/>
      <c r="J80" s="163"/>
    </row>
    <row r="81" spans="1:10" s="6" customFormat="1" ht="20.100000000000001" customHeight="1">
      <c r="A81" s="76" t="s">
        <v>362</v>
      </c>
      <c r="B81" s="114" t="s">
        <v>252</v>
      </c>
      <c r="C81" s="163"/>
      <c r="D81" s="163"/>
      <c r="E81" s="163"/>
      <c r="F81" s="163">
        <f>'6.1. Інша інфо_1'!G72</f>
        <v>0</v>
      </c>
      <c r="G81" s="163"/>
      <c r="H81" s="163"/>
      <c r="I81" s="163"/>
      <c r="J81" s="163"/>
    </row>
    <row r="82" spans="1:10" s="6" customFormat="1" ht="20.100000000000001" customHeight="1">
      <c r="A82" s="75" t="s">
        <v>328</v>
      </c>
      <c r="B82" s="114" t="s">
        <v>253</v>
      </c>
      <c r="C82" s="164">
        <f t="shared" ref="C82:J82" si="6">SUM(C83:C85)</f>
        <v>0</v>
      </c>
      <c r="D82" s="164">
        <f t="shared" si="6"/>
        <v>0</v>
      </c>
      <c r="E82" s="164">
        <f t="shared" si="6"/>
        <v>0</v>
      </c>
      <c r="F82" s="164">
        <f t="shared" si="6"/>
        <v>0</v>
      </c>
      <c r="G82" s="164">
        <f t="shared" si="6"/>
        <v>0</v>
      </c>
      <c r="H82" s="164">
        <f t="shared" si="6"/>
        <v>0</v>
      </c>
      <c r="I82" s="164">
        <f t="shared" si="6"/>
        <v>0</v>
      </c>
      <c r="J82" s="164">
        <f t="shared" si="6"/>
        <v>0</v>
      </c>
    </row>
    <row r="83" spans="1:10" s="6" customFormat="1" ht="20.100000000000001" customHeight="1">
      <c r="A83" s="76" t="s">
        <v>360</v>
      </c>
      <c r="B83" s="114" t="s">
        <v>254</v>
      </c>
      <c r="C83" s="163"/>
      <c r="D83" s="163"/>
      <c r="E83" s="163"/>
      <c r="F83" s="133">
        <f>'6.1. Інша інфо_1'!J66</f>
        <v>0</v>
      </c>
      <c r="G83" s="163"/>
      <c r="H83" s="163"/>
      <c r="I83" s="163"/>
      <c r="J83" s="163"/>
    </row>
    <row r="84" spans="1:10" s="6" customFormat="1" ht="19.5" customHeight="1">
      <c r="A84" s="76" t="s">
        <v>361</v>
      </c>
      <c r="B84" s="114" t="s">
        <v>255</v>
      </c>
      <c r="C84" s="163"/>
      <c r="D84" s="163"/>
      <c r="E84" s="163"/>
      <c r="F84" s="133">
        <f>'6.1. Інша інфо_1'!J69</f>
        <v>0</v>
      </c>
      <c r="G84" s="163"/>
      <c r="H84" s="163"/>
      <c r="I84" s="163"/>
      <c r="J84" s="163"/>
    </row>
    <row r="85" spans="1:10" ht="19.5" customHeight="1">
      <c r="A85" s="111" t="s">
        <v>362</v>
      </c>
      <c r="B85" s="115" t="s">
        <v>256</v>
      </c>
      <c r="C85" s="163"/>
      <c r="D85" s="163"/>
      <c r="E85" s="163"/>
      <c r="F85" s="133">
        <f>'6.1. Інша інфо_1'!J72</f>
        <v>0</v>
      </c>
      <c r="G85" s="163"/>
      <c r="H85" s="163"/>
      <c r="I85" s="163"/>
      <c r="J85" s="163"/>
    </row>
    <row r="86" spans="1:10">
      <c r="A86" s="175" t="s">
        <v>257</v>
      </c>
      <c r="B86" s="175"/>
      <c r="C86" s="175"/>
      <c r="D86" s="175"/>
      <c r="E86" s="175"/>
      <c r="F86" s="175"/>
      <c r="G86" s="175"/>
      <c r="H86" s="175"/>
      <c r="I86" s="175"/>
      <c r="J86" s="175"/>
    </row>
    <row r="87" spans="1:10" s="26" customFormat="1" ht="50.45" customHeight="1">
      <c r="A87" s="75" t="s">
        <v>316</v>
      </c>
      <c r="B87" s="114" t="s">
        <v>258</v>
      </c>
      <c r="C87" s="132">
        <f>SUM(C88:C90)</f>
        <v>271</v>
      </c>
      <c r="D87" s="132">
        <f>SUM(D88:D90)</f>
        <v>318</v>
      </c>
      <c r="E87" s="132">
        <f>SUM(E88:E90)</f>
        <v>318</v>
      </c>
      <c r="F87" s="132">
        <f>SUM(F88:F90)</f>
        <v>308</v>
      </c>
      <c r="G87" s="13" t="s">
        <v>164</v>
      </c>
      <c r="H87" s="13" t="s">
        <v>164</v>
      </c>
      <c r="I87" s="13" t="s">
        <v>164</v>
      </c>
      <c r="J87" s="13" t="s">
        <v>164</v>
      </c>
    </row>
    <row r="88" spans="1:10" s="26" customFormat="1">
      <c r="A88" s="9" t="s">
        <v>179</v>
      </c>
      <c r="B88" s="114" t="s">
        <v>259</v>
      </c>
      <c r="C88" s="99">
        <f>'6.1. Інша інфо_1'!D12</f>
        <v>1</v>
      </c>
      <c r="D88" s="99">
        <f>'6.1. Інша інфо_1'!F12</f>
        <v>1</v>
      </c>
      <c r="E88" s="99">
        <f>'6.1. Інша інфо_1'!H12</f>
        <v>1</v>
      </c>
      <c r="F88" s="99">
        <f>'6.1. Інша інфо_1'!J12</f>
        <v>1</v>
      </c>
      <c r="G88" s="13" t="s">
        <v>164</v>
      </c>
      <c r="H88" s="13" t="s">
        <v>164</v>
      </c>
      <c r="I88" s="13" t="s">
        <v>164</v>
      </c>
      <c r="J88" s="13" t="s">
        <v>164</v>
      </c>
    </row>
    <row r="89" spans="1:10" s="26" customFormat="1">
      <c r="A89" s="9" t="s">
        <v>189</v>
      </c>
      <c r="B89" s="114" t="s">
        <v>260</v>
      </c>
      <c r="C89" s="99">
        <f>'6.1. Інша інфо_1'!D13</f>
        <v>44</v>
      </c>
      <c r="D89" s="99">
        <f>'6.1. Інша інфо_1'!F13</f>
        <v>55</v>
      </c>
      <c r="E89" s="99">
        <f>'6.1. Інша інфо_1'!H13</f>
        <v>55</v>
      </c>
      <c r="F89" s="99">
        <f>'6.1. Інша інфо_1'!J13</f>
        <v>45</v>
      </c>
      <c r="G89" s="13" t="s">
        <v>164</v>
      </c>
      <c r="H89" s="13" t="s">
        <v>164</v>
      </c>
      <c r="I89" s="13" t="s">
        <v>164</v>
      </c>
      <c r="J89" s="13" t="s">
        <v>164</v>
      </c>
    </row>
    <row r="90" spans="1:10" s="26" customFormat="1">
      <c r="A90" s="9" t="s">
        <v>180</v>
      </c>
      <c r="B90" s="114" t="s">
        <v>261</v>
      </c>
      <c r="C90" s="99">
        <f>'6.1. Інша інфо_1'!D14</f>
        <v>226</v>
      </c>
      <c r="D90" s="99">
        <f>'6.1. Інша інфо_1'!F14</f>
        <v>262</v>
      </c>
      <c r="E90" s="99">
        <f>'6.1. Інша інфо_1'!H14</f>
        <v>262</v>
      </c>
      <c r="F90" s="99">
        <f>'6.1. Інша інфо_1'!J14</f>
        <v>262</v>
      </c>
      <c r="G90" s="13" t="s">
        <v>164</v>
      </c>
      <c r="H90" s="13" t="s">
        <v>164</v>
      </c>
      <c r="I90" s="13" t="s">
        <v>164</v>
      </c>
      <c r="J90" s="13" t="s">
        <v>164</v>
      </c>
    </row>
    <row r="91" spans="1:10" s="26" customFormat="1">
      <c r="A91" s="75" t="s">
        <v>5</v>
      </c>
      <c r="B91" s="114" t="s">
        <v>262</v>
      </c>
      <c r="C91" s="132">
        <f>'I. Фін результат'!C94</f>
        <v>15036</v>
      </c>
      <c r="D91" s="132">
        <f>'I. Фін результат'!D94</f>
        <v>24000</v>
      </c>
      <c r="E91" s="132">
        <f>'I. Фін результат'!E94</f>
        <v>24000</v>
      </c>
      <c r="F91" s="132">
        <f>'I. Фін результат'!F94</f>
        <v>30320</v>
      </c>
      <c r="G91" s="13" t="s">
        <v>164</v>
      </c>
      <c r="H91" s="13" t="s">
        <v>164</v>
      </c>
      <c r="I91" s="13" t="s">
        <v>164</v>
      </c>
      <c r="J91" s="13" t="s">
        <v>164</v>
      </c>
    </row>
    <row r="92" spans="1:10" s="26" customFormat="1" ht="37.5">
      <c r="A92" s="75" t="s">
        <v>363</v>
      </c>
      <c r="B92" s="114" t="s">
        <v>263</v>
      </c>
      <c r="C92" s="142">
        <f>'6.1. Інша інфо_1'!D23</f>
        <v>4623.6162361623619</v>
      </c>
      <c r="D92" s="142">
        <f>'6.1. Інша інфо_1'!F23</f>
        <v>6289.3081761006297</v>
      </c>
      <c r="E92" s="142">
        <f>'6.1. Інша інфо_1'!H23</f>
        <v>6289.3081761006297</v>
      </c>
      <c r="F92" s="142">
        <f>'6.1. Інша інфо_1'!J23</f>
        <v>8203.4632034632032</v>
      </c>
      <c r="G92" s="13" t="s">
        <v>164</v>
      </c>
      <c r="H92" s="13" t="s">
        <v>164</v>
      </c>
      <c r="I92" s="13" t="s">
        <v>164</v>
      </c>
      <c r="J92" s="13" t="s">
        <v>164</v>
      </c>
    </row>
    <row r="93" spans="1:10" s="26" customFormat="1">
      <c r="A93" s="9" t="s">
        <v>179</v>
      </c>
      <c r="B93" s="114" t="s">
        <v>264</v>
      </c>
      <c r="C93" s="141">
        <f>'6.1. Інша інфо_1'!D24</f>
        <v>13500</v>
      </c>
      <c r="D93" s="141">
        <f>'6.1. Інша інфо_1'!F24</f>
        <v>15000</v>
      </c>
      <c r="E93" s="141">
        <f>'6.1. Інша інфо_1'!H24</f>
        <v>15000</v>
      </c>
      <c r="F93" s="141">
        <f>'6.1. Інша інфо_1'!J24</f>
        <v>23000</v>
      </c>
      <c r="G93" s="13" t="s">
        <v>164</v>
      </c>
      <c r="H93" s="13" t="s">
        <v>164</v>
      </c>
      <c r="I93" s="13" t="s">
        <v>164</v>
      </c>
      <c r="J93" s="13" t="s">
        <v>164</v>
      </c>
    </row>
    <row r="94" spans="1:10" s="26" customFormat="1">
      <c r="A94" s="9" t="s">
        <v>189</v>
      </c>
      <c r="B94" s="114" t="s">
        <v>265</v>
      </c>
      <c r="C94" s="141">
        <f>'6.1. Інша інфо_1'!D25</f>
        <v>5554</v>
      </c>
      <c r="D94" s="141">
        <f>'6.1. Інша інфо_1'!F25</f>
        <v>7135</v>
      </c>
      <c r="E94" s="141">
        <f>'6.1. Інша інфо_1'!H25</f>
        <v>7135</v>
      </c>
      <c r="F94" s="141">
        <f>'6.1. Інша інфо_1'!J25</f>
        <v>9074.0740740740748</v>
      </c>
      <c r="G94" s="13" t="s">
        <v>164</v>
      </c>
      <c r="H94" s="13" t="s">
        <v>164</v>
      </c>
      <c r="I94" s="13" t="s">
        <v>164</v>
      </c>
      <c r="J94" s="13" t="s">
        <v>164</v>
      </c>
    </row>
    <row r="95" spans="1:10" s="26" customFormat="1">
      <c r="A95" s="9" t="s">
        <v>180</v>
      </c>
      <c r="B95" s="114" t="s">
        <v>266</v>
      </c>
      <c r="C95" s="141">
        <f>'6.1. Інша інфо_1'!D26</f>
        <v>4403</v>
      </c>
      <c r="D95" s="141">
        <f>'6.1. Інша інфо_1'!F26</f>
        <v>6333</v>
      </c>
      <c r="E95" s="141">
        <f>'6.1. Інша інфо_1'!H26</f>
        <v>6333</v>
      </c>
      <c r="F95" s="141">
        <f>'6.1. Інша інфо_1'!J26</f>
        <v>7959.2875318066162</v>
      </c>
      <c r="G95" s="13" t="s">
        <v>164</v>
      </c>
      <c r="H95" s="13" t="s">
        <v>164</v>
      </c>
      <c r="I95" s="13" t="s">
        <v>164</v>
      </c>
      <c r="J95" s="13" t="s">
        <v>164</v>
      </c>
    </row>
    <row r="96" spans="1:10" s="155" customFormat="1" ht="87.6" customHeight="1">
      <c r="A96" s="158" t="s">
        <v>402</v>
      </c>
      <c r="B96" s="1"/>
      <c r="C96" s="173" t="s">
        <v>94</v>
      </c>
      <c r="D96" s="174"/>
      <c r="E96" s="174"/>
      <c r="F96" s="174"/>
      <c r="G96" s="167" t="s">
        <v>403</v>
      </c>
      <c r="H96" s="167"/>
    </row>
    <row r="97" spans="1:10">
      <c r="A97" s="59"/>
      <c r="B97" s="1"/>
      <c r="C97" s="173"/>
      <c r="D97" s="174"/>
      <c r="E97" s="174"/>
      <c r="F97" s="174"/>
      <c r="G97" s="167"/>
      <c r="H97" s="167"/>
    </row>
    <row r="98" spans="1:10" s="26" customFormat="1">
      <c r="A98" s="52"/>
      <c r="F98" s="3"/>
      <c r="G98" s="3"/>
      <c r="H98" s="3"/>
      <c r="I98" s="3"/>
      <c r="J98" s="3"/>
    </row>
    <row r="99" spans="1:10" s="26" customFormat="1">
      <c r="A99" s="52"/>
      <c r="F99" s="3"/>
      <c r="G99" s="3"/>
      <c r="H99" s="3"/>
      <c r="I99" s="3"/>
      <c r="J99" s="3"/>
    </row>
    <row r="100" spans="1:10" s="26" customFormat="1">
      <c r="A100" s="52"/>
      <c r="F100" s="3"/>
      <c r="G100" s="3"/>
      <c r="H100" s="3"/>
      <c r="I100" s="3"/>
      <c r="J100" s="3"/>
    </row>
    <row r="101" spans="1:10" s="26" customFormat="1">
      <c r="A101" s="52"/>
      <c r="F101" s="3"/>
      <c r="G101" s="3"/>
      <c r="H101" s="3"/>
      <c r="I101" s="3"/>
      <c r="J101" s="3"/>
    </row>
    <row r="102" spans="1:10" s="26" customFormat="1">
      <c r="A102" s="52"/>
      <c r="F102" s="3"/>
      <c r="G102" s="3"/>
      <c r="H102" s="3"/>
      <c r="I102" s="3"/>
      <c r="J102" s="3"/>
    </row>
    <row r="103" spans="1:10" s="26" customFormat="1">
      <c r="A103" s="52"/>
      <c r="F103" s="3"/>
      <c r="G103" s="3"/>
      <c r="H103" s="3"/>
      <c r="I103" s="3"/>
      <c r="J103" s="3"/>
    </row>
    <row r="104" spans="1:10" s="26" customFormat="1">
      <c r="A104" s="52"/>
      <c r="F104" s="3"/>
      <c r="G104" s="3"/>
      <c r="H104" s="3"/>
      <c r="I104" s="3"/>
      <c r="J104" s="3"/>
    </row>
    <row r="105" spans="1:10" s="26" customFormat="1">
      <c r="A105" s="52"/>
      <c r="F105" s="3"/>
      <c r="G105" s="3"/>
      <c r="H105" s="3"/>
      <c r="I105" s="3"/>
      <c r="J105" s="3"/>
    </row>
    <row r="106" spans="1:10" s="26" customFormat="1">
      <c r="A106" s="52"/>
      <c r="F106" s="3"/>
      <c r="G106" s="3"/>
      <c r="H106" s="3"/>
      <c r="I106" s="3"/>
      <c r="J106" s="3"/>
    </row>
    <row r="107" spans="1:10" s="26" customFormat="1">
      <c r="A107" s="52"/>
      <c r="F107" s="3"/>
      <c r="G107" s="3"/>
      <c r="H107" s="3"/>
      <c r="I107" s="3"/>
      <c r="J107" s="3"/>
    </row>
    <row r="108" spans="1:10" s="26" customFormat="1">
      <c r="A108" s="52"/>
      <c r="F108" s="3"/>
      <c r="G108" s="3"/>
      <c r="H108" s="3"/>
      <c r="I108" s="3"/>
      <c r="J108" s="3"/>
    </row>
    <row r="109" spans="1:10" s="26" customFormat="1">
      <c r="A109" s="52"/>
      <c r="F109" s="3"/>
      <c r="G109" s="3"/>
      <c r="H109" s="3"/>
      <c r="I109" s="3"/>
      <c r="J109" s="3"/>
    </row>
    <row r="110" spans="1:10" s="26" customFormat="1">
      <c r="A110" s="52"/>
      <c r="F110" s="3"/>
      <c r="G110" s="3"/>
      <c r="H110" s="3"/>
      <c r="I110" s="3"/>
      <c r="J110" s="3"/>
    </row>
    <row r="111" spans="1:10" s="26" customFormat="1">
      <c r="A111" s="52"/>
      <c r="F111" s="3"/>
      <c r="G111" s="3"/>
      <c r="H111" s="3"/>
      <c r="I111" s="3"/>
      <c r="J111" s="3"/>
    </row>
    <row r="112" spans="1:10" s="26" customFormat="1">
      <c r="A112" s="52"/>
      <c r="F112" s="3"/>
      <c r="G112" s="3"/>
      <c r="H112" s="3"/>
      <c r="I112" s="3"/>
      <c r="J112" s="3"/>
    </row>
    <row r="113" spans="1:10" s="26" customFormat="1">
      <c r="A113" s="52"/>
      <c r="F113" s="3"/>
      <c r="G113" s="3"/>
      <c r="H113" s="3"/>
      <c r="I113" s="3"/>
      <c r="J113" s="3"/>
    </row>
    <row r="114" spans="1:10" s="26" customFormat="1">
      <c r="A114" s="52"/>
      <c r="F114" s="3"/>
      <c r="G114" s="3"/>
      <c r="H114" s="3"/>
      <c r="I114" s="3"/>
      <c r="J114" s="3"/>
    </row>
    <row r="115" spans="1:10" s="26" customFormat="1">
      <c r="A115" s="52"/>
      <c r="F115" s="3"/>
      <c r="G115" s="3"/>
      <c r="H115" s="3"/>
      <c r="I115" s="3"/>
      <c r="J115" s="3"/>
    </row>
    <row r="116" spans="1:10" s="26" customFormat="1">
      <c r="A116" s="52"/>
      <c r="F116" s="3"/>
      <c r="G116" s="3"/>
      <c r="H116" s="3"/>
      <c r="I116" s="3"/>
      <c r="J116" s="3"/>
    </row>
    <row r="117" spans="1:10" s="26" customFormat="1">
      <c r="A117" s="52"/>
      <c r="F117" s="3"/>
      <c r="G117" s="3"/>
      <c r="H117" s="3"/>
      <c r="I117" s="3"/>
      <c r="J117" s="3"/>
    </row>
    <row r="118" spans="1:10" s="26" customFormat="1">
      <c r="A118" s="52"/>
      <c r="F118" s="3"/>
      <c r="G118" s="3"/>
      <c r="H118" s="3"/>
      <c r="I118" s="3"/>
      <c r="J118" s="3"/>
    </row>
    <row r="119" spans="1:10" s="26" customFormat="1">
      <c r="A119" s="52"/>
      <c r="F119" s="3"/>
      <c r="G119" s="3"/>
      <c r="H119" s="3"/>
      <c r="I119" s="3"/>
      <c r="J119" s="3"/>
    </row>
    <row r="120" spans="1:10" s="26" customFormat="1">
      <c r="A120" s="52"/>
      <c r="F120" s="3"/>
      <c r="G120" s="3"/>
      <c r="H120" s="3"/>
      <c r="I120" s="3"/>
      <c r="J120" s="3"/>
    </row>
    <row r="121" spans="1:10" s="26" customFormat="1">
      <c r="A121" s="52"/>
      <c r="F121" s="3"/>
      <c r="G121" s="3"/>
      <c r="H121" s="3"/>
      <c r="I121" s="3"/>
      <c r="J121" s="3"/>
    </row>
    <row r="122" spans="1:10" s="26" customFormat="1">
      <c r="A122" s="52"/>
      <c r="F122" s="3"/>
      <c r="G122" s="3"/>
      <c r="H122" s="3"/>
      <c r="I122" s="3"/>
      <c r="J122" s="3"/>
    </row>
    <row r="123" spans="1:10" s="26" customFormat="1">
      <c r="A123" s="52"/>
      <c r="F123" s="3"/>
      <c r="G123" s="3"/>
      <c r="H123" s="3"/>
      <c r="I123" s="3"/>
      <c r="J123" s="3"/>
    </row>
    <row r="124" spans="1:10" s="26" customFormat="1">
      <c r="A124" s="52"/>
      <c r="F124" s="3"/>
      <c r="G124" s="3"/>
      <c r="H124" s="3"/>
      <c r="I124" s="3"/>
      <c r="J124" s="3"/>
    </row>
    <row r="125" spans="1:10" s="26" customFormat="1">
      <c r="A125" s="52"/>
      <c r="F125" s="3"/>
      <c r="G125" s="3"/>
      <c r="H125" s="3"/>
      <c r="I125" s="3"/>
      <c r="J125" s="3"/>
    </row>
    <row r="126" spans="1:10" s="26" customFormat="1">
      <c r="A126" s="52"/>
      <c r="F126" s="3"/>
      <c r="G126" s="3"/>
      <c r="H126" s="3"/>
      <c r="I126" s="3"/>
      <c r="J126" s="3"/>
    </row>
    <row r="127" spans="1:10" s="26" customFormat="1">
      <c r="A127" s="52"/>
      <c r="F127" s="3"/>
      <c r="G127" s="3"/>
      <c r="H127" s="3"/>
      <c r="I127" s="3"/>
      <c r="J127" s="3"/>
    </row>
    <row r="128" spans="1:10" s="26" customFormat="1">
      <c r="A128" s="52"/>
      <c r="F128" s="3"/>
      <c r="G128" s="3"/>
      <c r="H128" s="3"/>
      <c r="I128" s="3"/>
      <c r="J128" s="3"/>
    </row>
    <row r="129" spans="1:10" s="26" customFormat="1">
      <c r="A129" s="52"/>
      <c r="F129" s="3"/>
      <c r="G129" s="3"/>
      <c r="H129" s="3"/>
      <c r="I129" s="3"/>
      <c r="J129" s="3"/>
    </row>
    <row r="130" spans="1:10" s="26" customFormat="1">
      <c r="A130" s="52"/>
      <c r="F130" s="3"/>
      <c r="G130" s="3"/>
      <c r="H130" s="3"/>
      <c r="I130" s="3"/>
      <c r="J130" s="3"/>
    </row>
    <row r="131" spans="1:10" s="26" customFormat="1">
      <c r="A131" s="52"/>
      <c r="F131" s="3"/>
      <c r="G131" s="3"/>
      <c r="H131" s="3"/>
      <c r="I131" s="3"/>
      <c r="J131" s="3"/>
    </row>
    <row r="132" spans="1:10" s="26" customFormat="1">
      <c r="A132" s="52"/>
      <c r="F132" s="3"/>
      <c r="G132" s="3"/>
      <c r="H132" s="3"/>
      <c r="I132" s="3"/>
      <c r="J132" s="3"/>
    </row>
    <row r="133" spans="1:10" s="26" customFormat="1">
      <c r="A133" s="52"/>
      <c r="F133" s="3"/>
      <c r="G133" s="3"/>
      <c r="H133" s="3"/>
      <c r="I133" s="3"/>
      <c r="J133" s="3"/>
    </row>
    <row r="134" spans="1:10" s="26" customFormat="1">
      <c r="A134" s="52"/>
      <c r="F134" s="3"/>
      <c r="G134" s="3"/>
      <c r="H134" s="3"/>
      <c r="I134" s="3"/>
      <c r="J134" s="3"/>
    </row>
    <row r="135" spans="1:10" s="26" customFormat="1">
      <c r="A135" s="52"/>
      <c r="F135" s="3"/>
      <c r="G135" s="3"/>
      <c r="H135" s="3"/>
      <c r="I135" s="3"/>
      <c r="J135" s="3"/>
    </row>
    <row r="136" spans="1:10" s="26" customFormat="1">
      <c r="A136" s="52"/>
      <c r="F136" s="3"/>
      <c r="G136" s="3"/>
      <c r="H136" s="3"/>
      <c r="I136" s="3"/>
      <c r="J136" s="3"/>
    </row>
    <row r="137" spans="1:10" s="26" customFormat="1">
      <c r="A137" s="52"/>
      <c r="F137" s="3"/>
      <c r="G137" s="3"/>
      <c r="H137" s="3"/>
      <c r="I137" s="3"/>
      <c r="J137" s="3"/>
    </row>
    <row r="138" spans="1:10" s="26" customFormat="1">
      <c r="A138" s="52"/>
      <c r="F138" s="3"/>
      <c r="G138" s="3"/>
      <c r="H138" s="3"/>
      <c r="I138" s="3"/>
      <c r="J138" s="3"/>
    </row>
    <row r="139" spans="1:10" s="26" customFormat="1">
      <c r="A139" s="52"/>
      <c r="F139" s="3"/>
      <c r="G139" s="3"/>
      <c r="H139" s="3"/>
      <c r="I139" s="3"/>
      <c r="J139" s="3"/>
    </row>
    <row r="140" spans="1:10" s="26" customFormat="1">
      <c r="A140" s="52"/>
      <c r="F140" s="3"/>
      <c r="G140" s="3"/>
      <c r="H140" s="3"/>
      <c r="I140" s="3"/>
      <c r="J140" s="3"/>
    </row>
    <row r="141" spans="1:10" s="26" customFormat="1">
      <c r="A141" s="52"/>
      <c r="F141" s="3"/>
      <c r="G141" s="3"/>
      <c r="H141" s="3"/>
      <c r="I141" s="3"/>
      <c r="J141" s="3"/>
    </row>
    <row r="142" spans="1:10" s="26" customFormat="1">
      <c r="A142" s="52"/>
      <c r="F142" s="3"/>
      <c r="G142" s="3"/>
      <c r="H142" s="3"/>
      <c r="I142" s="3"/>
      <c r="J142" s="3"/>
    </row>
    <row r="143" spans="1:10" s="26" customFormat="1">
      <c r="A143" s="52"/>
      <c r="F143" s="3"/>
      <c r="G143" s="3"/>
      <c r="H143" s="3"/>
      <c r="I143" s="3"/>
      <c r="J143" s="3"/>
    </row>
    <row r="144" spans="1:10" s="26" customFormat="1">
      <c r="A144" s="52"/>
      <c r="F144" s="3"/>
      <c r="G144" s="3"/>
      <c r="H144" s="3"/>
      <c r="I144" s="3"/>
      <c r="J144" s="3"/>
    </row>
    <row r="145" spans="1:10" s="26" customFormat="1">
      <c r="A145" s="52"/>
      <c r="F145" s="3"/>
      <c r="G145" s="3"/>
      <c r="H145" s="3"/>
      <c r="I145" s="3"/>
      <c r="J145" s="3"/>
    </row>
    <row r="146" spans="1:10" s="26" customFormat="1">
      <c r="A146" s="52"/>
      <c r="F146" s="3"/>
      <c r="G146" s="3"/>
      <c r="H146" s="3"/>
      <c r="I146" s="3"/>
      <c r="J146" s="3"/>
    </row>
    <row r="147" spans="1:10" s="26" customFormat="1">
      <c r="A147" s="52"/>
      <c r="F147" s="3"/>
      <c r="G147" s="3"/>
      <c r="H147" s="3"/>
      <c r="I147" s="3"/>
      <c r="J147" s="3"/>
    </row>
    <row r="148" spans="1:10" s="26" customFormat="1">
      <c r="A148" s="52"/>
      <c r="F148" s="3"/>
      <c r="G148" s="3"/>
      <c r="H148" s="3"/>
      <c r="I148" s="3"/>
      <c r="J148" s="3"/>
    </row>
    <row r="149" spans="1:10" s="26" customFormat="1">
      <c r="A149" s="52"/>
      <c r="F149" s="3"/>
      <c r="G149" s="3"/>
      <c r="H149" s="3"/>
      <c r="I149" s="3"/>
      <c r="J149" s="3"/>
    </row>
    <row r="150" spans="1:10" s="26" customFormat="1">
      <c r="A150" s="52"/>
      <c r="F150" s="3"/>
      <c r="G150" s="3"/>
      <c r="H150" s="3"/>
      <c r="I150" s="3"/>
      <c r="J150" s="3"/>
    </row>
    <row r="151" spans="1:10" s="26" customFormat="1">
      <c r="A151" s="52"/>
      <c r="F151" s="3"/>
      <c r="G151" s="3"/>
      <c r="H151" s="3"/>
      <c r="I151" s="3"/>
      <c r="J151" s="3"/>
    </row>
    <row r="152" spans="1:10" s="26" customFormat="1">
      <c r="A152" s="52"/>
      <c r="F152" s="3"/>
      <c r="G152" s="3"/>
      <c r="H152" s="3"/>
      <c r="I152" s="3"/>
      <c r="J152" s="3"/>
    </row>
    <row r="153" spans="1:10" s="26" customFormat="1">
      <c r="A153" s="52"/>
      <c r="F153" s="3"/>
      <c r="G153" s="3"/>
      <c r="H153" s="3"/>
      <c r="I153" s="3"/>
      <c r="J153" s="3"/>
    </row>
    <row r="154" spans="1:10" s="26" customFormat="1">
      <c r="A154" s="52"/>
      <c r="F154" s="3"/>
      <c r="G154" s="3"/>
      <c r="H154" s="3"/>
      <c r="I154" s="3"/>
      <c r="J154" s="3"/>
    </row>
    <row r="155" spans="1:10" s="26" customFormat="1">
      <c r="A155" s="52"/>
      <c r="F155" s="3"/>
      <c r="G155" s="3"/>
      <c r="H155" s="3"/>
      <c r="I155" s="3"/>
      <c r="J155" s="3"/>
    </row>
    <row r="156" spans="1:10" s="26" customFormat="1">
      <c r="A156" s="52"/>
      <c r="F156" s="3"/>
      <c r="G156" s="3"/>
      <c r="H156" s="3"/>
      <c r="I156" s="3"/>
      <c r="J156" s="3"/>
    </row>
    <row r="157" spans="1:10" s="26" customFormat="1">
      <c r="A157" s="52"/>
      <c r="F157" s="3"/>
      <c r="G157" s="3"/>
      <c r="H157" s="3"/>
      <c r="I157" s="3"/>
      <c r="J157" s="3"/>
    </row>
    <row r="158" spans="1:10" s="26" customFormat="1">
      <c r="A158" s="52"/>
      <c r="F158" s="3"/>
      <c r="G158" s="3"/>
      <c r="H158" s="3"/>
      <c r="I158" s="3"/>
      <c r="J158" s="3"/>
    </row>
    <row r="159" spans="1:10" s="26" customFormat="1">
      <c r="A159" s="52"/>
      <c r="F159" s="3"/>
      <c r="G159" s="3"/>
      <c r="H159" s="3"/>
      <c r="I159" s="3"/>
      <c r="J159" s="3"/>
    </row>
    <row r="160" spans="1:10" s="26" customFormat="1">
      <c r="A160" s="52"/>
      <c r="F160" s="3"/>
      <c r="G160" s="3"/>
      <c r="H160" s="3"/>
      <c r="I160" s="3"/>
      <c r="J160" s="3"/>
    </row>
    <row r="161" spans="1:10" s="26" customFormat="1">
      <c r="A161" s="52"/>
      <c r="F161" s="3"/>
      <c r="G161" s="3"/>
      <c r="H161" s="3"/>
      <c r="I161" s="3"/>
      <c r="J161" s="3"/>
    </row>
    <row r="162" spans="1:10" s="26" customFormat="1">
      <c r="A162" s="52"/>
      <c r="F162" s="3"/>
      <c r="G162" s="3"/>
      <c r="H162" s="3"/>
      <c r="I162" s="3"/>
      <c r="J162" s="3"/>
    </row>
    <row r="163" spans="1:10" s="26" customFormat="1">
      <c r="A163" s="52"/>
      <c r="F163" s="3"/>
      <c r="G163" s="3"/>
      <c r="H163" s="3"/>
      <c r="I163" s="3"/>
      <c r="J163" s="3"/>
    </row>
    <row r="164" spans="1:10" s="26" customFormat="1">
      <c r="A164" s="52"/>
      <c r="F164" s="3"/>
      <c r="G164" s="3"/>
      <c r="H164" s="3"/>
      <c r="I164" s="3"/>
      <c r="J164" s="3"/>
    </row>
    <row r="165" spans="1:10" s="26" customFormat="1">
      <c r="A165" s="52"/>
      <c r="F165" s="3"/>
      <c r="G165" s="3"/>
      <c r="H165" s="3"/>
      <c r="I165" s="3"/>
      <c r="J165" s="3"/>
    </row>
    <row r="166" spans="1:10" s="26" customFormat="1">
      <c r="A166" s="52"/>
      <c r="F166" s="3"/>
      <c r="G166" s="3"/>
      <c r="H166" s="3"/>
      <c r="I166" s="3"/>
      <c r="J166" s="3"/>
    </row>
    <row r="167" spans="1:10" s="26" customFormat="1">
      <c r="A167" s="52"/>
      <c r="F167" s="3"/>
      <c r="G167" s="3"/>
      <c r="H167" s="3"/>
      <c r="I167" s="3"/>
      <c r="J167" s="3"/>
    </row>
    <row r="168" spans="1:10" s="26" customFormat="1">
      <c r="A168" s="52"/>
      <c r="F168" s="3"/>
      <c r="G168" s="3"/>
      <c r="H168" s="3"/>
      <c r="I168" s="3"/>
      <c r="J168" s="3"/>
    </row>
    <row r="169" spans="1:10" s="26" customFormat="1">
      <c r="A169" s="52"/>
      <c r="F169" s="3"/>
      <c r="G169" s="3"/>
      <c r="H169" s="3"/>
      <c r="I169" s="3"/>
      <c r="J169" s="3"/>
    </row>
    <row r="170" spans="1:10" s="26" customFormat="1">
      <c r="A170" s="52"/>
      <c r="F170" s="3"/>
      <c r="G170" s="3"/>
      <c r="H170" s="3"/>
      <c r="I170" s="3"/>
      <c r="J170" s="3"/>
    </row>
    <row r="171" spans="1:10" s="26" customFormat="1">
      <c r="A171" s="52"/>
      <c r="F171" s="3"/>
      <c r="G171" s="3"/>
      <c r="H171" s="3"/>
      <c r="I171" s="3"/>
      <c r="J171" s="3"/>
    </row>
    <row r="172" spans="1:10" s="26" customFormat="1">
      <c r="A172" s="52"/>
      <c r="F172" s="3"/>
      <c r="G172" s="3"/>
      <c r="H172" s="3"/>
      <c r="I172" s="3"/>
      <c r="J172" s="3"/>
    </row>
    <row r="173" spans="1:10" s="26" customFormat="1">
      <c r="A173" s="52"/>
      <c r="F173" s="3"/>
      <c r="G173" s="3"/>
      <c r="H173" s="3"/>
      <c r="I173" s="3"/>
      <c r="J173" s="3"/>
    </row>
    <row r="174" spans="1:10" s="26" customFormat="1">
      <c r="A174" s="52"/>
      <c r="F174" s="3"/>
      <c r="G174" s="3"/>
      <c r="H174" s="3"/>
      <c r="I174" s="3"/>
      <c r="J174" s="3"/>
    </row>
    <row r="175" spans="1:10" s="26" customFormat="1">
      <c r="A175" s="52"/>
      <c r="F175" s="3"/>
      <c r="G175" s="3"/>
      <c r="H175" s="3"/>
      <c r="I175" s="3"/>
      <c r="J175" s="3"/>
    </row>
    <row r="176" spans="1:10" s="26" customFormat="1">
      <c r="A176" s="52"/>
      <c r="F176" s="3"/>
      <c r="G176" s="3"/>
      <c r="H176" s="3"/>
      <c r="I176" s="3"/>
      <c r="J176" s="3"/>
    </row>
    <row r="177" spans="1:10" s="26" customFormat="1">
      <c r="A177" s="52"/>
      <c r="F177" s="3"/>
      <c r="G177" s="3"/>
      <c r="H177" s="3"/>
      <c r="I177" s="3"/>
      <c r="J177" s="3"/>
    </row>
    <row r="178" spans="1:10" s="26" customFormat="1">
      <c r="A178" s="52"/>
      <c r="F178" s="3"/>
      <c r="G178" s="3"/>
      <c r="H178" s="3"/>
      <c r="I178" s="3"/>
      <c r="J178" s="3"/>
    </row>
    <row r="179" spans="1:10" s="26" customFormat="1">
      <c r="A179" s="52"/>
      <c r="F179" s="3"/>
      <c r="G179" s="3"/>
      <c r="H179" s="3"/>
      <c r="I179" s="3"/>
      <c r="J179" s="3"/>
    </row>
    <row r="180" spans="1:10" s="26" customFormat="1">
      <c r="A180" s="52"/>
      <c r="F180" s="3"/>
      <c r="G180" s="3"/>
      <c r="H180" s="3"/>
      <c r="I180" s="3"/>
      <c r="J180" s="3"/>
    </row>
    <row r="181" spans="1:10" s="26" customFormat="1">
      <c r="A181" s="52"/>
      <c r="F181" s="3"/>
      <c r="G181" s="3"/>
      <c r="H181" s="3"/>
      <c r="I181" s="3"/>
      <c r="J181" s="3"/>
    </row>
    <row r="182" spans="1:10" s="26" customFormat="1">
      <c r="A182" s="52"/>
      <c r="F182" s="3"/>
      <c r="G182" s="3"/>
      <c r="H182" s="3"/>
      <c r="I182" s="3"/>
      <c r="J182" s="3"/>
    </row>
    <row r="183" spans="1:10" s="26" customFormat="1">
      <c r="A183" s="52"/>
      <c r="F183" s="3"/>
      <c r="G183" s="3"/>
      <c r="H183" s="3"/>
      <c r="I183" s="3"/>
      <c r="J183" s="3"/>
    </row>
    <row r="184" spans="1:10" s="26" customFormat="1">
      <c r="A184" s="52"/>
      <c r="F184" s="3"/>
      <c r="G184" s="3"/>
      <c r="H184" s="3"/>
      <c r="I184" s="3"/>
      <c r="J184" s="3"/>
    </row>
    <row r="185" spans="1:10" s="26" customFormat="1">
      <c r="A185" s="52"/>
      <c r="F185" s="3"/>
      <c r="G185" s="3"/>
      <c r="H185" s="3"/>
      <c r="I185" s="3"/>
      <c r="J185" s="3"/>
    </row>
    <row r="186" spans="1:10" s="26" customFormat="1">
      <c r="A186" s="52"/>
      <c r="F186" s="3"/>
      <c r="G186" s="3"/>
      <c r="H186" s="3"/>
      <c r="I186" s="3"/>
      <c r="J186" s="3"/>
    </row>
    <row r="187" spans="1:10" s="26" customFormat="1">
      <c r="A187" s="52"/>
      <c r="F187" s="3"/>
      <c r="G187" s="3"/>
      <c r="H187" s="3"/>
      <c r="I187" s="3"/>
      <c r="J187" s="3"/>
    </row>
    <row r="188" spans="1:10" s="26" customFormat="1">
      <c r="A188" s="52"/>
      <c r="F188" s="3"/>
      <c r="G188" s="3"/>
      <c r="H188" s="3"/>
      <c r="I188" s="3"/>
      <c r="J188" s="3"/>
    </row>
    <row r="189" spans="1:10" s="26" customFormat="1">
      <c r="A189" s="52"/>
      <c r="F189" s="3"/>
      <c r="G189" s="3"/>
      <c r="H189" s="3"/>
      <c r="I189" s="3"/>
      <c r="J189" s="3"/>
    </row>
    <row r="190" spans="1:10" s="26" customFormat="1">
      <c r="A190" s="52"/>
      <c r="F190" s="3"/>
      <c r="G190" s="3"/>
      <c r="H190" s="3"/>
      <c r="I190" s="3"/>
      <c r="J190" s="3"/>
    </row>
    <row r="191" spans="1:10" s="26" customFormat="1">
      <c r="A191" s="52"/>
      <c r="F191" s="3"/>
      <c r="G191" s="3"/>
      <c r="H191" s="3"/>
      <c r="I191" s="3"/>
      <c r="J191" s="3"/>
    </row>
    <row r="192" spans="1:10" s="26" customFormat="1">
      <c r="A192" s="52"/>
      <c r="F192" s="3"/>
      <c r="G192" s="3"/>
      <c r="H192" s="3"/>
      <c r="I192" s="3"/>
      <c r="J192" s="3"/>
    </row>
    <row r="193" spans="1:10" s="26" customFormat="1">
      <c r="A193" s="52"/>
      <c r="F193" s="3"/>
      <c r="G193" s="3"/>
      <c r="H193" s="3"/>
      <c r="I193" s="3"/>
      <c r="J193" s="3"/>
    </row>
    <row r="194" spans="1:10" s="26" customFormat="1">
      <c r="A194" s="52"/>
      <c r="F194" s="3"/>
      <c r="G194" s="3"/>
      <c r="H194" s="3"/>
      <c r="I194" s="3"/>
      <c r="J194" s="3"/>
    </row>
    <row r="195" spans="1:10" s="26" customFormat="1">
      <c r="A195" s="52"/>
      <c r="F195" s="3"/>
      <c r="G195" s="3"/>
      <c r="H195" s="3"/>
      <c r="I195" s="3"/>
      <c r="J195" s="3"/>
    </row>
    <row r="196" spans="1:10" s="26" customFormat="1">
      <c r="A196" s="52"/>
      <c r="F196" s="3"/>
      <c r="G196" s="3"/>
      <c r="H196" s="3"/>
      <c r="I196" s="3"/>
      <c r="J196" s="3"/>
    </row>
    <row r="197" spans="1:10" s="26" customFormat="1">
      <c r="A197" s="52"/>
      <c r="F197" s="3"/>
      <c r="G197" s="3"/>
      <c r="H197" s="3"/>
      <c r="I197" s="3"/>
      <c r="J197" s="3"/>
    </row>
    <row r="198" spans="1:10" s="26" customFormat="1">
      <c r="A198" s="52"/>
      <c r="F198" s="3"/>
      <c r="G198" s="3"/>
      <c r="H198" s="3"/>
      <c r="I198" s="3"/>
      <c r="J198" s="3"/>
    </row>
    <row r="199" spans="1:10" s="26" customFormat="1">
      <c r="A199" s="52"/>
      <c r="F199" s="3"/>
      <c r="G199" s="3"/>
      <c r="H199" s="3"/>
      <c r="I199" s="3"/>
      <c r="J199" s="3"/>
    </row>
    <row r="200" spans="1:10" s="26" customFormat="1">
      <c r="A200" s="52"/>
      <c r="F200" s="3"/>
      <c r="G200" s="3"/>
      <c r="H200" s="3"/>
      <c r="I200" s="3"/>
      <c r="J200" s="3"/>
    </row>
    <row r="201" spans="1:10" s="26" customFormat="1">
      <c r="A201" s="52"/>
      <c r="F201" s="3"/>
      <c r="G201" s="3"/>
      <c r="H201" s="3"/>
      <c r="I201" s="3"/>
      <c r="J201" s="3"/>
    </row>
    <row r="202" spans="1:10" s="26" customFormat="1">
      <c r="A202" s="52"/>
      <c r="F202" s="3"/>
      <c r="G202" s="3"/>
      <c r="H202" s="3"/>
      <c r="I202" s="3"/>
      <c r="J202" s="3"/>
    </row>
    <row r="203" spans="1:10" s="26" customFormat="1">
      <c r="A203" s="52"/>
      <c r="F203" s="3"/>
      <c r="G203" s="3"/>
      <c r="H203" s="3"/>
      <c r="I203" s="3"/>
      <c r="J203" s="3"/>
    </row>
    <row r="204" spans="1:10" s="26" customFormat="1">
      <c r="A204" s="52"/>
      <c r="F204" s="3"/>
      <c r="G204" s="3"/>
      <c r="H204" s="3"/>
      <c r="I204" s="3"/>
      <c r="J204" s="3"/>
    </row>
    <row r="205" spans="1:10" s="26" customFormat="1">
      <c r="A205" s="52"/>
      <c r="F205" s="3"/>
      <c r="G205" s="3"/>
      <c r="H205" s="3"/>
      <c r="I205" s="3"/>
      <c r="J205" s="3"/>
    </row>
    <row r="206" spans="1:10" s="26" customFormat="1">
      <c r="A206" s="52"/>
      <c r="F206" s="3"/>
      <c r="G206" s="3"/>
      <c r="H206" s="3"/>
      <c r="I206" s="3"/>
      <c r="J206" s="3"/>
    </row>
    <row r="207" spans="1:10" s="26" customFormat="1">
      <c r="A207" s="52"/>
      <c r="F207" s="3"/>
      <c r="G207" s="3"/>
      <c r="H207" s="3"/>
      <c r="I207" s="3"/>
      <c r="J207" s="3"/>
    </row>
    <row r="208" spans="1:10" s="26" customFormat="1">
      <c r="A208" s="52"/>
      <c r="F208" s="3"/>
      <c r="G208" s="3"/>
      <c r="H208" s="3"/>
      <c r="I208" s="3"/>
      <c r="J208" s="3"/>
    </row>
    <row r="209" spans="1:10" s="26" customFormat="1">
      <c r="A209" s="52"/>
      <c r="F209" s="3"/>
      <c r="G209" s="3"/>
      <c r="H209" s="3"/>
      <c r="I209" s="3"/>
      <c r="J209" s="3"/>
    </row>
    <row r="210" spans="1:10" s="26" customFormat="1">
      <c r="A210" s="52"/>
      <c r="F210" s="3"/>
      <c r="G210" s="3"/>
      <c r="H210" s="3"/>
      <c r="I210" s="3"/>
      <c r="J210" s="3"/>
    </row>
    <row r="211" spans="1:10" s="26" customFormat="1">
      <c r="A211" s="52"/>
      <c r="F211" s="3"/>
      <c r="G211" s="3"/>
      <c r="H211" s="3"/>
      <c r="I211" s="3"/>
      <c r="J211" s="3"/>
    </row>
    <row r="212" spans="1:10" s="26" customFormat="1">
      <c r="A212" s="52"/>
      <c r="F212" s="3"/>
      <c r="G212" s="3"/>
      <c r="H212" s="3"/>
      <c r="I212" s="3"/>
      <c r="J212" s="3"/>
    </row>
    <row r="213" spans="1:10" s="26" customFormat="1">
      <c r="A213" s="52"/>
      <c r="F213" s="3"/>
      <c r="G213" s="3"/>
      <c r="H213" s="3"/>
      <c r="I213" s="3"/>
      <c r="J213" s="3"/>
    </row>
    <row r="214" spans="1:10" s="26" customFormat="1">
      <c r="A214" s="52"/>
      <c r="F214" s="3"/>
      <c r="G214" s="3"/>
      <c r="H214" s="3"/>
      <c r="I214" s="3"/>
      <c r="J214" s="3"/>
    </row>
    <row r="215" spans="1:10" s="26" customFormat="1">
      <c r="A215" s="52"/>
      <c r="F215" s="3"/>
      <c r="G215" s="3"/>
      <c r="H215" s="3"/>
      <c r="I215" s="3"/>
      <c r="J215" s="3"/>
    </row>
    <row r="216" spans="1:10" s="26" customFormat="1">
      <c r="A216" s="52"/>
      <c r="F216" s="3"/>
      <c r="G216" s="3"/>
      <c r="H216" s="3"/>
      <c r="I216" s="3"/>
      <c r="J216" s="3"/>
    </row>
    <row r="217" spans="1:10" s="26" customFormat="1">
      <c r="A217" s="52"/>
      <c r="F217" s="3"/>
      <c r="G217" s="3"/>
      <c r="H217" s="3"/>
      <c r="I217" s="3"/>
      <c r="J217" s="3"/>
    </row>
    <row r="218" spans="1:10" s="26" customFormat="1">
      <c r="A218" s="52"/>
      <c r="F218" s="3"/>
      <c r="G218" s="3"/>
      <c r="H218" s="3"/>
      <c r="I218" s="3"/>
      <c r="J218" s="3"/>
    </row>
    <row r="219" spans="1:10" s="26" customFormat="1">
      <c r="A219" s="52"/>
      <c r="F219" s="3"/>
      <c r="G219" s="3"/>
      <c r="H219" s="3"/>
      <c r="I219" s="3"/>
      <c r="J219" s="3"/>
    </row>
    <row r="220" spans="1:10" s="26" customFormat="1">
      <c r="A220" s="52"/>
      <c r="F220" s="3"/>
      <c r="G220" s="3"/>
      <c r="H220" s="3"/>
      <c r="I220" s="3"/>
      <c r="J220" s="3"/>
    </row>
    <row r="221" spans="1:10" s="26" customFormat="1">
      <c r="A221" s="52"/>
      <c r="F221" s="3"/>
      <c r="G221" s="3"/>
      <c r="H221" s="3"/>
      <c r="I221" s="3"/>
      <c r="J221" s="3"/>
    </row>
    <row r="222" spans="1:10" s="26" customFormat="1">
      <c r="A222" s="52"/>
      <c r="F222" s="3"/>
      <c r="G222" s="3"/>
      <c r="H222" s="3"/>
      <c r="I222" s="3"/>
      <c r="J222" s="3"/>
    </row>
    <row r="223" spans="1:10" s="26" customFormat="1">
      <c r="A223" s="52"/>
      <c r="F223" s="3"/>
      <c r="G223" s="3"/>
      <c r="H223" s="3"/>
      <c r="I223" s="3"/>
      <c r="J223" s="3"/>
    </row>
    <row r="224" spans="1:10" s="26" customFormat="1">
      <c r="A224" s="52"/>
      <c r="F224" s="3"/>
      <c r="G224" s="3"/>
      <c r="H224" s="3"/>
      <c r="I224" s="3"/>
      <c r="J224" s="3"/>
    </row>
    <row r="225" spans="1:10" s="26" customFormat="1">
      <c r="A225" s="52"/>
      <c r="F225" s="3"/>
      <c r="G225" s="3"/>
      <c r="H225" s="3"/>
      <c r="I225" s="3"/>
      <c r="J225" s="3"/>
    </row>
    <row r="226" spans="1:10" s="26" customFormat="1">
      <c r="A226" s="52"/>
      <c r="F226" s="3"/>
      <c r="G226" s="3"/>
      <c r="H226" s="3"/>
      <c r="I226" s="3"/>
      <c r="J226" s="3"/>
    </row>
    <row r="227" spans="1:10" s="26" customFormat="1">
      <c r="A227" s="52"/>
      <c r="F227" s="3"/>
      <c r="G227" s="3"/>
      <c r="H227" s="3"/>
      <c r="I227" s="3"/>
      <c r="J227" s="3"/>
    </row>
    <row r="228" spans="1:10" s="26" customFormat="1">
      <c r="A228" s="52"/>
      <c r="F228" s="3"/>
      <c r="G228" s="3"/>
      <c r="H228" s="3"/>
      <c r="I228" s="3"/>
      <c r="J228" s="3"/>
    </row>
    <row r="229" spans="1:10" s="26" customFormat="1">
      <c r="A229" s="52"/>
      <c r="F229" s="3"/>
      <c r="G229" s="3"/>
      <c r="H229" s="3"/>
      <c r="I229" s="3"/>
      <c r="J229" s="3"/>
    </row>
    <row r="230" spans="1:10" s="26" customFormat="1">
      <c r="A230" s="52"/>
      <c r="F230" s="3"/>
      <c r="G230" s="3"/>
      <c r="H230" s="3"/>
      <c r="I230" s="3"/>
      <c r="J230" s="3"/>
    </row>
    <row r="231" spans="1:10" s="26" customFormat="1">
      <c r="A231" s="52"/>
      <c r="F231" s="3"/>
      <c r="G231" s="3"/>
      <c r="H231" s="3"/>
      <c r="I231" s="3"/>
      <c r="J231" s="3"/>
    </row>
    <row r="232" spans="1:10" s="26" customFormat="1">
      <c r="A232" s="52"/>
      <c r="F232" s="3"/>
      <c r="G232" s="3"/>
      <c r="H232" s="3"/>
      <c r="I232" s="3"/>
      <c r="J232" s="3"/>
    </row>
    <row r="233" spans="1:10" s="26" customFormat="1">
      <c r="A233" s="52"/>
      <c r="F233" s="3"/>
      <c r="G233" s="3"/>
      <c r="H233" s="3"/>
      <c r="I233" s="3"/>
      <c r="J233" s="3"/>
    </row>
    <row r="234" spans="1:10" s="26" customFormat="1">
      <c r="A234" s="52"/>
      <c r="F234" s="3"/>
      <c r="G234" s="3"/>
      <c r="H234" s="3"/>
      <c r="I234" s="3"/>
      <c r="J234" s="3"/>
    </row>
    <row r="235" spans="1:10" s="26" customFormat="1">
      <c r="A235" s="52"/>
      <c r="F235" s="3"/>
      <c r="G235" s="3"/>
      <c r="H235" s="3"/>
      <c r="I235" s="3"/>
      <c r="J235" s="3"/>
    </row>
    <row r="236" spans="1:10" s="26" customFormat="1">
      <c r="A236" s="52"/>
      <c r="F236" s="3"/>
      <c r="G236" s="3"/>
      <c r="H236" s="3"/>
      <c r="I236" s="3"/>
      <c r="J236" s="3"/>
    </row>
    <row r="237" spans="1:10" s="26" customFormat="1">
      <c r="A237" s="52"/>
      <c r="F237" s="3"/>
      <c r="G237" s="3"/>
      <c r="H237" s="3"/>
      <c r="I237" s="3"/>
      <c r="J237" s="3"/>
    </row>
    <row r="238" spans="1:10" s="26" customFormat="1">
      <c r="A238" s="52"/>
      <c r="F238" s="3"/>
      <c r="G238" s="3"/>
      <c r="H238" s="3"/>
      <c r="I238" s="3"/>
      <c r="J238" s="3"/>
    </row>
    <row r="239" spans="1:10" s="26" customFormat="1">
      <c r="A239" s="52"/>
      <c r="F239" s="3"/>
      <c r="G239" s="3"/>
      <c r="H239" s="3"/>
      <c r="I239" s="3"/>
      <c r="J239" s="3"/>
    </row>
    <row r="240" spans="1:10" s="26" customFormat="1">
      <c r="A240" s="52"/>
      <c r="F240" s="3"/>
      <c r="G240" s="3"/>
      <c r="H240" s="3"/>
      <c r="I240" s="3"/>
      <c r="J240" s="3"/>
    </row>
    <row r="241" spans="1:10" s="26" customFormat="1">
      <c r="A241" s="52"/>
      <c r="F241" s="3"/>
      <c r="G241" s="3"/>
      <c r="H241" s="3"/>
      <c r="I241" s="3"/>
      <c r="J241" s="3"/>
    </row>
    <row r="242" spans="1:10" s="26" customFormat="1">
      <c r="A242" s="52"/>
      <c r="F242" s="3"/>
      <c r="G242" s="3"/>
      <c r="H242" s="3"/>
      <c r="I242" s="3"/>
      <c r="J242" s="3"/>
    </row>
    <row r="243" spans="1:10" s="26" customFormat="1">
      <c r="A243" s="52"/>
      <c r="F243" s="3"/>
      <c r="G243" s="3"/>
      <c r="H243" s="3"/>
      <c r="I243" s="3"/>
      <c r="J243" s="3"/>
    </row>
    <row r="244" spans="1:10" s="26" customFormat="1">
      <c r="A244" s="52"/>
      <c r="F244" s="3"/>
      <c r="G244" s="3"/>
      <c r="H244" s="3"/>
      <c r="I244" s="3"/>
      <c r="J244" s="3"/>
    </row>
    <row r="245" spans="1:10" s="26" customFormat="1">
      <c r="A245" s="52"/>
      <c r="F245" s="3"/>
      <c r="G245" s="3"/>
      <c r="H245" s="3"/>
      <c r="I245" s="3"/>
      <c r="J245" s="3"/>
    </row>
    <row r="246" spans="1:10" s="26" customFormat="1">
      <c r="A246" s="52"/>
      <c r="F246" s="3"/>
      <c r="G246" s="3"/>
      <c r="H246" s="3"/>
      <c r="I246" s="3"/>
      <c r="J246" s="3"/>
    </row>
  </sheetData>
  <mergeCells count="21">
    <mergeCell ref="C97:F97"/>
    <mergeCell ref="G97:H97"/>
    <mergeCell ref="A47:J47"/>
    <mergeCell ref="A5:A6"/>
    <mergeCell ref="B5:B6"/>
    <mergeCell ref="A77:J77"/>
    <mergeCell ref="C96:F96"/>
    <mergeCell ref="G96:H96"/>
    <mergeCell ref="G5:J5"/>
    <mergeCell ref="A86:J86"/>
    <mergeCell ref="A63:J63"/>
    <mergeCell ref="A33:J33"/>
    <mergeCell ref="E5:E6"/>
    <mergeCell ref="D5:D6"/>
    <mergeCell ref="F5:F6"/>
    <mergeCell ref="A57:J57"/>
    <mergeCell ref="A8:J8"/>
    <mergeCell ref="A1:J1"/>
    <mergeCell ref="A55:J55"/>
    <mergeCell ref="C5:C6"/>
    <mergeCell ref="A3:J3"/>
  </mergeCells>
  <phoneticPr fontId="3" type="noConversion"/>
  <pageMargins left="0.98425196850393704" right="0.39370078740157483" top="0.78740157480314965" bottom="0" header="0.39370078740157483" footer="0.19685039370078741"/>
  <pageSetup paperSize="9" scale="59" orientation="landscape" r:id="rId1"/>
  <headerFooter alignWithMargins="0">
    <oddHeader>&amp;C&amp;"Times New Roman,обычный"&amp;14
&amp;P&amp;R&amp;"Times New Roman,обычный"&amp;14 
Продовження додатка 1</oddHeader>
  </headerFooter>
  <rowBreaks count="2" manualBreakCount="2">
    <brk id="3" max="16383" man="1"/>
    <brk id="37" max="16383" man="1"/>
  </rowBreaks>
  <ignoredErrors>
    <ignoredError sqref="B78:B85 B87:B95" numberStoredAsText="1"/>
    <ignoredError sqref="F61 F62 C92:F95 C58 I18:J18 D17:F17 C61:C6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K324"/>
  <sheetViews>
    <sheetView zoomScale="75" zoomScaleNormal="75" workbookViewId="0">
      <selection activeCell="A101" sqref="A101:XFD101"/>
    </sheetView>
  </sheetViews>
  <sheetFormatPr defaultColWidth="9.140625" defaultRowHeight="18.75"/>
  <cols>
    <col min="1" max="1" width="86.7109375" style="3" customWidth="1"/>
    <col min="2" max="2" width="14.85546875" style="26" customWidth="1"/>
    <col min="3" max="5" width="16.28515625" style="26" customWidth="1"/>
    <col min="6" max="10" width="16.28515625" style="3" customWidth="1"/>
    <col min="11" max="11" width="69.28515625" style="3" customWidth="1"/>
    <col min="12" max="16384" width="9.140625" style="3"/>
  </cols>
  <sheetData>
    <row r="1" spans="1:11">
      <c r="A1" s="185" t="s">
        <v>186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>
      <c r="A2" s="45"/>
      <c r="B2" s="55"/>
      <c r="C2" s="45"/>
      <c r="D2" s="45"/>
      <c r="E2" s="55"/>
      <c r="F2" s="45"/>
      <c r="G2" s="45"/>
      <c r="H2" s="45"/>
      <c r="I2" s="45"/>
      <c r="J2" s="45"/>
    </row>
    <row r="3" spans="1:11" ht="36" customHeight="1">
      <c r="A3" s="177" t="s">
        <v>181</v>
      </c>
      <c r="B3" s="178" t="s">
        <v>8</v>
      </c>
      <c r="C3" s="178" t="s">
        <v>20</v>
      </c>
      <c r="D3" s="178" t="s">
        <v>24</v>
      </c>
      <c r="E3" s="186" t="s">
        <v>126</v>
      </c>
      <c r="F3" s="178" t="s">
        <v>10</v>
      </c>
      <c r="G3" s="178" t="s">
        <v>139</v>
      </c>
      <c r="H3" s="178"/>
      <c r="I3" s="178"/>
      <c r="J3" s="178"/>
      <c r="K3" s="178" t="s">
        <v>169</v>
      </c>
    </row>
    <row r="4" spans="1:11" ht="61.5" customHeight="1">
      <c r="A4" s="177"/>
      <c r="B4" s="178"/>
      <c r="C4" s="178"/>
      <c r="D4" s="178"/>
      <c r="E4" s="186"/>
      <c r="F4" s="178"/>
      <c r="G4" s="15" t="s">
        <v>140</v>
      </c>
      <c r="H4" s="15" t="s">
        <v>141</v>
      </c>
      <c r="I4" s="15" t="s">
        <v>142</v>
      </c>
      <c r="J4" s="15" t="s">
        <v>60</v>
      </c>
      <c r="K4" s="178"/>
    </row>
    <row r="5" spans="1:11" ht="18" customHeight="1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</row>
    <row r="6" spans="1:11" s="6" customFormat="1" ht="20.100000000000001" customHeight="1">
      <c r="A6" s="184" t="s">
        <v>185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</row>
    <row r="7" spans="1:11" s="6" customFormat="1">
      <c r="A7" s="9" t="s">
        <v>150</v>
      </c>
      <c r="B7" s="10">
        <v>1000</v>
      </c>
      <c r="C7" s="99">
        <v>25982</v>
      </c>
      <c r="D7" s="99">
        <v>36500</v>
      </c>
      <c r="E7" s="99">
        <v>36500</v>
      </c>
      <c r="F7" s="104">
        <f>SUM(G7:J7)</f>
        <v>45600</v>
      </c>
      <c r="G7" s="99">
        <v>10600</v>
      </c>
      <c r="H7" s="99">
        <v>11000</v>
      </c>
      <c r="I7" s="99">
        <v>12000</v>
      </c>
      <c r="J7" s="99">
        <v>12000</v>
      </c>
      <c r="K7" s="94"/>
    </row>
    <row r="8" spans="1:11" ht="18.75" customHeight="1">
      <c r="A8" s="9" t="s">
        <v>131</v>
      </c>
      <c r="B8" s="10">
        <v>1010</v>
      </c>
      <c r="C8" s="104">
        <f>SUM(C9:C16)</f>
        <v>-23964</v>
      </c>
      <c r="D8" s="104">
        <f>SUM(D9:D16)</f>
        <v>-34760</v>
      </c>
      <c r="E8" s="104">
        <f>SUM(E9:E16)</f>
        <v>-34760</v>
      </c>
      <c r="F8" s="104">
        <f>SUM(G8:J8)</f>
        <v>-43798</v>
      </c>
      <c r="G8" s="104">
        <f>SUM(G9:G16)</f>
        <v>-10062</v>
      </c>
      <c r="H8" s="104">
        <f>SUM(H9:H16)</f>
        <v>-10372</v>
      </c>
      <c r="I8" s="104">
        <f>SUM(I9:I16)</f>
        <v>-11682</v>
      </c>
      <c r="J8" s="104">
        <f>SUM(J9:J16)</f>
        <v>-11682</v>
      </c>
      <c r="K8" s="91"/>
    </row>
    <row r="9" spans="1:11" s="2" customFormat="1" ht="20.100000000000001" customHeight="1">
      <c r="A9" s="9" t="s">
        <v>364</v>
      </c>
      <c r="B9" s="8">
        <v>1011</v>
      </c>
      <c r="C9" s="99">
        <v>-1588</v>
      </c>
      <c r="D9" s="99">
        <v>-1200</v>
      </c>
      <c r="E9" s="99">
        <v>-1200</v>
      </c>
      <c r="F9" s="104">
        <f>SUM(G9:J9)</f>
        <v>-1700</v>
      </c>
      <c r="G9" s="99">
        <v>-200</v>
      </c>
      <c r="H9" s="99">
        <v>-500</v>
      </c>
      <c r="I9" s="99">
        <v>-500</v>
      </c>
      <c r="J9" s="99">
        <v>-500</v>
      </c>
      <c r="K9" s="91"/>
    </row>
    <row r="10" spans="1:11" s="2" customFormat="1" ht="20.100000000000001" customHeight="1">
      <c r="A10" s="9" t="s">
        <v>365</v>
      </c>
      <c r="B10" s="8">
        <v>1012</v>
      </c>
      <c r="C10" s="99">
        <v>-194</v>
      </c>
      <c r="D10" s="99">
        <v>-520</v>
      </c>
      <c r="E10" s="99">
        <v>-520</v>
      </c>
      <c r="F10" s="104">
        <f t="shared" ref="F10:F16" si="0">SUM(G10:J10)</f>
        <v>-1200</v>
      </c>
      <c r="G10" s="99">
        <v>-300</v>
      </c>
      <c r="H10" s="99">
        <v>-300</v>
      </c>
      <c r="I10" s="99">
        <v>-300</v>
      </c>
      <c r="J10" s="99">
        <v>-300</v>
      </c>
      <c r="K10" s="91"/>
    </row>
    <row r="11" spans="1:11" s="2" customFormat="1" ht="20.100000000000001" customHeight="1">
      <c r="A11" s="9" t="s">
        <v>366</v>
      </c>
      <c r="B11" s="8">
        <v>1013</v>
      </c>
      <c r="C11" s="99">
        <v>-4170</v>
      </c>
      <c r="D11" s="99">
        <v>-2000</v>
      </c>
      <c r="E11" s="99">
        <v>-2000</v>
      </c>
      <c r="F11" s="104">
        <f t="shared" si="0"/>
        <v>-3100</v>
      </c>
      <c r="G11" s="99">
        <v>-700</v>
      </c>
      <c r="H11" s="99">
        <v>-800</v>
      </c>
      <c r="I11" s="99">
        <v>-800</v>
      </c>
      <c r="J11" s="99">
        <v>-800</v>
      </c>
      <c r="K11" s="91"/>
    </row>
    <row r="12" spans="1:11" s="2" customFormat="1" ht="20.100000000000001" customHeight="1">
      <c r="A12" s="9" t="s">
        <v>5</v>
      </c>
      <c r="B12" s="8">
        <v>1014</v>
      </c>
      <c r="C12" s="99">
        <v>-13838</v>
      </c>
      <c r="D12" s="99">
        <v>-24000</v>
      </c>
      <c r="E12" s="99">
        <v>-24000</v>
      </c>
      <c r="F12" s="104">
        <f>SUM(G12:J12)</f>
        <v>-30000</v>
      </c>
      <c r="G12" s="99">
        <v>-7000</v>
      </c>
      <c r="H12" s="99">
        <v>-7000</v>
      </c>
      <c r="I12" s="99">
        <v>-8000</v>
      </c>
      <c r="J12" s="99">
        <v>-8000</v>
      </c>
      <c r="K12" s="91"/>
    </row>
    <row r="13" spans="1:11" s="2" customFormat="1" ht="20.100000000000001" customHeight="1">
      <c r="A13" s="9" t="s">
        <v>6</v>
      </c>
      <c r="B13" s="8">
        <v>1015</v>
      </c>
      <c r="C13" s="99">
        <v>-2975</v>
      </c>
      <c r="D13" s="99">
        <v>-5280</v>
      </c>
      <c r="E13" s="99">
        <v>-5280</v>
      </c>
      <c r="F13" s="104">
        <f t="shared" si="0"/>
        <v>-6510</v>
      </c>
      <c r="G13" s="99">
        <v>-1540</v>
      </c>
      <c r="H13" s="99">
        <v>-1450</v>
      </c>
      <c r="I13" s="99">
        <v>-1760</v>
      </c>
      <c r="J13" s="99">
        <v>-1760</v>
      </c>
      <c r="K13" s="91"/>
    </row>
    <row r="14" spans="1:11" s="2" customFormat="1" ht="39" customHeight="1">
      <c r="A14" s="9" t="s">
        <v>367</v>
      </c>
      <c r="B14" s="8">
        <v>1016</v>
      </c>
      <c r="C14" s="99">
        <v>-103</v>
      </c>
      <c r="D14" s="99">
        <v>-640</v>
      </c>
      <c r="E14" s="99">
        <v>-640</v>
      </c>
      <c r="F14" s="104">
        <f t="shared" si="0"/>
        <v>-200</v>
      </c>
      <c r="G14" s="99">
        <v>-50</v>
      </c>
      <c r="H14" s="99">
        <v>-50</v>
      </c>
      <c r="I14" s="99">
        <v>-50</v>
      </c>
      <c r="J14" s="99">
        <v>-50</v>
      </c>
      <c r="K14" s="91"/>
    </row>
    <row r="15" spans="1:11" s="2" customFormat="1" ht="20.100000000000001" customHeight="1">
      <c r="A15" s="9" t="s">
        <v>368</v>
      </c>
      <c r="B15" s="8">
        <v>1017</v>
      </c>
      <c r="C15" s="99">
        <v>-1096</v>
      </c>
      <c r="D15" s="99">
        <v>-640</v>
      </c>
      <c r="E15" s="99">
        <v>-640</v>
      </c>
      <c r="F15" s="104">
        <f t="shared" si="0"/>
        <v>-1048</v>
      </c>
      <c r="G15" s="99">
        <v>-262</v>
      </c>
      <c r="H15" s="99">
        <v>-262</v>
      </c>
      <c r="I15" s="99">
        <v>-262</v>
      </c>
      <c r="J15" s="99">
        <v>-262</v>
      </c>
      <c r="K15" s="91"/>
    </row>
    <row r="16" spans="1:11" s="2" customFormat="1" ht="20.100000000000001" customHeight="1">
      <c r="A16" s="9" t="s">
        <v>369</v>
      </c>
      <c r="B16" s="8">
        <v>1018</v>
      </c>
      <c r="C16" s="99" t="s">
        <v>401</v>
      </c>
      <c r="D16" s="99">
        <v>-480</v>
      </c>
      <c r="E16" s="99">
        <v>-480</v>
      </c>
      <c r="F16" s="104">
        <f t="shared" si="0"/>
        <v>-40</v>
      </c>
      <c r="G16" s="99">
        <v>-10</v>
      </c>
      <c r="H16" s="99">
        <v>-10</v>
      </c>
      <c r="I16" s="99">
        <v>-10</v>
      </c>
      <c r="J16" s="99">
        <v>-10</v>
      </c>
      <c r="K16" s="91"/>
    </row>
    <row r="17" spans="1:11" s="6" customFormat="1" ht="20.100000000000001" customHeight="1">
      <c r="A17" s="11" t="s">
        <v>13</v>
      </c>
      <c r="B17" s="12">
        <v>1020</v>
      </c>
      <c r="C17" s="132">
        <f>SUM(C7,C8)</f>
        <v>2018</v>
      </c>
      <c r="D17" s="132">
        <f t="shared" ref="D17:J17" si="1">SUM(D7,D8)</f>
        <v>1740</v>
      </c>
      <c r="E17" s="132">
        <f t="shared" si="1"/>
        <v>1740</v>
      </c>
      <c r="F17" s="132">
        <f>SUM(F7,F8)</f>
        <v>1802</v>
      </c>
      <c r="G17" s="132">
        <f t="shared" si="1"/>
        <v>538</v>
      </c>
      <c r="H17" s="132">
        <f t="shared" si="1"/>
        <v>628</v>
      </c>
      <c r="I17" s="132">
        <f t="shared" si="1"/>
        <v>318</v>
      </c>
      <c r="J17" s="132">
        <f t="shared" si="1"/>
        <v>318</v>
      </c>
      <c r="K17" s="94"/>
    </row>
    <row r="18" spans="1:11" ht="20.100000000000001" customHeight="1">
      <c r="A18" s="9" t="s">
        <v>165</v>
      </c>
      <c r="B18" s="10">
        <v>1030</v>
      </c>
      <c r="C18" s="104">
        <f>SUM(C19:C38,C40)</f>
        <v>-1784</v>
      </c>
      <c r="D18" s="104">
        <f>SUM(D19:D38,D40)</f>
        <v>-1184</v>
      </c>
      <c r="E18" s="104">
        <f>SUM(E19:E38,E40)</f>
        <v>-1184</v>
      </c>
      <c r="F18" s="104">
        <f t="shared" ref="F18:F73" si="2">SUM(G18:J18)</f>
        <v>-660</v>
      </c>
      <c r="G18" s="104">
        <f>SUM(G19:G38,G40)</f>
        <v>-166</v>
      </c>
      <c r="H18" s="104">
        <f>SUM(H19:H38,H40)</f>
        <v>-166</v>
      </c>
      <c r="I18" s="104">
        <f>SUM(I19:I38,I40)</f>
        <v>-164</v>
      </c>
      <c r="J18" s="104">
        <f>SUM(J19:J38,J40)</f>
        <v>-164</v>
      </c>
      <c r="K18" s="91"/>
    </row>
    <row r="19" spans="1:11" ht="20.100000000000001" customHeight="1">
      <c r="A19" s="9" t="s">
        <v>95</v>
      </c>
      <c r="B19" s="10">
        <v>1031</v>
      </c>
      <c r="C19" s="99">
        <v>-33</v>
      </c>
      <c r="D19" s="99">
        <v>-72</v>
      </c>
      <c r="E19" s="99">
        <v>-72</v>
      </c>
      <c r="F19" s="104">
        <f t="shared" si="2"/>
        <v>-84</v>
      </c>
      <c r="G19" s="99">
        <v>-20</v>
      </c>
      <c r="H19" s="99">
        <v>-20</v>
      </c>
      <c r="I19" s="99">
        <v>-22</v>
      </c>
      <c r="J19" s="99">
        <v>-22</v>
      </c>
      <c r="K19" s="91"/>
    </row>
    <row r="20" spans="1:11" ht="20.100000000000001" customHeight="1">
      <c r="A20" s="9" t="s">
        <v>152</v>
      </c>
      <c r="B20" s="10">
        <v>1032</v>
      </c>
      <c r="C20" s="99"/>
      <c r="D20" s="99" t="s">
        <v>224</v>
      </c>
      <c r="E20" s="99" t="s">
        <v>224</v>
      </c>
      <c r="F20" s="104">
        <f t="shared" si="2"/>
        <v>0</v>
      </c>
      <c r="G20" s="99"/>
      <c r="H20" s="99"/>
      <c r="I20" s="99"/>
      <c r="J20" s="99"/>
      <c r="K20" s="91"/>
    </row>
    <row r="21" spans="1:11" ht="20.100000000000001" customHeight="1">
      <c r="A21" s="9" t="s">
        <v>49</v>
      </c>
      <c r="B21" s="10">
        <v>1033</v>
      </c>
      <c r="C21" s="99">
        <v>0</v>
      </c>
      <c r="D21" s="99" t="s">
        <v>224</v>
      </c>
      <c r="E21" s="99" t="s">
        <v>224</v>
      </c>
      <c r="F21" s="104">
        <f t="shared" si="2"/>
        <v>0</v>
      </c>
      <c r="G21" s="99"/>
      <c r="H21" s="99"/>
      <c r="I21" s="99"/>
      <c r="J21" s="99"/>
      <c r="K21" s="91"/>
    </row>
    <row r="22" spans="1:11" ht="20.100000000000001" customHeight="1">
      <c r="A22" s="9" t="s">
        <v>11</v>
      </c>
      <c r="B22" s="10">
        <v>1034</v>
      </c>
      <c r="C22" s="99"/>
      <c r="D22" s="99">
        <v>-48</v>
      </c>
      <c r="E22" s="99">
        <v>-48</v>
      </c>
      <c r="F22" s="104">
        <f t="shared" si="2"/>
        <v>-20</v>
      </c>
      <c r="G22" s="99">
        <v>-5</v>
      </c>
      <c r="H22" s="99">
        <v>-5</v>
      </c>
      <c r="I22" s="99">
        <v>-5</v>
      </c>
      <c r="J22" s="99">
        <v>-5</v>
      </c>
      <c r="K22" s="91"/>
    </row>
    <row r="23" spans="1:11" ht="20.100000000000001" customHeight="1">
      <c r="A23" s="9" t="s">
        <v>12</v>
      </c>
      <c r="B23" s="10">
        <v>1035</v>
      </c>
      <c r="C23" s="99"/>
      <c r="D23" s="99" t="s">
        <v>224</v>
      </c>
      <c r="E23" s="99" t="s">
        <v>224</v>
      </c>
      <c r="F23" s="104">
        <f t="shared" si="2"/>
        <v>0</v>
      </c>
      <c r="G23" s="99"/>
      <c r="H23" s="99"/>
      <c r="I23" s="99"/>
      <c r="J23" s="99"/>
      <c r="K23" s="91"/>
    </row>
    <row r="24" spans="1:11" s="2" customFormat="1" ht="20.100000000000001" customHeight="1">
      <c r="A24" s="9" t="s">
        <v>25</v>
      </c>
      <c r="B24" s="10">
        <v>1036</v>
      </c>
      <c r="C24" s="99">
        <v>-12</v>
      </c>
      <c r="D24" s="99">
        <v>-56</v>
      </c>
      <c r="E24" s="99">
        <v>-56</v>
      </c>
      <c r="F24" s="104">
        <f t="shared" si="2"/>
        <v>-80</v>
      </c>
      <c r="G24" s="99">
        <v>-20</v>
      </c>
      <c r="H24" s="99">
        <v>-20</v>
      </c>
      <c r="I24" s="99">
        <v>-20</v>
      </c>
      <c r="J24" s="99">
        <v>-20</v>
      </c>
      <c r="K24" s="91"/>
    </row>
    <row r="25" spans="1:11" s="2" customFormat="1" ht="20.100000000000001" customHeight="1">
      <c r="A25" s="9" t="s">
        <v>26</v>
      </c>
      <c r="B25" s="10">
        <v>1037</v>
      </c>
      <c r="C25" s="99">
        <v>-15</v>
      </c>
      <c r="D25" s="99">
        <v>-20</v>
      </c>
      <c r="E25" s="99">
        <v>-20</v>
      </c>
      <c r="F25" s="104">
        <f t="shared" si="2"/>
        <v>-40</v>
      </c>
      <c r="G25" s="99">
        <v>-10</v>
      </c>
      <c r="H25" s="99">
        <v>-10</v>
      </c>
      <c r="I25" s="99">
        <v>-10</v>
      </c>
      <c r="J25" s="99">
        <v>-10</v>
      </c>
      <c r="K25" s="91"/>
    </row>
    <row r="26" spans="1:11" s="2" customFormat="1" ht="20.100000000000001" customHeight="1">
      <c r="A26" s="9" t="s">
        <v>27</v>
      </c>
      <c r="B26" s="10">
        <v>1038</v>
      </c>
      <c r="C26" s="99">
        <v>-1198</v>
      </c>
      <c r="D26" s="99">
        <v>-240</v>
      </c>
      <c r="E26" s="99">
        <v>-240</v>
      </c>
      <c r="F26" s="104">
        <f t="shared" si="2"/>
        <v>-320</v>
      </c>
      <c r="G26" s="99">
        <v>-80</v>
      </c>
      <c r="H26" s="99">
        <v>-80</v>
      </c>
      <c r="I26" s="99">
        <v>-80</v>
      </c>
      <c r="J26" s="99">
        <v>-80</v>
      </c>
      <c r="K26" s="91"/>
    </row>
    <row r="27" spans="1:11" s="2" customFormat="1" ht="20.100000000000001" customHeight="1">
      <c r="A27" s="9" t="s">
        <v>28</v>
      </c>
      <c r="B27" s="10">
        <v>1039</v>
      </c>
      <c r="C27" s="99">
        <v>-249</v>
      </c>
      <c r="D27" s="99">
        <v>-52</v>
      </c>
      <c r="E27" s="99">
        <v>-52</v>
      </c>
      <c r="F27" s="104">
        <f t="shared" si="2"/>
        <v>-68</v>
      </c>
      <c r="G27" s="99">
        <v>-17</v>
      </c>
      <c r="H27" s="99">
        <v>-17</v>
      </c>
      <c r="I27" s="99">
        <v>-17</v>
      </c>
      <c r="J27" s="99">
        <v>-17</v>
      </c>
      <c r="K27" s="91"/>
    </row>
    <row r="28" spans="1:11" s="2" customFormat="1" ht="42" customHeight="1">
      <c r="A28" s="9" t="s">
        <v>29</v>
      </c>
      <c r="B28" s="10">
        <v>1040</v>
      </c>
      <c r="C28" s="99">
        <v>-259</v>
      </c>
      <c r="D28" s="99">
        <v>-640</v>
      </c>
      <c r="E28" s="99">
        <v>-640</v>
      </c>
      <c r="F28" s="104">
        <f t="shared" si="2"/>
        <v>0</v>
      </c>
      <c r="G28" s="99"/>
      <c r="H28" s="99"/>
      <c r="I28" s="99"/>
      <c r="J28" s="99"/>
      <c r="K28" s="91"/>
    </row>
    <row r="29" spans="1:11" s="2" customFormat="1" ht="42" customHeight="1">
      <c r="A29" s="9" t="s">
        <v>30</v>
      </c>
      <c r="B29" s="10">
        <v>1041</v>
      </c>
      <c r="C29" s="99"/>
      <c r="D29" s="99" t="s">
        <v>224</v>
      </c>
      <c r="E29" s="99" t="s">
        <v>224</v>
      </c>
      <c r="F29" s="104">
        <f t="shared" si="2"/>
        <v>0</v>
      </c>
      <c r="G29" s="99" t="s">
        <v>224</v>
      </c>
      <c r="H29" s="99" t="s">
        <v>224</v>
      </c>
      <c r="I29" s="99" t="s">
        <v>224</v>
      </c>
      <c r="J29" s="99" t="s">
        <v>224</v>
      </c>
      <c r="K29" s="91"/>
    </row>
    <row r="30" spans="1:11" s="2" customFormat="1" ht="20.100000000000001" customHeight="1">
      <c r="A30" s="9" t="s">
        <v>31</v>
      </c>
      <c r="B30" s="10">
        <v>1042</v>
      </c>
      <c r="C30" s="99"/>
      <c r="D30" s="99">
        <v>-24</v>
      </c>
      <c r="E30" s="99">
        <v>-24</v>
      </c>
      <c r="F30" s="104">
        <f t="shared" si="2"/>
        <v>-18</v>
      </c>
      <c r="G30" s="99">
        <v>-4</v>
      </c>
      <c r="H30" s="99">
        <v>-4</v>
      </c>
      <c r="I30" s="99">
        <v>-5</v>
      </c>
      <c r="J30" s="99">
        <v>-5</v>
      </c>
      <c r="K30" s="91"/>
    </row>
    <row r="31" spans="1:11" s="2" customFormat="1" ht="20.100000000000001" customHeight="1">
      <c r="A31" s="9" t="s">
        <v>32</v>
      </c>
      <c r="B31" s="10">
        <v>1043</v>
      </c>
      <c r="C31" s="99"/>
      <c r="D31" s="99" t="s">
        <v>224</v>
      </c>
      <c r="E31" s="99" t="s">
        <v>224</v>
      </c>
      <c r="F31" s="104">
        <f t="shared" si="2"/>
        <v>0</v>
      </c>
      <c r="G31" s="99"/>
      <c r="H31" s="99"/>
      <c r="I31" s="99"/>
      <c r="J31" s="99"/>
      <c r="K31" s="91"/>
    </row>
    <row r="32" spans="1:11" s="2" customFormat="1" ht="20.100000000000001" customHeight="1">
      <c r="A32" s="9" t="s">
        <v>33</v>
      </c>
      <c r="B32" s="10">
        <v>1044</v>
      </c>
      <c r="C32" s="99"/>
      <c r="D32" s="99" t="s">
        <v>224</v>
      </c>
      <c r="E32" s="99" t="s">
        <v>224</v>
      </c>
      <c r="F32" s="104">
        <f t="shared" si="2"/>
        <v>0</v>
      </c>
      <c r="G32" s="99"/>
      <c r="H32" s="99"/>
      <c r="I32" s="99"/>
      <c r="J32" s="99"/>
      <c r="K32" s="91"/>
    </row>
    <row r="33" spans="1:11" s="2" customFormat="1" ht="20.100000000000001" customHeight="1">
      <c r="A33" s="9" t="s">
        <v>51</v>
      </c>
      <c r="B33" s="10">
        <v>1045</v>
      </c>
      <c r="C33" s="99">
        <v>-18</v>
      </c>
      <c r="D33" s="99">
        <v>-32</v>
      </c>
      <c r="E33" s="99">
        <v>-32</v>
      </c>
      <c r="F33" s="104">
        <f t="shared" si="2"/>
        <v>-30</v>
      </c>
      <c r="G33" s="99">
        <v>-10</v>
      </c>
      <c r="H33" s="99">
        <v>-10</v>
      </c>
      <c r="I33" s="99">
        <v>-5</v>
      </c>
      <c r="J33" s="99">
        <v>-5</v>
      </c>
      <c r="K33" s="91"/>
    </row>
    <row r="34" spans="1:11" s="2" customFormat="1" ht="20.100000000000001" customHeight="1">
      <c r="A34" s="9" t="s">
        <v>34</v>
      </c>
      <c r="B34" s="10">
        <v>1046</v>
      </c>
      <c r="C34" s="99">
        <v>0</v>
      </c>
      <c r="D34" s="99" t="s">
        <v>224</v>
      </c>
      <c r="E34" s="99" t="s">
        <v>224</v>
      </c>
      <c r="F34" s="104">
        <f t="shared" si="2"/>
        <v>0</v>
      </c>
      <c r="G34" s="99" t="s">
        <v>224</v>
      </c>
      <c r="H34" s="99" t="s">
        <v>224</v>
      </c>
      <c r="I34" s="99" t="s">
        <v>224</v>
      </c>
      <c r="J34" s="99" t="s">
        <v>224</v>
      </c>
      <c r="K34" s="91"/>
    </row>
    <row r="35" spans="1:11" s="2" customFormat="1" ht="20.100000000000001" customHeight="1">
      <c r="A35" s="9" t="s">
        <v>35</v>
      </c>
      <c r="B35" s="10">
        <v>1047</v>
      </c>
      <c r="C35" s="99">
        <v>0</v>
      </c>
      <c r="D35" s="99" t="s">
        <v>224</v>
      </c>
      <c r="E35" s="99" t="s">
        <v>224</v>
      </c>
      <c r="F35" s="104">
        <f t="shared" si="2"/>
        <v>0</v>
      </c>
      <c r="G35" s="99" t="s">
        <v>224</v>
      </c>
      <c r="H35" s="99" t="s">
        <v>224</v>
      </c>
      <c r="I35" s="99" t="s">
        <v>224</v>
      </c>
      <c r="J35" s="99" t="s">
        <v>224</v>
      </c>
      <c r="K35" s="91"/>
    </row>
    <row r="36" spans="1:11" s="2" customFormat="1" ht="20.100000000000001" customHeight="1">
      <c r="A36" s="9" t="s">
        <v>36</v>
      </c>
      <c r="B36" s="10">
        <v>1048</v>
      </c>
      <c r="C36" s="99">
        <v>0</v>
      </c>
      <c r="D36" s="99" t="s">
        <v>224</v>
      </c>
      <c r="E36" s="99" t="s">
        <v>224</v>
      </c>
      <c r="F36" s="104">
        <f t="shared" si="2"/>
        <v>0</v>
      </c>
      <c r="G36" s="99" t="s">
        <v>224</v>
      </c>
      <c r="H36" s="99" t="s">
        <v>224</v>
      </c>
      <c r="I36" s="99" t="s">
        <v>224</v>
      </c>
      <c r="J36" s="99" t="s">
        <v>224</v>
      </c>
      <c r="K36" s="91"/>
    </row>
    <row r="37" spans="1:11" s="2" customFormat="1" ht="20.100000000000001" customHeight="1">
      <c r="A37" s="9" t="s">
        <v>37</v>
      </c>
      <c r="B37" s="10">
        <v>1049</v>
      </c>
      <c r="C37" s="99">
        <v>0</v>
      </c>
      <c r="D37" s="99" t="s">
        <v>224</v>
      </c>
      <c r="E37" s="99" t="s">
        <v>224</v>
      </c>
      <c r="F37" s="104">
        <f t="shared" si="2"/>
        <v>0</v>
      </c>
      <c r="G37" s="99" t="s">
        <v>224</v>
      </c>
      <c r="H37" s="99" t="s">
        <v>224</v>
      </c>
      <c r="I37" s="99" t="s">
        <v>224</v>
      </c>
      <c r="J37" s="99" t="s">
        <v>224</v>
      </c>
      <c r="K37" s="91"/>
    </row>
    <row r="38" spans="1:11" s="2" customFormat="1" ht="42.75" customHeight="1">
      <c r="A38" s="9" t="s">
        <v>69</v>
      </c>
      <c r="B38" s="10">
        <v>1050</v>
      </c>
      <c r="C38" s="99">
        <v>0</v>
      </c>
      <c r="D38" s="99" t="s">
        <v>224</v>
      </c>
      <c r="E38" s="99" t="s">
        <v>224</v>
      </c>
      <c r="F38" s="104">
        <f t="shared" si="2"/>
        <v>0</v>
      </c>
      <c r="G38" s="99" t="s">
        <v>224</v>
      </c>
      <c r="H38" s="99" t="s">
        <v>224</v>
      </c>
      <c r="I38" s="99" t="s">
        <v>224</v>
      </c>
      <c r="J38" s="99" t="s">
        <v>224</v>
      </c>
      <c r="K38" s="91"/>
    </row>
    <row r="39" spans="1:11" s="2" customFormat="1" ht="20.100000000000001" customHeight="1">
      <c r="A39" s="9" t="s">
        <v>38</v>
      </c>
      <c r="B39" s="7" t="s">
        <v>267</v>
      </c>
      <c r="C39" s="99">
        <v>0</v>
      </c>
      <c r="D39" s="99" t="s">
        <v>224</v>
      </c>
      <c r="E39" s="99" t="s">
        <v>224</v>
      </c>
      <c r="F39" s="104">
        <f t="shared" si="2"/>
        <v>0</v>
      </c>
      <c r="G39" s="99" t="s">
        <v>224</v>
      </c>
      <c r="H39" s="99" t="s">
        <v>224</v>
      </c>
      <c r="I39" s="99" t="s">
        <v>224</v>
      </c>
      <c r="J39" s="99" t="s">
        <v>224</v>
      </c>
      <c r="K39" s="91"/>
    </row>
    <row r="40" spans="1:11" s="2" customFormat="1" ht="20.100000000000001" customHeight="1">
      <c r="A40" s="9" t="s">
        <v>98</v>
      </c>
      <c r="B40" s="10">
        <v>1051</v>
      </c>
      <c r="C40" s="99">
        <v>0</v>
      </c>
      <c r="D40" s="99" t="s">
        <v>224</v>
      </c>
      <c r="E40" s="99" t="s">
        <v>224</v>
      </c>
      <c r="F40" s="104">
        <f t="shared" si="2"/>
        <v>0</v>
      </c>
      <c r="G40" s="99" t="s">
        <v>224</v>
      </c>
      <c r="H40" s="99" t="s">
        <v>224</v>
      </c>
      <c r="I40" s="99" t="s">
        <v>224</v>
      </c>
      <c r="J40" s="99" t="s">
        <v>224</v>
      </c>
      <c r="K40" s="91"/>
    </row>
    <row r="41" spans="1:11" ht="20.100000000000001" customHeight="1">
      <c r="A41" s="9" t="s">
        <v>166</v>
      </c>
      <c r="B41" s="10">
        <v>1060</v>
      </c>
      <c r="C41" s="104">
        <f>SUM(C42:C48)</f>
        <v>0</v>
      </c>
      <c r="D41" s="104">
        <f t="shared" ref="D41:J41" si="3">SUM(D42:D48)</f>
        <v>0</v>
      </c>
      <c r="E41" s="104">
        <f>SUM(E42:E48)</f>
        <v>0</v>
      </c>
      <c r="F41" s="104">
        <f t="shared" si="2"/>
        <v>0</v>
      </c>
      <c r="G41" s="104">
        <f t="shared" si="3"/>
        <v>0</v>
      </c>
      <c r="H41" s="104">
        <f t="shared" si="3"/>
        <v>0</v>
      </c>
      <c r="I41" s="104">
        <f t="shared" si="3"/>
        <v>0</v>
      </c>
      <c r="J41" s="104">
        <f t="shared" si="3"/>
        <v>0</v>
      </c>
      <c r="K41" s="91"/>
    </row>
    <row r="42" spans="1:11" s="2" customFormat="1" ht="20.100000000000001" customHeight="1">
      <c r="A42" s="9" t="s">
        <v>134</v>
      </c>
      <c r="B42" s="10">
        <v>1061</v>
      </c>
      <c r="C42" s="99">
        <v>0</v>
      </c>
      <c r="D42" s="99" t="s">
        <v>224</v>
      </c>
      <c r="E42" s="99" t="s">
        <v>224</v>
      </c>
      <c r="F42" s="104">
        <f t="shared" si="2"/>
        <v>0</v>
      </c>
      <c r="G42" s="99" t="s">
        <v>224</v>
      </c>
      <c r="H42" s="99" t="s">
        <v>224</v>
      </c>
      <c r="I42" s="99" t="s">
        <v>224</v>
      </c>
      <c r="J42" s="99" t="s">
        <v>224</v>
      </c>
      <c r="K42" s="91"/>
    </row>
    <row r="43" spans="1:11" s="2" customFormat="1" ht="20.100000000000001" customHeight="1">
      <c r="A43" s="9" t="s">
        <v>135</v>
      </c>
      <c r="B43" s="10">
        <v>1062</v>
      </c>
      <c r="C43" s="99">
        <v>0</v>
      </c>
      <c r="D43" s="99" t="s">
        <v>224</v>
      </c>
      <c r="E43" s="99" t="s">
        <v>224</v>
      </c>
      <c r="F43" s="104">
        <f t="shared" si="2"/>
        <v>0</v>
      </c>
      <c r="G43" s="99" t="s">
        <v>224</v>
      </c>
      <c r="H43" s="99" t="s">
        <v>224</v>
      </c>
      <c r="I43" s="99" t="s">
        <v>224</v>
      </c>
      <c r="J43" s="99" t="s">
        <v>224</v>
      </c>
      <c r="K43" s="91"/>
    </row>
    <row r="44" spans="1:11" s="2" customFormat="1" ht="20.100000000000001" customHeight="1">
      <c r="A44" s="9" t="s">
        <v>27</v>
      </c>
      <c r="B44" s="10">
        <v>1063</v>
      </c>
      <c r="C44" s="99">
        <v>0</v>
      </c>
      <c r="D44" s="99" t="s">
        <v>224</v>
      </c>
      <c r="E44" s="99" t="s">
        <v>224</v>
      </c>
      <c r="F44" s="104">
        <f t="shared" si="2"/>
        <v>0</v>
      </c>
      <c r="G44" s="99" t="s">
        <v>224</v>
      </c>
      <c r="H44" s="99" t="s">
        <v>224</v>
      </c>
      <c r="I44" s="99" t="s">
        <v>224</v>
      </c>
      <c r="J44" s="99" t="s">
        <v>224</v>
      </c>
      <c r="K44" s="91"/>
    </row>
    <row r="45" spans="1:11" s="2" customFormat="1" ht="20.100000000000001" customHeight="1">
      <c r="A45" s="9" t="s">
        <v>28</v>
      </c>
      <c r="B45" s="10">
        <v>1064</v>
      </c>
      <c r="C45" s="99">
        <v>0</v>
      </c>
      <c r="D45" s="99" t="s">
        <v>224</v>
      </c>
      <c r="E45" s="99" t="s">
        <v>224</v>
      </c>
      <c r="F45" s="104">
        <f t="shared" si="2"/>
        <v>0</v>
      </c>
      <c r="G45" s="99" t="s">
        <v>224</v>
      </c>
      <c r="H45" s="99" t="s">
        <v>224</v>
      </c>
      <c r="I45" s="99" t="s">
        <v>224</v>
      </c>
      <c r="J45" s="99" t="s">
        <v>224</v>
      </c>
      <c r="K45" s="91"/>
    </row>
    <row r="46" spans="1:11" s="2" customFormat="1" ht="20.100000000000001" customHeight="1">
      <c r="A46" s="9" t="s">
        <v>50</v>
      </c>
      <c r="B46" s="10">
        <v>1065</v>
      </c>
      <c r="C46" s="99">
        <v>0</v>
      </c>
      <c r="D46" s="99" t="s">
        <v>224</v>
      </c>
      <c r="E46" s="99" t="s">
        <v>224</v>
      </c>
      <c r="F46" s="104">
        <f t="shared" si="2"/>
        <v>0</v>
      </c>
      <c r="G46" s="99" t="s">
        <v>224</v>
      </c>
      <c r="H46" s="99" t="s">
        <v>224</v>
      </c>
      <c r="I46" s="99" t="s">
        <v>224</v>
      </c>
      <c r="J46" s="99" t="s">
        <v>224</v>
      </c>
      <c r="K46" s="91"/>
    </row>
    <row r="47" spans="1:11" s="2" customFormat="1" ht="20.100000000000001" customHeight="1">
      <c r="A47" s="9" t="s">
        <v>70</v>
      </c>
      <c r="B47" s="10">
        <v>1066</v>
      </c>
      <c r="C47" s="99">
        <v>0</v>
      </c>
      <c r="D47" s="99" t="s">
        <v>224</v>
      </c>
      <c r="E47" s="99" t="s">
        <v>224</v>
      </c>
      <c r="F47" s="104">
        <f t="shared" si="2"/>
        <v>0</v>
      </c>
      <c r="G47" s="99" t="s">
        <v>224</v>
      </c>
      <c r="H47" s="99" t="s">
        <v>224</v>
      </c>
      <c r="I47" s="99" t="s">
        <v>224</v>
      </c>
      <c r="J47" s="99" t="s">
        <v>224</v>
      </c>
      <c r="K47" s="91"/>
    </row>
    <row r="48" spans="1:11" s="2" customFormat="1" ht="20.100000000000001" customHeight="1">
      <c r="A48" s="9" t="s">
        <v>107</v>
      </c>
      <c r="B48" s="10">
        <v>1067</v>
      </c>
      <c r="C48" s="99">
        <v>0</v>
      </c>
      <c r="D48" s="99" t="s">
        <v>224</v>
      </c>
      <c r="E48" s="99" t="s">
        <v>224</v>
      </c>
      <c r="F48" s="104">
        <f>SUM(G48:J48)</f>
        <v>0</v>
      </c>
      <c r="G48" s="99" t="s">
        <v>224</v>
      </c>
      <c r="H48" s="99" t="s">
        <v>224</v>
      </c>
      <c r="I48" s="99" t="s">
        <v>224</v>
      </c>
      <c r="J48" s="99" t="s">
        <v>224</v>
      </c>
      <c r="K48" s="91"/>
    </row>
    <row r="49" spans="1:11" s="2" customFormat="1" ht="20.100000000000001" customHeight="1">
      <c r="A49" s="9" t="s">
        <v>268</v>
      </c>
      <c r="B49" s="10">
        <v>1070</v>
      </c>
      <c r="C49" s="104">
        <f>SUM(C50:C52)</f>
        <v>0</v>
      </c>
      <c r="D49" s="104">
        <f t="shared" ref="D49:J49" si="4">SUM(D50:D52)</f>
        <v>0</v>
      </c>
      <c r="E49" s="104">
        <f>SUM(E50:E52)</f>
        <v>0</v>
      </c>
      <c r="F49" s="104">
        <f t="shared" si="2"/>
        <v>0</v>
      </c>
      <c r="G49" s="104">
        <f t="shared" si="4"/>
        <v>0</v>
      </c>
      <c r="H49" s="104">
        <f t="shared" si="4"/>
        <v>0</v>
      </c>
      <c r="I49" s="104">
        <f t="shared" si="4"/>
        <v>0</v>
      </c>
      <c r="J49" s="104">
        <f t="shared" si="4"/>
        <v>0</v>
      </c>
      <c r="K49" s="91"/>
    </row>
    <row r="50" spans="1:11" s="2" customFormat="1" ht="20.100000000000001" customHeight="1">
      <c r="A50" s="9" t="s">
        <v>161</v>
      </c>
      <c r="B50" s="10">
        <v>1071</v>
      </c>
      <c r="C50" s="99"/>
      <c r="D50" s="99"/>
      <c r="E50" s="99"/>
      <c r="F50" s="104">
        <f t="shared" ref="F50:F57" si="5">SUM(G50:J50)</f>
        <v>0</v>
      </c>
      <c r="G50" s="99"/>
      <c r="H50" s="99"/>
      <c r="I50" s="99"/>
      <c r="J50" s="99"/>
      <c r="K50" s="91"/>
    </row>
    <row r="51" spans="1:11" s="2" customFormat="1" ht="20.100000000000001" customHeight="1">
      <c r="A51" s="9" t="s">
        <v>269</v>
      </c>
      <c r="B51" s="10">
        <v>1072</v>
      </c>
      <c r="C51" s="99"/>
      <c r="D51" s="99"/>
      <c r="E51" s="99"/>
      <c r="F51" s="104">
        <f t="shared" si="5"/>
        <v>0</v>
      </c>
      <c r="G51" s="99"/>
      <c r="H51" s="99"/>
      <c r="I51" s="99"/>
      <c r="J51" s="99"/>
      <c r="K51" s="91"/>
    </row>
    <row r="52" spans="1:11" s="2" customFormat="1" ht="20.100000000000001" customHeight="1">
      <c r="A52" s="9" t="s">
        <v>270</v>
      </c>
      <c r="B52" s="10">
        <v>1073</v>
      </c>
      <c r="C52" s="99"/>
      <c r="D52" s="99"/>
      <c r="E52" s="99"/>
      <c r="F52" s="104">
        <f t="shared" si="5"/>
        <v>0</v>
      </c>
      <c r="G52" s="99"/>
      <c r="H52" s="99"/>
      <c r="I52" s="99"/>
      <c r="J52" s="99"/>
      <c r="K52" s="91"/>
    </row>
    <row r="53" spans="1:11" s="2" customFormat="1" ht="20.100000000000001" customHeight="1">
      <c r="A53" s="73" t="s">
        <v>72</v>
      </c>
      <c r="B53" s="10">
        <v>1080</v>
      </c>
      <c r="C53" s="104">
        <f>SUM(C54:C59)</f>
        <v>0</v>
      </c>
      <c r="D53" s="104">
        <f>SUM(D54:D59)</f>
        <v>0</v>
      </c>
      <c r="E53" s="104">
        <f>SUM(E54:E59)</f>
        <v>0</v>
      </c>
      <c r="F53" s="104">
        <f t="shared" si="2"/>
        <v>0</v>
      </c>
      <c r="G53" s="104">
        <f>SUM(G54:G59)</f>
        <v>0</v>
      </c>
      <c r="H53" s="104">
        <f>SUM(H54:H59)</f>
        <v>0</v>
      </c>
      <c r="I53" s="104">
        <f>SUM(I54:I59)</f>
        <v>0</v>
      </c>
      <c r="J53" s="104">
        <f>SUM(J54:J59)</f>
        <v>0</v>
      </c>
      <c r="K53" s="91"/>
    </row>
    <row r="54" spans="1:11" s="2" customFormat="1" ht="20.100000000000001" customHeight="1">
      <c r="A54" s="9" t="s">
        <v>161</v>
      </c>
      <c r="B54" s="10">
        <v>1081</v>
      </c>
      <c r="C54" s="99">
        <v>0</v>
      </c>
      <c r="D54" s="99" t="s">
        <v>224</v>
      </c>
      <c r="E54" s="99" t="s">
        <v>224</v>
      </c>
      <c r="F54" s="104">
        <f t="shared" si="5"/>
        <v>0</v>
      </c>
      <c r="G54" s="99" t="s">
        <v>224</v>
      </c>
      <c r="H54" s="99" t="s">
        <v>224</v>
      </c>
      <c r="I54" s="99" t="s">
        <v>224</v>
      </c>
      <c r="J54" s="99" t="s">
        <v>224</v>
      </c>
      <c r="K54" s="91"/>
    </row>
    <row r="55" spans="1:11" s="2" customFormat="1" ht="20.100000000000001" customHeight="1">
      <c r="A55" s="9" t="s">
        <v>271</v>
      </c>
      <c r="B55" s="10">
        <v>1082</v>
      </c>
      <c r="C55" s="99">
        <v>0</v>
      </c>
      <c r="D55" s="99" t="s">
        <v>224</v>
      </c>
      <c r="E55" s="99" t="s">
        <v>224</v>
      </c>
      <c r="F55" s="104">
        <f t="shared" si="5"/>
        <v>0</v>
      </c>
      <c r="G55" s="99" t="s">
        <v>224</v>
      </c>
      <c r="H55" s="99" t="s">
        <v>224</v>
      </c>
      <c r="I55" s="99" t="s">
        <v>224</v>
      </c>
      <c r="J55" s="99" t="s">
        <v>224</v>
      </c>
      <c r="K55" s="91"/>
    </row>
    <row r="56" spans="1:11" s="2" customFormat="1" ht="20.100000000000001" customHeight="1">
      <c r="A56" s="9" t="s">
        <v>58</v>
      </c>
      <c r="B56" s="10">
        <v>1083</v>
      </c>
      <c r="C56" s="99">
        <v>0</v>
      </c>
      <c r="D56" s="99" t="s">
        <v>224</v>
      </c>
      <c r="E56" s="99" t="s">
        <v>224</v>
      </c>
      <c r="F56" s="104">
        <f t="shared" si="5"/>
        <v>0</v>
      </c>
      <c r="G56" s="99" t="s">
        <v>224</v>
      </c>
      <c r="H56" s="99" t="s">
        <v>224</v>
      </c>
      <c r="I56" s="99" t="s">
        <v>224</v>
      </c>
      <c r="J56" s="99" t="s">
        <v>224</v>
      </c>
      <c r="K56" s="91"/>
    </row>
    <row r="57" spans="1:11" s="2" customFormat="1" ht="20.100000000000001" customHeight="1">
      <c r="A57" s="9" t="s">
        <v>39</v>
      </c>
      <c r="B57" s="10">
        <v>1084</v>
      </c>
      <c r="C57" s="99">
        <v>0</v>
      </c>
      <c r="D57" s="99" t="s">
        <v>224</v>
      </c>
      <c r="E57" s="99" t="s">
        <v>224</v>
      </c>
      <c r="F57" s="104">
        <f t="shared" si="5"/>
        <v>0</v>
      </c>
      <c r="G57" s="99" t="s">
        <v>224</v>
      </c>
      <c r="H57" s="99" t="s">
        <v>224</v>
      </c>
      <c r="I57" s="99" t="s">
        <v>224</v>
      </c>
      <c r="J57" s="99" t="s">
        <v>224</v>
      </c>
      <c r="K57" s="91"/>
    </row>
    <row r="58" spans="1:11" s="2" customFormat="1" ht="20.100000000000001" customHeight="1">
      <c r="A58" s="9" t="s">
        <v>48</v>
      </c>
      <c r="B58" s="10">
        <v>1085</v>
      </c>
      <c r="C58" s="99">
        <v>0</v>
      </c>
      <c r="D58" s="99" t="s">
        <v>224</v>
      </c>
      <c r="E58" s="99" t="s">
        <v>224</v>
      </c>
      <c r="F58" s="104">
        <f t="shared" si="2"/>
        <v>0</v>
      </c>
      <c r="G58" s="99" t="s">
        <v>224</v>
      </c>
      <c r="H58" s="99" t="s">
        <v>224</v>
      </c>
      <c r="I58" s="99" t="s">
        <v>224</v>
      </c>
      <c r="J58" s="99" t="s">
        <v>224</v>
      </c>
      <c r="K58" s="91"/>
    </row>
    <row r="59" spans="1:11" s="2" customFormat="1" ht="20.100000000000001" customHeight="1">
      <c r="A59" s="9" t="s">
        <v>174</v>
      </c>
      <c r="B59" s="10">
        <v>1086</v>
      </c>
      <c r="C59" s="99">
        <v>0</v>
      </c>
      <c r="D59" s="99" t="s">
        <v>224</v>
      </c>
      <c r="E59" s="99" t="s">
        <v>224</v>
      </c>
      <c r="F59" s="104">
        <f t="shared" si="2"/>
        <v>0</v>
      </c>
      <c r="G59" s="99" t="s">
        <v>224</v>
      </c>
      <c r="H59" s="99" t="s">
        <v>224</v>
      </c>
      <c r="I59" s="99" t="s">
        <v>224</v>
      </c>
      <c r="J59" s="99" t="s">
        <v>224</v>
      </c>
      <c r="K59" s="91"/>
    </row>
    <row r="60" spans="1:11" s="6" customFormat="1" ht="20.100000000000001" customHeight="1">
      <c r="A60" s="11" t="s">
        <v>4</v>
      </c>
      <c r="B60" s="12">
        <v>1100</v>
      </c>
      <c r="C60" s="132">
        <f>SUM(C17,C18,C41,C49,C53)</f>
        <v>234</v>
      </c>
      <c r="D60" s="132">
        <f t="shared" ref="D60:J60" si="6">SUM(D17,D18,D41,D49,D53)</f>
        <v>556</v>
      </c>
      <c r="E60" s="132">
        <f t="shared" si="6"/>
        <v>556</v>
      </c>
      <c r="F60" s="132">
        <f>SUM(F17,F18,F41,F49,F53)</f>
        <v>1142</v>
      </c>
      <c r="G60" s="132">
        <f>SUM(G17,G18,G41,G49,G53)</f>
        <v>372</v>
      </c>
      <c r="H60" s="132">
        <f t="shared" si="6"/>
        <v>462</v>
      </c>
      <c r="I60" s="132">
        <f>SUM(I17,I18,I41,I49,I53)</f>
        <v>154</v>
      </c>
      <c r="J60" s="132">
        <f t="shared" si="6"/>
        <v>154</v>
      </c>
      <c r="K60" s="94"/>
    </row>
    <row r="61" spans="1:11" ht="20.100000000000001" customHeight="1">
      <c r="A61" s="9" t="s">
        <v>96</v>
      </c>
      <c r="B61" s="10">
        <v>1110</v>
      </c>
      <c r="C61" s="99">
        <v>0</v>
      </c>
      <c r="D61" s="99"/>
      <c r="E61" s="99"/>
      <c r="F61" s="104">
        <f t="shared" si="2"/>
        <v>0</v>
      </c>
      <c r="G61" s="99"/>
      <c r="H61" s="99"/>
      <c r="I61" s="99"/>
      <c r="J61" s="99"/>
      <c r="K61" s="91"/>
    </row>
    <row r="62" spans="1:11" ht="20.100000000000001" customHeight="1">
      <c r="A62" s="9" t="s">
        <v>100</v>
      </c>
      <c r="B62" s="10">
        <v>1120</v>
      </c>
      <c r="C62" s="99">
        <v>0</v>
      </c>
      <c r="D62" s="99" t="s">
        <v>224</v>
      </c>
      <c r="E62" s="99" t="s">
        <v>224</v>
      </c>
      <c r="F62" s="104">
        <f>SUM(G62:J62)</f>
        <v>0</v>
      </c>
      <c r="G62" s="99" t="s">
        <v>224</v>
      </c>
      <c r="H62" s="99" t="s">
        <v>224</v>
      </c>
      <c r="I62" s="99" t="s">
        <v>224</v>
      </c>
      <c r="J62" s="99" t="s">
        <v>224</v>
      </c>
      <c r="K62" s="91"/>
    </row>
    <row r="63" spans="1:11" ht="20.100000000000001" customHeight="1">
      <c r="A63" s="9" t="s">
        <v>97</v>
      </c>
      <c r="B63" s="10">
        <v>1130</v>
      </c>
      <c r="C63" s="99"/>
      <c r="D63" s="99"/>
      <c r="E63" s="99"/>
      <c r="F63" s="104">
        <f t="shared" si="2"/>
        <v>0</v>
      </c>
      <c r="G63" s="99"/>
      <c r="H63" s="99"/>
      <c r="I63" s="99"/>
      <c r="J63" s="99"/>
      <c r="K63" s="91"/>
    </row>
    <row r="64" spans="1:11" ht="20.100000000000001" customHeight="1">
      <c r="A64" s="9" t="s">
        <v>99</v>
      </c>
      <c r="B64" s="10">
        <v>1140</v>
      </c>
      <c r="C64" s="99">
        <v>0</v>
      </c>
      <c r="D64" s="99" t="s">
        <v>224</v>
      </c>
      <c r="E64" s="99" t="s">
        <v>224</v>
      </c>
      <c r="F64" s="104">
        <f>SUM(G64:J64)</f>
        <v>0</v>
      </c>
      <c r="G64" s="99" t="s">
        <v>224</v>
      </c>
      <c r="H64" s="99" t="s">
        <v>224</v>
      </c>
      <c r="I64" s="99" t="s">
        <v>224</v>
      </c>
      <c r="J64" s="99" t="s">
        <v>224</v>
      </c>
      <c r="K64" s="91"/>
    </row>
    <row r="65" spans="1:11" ht="20.100000000000001" customHeight="1">
      <c r="A65" s="9" t="s">
        <v>230</v>
      </c>
      <c r="B65" s="10">
        <v>1150</v>
      </c>
      <c r="C65" s="104">
        <f>SUM(C66:C67)</f>
        <v>0</v>
      </c>
      <c r="D65" s="104">
        <f t="shared" ref="D65:J65" si="7">SUM(D66:D67)</f>
        <v>0</v>
      </c>
      <c r="E65" s="104">
        <f t="shared" si="7"/>
        <v>0</v>
      </c>
      <c r="F65" s="104">
        <f t="shared" si="2"/>
        <v>0</v>
      </c>
      <c r="G65" s="104">
        <f t="shared" si="7"/>
        <v>0</v>
      </c>
      <c r="H65" s="104">
        <f t="shared" si="7"/>
        <v>0</v>
      </c>
      <c r="I65" s="104">
        <f t="shared" si="7"/>
        <v>0</v>
      </c>
      <c r="J65" s="104">
        <f t="shared" si="7"/>
        <v>0</v>
      </c>
      <c r="K65" s="91"/>
    </row>
    <row r="66" spans="1:11" ht="20.100000000000001" customHeight="1">
      <c r="A66" s="9" t="s">
        <v>161</v>
      </c>
      <c r="B66" s="10">
        <v>1151</v>
      </c>
      <c r="C66" s="99"/>
      <c r="D66" s="99"/>
      <c r="E66" s="99"/>
      <c r="F66" s="104">
        <f t="shared" si="2"/>
        <v>0</v>
      </c>
      <c r="G66" s="99"/>
      <c r="H66" s="99"/>
      <c r="I66" s="99"/>
      <c r="J66" s="99"/>
      <c r="K66" s="91"/>
    </row>
    <row r="67" spans="1:11" ht="20.100000000000001" customHeight="1">
      <c r="A67" s="9" t="s">
        <v>272</v>
      </c>
      <c r="B67" s="10">
        <v>1152</v>
      </c>
      <c r="C67" s="99"/>
      <c r="D67" s="99"/>
      <c r="E67" s="99"/>
      <c r="F67" s="104">
        <f t="shared" si="2"/>
        <v>0</v>
      </c>
      <c r="G67" s="99"/>
      <c r="H67" s="99"/>
      <c r="I67" s="99"/>
      <c r="J67" s="99"/>
      <c r="K67" s="91"/>
    </row>
    <row r="68" spans="1:11" ht="20.100000000000001" customHeight="1">
      <c r="A68" s="9" t="s">
        <v>273</v>
      </c>
      <c r="B68" s="10">
        <v>1160</v>
      </c>
      <c r="C68" s="104">
        <f>SUM(C69:C70)</f>
        <v>0</v>
      </c>
      <c r="D68" s="104">
        <f t="shared" ref="D68:J68" si="8">SUM(D69:D70)</f>
        <v>0</v>
      </c>
      <c r="E68" s="104">
        <f t="shared" si="8"/>
        <v>0</v>
      </c>
      <c r="F68" s="104">
        <f t="shared" si="2"/>
        <v>0</v>
      </c>
      <c r="G68" s="104">
        <f t="shared" si="8"/>
        <v>0</v>
      </c>
      <c r="H68" s="104">
        <f t="shared" si="8"/>
        <v>0</v>
      </c>
      <c r="I68" s="104">
        <f t="shared" si="8"/>
        <v>0</v>
      </c>
      <c r="J68" s="104">
        <f t="shared" si="8"/>
        <v>0</v>
      </c>
      <c r="K68" s="91"/>
    </row>
    <row r="69" spans="1:11" ht="20.100000000000001" customHeight="1">
      <c r="A69" s="9" t="s">
        <v>161</v>
      </c>
      <c r="B69" s="10">
        <v>1161</v>
      </c>
      <c r="C69" s="99">
        <v>0</v>
      </c>
      <c r="D69" s="99" t="s">
        <v>224</v>
      </c>
      <c r="E69" s="99" t="s">
        <v>224</v>
      </c>
      <c r="F69" s="104">
        <f>SUM(G69:J69)</f>
        <v>0</v>
      </c>
      <c r="G69" s="99" t="s">
        <v>224</v>
      </c>
      <c r="H69" s="99" t="s">
        <v>224</v>
      </c>
      <c r="I69" s="99" t="s">
        <v>224</v>
      </c>
      <c r="J69" s="99" t="s">
        <v>224</v>
      </c>
      <c r="K69" s="91"/>
    </row>
    <row r="70" spans="1:11" ht="20.100000000000001" customHeight="1">
      <c r="A70" s="9" t="s">
        <v>106</v>
      </c>
      <c r="B70" s="10">
        <v>1162</v>
      </c>
      <c r="C70" s="99">
        <v>0</v>
      </c>
      <c r="D70" s="99" t="s">
        <v>224</v>
      </c>
      <c r="E70" s="99" t="s">
        <v>224</v>
      </c>
      <c r="F70" s="104">
        <f>SUM(G70:J70)</f>
        <v>0</v>
      </c>
      <c r="G70" s="99" t="s">
        <v>224</v>
      </c>
      <c r="H70" s="99" t="s">
        <v>224</v>
      </c>
      <c r="I70" s="99" t="s">
        <v>224</v>
      </c>
      <c r="J70" s="99" t="s">
        <v>224</v>
      </c>
      <c r="K70" s="91"/>
    </row>
    <row r="71" spans="1:11" s="6" customFormat="1" ht="20.100000000000001" customHeight="1">
      <c r="A71" s="11" t="s">
        <v>87</v>
      </c>
      <c r="B71" s="12">
        <v>1170</v>
      </c>
      <c r="C71" s="132">
        <f>SUM(C60,C61,C62,C63,C64,C65,C68)</f>
        <v>234</v>
      </c>
      <c r="D71" s="132">
        <f t="shared" ref="D71:J71" si="9">SUM(D60,D61,D62,D63,D64,D65,D68)</f>
        <v>556</v>
      </c>
      <c r="E71" s="132">
        <f t="shared" si="9"/>
        <v>556</v>
      </c>
      <c r="F71" s="132">
        <f t="shared" si="9"/>
        <v>1142</v>
      </c>
      <c r="G71" s="132">
        <f t="shared" si="9"/>
        <v>372</v>
      </c>
      <c r="H71" s="132">
        <f t="shared" si="9"/>
        <v>462</v>
      </c>
      <c r="I71" s="132">
        <f t="shared" si="9"/>
        <v>154</v>
      </c>
      <c r="J71" s="132">
        <f t="shared" si="9"/>
        <v>154</v>
      </c>
      <c r="K71" s="94"/>
    </row>
    <row r="72" spans="1:11" s="6" customFormat="1" ht="20.100000000000001" customHeight="1">
      <c r="A72" s="9" t="s">
        <v>233</v>
      </c>
      <c r="B72" s="8">
        <v>1180</v>
      </c>
      <c r="C72" s="99">
        <v>-36</v>
      </c>
      <c r="D72" s="99">
        <v>-104</v>
      </c>
      <c r="E72" s="99">
        <v>-104</v>
      </c>
      <c r="F72" s="104">
        <f>SUM(G72:J72)</f>
        <v>-206</v>
      </c>
      <c r="G72" s="99">
        <v>-67</v>
      </c>
      <c r="H72" s="99">
        <v>-83</v>
      </c>
      <c r="I72" s="99">
        <v>-28</v>
      </c>
      <c r="J72" s="99">
        <v>-28</v>
      </c>
      <c r="K72" s="94"/>
    </row>
    <row r="73" spans="1:11" s="6" customFormat="1" ht="20.100000000000001" customHeight="1">
      <c r="A73" s="9" t="s">
        <v>234</v>
      </c>
      <c r="B73" s="8">
        <v>1181</v>
      </c>
      <c r="C73" s="99"/>
      <c r="D73" s="99"/>
      <c r="E73" s="99"/>
      <c r="F73" s="104">
        <f t="shared" si="2"/>
        <v>0</v>
      </c>
      <c r="G73" s="99"/>
      <c r="H73" s="99"/>
      <c r="I73" s="99"/>
      <c r="J73" s="99"/>
      <c r="K73" s="94"/>
    </row>
    <row r="74" spans="1:11" ht="20.100000000000001" customHeight="1">
      <c r="A74" s="9" t="s">
        <v>235</v>
      </c>
      <c r="B74" s="10">
        <v>1190</v>
      </c>
      <c r="C74" s="99"/>
      <c r="D74" s="99"/>
      <c r="E74" s="99"/>
      <c r="F74" s="104">
        <f>SUM(G74:J74)</f>
        <v>0</v>
      </c>
      <c r="G74" s="99"/>
      <c r="H74" s="99"/>
      <c r="I74" s="99"/>
      <c r="J74" s="99"/>
      <c r="K74" s="91"/>
    </row>
    <row r="75" spans="1:11" ht="20.100000000000001" customHeight="1">
      <c r="A75" s="9" t="s">
        <v>236</v>
      </c>
      <c r="B75" s="7">
        <v>1191</v>
      </c>
      <c r="C75" s="99">
        <v>0</v>
      </c>
      <c r="D75" s="99" t="s">
        <v>224</v>
      </c>
      <c r="E75" s="99" t="s">
        <v>224</v>
      </c>
      <c r="F75" s="104">
        <f>SUM(G75:J75)</f>
        <v>0</v>
      </c>
      <c r="G75" s="99" t="s">
        <v>224</v>
      </c>
      <c r="H75" s="99" t="s">
        <v>224</v>
      </c>
      <c r="I75" s="99" t="s">
        <v>224</v>
      </c>
      <c r="J75" s="99" t="s">
        <v>224</v>
      </c>
      <c r="K75" s="91"/>
    </row>
    <row r="76" spans="1:11" s="6" customFormat="1" ht="20.100000000000001" customHeight="1">
      <c r="A76" s="11" t="s">
        <v>349</v>
      </c>
      <c r="B76" s="12">
        <v>1200</v>
      </c>
      <c r="C76" s="132">
        <f t="shared" ref="C76:J76" si="10">SUM(C71,C72,C73,C74,C75)</f>
        <v>198</v>
      </c>
      <c r="D76" s="132">
        <f t="shared" si="10"/>
        <v>452</v>
      </c>
      <c r="E76" s="132">
        <f t="shared" si="10"/>
        <v>452</v>
      </c>
      <c r="F76" s="132">
        <f>SUM(F71,F72,F73,F74,F75)</f>
        <v>936</v>
      </c>
      <c r="G76" s="132">
        <f>SUM(G71,G72,G73,G74,G75)</f>
        <v>305</v>
      </c>
      <c r="H76" s="132">
        <f t="shared" si="10"/>
        <v>379</v>
      </c>
      <c r="I76" s="132">
        <f t="shared" si="10"/>
        <v>126</v>
      </c>
      <c r="J76" s="132">
        <f t="shared" si="10"/>
        <v>126</v>
      </c>
      <c r="K76" s="94"/>
    </row>
    <row r="77" spans="1:11" ht="20.100000000000001" customHeight="1">
      <c r="A77" s="9" t="s">
        <v>14</v>
      </c>
      <c r="B77" s="7">
        <v>1201</v>
      </c>
      <c r="C77" s="99">
        <v>163</v>
      </c>
      <c r="D77" s="99">
        <v>452</v>
      </c>
      <c r="E77" s="99">
        <v>452</v>
      </c>
      <c r="F77" s="104">
        <f>SUM(G77:J77)</f>
        <v>936</v>
      </c>
      <c r="G77" s="99">
        <v>305</v>
      </c>
      <c r="H77" s="99">
        <v>379</v>
      </c>
      <c r="I77" s="99">
        <v>126</v>
      </c>
      <c r="J77" s="99">
        <v>126</v>
      </c>
      <c r="K77" s="91"/>
    </row>
    <row r="78" spans="1:11" ht="20.100000000000001" customHeight="1">
      <c r="A78" s="9" t="s">
        <v>15</v>
      </c>
      <c r="B78" s="7">
        <v>1202</v>
      </c>
      <c r="C78" s="99"/>
      <c r="D78" s="99" t="s">
        <v>224</v>
      </c>
      <c r="E78" s="99" t="s">
        <v>224</v>
      </c>
      <c r="F78" s="104">
        <f>SUM(G78:J78)</f>
        <v>0</v>
      </c>
      <c r="G78" s="99" t="s">
        <v>224</v>
      </c>
      <c r="H78" s="99" t="s">
        <v>224</v>
      </c>
      <c r="I78" s="99" t="s">
        <v>224</v>
      </c>
      <c r="J78" s="99" t="s">
        <v>224</v>
      </c>
      <c r="K78" s="91"/>
    </row>
    <row r="79" spans="1:11" ht="20.100000000000001" customHeight="1">
      <c r="A79" s="11" t="s">
        <v>9</v>
      </c>
      <c r="B79" s="10">
        <v>1210</v>
      </c>
      <c r="C79" s="135">
        <f>SUM(C7,C49,C61,C63,C65,C73,C74)</f>
        <v>25982</v>
      </c>
      <c r="D79" s="135">
        <f t="shared" ref="D79:J79" si="11">SUM(D7,D49,D61,D63,D65,D73,D74)</f>
        <v>36500</v>
      </c>
      <c r="E79" s="135">
        <f t="shared" si="11"/>
        <v>36500</v>
      </c>
      <c r="F79" s="135">
        <f t="shared" si="11"/>
        <v>45600</v>
      </c>
      <c r="G79" s="135">
        <f>SUM(G7,G49,G61,G63,G65,G73,G74)</f>
        <v>10600</v>
      </c>
      <c r="H79" s="135">
        <f t="shared" si="11"/>
        <v>11000</v>
      </c>
      <c r="I79" s="135">
        <f t="shared" si="11"/>
        <v>12000</v>
      </c>
      <c r="J79" s="135">
        <f t="shared" si="11"/>
        <v>12000</v>
      </c>
      <c r="K79" s="91"/>
    </row>
    <row r="80" spans="1:11" ht="20.100000000000001" customHeight="1">
      <c r="A80" s="11" t="s">
        <v>103</v>
      </c>
      <c r="B80" s="10">
        <v>1220</v>
      </c>
      <c r="C80" s="135">
        <f>SUM(C8,C18,C41,C53,C62,C64,C68,C72,C75)</f>
        <v>-25784</v>
      </c>
      <c r="D80" s="135">
        <f t="shared" ref="D80:J80" si="12">SUM(D8,D18,D41,D53,D62,D64,D68,D72,D75)</f>
        <v>-36048</v>
      </c>
      <c r="E80" s="135">
        <f t="shared" si="12"/>
        <v>-36048</v>
      </c>
      <c r="F80" s="135">
        <f>SUM(F8,F18,F41,F53,F62,F64,F68,F72,F75)</f>
        <v>-44664</v>
      </c>
      <c r="G80" s="135">
        <f t="shared" si="12"/>
        <v>-10295</v>
      </c>
      <c r="H80" s="135">
        <f t="shared" si="12"/>
        <v>-10621</v>
      </c>
      <c r="I80" s="135">
        <f t="shared" si="12"/>
        <v>-11874</v>
      </c>
      <c r="J80" s="135">
        <f t="shared" si="12"/>
        <v>-11874</v>
      </c>
      <c r="K80" s="91"/>
    </row>
    <row r="81" spans="1:11" ht="19.5" customHeight="1">
      <c r="A81" s="9" t="s">
        <v>175</v>
      </c>
      <c r="B81" s="10">
        <v>1230</v>
      </c>
      <c r="C81" s="99"/>
      <c r="D81" s="99"/>
      <c r="E81" s="99"/>
      <c r="F81" s="104">
        <f>SUM(G81:J81)</f>
        <v>0</v>
      </c>
      <c r="G81" s="99"/>
      <c r="H81" s="99"/>
      <c r="I81" s="99"/>
      <c r="J81" s="99"/>
      <c r="K81" s="91"/>
    </row>
    <row r="82" spans="1:11" ht="20.100000000000001" customHeight="1">
      <c r="A82" s="187" t="s">
        <v>127</v>
      </c>
      <c r="B82" s="188"/>
      <c r="C82" s="188"/>
      <c r="D82" s="188"/>
      <c r="E82" s="188"/>
      <c r="F82" s="188"/>
      <c r="G82" s="188"/>
      <c r="H82" s="188"/>
      <c r="I82" s="188"/>
      <c r="J82" s="188"/>
      <c r="K82" s="189"/>
    </row>
    <row r="83" spans="1:11" ht="20.100000000000001" customHeight="1">
      <c r="A83" s="9" t="s">
        <v>274</v>
      </c>
      <c r="B83" s="10">
        <v>1300</v>
      </c>
      <c r="C83" s="104">
        <f>C60</f>
        <v>234</v>
      </c>
      <c r="D83" s="104">
        <f>D60</f>
        <v>556</v>
      </c>
      <c r="E83" s="104">
        <f>E60</f>
        <v>556</v>
      </c>
      <c r="F83" s="104">
        <f t="shared" ref="F83:F88" si="13">SUM(G83:J83)</f>
        <v>1142</v>
      </c>
      <c r="G83" s="104">
        <f>G60</f>
        <v>372</v>
      </c>
      <c r="H83" s="104">
        <f>H60</f>
        <v>462</v>
      </c>
      <c r="I83" s="104">
        <f>I60</f>
        <v>154</v>
      </c>
      <c r="J83" s="104">
        <f>J60</f>
        <v>154</v>
      </c>
      <c r="K83" s="91"/>
    </row>
    <row r="84" spans="1:11" ht="20.100000000000001" customHeight="1">
      <c r="A84" s="9" t="s">
        <v>311</v>
      </c>
      <c r="B84" s="10">
        <v>1301</v>
      </c>
      <c r="C84" s="104">
        <v>1096</v>
      </c>
      <c r="D84" s="104">
        <v>640</v>
      </c>
      <c r="E84" s="104">
        <v>640</v>
      </c>
      <c r="F84" s="104">
        <f>SUM(G84:J84)</f>
        <v>0</v>
      </c>
      <c r="G84" s="104"/>
      <c r="H84" s="104"/>
      <c r="I84" s="104"/>
      <c r="J84" s="104"/>
      <c r="K84" s="91"/>
    </row>
    <row r="85" spans="1:11" ht="20.100000000000001" customHeight="1">
      <c r="A85" s="9" t="s">
        <v>312</v>
      </c>
      <c r="B85" s="10">
        <v>1302</v>
      </c>
      <c r="C85" s="104">
        <v>0</v>
      </c>
      <c r="D85" s="104">
        <f t="shared" ref="D85:J85" si="14">D50</f>
        <v>0</v>
      </c>
      <c r="E85" s="104">
        <f t="shared" si="14"/>
        <v>0</v>
      </c>
      <c r="F85" s="104">
        <f t="shared" si="13"/>
        <v>0</v>
      </c>
      <c r="G85" s="104">
        <f t="shared" si="14"/>
        <v>0</v>
      </c>
      <c r="H85" s="104">
        <f t="shared" si="14"/>
        <v>0</v>
      </c>
      <c r="I85" s="104">
        <f t="shared" si="14"/>
        <v>0</v>
      </c>
      <c r="J85" s="104">
        <f t="shared" si="14"/>
        <v>0</v>
      </c>
      <c r="K85" s="91"/>
    </row>
    <row r="86" spans="1:11" ht="20.100000000000001" customHeight="1">
      <c r="A86" s="9" t="s">
        <v>313</v>
      </c>
      <c r="B86" s="10">
        <v>1303</v>
      </c>
      <c r="C86" s="104">
        <f>C54</f>
        <v>0</v>
      </c>
      <c r="D86" s="104">
        <v>0</v>
      </c>
      <c r="E86" s="104">
        <v>0</v>
      </c>
      <c r="F86" s="104">
        <f t="shared" si="13"/>
        <v>0</v>
      </c>
      <c r="G86" s="104">
        <v>0</v>
      </c>
      <c r="H86" s="104">
        <v>0</v>
      </c>
      <c r="I86" s="104">
        <v>0</v>
      </c>
      <c r="J86" s="104">
        <v>0</v>
      </c>
      <c r="K86" s="91"/>
    </row>
    <row r="87" spans="1:11" ht="20.100000000000001" customHeight="1">
      <c r="A87" s="9" t="s">
        <v>314</v>
      </c>
      <c r="B87" s="10">
        <v>1304</v>
      </c>
      <c r="C87" s="104">
        <f>C51</f>
        <v>0</v>
      </c>
      <c r="D87" s="104">
        <f t="shared" ref="D87:J87" si="15">D51</f>
        <v>0</v>
      </c>
      <c r="E87" s="104">
        <f t="shared" si="15"/>
        <v>0</v>
      </c>
      <c r="F87" s="104">
        <f t="shared" si="13"/>
        <v>0</v>
      </c>
      <c r="G87" s="104">
        <f t="shared" si="15"/>
        <v>0</v>
      </c>
      <c r="H87" s="104">
        <f t="shared" si="15"/>
        <v>0</v>
      </c>
      <c r="I87" s="104">
        <f t="shared" si="15"/>
        <v>0</v>
      </c>
      <c r="J87" s="104">
        <f t="shared" si="15"/>
        <v>0</v>
      </c>
      <c r="K87" s="91"/>
    </row>
    <row r="88" spans="1:11" ht="20.100000000000001" customHeight="1">
      <c r="A88" s="9" t="s">
        <v>315</v>
      </c>
      <c r="B88" s="10">
        <v>1305</v>
      </c>
      <c r="C88" s="104">
        <f>C55</f>
        <v>0</v>
      </c>
      <c r="D88" s="104">
        <v>0</v>
      </c>
      <c r="E88" s="104">
        <v>0</v>
      </c>
      <c r="F88" s="104">
        <f t="shared" si="13"/>
        <v>0</v>
      </c>
      <c r="G88" s="104">
        <v>0</v>
      </c>
      <c r="H88" s="104">
        <v>0</v>
      </c>
      <c r="I88" s="104">
        <v>0</v>
      </c>
      <c r="J88" s="104">
        <v>0</v>
      </c>
      <c r="K88" s="91"/>
    </row>
    <row r="89" spans="1:11" s="6" customFormat="1" ht="20.100000000000001" customHeight="1">
      <c r="A89" s="11" t="s">
        <v>116</v>
      </c>
      <c r="B89" s="12">
        <v>1310</v>
      </c>
      <c r="C89" s="134">
        <f>C83+C84-C85-C86-C87-C88</f>
        <v>1330</v>
      </c>
      <c r="D89" s="134">
        <f>D83+D84-D85-D86-D87-D88</f>
        <v>1196</v>
      </c>
      <c r="E89" s="134">
        <f t="shared" ref="E89:J89" si="16">E83+E84-E85-E86-E87-E88</f>
        <v>1196</v>
      </c>
      <c r="F89" s="134">
        <f t="shared" si="16"/>
        <v>1142</v>
      </c>
      <c r="G89" s="134">
        <f>G83+G84-G85-G86-G87-G88</f>
        <v>372</v>
      </c>
      <c r="H89" s="134">
        <f>H83+H84-H85-H86-H87-H88</f>
        <v>462</v>
      </c>
      <c r="I89" s="134">
        <f t="shared" si="16"/>
        <v>154</v>
      </c>
      <c r="J89" s="134">
        <f t="shared" si="16"/>
        <v>154</v>
      </c>
      <c r="K89" s="94"/>
    </row>
    <row r="90" spans="1:11" ht="20.100000000000001" customHeight="1">
      <c r="A90" s="184" t="s">
        <v>170</v>
      </c>
      <c r="B90" s="184"/>
      <c r="C90" s="184"/>
      <c r="D90" s="184"/>
      <c r="E90" s="184"/>
      <c r="F90" s="184"/>
      <c r="G90" s="184"/>
      <c r="H90" s="184"/>
      <c r="I90" s="184"/>
      <c r="J90" s="184"/>
      <c r="K90" s="184"/>
    </row>
    <row r="91" spans="1:11" ht="20.100000000000001" customHeight="1">
      <c r="A91" s="9" t="s">
        <v>198</v>
      </c>
      <c r="B91" s="10">
        <v>1400</v>
      </c>
      <c r="C91" s="99">
        <v>5892</v>
      </c>
      <c r="D91" s="99">
        <v>3720</v>
      </c>
      <c r="E91" s="104">
        <v>3720</v>
      </c>
      <c r="F91" s="104">
        <f>SUM(G91:J91)</f>
        <v>6000</v>
      </c>
      <c r="G91" s="99">
        <v>1200</v>
      </c>
      <c r="H91" s="99">
        <v>1600</v>
      </c>
      <c r="I91" s="99">
        <v>1600</v>
      </c>
      <c r="J91" s="99">
        <v>1600</v>
      </c>
      <c r="K91" s="91"/>
    </row>
    <row r="92" spans="1:11" ht="20.100000000000001" customHeight="1">
      <c r="A92" s="9" t="s">
        <v>197</v>
      </c>
      <c r="B92" s="116">
        <v>1401</v>
      </c>
      <c r="C92" s="99">
        <v>1722</v>
      </c>
      <c r="D92" s="99">
        <v>1200</v>
      </c>
      <c r="E92" s="99">
        <v>1200</v>
      </c>
      <c r="F92" s="104">
        <f t="shared" ref="F92:F97" si="17">SUM(G92:J92)</f>
        <v>1700</v>
      </c>
      <c r="G92" s="99">
        <v>200</v>
      </c>
      <c r="H92" s="99">
        <v>500</v>
      </c>
      <c r="I92" s="99">
        <v>500</v>
      </c>
      <c r="J92" s="99">
        <v>500</v>
      </c>
      <c r="K92" s="91"/>
    </row>
    <row r="93" spans="1:11" ht="20.100000000000001" customHeight="1">
      <c r="A93" s="9" t="s">
        <v>17</v>
      </c>
      <c r="B93" s="116">
        <v>1402</v>
      </c>
      <c r="C93" s="99">
        <v>4170</v>
      </c>
      <c r="D93" s="99">
        <v>2520</v>
      </c>
      <c r="E93" s="99">
        <v>2520</v>
      </c>
      <c r="F93" s="104">
        <f>SUM(G93:J93)</f>
        <v>4300</v>
      </c>
      <c r="G93" s="99">
        <v>1000</v>
      </c>
      <c r="H93" s="99">
        <v>1100</v>
      </c>
      <c r="I93" s="99">
        <v>1100</v>
      </c>
      <c r="J93" s="99">
        <v>1100</v>
      </c>
      <c r="K93" s="91"/>
    </row>
    <row r="94" spans="1:11" ht="20.100000000000001" customHeight="1">
      <c r="A94" s="9" t="s">
        <v>5</v>
      </c>
      <c r="B94" s="117">
        <v>1410</v>
      </c>
      <c r="C94" s="99">
        <v>15036</v>
      </c>
      <c r="D94" s="99">
        <v>24000</v>
      </c>
      <c r="E94" s="99">
        <v>24000</v>
      </c>
      <c r="F94" s="104">
        <f t="shared" si="17"/>
        <v>30320</v>
      </c>
      <c r="G94" s="99">
        <v>7080</v>
      </c>
      <c r="H94" s="99">
        <v>7080</v>
      </c>
      <c r="I94" s="99">
        <v>8080</v>
      </c>
      <c r="J94" s="99">
        <v>8080</v>
      </c>
      <c r="K94" s="91"/>
    </row>
    <row r="95" spans="1:11" ht="20.100000000000001" customHeight="1">
      <c r="A95" s="9" t="s">
        <v>6</v>
      </c>
      <c r="B95" s="117">
        <v>1420</v>
      </c>
      <c r="C95" s="99">
        <v>3224</v>
      </c>
      <c r="D95" s="99">
        <v>5280</v>
      </c>
      <c r="E95" s="99">
        <v>5280</v>
      </c>
      <c r="F95" s="104">
        <f t="shared" si="17"/>
        <v>6670</v>
      </c>
      <c r="G95" s="99">
        <v>1558</v>
      </c>
      <c r="H95" s="99">
        <v>1558</v>
      </c>
      <c r="I95" s="99">
        <v>1777</v>
      </c>
      <c r="J95" s="99">
        <v>1777</v>
      </c>
      <c r="K95" s="91"/>
    </row>
    <row r="96" spans="1:11" ht="20.100000000000001" customHeight="1">
      <c r="A96" s="9" t="s">
        <v>7</v>
      </c>
      <c r="B96" s="117">
        <v>1430</v>
      </c>
      <c r="C96" s="99">
        <v>1096</v>
      </c>
      <c r="D96" s="99">
        <v>640</v>
      </c>
      <c r="E96" s="99">
        <v>640</v>
      </c>
      <c r="F96" s="104">
        <f t="shared" si="17"/>
        <v>1048</v>
      </c>
      <c r="G96" s="99">
        <v>262</v>
      </c>
      <c r="H96" s="99">
        <v>262</v>
      </c>
      <c r="I96" s="99">
        <v>262</v>
      </c>
      <c r="J96" s="99">
        <v>262</v>
      </c>
      <c r="K96" s="91"/>
    </row>
    <row r="97" spans="1:11" ht="20.100000000000001" customHeight="1">
      <c r="A97" s="9" t="s">
        <v>18</v>
      </c>
      <c r="B97" s="117">
        <v>1440</v>
      </c>
      <c r="C97" s="99">
        <v>306</v>
      </c>
      <c r="D97" s="99">
        <v>480</v>
      </c>
      <c r="E97" s="99">
        <v>480</v>
      </c>
      <c r="F97" s="104">
        <f t="shared" si="17"/>
        <v>0</v>
      </c>
      <c r="G97" s="99"/>
      <c r="H97" s="99"/>
      <c r="I97" s="99"/>
      <c r="J97" s="99"/>
      <c r="K97" s="91"/>
    </row>
    <row r="98" spans="1:11" s="6" customFormat="1" ht="20.100000000000001" customHeight="1">
      <c r="A98" s="11" t="s">
        <v>44</v>
      </c>
      <c r="B98" s="118">
        <v>1450</v>
      </c>
      <c r="C98" s="136">
        <f t="shared" ref="C98:J98" si="18">SUM(C91,C94:C97)</f>
        <v>25554</v>
      </c>
      <c r="D98" s="136">
        <f t="shared" si="18"/>
        <v>34120</v>
      </c>
      <c r="E98" s="136">
        <f t="shared" si="18"/>
        <v>34120</v>
      </c>
      <c r="F98" s="136">
        <f t="shared" si="18"/>
        <v>44038</v>
      </c>
      <c r="G98" s="136">
        <f t="shared" si="18"/>
        <v>10100</v>
      </c>
      <c r="H98" s="136">
        <f t="shared" si="18"/>
        <v>10500</v>
      </c>
      <c r="I98" s="136">
        <f t="shared" si="18"/>
        <v>11719</v>
      </c>
      <c r="J98" s="136">
        <f t="shared" si="18"/>
        <v>11719</v>
      </c>
      <c r="K98" s="94"/>
    </row>
    <row r="99" spans="1:11" s="6" customFormat="1" ht="20.100000000000001" customHeight="1">
      <c r="A99" s="59"/>
      <c r="B99" s="67"/>
      <c r="C99" s="128"/>
      <c r="D99" s="128"/>
      <c r="E99" s="128"/>
      <c r="F99" s="128"/>
      <c r="G99" s="128"/>
      <c r="H99" s="128"/>
      <c r="I99" s="128"/>
      <c r="J99" s="128"/>
      <c r="K99" s="125"/>
    </row>
    <row r="100" spans="1:11" ht="20.100000000000001" customHeight="1">
      <c r="A100" s="29"/>
      <c r="C100" s="34"/>
      <c r="D100" s="30"/>
      <c r="E100" s="30"/>
      <c r="F100" s="30"/>
      <c r="G100" s="30"/>
      <c r="H100" s="30"/>
      <c r="I100" s="30"/>
      <c r="J100" s="30"/>
    </row>
    <row r="101" spans="1:11" s="152" customFormat="1" ht="87.6" customHeight="1">
      <c r="A101" s="154" t="s">
        <v>402</v>
      </c>
      <c r="B101" s="1"/>
      <c r="C101" s="173" t="s">
        <v>94</v>
      </c>
      <c r="D101" s="174"/>
      <c r="E101" s="174"/>
      <c r="F101" s="174"/>
      <c r="G101" s="167" t="s">
        <v>403</v>
      </c>
      <c r="H101" s="167"/>
    </row>
    <row r="102" spans="1:11">
      <c r="A102" s="29"/>
      <c r="C102" s="34"/>
      <c r="D102" s="30"/>
      <c r="E102" s="30"/>
      <c r="F102" s="30"/>
      <c r="G102" s="30"/>
      <c r="H102" s="30"/>
      <c r="I102" s="30"/>
      <c r="J102" s="30"/>
    </row>
    <row r="103" spans="1:11">
      <c r="A103" s="29"/>
      <c r="C103" s="34"/>
      <c r="D103" s="30"/>
      <c r="E103" s="30"/>
      <c r="F103" s="30"/>
      <c r="G103" s="30"/>
      <c r="H103" s="30"/>
      <c r="I103" s="30"/>
      <c r="J103" s="30"/>
    </row>
    <row r="104" spans="1:11">
      <c r="A104" s="29"/>
      <c r="C104" s="34"/>
      <c r="D104" s="30"/>
      <c r="E104" s="30"/>
      <c r="F104" s="30"/>
      <c r="G104" s="30"/>
      <c r="H104" s="30"/>
      <c r="I104" s="30"/>
      <c r="J104" s="30"/>
    </row>
    <row r="105" spans="1:11">
      <c r="A105" s="29"/>
      <c r="C105" s="34"/>
      <c r="D105" s="30"/>
      <c r="E105" s="30"/>
      <c r="F105" s="30"/>
      <c r="G105" s="30"/>
      <c r="H105" s="30"/>
      <c r="I105" s="30"/>
      <c r="J105" s="30"/>
    </row>
    <row r="106" spans="1:11">
      <c r="A106" s="29"/>
      <c r="C106" s="34"/>
      <c r="D106" s="30"/>
      <c r="E106" s="30"/>
      <c r="F106" s="30"/>
      <c r="G106" s="30"/>
      <c r="H106" s="30"/>
      <c r="I106" s="30"/>
      <c r="J106" s="30"/>
    </row>
    <row r="107" spans="1:11">
      <c r="A107" s="29"/>
      <c r="C107" s="34"/>
      <c r="D107" s="30"/>
      <c r="E107" s="30"/>
      <c r="F107" s="30"/>
      <c r="G107" s="30"/>
      <c r="H107" s="30"/>
      <c r="I107" s="30"/>
      <c r="J107" s="30"/>
    </row>
    <row r="108" spans="1:11">
      <c r="A108" s="29"/>
      <c r="C108" s="34"/>
      <c r="D108" s="30"/>
      <c r="E108" s="30"/>
      <c r="F108" s="30"/>
      <c r="G108" s="30"/>
      <c r="H108" s="30"/>
      <c r="I108" s="30"/>
      <c r="J108" s="30"/>
    </row>
    <row r="109" spans="1:11">
      <c r="A109" s="29"/>
      <c r="C109" s="34"/>
      <c r="D109" s="30"/>
      <c r="E109" s="30"/>
      <c r="F109" s="30"/>
      <c r="G109" s="30"/>
      <c r="H109" s="30"/>
      <c r="I109" s="30"/>
      <c r="J109" s="30"/>
    </row>
    <row r="110" spans="1:11">
      <c r="A110" s="29"/>
      <c r="C110" s="34"/>
      <c r="D110" s="30"/>
      <c r="E110" s="30"/>
      <c r="F110" s="30"/>
      <c r="G110" s="30"/>
      <c r="H110" s="30"/>
      <c r="I110" s="30"/>
      <c r="J110" s="30"/>
    </row>
    <row r="111" spans="1:11">
      <c r="A111" s="29"/>
      <c r="C111" s="34"/>
      <c r="D111" s="30"/>
      <c r="E111" s="30"/>
      <c r="F111" s="30"/>
      <c r="G111" s="30"/>
      <c r="H111" s="30"/>
      <c r="I111" s="30"/>
      <c r="J111" s="30"/>
    </row>
    <row r="112" spans="1:11">
      <c r="A112" s="29"/>
      <c r="C112" s="34"/>
      <c r="D112" s="30"/>
      <c r="E112" s="30"/>
      <c r="F112" s="30"/>
      <c r="G112" s="30"/>
      <c r="H112" s="30"/>
      <c r="I112" s="30"/>
      <c r="J112" s="30"/>
    </row>
    <row r="113" spans="1:10">
      <c r="A113" s="29"/>
      <c r="C113" s="34"/>
      <c r="D113" s="30"/>
      <c r="E113" s="30"/>
      <c r="F113" s="30"/>
      <c r="G113" s="30"/>
      <c r="H113" s="30"/>
      <c r="I113" s="30"/>
      <c r="J113" s="30"/>
    </row>
    <row r="114" spans="1:10">
      <c r="A114" s="29"/>
      <c r="C114" s="34"/>
      <c r="D114" s="30"/>
      <c r="E114" s="30"/>
      <c r="F114" s="30"/>
      <c r="G114" s="30"/>
      <c r="H114" s="30"/>
      <c r="I114" s="30"/>
      <c r="J114" s="30"/>
    </row>
    <row r="115" spans="1:10">
      <c r="A115" s="29"/>
      <c r="C115" s="34"/>
      <c r="D115" s="30"/>
      <c r="E115" s="30"/>
      <c r="F115" s="30"/>
      <c r="G115" s="30"/>
      <c r="H115" s="30"/>
      <c r="I115" s="30"/>
      <c r="J115" s="30"/>
    </row>
    <row r="116" spans="1:10">
      <c r="A116" s="29"/>
      <c r="C116" s="34"/>
      <c r="D116" s="30"/>
      <c r="E116" s="30"/>
      <c r="F116" s="30"/>
      <c r="G116" s="30"/>
      <c r="H116" s="30"/>
      <c r="I116" s="30"/>
      <c r="J116" s="30"/>
    </row>
    <row r="117" spans="1:10">
      <c r="A117" s="29"/>
      <c r="C117" s="34"/>
      <c r="D117" s="30"/>
      <c r="E117" s="30"/>
      <c r="F117" s="30"/>
      <c r="G117" s="30"/>
      <c r="H117" s="30"/>
      <c r="I117" s="30"/>
      <c r="J117" s="30"/>
    </row>
    <row r="118" spans="1:10">
      <c r="A118" s="29"/>
      <c r="C118" s="34"/>
      <c r="D118" s="30"/>
      <c r="E118" s="30"/>
      <c r="F118" s="30"/>
      <c r="G118" s="30"/>
      <c r="H118" s="30"/>
      <c r="I118" s="30"/>
      <c r="J118" s="30"/>
    </row>
    <row r="119" spans="1:10">
      <c r="A119" s="29"/>
      <c r="C119" s="34"/>
      <c r="D119" s="30"/>
      <c r="E119" s="30"/>
      <c r="F119" s="30"/>
      <c r="G119" s="30"/>
      <c r="H119" s="30"/>
      <c r="I119" s="30"/>
      <c r="J119" s="30"/>
    </row>
    <row r="120" spans="1:10">
      <c r="A120" s="29"/>
      <c r="C120" s="34"/>
      <c r="D120" s="30"/>
      <c r="E120" s="30"/>
      <c r="F120" s="30"/>
      <c r="G120" s="30"/>
      <c r="H120" s="30"/>
      <c r="I120" s="30"/>
      <c r="J120" s="30"/>
    </row>
    <row r="121" spans="1:10">
      <c r="A121" s="29"/>
      <c r="C121" s="34"/>
      <c r="D121" s="30"/>
      <c r="E121" s="30"/>
      <c r="F121" s="30"/>
      <c r="G121" s="30"/>
      <c r="H121" s="30"/>
      <c r="I121" s="30"/>
      <c r="J121" s="30"/>
    </row>
    <row r="122" spans="1:10">
      <c r="A122" s="29"/>
      <c r="C122" s="34"/>
      <c r="D122" s="30"/>
      <c r="E122" s="30"/>
      <c r="F122" s="30"/>
      <c r="G122" s="30"/>
      <c r="H122" s="30"/>
      <c r="I122" s="30"/>
      <c r="J122" s="30"/>
    </row>
    <row r="123" spans="1:10">
      <c r="A123" s="29"/>
      <c r="C123" s="34"/>
      <c r="D123" s="30"/>
      <c r="E123" s="30"/>
      <c r="F123" s="30"/>
      <c r="G123" s="30"/>
      <c r="H123" s="30"/>
      <c r="I123" s="30"/>
      <c r="J123" s="30"/>
    </row>
    <row r="124" spans="1:10">
      <c r="A124" s="29"/>
      <c r="C124" s="34"/>
      <c r="D124" s="30"/>
      <c r="E124" s="30"/>
      <c r="F124" s="30"/>
      <c r="G124" s="30"/>
      <c r="H124" s="30"/>
      <c r="I124" s="30"/>
      <c r="J124" s="30"/>
    </row>
    <row r="125" spans="1:10">
      <c r="A125" s="29"/>
      <c r="C125" s="34"/>
      <c r="D125" s="30"/>
      <c r="E125" s="30"/>
      <c r="F125" s="30"/>
      <c r="G125" s="30"/>
      <c r="H125" s="30"/>
      <c r="I125" s="30"/>
      <c r="J125" s="30"/>
    </row>
    <row r="126" spans="1:10">
      <c r="A126" s="29"/>
      <c r="C126" s="34"/>
      <c r="D126" s="30"/>
      <c r="E126" s="30"/>
      <c r="F126" s="30"/>
      <c r="G126" s="30"/>
      <c r="H126" s="30"/>
      <c r="I126" s="30"/>
      <c r="J126" s="30"/>
    </row>
    <row r="127" spans="1:10">
      <c r="A127" s="29"/>
      <c r="C127" s="34"/>
      <c r="D127" s="30"/>
      <c r="E127" s="30"/>
      <c r="F127" s="30"/>
      <c r="G127" s="30"/>
      <c r="H127" s="30"/>
      <c r="I127" s="30"/>
      <c r="J127" s="30"/>
    </row>
    <row r="128" spans="1:10">
      <c r="A128" s="29"/>
      <c r="C128" s="34"/>
      <c r="D128" s="30"/>
      <c r="E128" s="30"/>
      <c r="F128" s="30"/>
      <c r="G128" s="30"/>
      <c r="H128" s="30"/>
      <c r="I128" s="30"/>
      <c r="J128" s="30"/>
    </row>
    <row r="129" spans="1:10">
      <c r="A129" s="29"/>
      <c r="C129" s="34"/>
      <c r="D129" s="30"/>
      <c r="E129" s="30"/>
      <c r="F129" s="30"/>
      <c r="G129" s="30"/>
      <c r="H129" s="30"/>
      <c r="I129" s="30"/>
      <c r="J129" s="30"/>
    </row>
    <row r="130" spans="1:10">
      <c r="A130" s="29"/>
      <c r="C130" s="34"/>
      <c r="D130" s="30"/>
      <c r="E130" s="30"/>
      <c r="F130" s="30"/>
      <c r="G130" s="30"/>
      <c r="H130" s="30"/>
      <c r="I130" s="30"/>
      <c r="J130" s="30"/>
    </row>
    <row r="131" spans="1:10">
      <c r="A131" s="29"/>
      <c r="C131" s="34"/>
      <c r="D131" s="30"/>
      <c r="E131" s="30"/>
      <c r="F131" s="30"/>
      <c r="G131" s="30"/>
      <c r="H131" s="30"/>
      <c r="I131" s="30"/>
      <c r="J131" s="30"/>
    </row>
    <row r="132" spans="1:10">
      <c r="A132" s="29"/>
      <c r="C132" s="34"/>
      <c r="D132" s="30"/>
      <c r="E132" s="30"/>
      <c r="F132" s="30"/>
      <c r="G132" s="30"/>
      <c r="H132" s="30"/>
      <c r="I132" s="30"/>
      <c r="J132" s="30"/>
    </row>
    <row r="133" spans="1:10">
      <c r="A133" s="29"/>
      <c r="C133" s="34"/>
      <c r="D133" s="30"/>
      <c r="E133" s="30"/>
      <c r="F133" s="30"/>
      <c r="G133" s="30"/>
      <c r="H133" s="30"/>
      <c r="I133" s="30"/>
      <c r="J133" s="30"/>
    </row>
    <row r="134" spans="1:10">
      <c r="A134" s="29"/>
      <c r="C134" s="34"/>
      <c r="D134" s="30"/>
      <c r="E134" s="30"/>
      <c r="F134" s="30"/>
      <c r="G134" s="30"/>
      <c r="H134" s="30"/>
      <c r="I134" s="30"/>
      <c r="J134" s="30"/>
    </row>
    <row r="135" spans="1:10">
      <c r="A135" s="29"/>
      <c r="C135" s="34"/>
      <c r="D135" s="30"/>
      <c r="E135" s="30"/>
      <c r="F135" s="30"/>
      <c r="G135" s="30"/>
      <c r="H135" s="30"/>
      <c r="I135" s="30"/>
      <c r="J135" s="30"/>
    </row>
    <row r="136" spans="1:10">
      <c r="A136" s="29"/>
      <c r="C136" s="34"/>
      <c r="D136" s="30"/>
      <c r="E136" s="30"/>
      <c r="F136" s="30"/>
      <c r="G136" s="30"/>
      <c r="H136" s="30"/>
      <c r="I136" s="30"/>
      <c r="J136" s="30"/>
    </row>
    <row r="137" spans="1:10">
      <c r="A137" s="29"/>
      <c r="C137" s="34"/>
      <c r="D137" s="30"/>
      <c r="E137" s="30"/>
      <c r="F137" s="30"/>
      <c r="G137" s="30"/>
      <c r="H137" s="30"/>
      <c r="I137" s="30"/>
      <c r="J137" s="30"/>
    </row>
    <row r="138" spans="1:10">
      <c r="A138" s="29"/>
      <c r="C138" s="34"/>
      <c r="D138" s="30"/>
      <c r="E138" s="30"/>
      <c r="F138" s="30"/>
      <c r="G138" s="30"/>
      <c r="H138" s="30"/>
      <c r="I138" s="30"/>
      <c r="J138" s="30"/>
    </row>
    <row r="139" spans="1:10">
      <c r="A139" s="29"/>
      <c r="C139" s="34"/>
      <c r="D139" s="30"/>
      <c r="E139" s="30"/>
      <c r="F139" s="30"/>
      <c r="G139" s="30"/>
      <c r="H139" s="30"/>
      <c r="I139" s="30"/>
      <c r="J139" s="30"/>
    </row>
    <row r="140" spans="1:10">
      <c r="A140" s="29"/>
      <c r="C140" s="34"/>
      <c r="D140" s="30"/>
      <c r="E140" s="30"/>
      <c r="F140" s="30"/>
      <c r="G140" s="30"/>
      <c r="H140" s="30"/>
      <c r="I140" s="30"/>
      <c r="J140" s="30"/>
    </row>
    <row r="141" spans="1:10">
      <c r="A141" s="29"/>
      <c r="C141" s="34"/>
      <c r="D141" s="30"/>
      <c r="E141" s="30"/>
      <c r="F141" s="30"/>
      <c r="G141" s="30"/>
      <c r="H141" s="30"/>
      <c r="I141" s="30"/>
      <c r="J141" s="30"/>
    </row>
    <row r="142" spans="1:10">
      <c r="A142" s="29"/>
      <c r="C142" s="34"/>
      <c r="D142" s="30"/>
      <c r="E142" s="30"/>
      <c r="F142" s="30"/>
      <c r="G142" s="30"/>
      <c r="H142" s="30"/>
      <c r="I142" s="30"/>
      <c r="J142" s="30"/>
    </row>
    <row r="143" spans="1:10">
      <c r="A143" s="29"/>
      <c r="C143" s="34"/>
      <c r="D143" s="30"/>
      <c r="E143" s="30"/>
      <c r="F143" s="30"/>
      <c r="G143" s="30"/>
      <c r="H143" s="30"/>
      <c r="I143" s="30"/>
      <c r="J143" s="30"/>
    </row>
    <row r="144" spans="1:10">
      <c r="A144" s="29"/>
      <c r="C144" s="34"/>
      <c r="D144" s="30"/>
      <c r="E144" s="30"/>
      <c r="F144" s="30"/>
      <c r="G144" s="30"/>
      <c r="H144" s="30"/>
      <c r="I144" s="30"/>
      <c r="J144" s="30"/>
    </row>
    <row r="145" spans="1:10">
      <c r="A145" s="29"/>
      <c r="C145" s="34"/>
      <c r="D145" s="30"/>
      <c r="E145" s="30"/>
      <c r="F145" s="30"/>
      <c r="G145" s="30"/>
      <c r="H145" s="30"/>
      <c r="I145" s="30"/>
      <c r="J145" s="30"/>
    </row>
    <row r="146" spans="1:10">
      <c r="A146" s="29"/>
      <c r="C146" s="34"/>
      <c r="D146" s="30"/>
      <c r="E146" s="30"/>
      <c r="F146" s="30"/>
      <c r="G146" s="30"/>
      <c r="H146" s="30"/>
      <c r="I146" s="30"/>
      <c r="J146" s="30"/>
    </row>
    <row r="147" spans="1:10">
      <c r="A147" s="29"/>
      <c r="C147" s="34"/>
      <c r="D147" s="30"/>
      <c r="E147" s="30"/>
      <c r="F147" s="30"/>
      <c r="G147" s="30"/>
      <c r="H147" s="30"/>
      <c r="I147" s="30"/>
      <c r="J147" s="30"/>
    </row>
    <row r="148" spans="1:10">
      <c r="A148" s="29"/>
      <c r="C148" s="34"/>
      <c r="D148" s="30"/>
      <c r="E148" s="30"/>
      <c r="F148" s="30"/>
      <c r="G148" s="30"/>
      <c r="H148" s="30"/>
      <c r="I148" s="30"/>
      <c r="J148" s="30"/>
    </row>
    <row r="149" spans="1:10">
      <c r="A149" s="29"/>
      <c r="C149" s="34"/>
      <c r="D149" s="30"/>
      <c r="E149" s="30"/>
      <c r="F149" s="30"/>
      <c r="G149" s="30"/>
      <c r="H149" s="30"/>
      <c r="I149" s="30"/>
      <c r="J149" s="30"/>
    </row>
    <row r="150" spans="1:10">
      <c r="A150" s="29"/>
      <c r="C150" s="34"/>
      <c r="D150" s="30"/>
      <c r="E150" s="30"/>
      <c r="F150" s="30"/>
      <c r="G150" s="30"/>
      <c r="H150" s="30"/>
      <c r="I150" s="30"/>
      <c r="J150" s="30"/>
    </row>
    <row r="151" spans="1:10">
      <c r="A151" s="29"/>
      <c r="C151" s="34"/>
      <c r="D151" s="30"/>
      <c r="E151" s="30"/>
      <c r="F151" s="30"/>
      <c r="G151" s="30"/>
      <c r="H151" s="30"/>
      <c r="I151" s="30"/>
      <c r="J151" s="30"/>
    </row>
    <row r="152" spans="1:10">
      <c r="A152" s="29"/>
      <c r="C152" s="34"/>
      <c r="D152" s="30"/>
      <c r="E152" s="30"/>
      <c r="F152" s="30"/>
      <c r="G152" s="30"/>
      <c r="H152" s="30"/>
      <c r="I152" s="30"/>
      <c r="J152" s="30"/>
    </row>
    <row r="153" spans="1:10">
      <c r="A153" s="29"/>
      <c r="C153" s="34"/>
      <c r="D153" s="30"/>
      <c r="E153" s="30"/>
      <c r="F153" s="30"/>
      <c r="G153" s="30"/>
      <c r="H153" s="30"/>
      <c r="I153" s="30"/>
      <c r="J153" s="30"/>
    </row>
    <row r="154" spans="1:10">
      <c r="A154" s="29"/>
      <c r="C154" s="34"/>
      <c r="D154" s="30"/>
      <c r="E154" s="30"/>
      <c r="F154" s="30"/>
      <c r="G154" s="30"/>
      <c r="H154" s="30"/>
      <c r="I154" s="30"/>
      <c r="J154" s="30"/>
    </row>
    <row r="155" spans="1:10">
      <c r="A155" s="29"/>
      <c r="C155" s="34"/>
      <c r="D155" s="30"/>
      <c r="E155" s="30"/>
      <c r="F155" s="30"/>
      <c r="G155" s="30"/>
      <c r="H155" s="30"/>
      <c r="I155" s="30"/>
      <c r="J155" s="30"/>
    </row>
    <row r="156" spans="1:10">
      <c r="A156" s="29"/>
      <c r="C156" s="34"/>
      <c r="D156" s="30"/>
      <c r="E156" s="30"/>
      <c r="F156" s="30"/>
      <c r="G156" s="30"/>
      <c r="H156" s="30"/>
      <c r="I156" s="30"/>
      <c r="J156" s="30"/>
    </row>
    <row r="157" spans="1:10">
      <c r="A157" s="29"/>
      <c r="C157" s="34"/>
      <c r="D157" s="30"/>
      <c r="E157" s="30"/>
      <c r="F157" s="30"/>
      <c r="G157" s="30"/>
      <c r="H157" s="30"/>
      <c r="I157" s="30"/>
      <c r="J157" s="30"/>
    </row>
    <row r="158" spans="1:10">
      <c r="A158" s="52"/>
    </row>
    <row r="159" spans="1:10">
      <c r="A159" s="52"/>
    </row>
    <row r="160" spans="1:10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</sheetData>
  <mergeCells count="14">
    <mergeCell ref="A90:K90"/>
    <mergeCell ref="C101:F101"/>
    <mergeCell ref="G101:H101"/>
    <mergeCell ref="A1:K1"/>
    <mergeCell ref="A3:A4"/>
    <mergeCell ref="B3:B4"/>
    <mergeCell ref="C3:C4"/>
    <mergeCell ref="D3:D4"/>
    <mergeCell ref="E3:E4"/>
    <mergeCell ref="F3:F4"/>
    <mergeCell ref="G3:J3"/>
    <mergeCell ref="K3:K4"/>
    <mergeCell ref="A6:K6"/>
    <mergeCell ref="A82:K82"/>
  </mergeCells>
  <phoneticPr fontId="3" type="noConversion"/>
  <pageMargins left="0.98425196850393704" right="0.59055118110236227" top="0.78740157480314965" bottom="0.78740157480314965" header="0.51181102362204722" footer="0.51181102362204722"/>
  <pageSetup paperSize="9" scale="41" orientation="landscape" r:id="rId1"/>
  <headerFooter alignWithMargins="0">
    <oddHeader>&amp;C
&amp;"Times New Roman,обычный"&amp;14 5&amp;R&amp;"Times New Roman,обычный"&amp;14Продовження додатка 1
Таблиця 1</oddHeader>
  </headerFooter>
  <rowBreaks count="1" manualBreakCount="1">
    <brk id="48" max="16383" man="1"/>
  </rowBreaks>
  <ignoredErrors>
    <ignoredError sqref="F53 F49 F18 F71 F65 F41 F85:F86 F87:F88 F68" formula="1"/>
    <ignoredError sqref="E89 I89:J8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L193"/>
  <sheetViews>
    <sheetView topLeftCell="A46" zoomScale="75" zoomScaleNormal="65" zoomScaleSheetLayoutView="50" workbookViewId="0">
      <selection activeCell="G22" sqref="G22"/>
    </sheetView>
  </sheetViews>
  <sheetFormatPr defaultColWidth="77.85546875" defaultRowHeight="18.75"/>
  <cols>
    <col min="1" max="1" width="84.85546875" style="47" customWidth="1"/>
    <col min="2" max="2" width="15.28515625" style="50" customWidth="1"/>
    <col min="3" max="5" width="15.85546875" style="50" customWidth="1"/>
    <col min="6" max="10" width="15.85546875" style="47" customWidth="1"/>
    <col min="11" max="11" width="10" style="47" customWidth="1"/>
    <col min="12" max="12" width="9.5703125" style="47" customWidth="1"/>
    <col min="13" max="255" width="9.140625" style="47" customWidth="1"/>
    <col min="256" max="16384" width="77.85546875" style="47"/>
  </cols>
  <sheetData>
    <row r="1" spans="1:10">
      <c r="A1" s="191" t="s">
        <v>120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>
      <c r="A2" s="50"/>
      <c r="F2" s="50"/>
      <c r="G2" s="50"/>
      <c r="H2" s="50"/>
      <c r="I2" s="50"/>
      <c r="J2" s="50"/>
    </row>
    <row r="3" spans="1:10" ht="38.25" customHeight="1">
      <c r="A3" s="177" t="s">
        <v>181</v>
      </c>
      <c r="B3" s="192" t="s">
        <v>8</v>
      </c>
      <c r="C3" s="192" t="s">
        <v>20</v>
      </c>
      <c r="D3" s="192" t="s">
        <v>24</v>
      </c>
      <c r="E3" s="186" t="s">
        <v>126</v>
      </c>
      <c r="F3" s="178" t="s">
        <v>10</v>
      </c>
      <c r="G3" s="178" t="s">
        <v>139</v>
      </c>
      <c r="H3" s="178"/>
      <c r="I3" s="178"/>
      <c r="J3" s="178"/>
    </row>
    <row r="4" spans="1:10" ht="50.25" customHeight="1">
      <c r="A4" s="177"/>
      <c r="B4" s="192"/>
      <c r="C4" s="192"/>
      <c r="D4" s="192"/>
      <c r="E4" s="186"/>
      <c r="F4" s="178"/>
      <c r="G4" s="15" t="s">
        <v>140</v>
      </c>
      <c r="H4" s="15" t="s">
        <v>141</v>
      </c>
      <c r="I4" s="15" t="s">
        <v>142</v>
      </c>
      <c r="J4" s="15" t="s">
        <v>60</v>
      </c>
    </row>
    <row r="5" spans="1:10" ht="18" customHeight="1">
      <c r="A5" s="53">
        <v>1</v>
      </c>
      <c r="B5" s="54">
        <v>2</v>
      </c>
      <c r="C5" s="54">
        <v>3</v>
      </c>
      <c r="D5" s="54">
        <v>4</v>
      </c>
      <c r="E5" s="54">
        <v>5</v>
      </c>
      <c r="F5" s="54">
        <v>6</v>
      </c>
      <c r="G5" s="54">
        <v>7</v>
      </c>
      <c r="H5" s="54">
        <v>8</v>
      </c>
      <c r="I5" s="54">
        <v>9</v>
      </c>
      <c r="J5" s="54">
        <v>10</v>
      </c>
    </row>
    <row r="6" spans="1:10" ht="24.95" customHeight="1">
      <c r="A6" s="190" t="s">
        <v>118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42.75" customHeight="1">
      <c r="A7" s="48" t="s">
        <v>46</v>
      </c>
      <c r="B7" s="7">
        <v>2000</v>
      </c>
      <c r="C7" s="99"/>
      <c r="D7" s="99"/>
      <c r="E7" s="99"/>
      <c r="F7" s="99"/>
      <c r="G7" s="99"/>
      <c r="H7" s="99"/>
      <c r="I7" s="99"/>
      <c r="J7" s="99"/>
    </row>
    <row r="8" spans="1:10" ht="37.5">
      <c r="A8" s="48" t="s">
        <v>275</v>
      </c>
      <c r="B8" s="7">
        <v>2010</v>
      </c>
      <c r="C8" s="104">
        <f>SUM(C9:C10)</f>
        <v>0</v>
      </c>
      <c r="D8" s="104">
        <f>SUM(D9:D10)</f>
        <v>0</v>
      </c>
      <c r="E8" s="104">
        <f>SUM(E9:E10)</f>
        <v>0</v>
      </c>
      <c r="F8" s="104">
        <f t="shared" ref="F8:F42" si="0">SUM(G8:J8)</f>
        <v>0</v>
      </c>
      <c r="G8" s="104">
        <f>SUM(G9:G10)</f>
        <v>0</v>
      </c>
      <c r="H8" s="104">
        <f>SUM(H9:H10)</f>
        <v>0</v>
      </c>
      <c r="I8" s="104">
        <f>SUM(I9:I10)</f>
        <v>0</v>
      </c>
      <c r="J8" s="104">
        <f>SUM(J9:J10)</f>
        <v>0</v>
      </c>
    </row>
    <row r="9" spans="1:10" ht="37.5">
      <c r="A9" s="9" t="s">
        <v>151</v>
      </c>
      <c r="B9" s="7">
        <v>2011</v>
      </c>
      <c r="C9" s="99" t="s">
        <v>224</v>
      </c>
      <c r="D9" s="99" t="s">
        <v>224</v>
      </c>
      <c r="E9" s="99" t="s">
        <v>224</v>
      </c>
      <c r="F9" s="104">
        <f>SUM(G9:J9)</f>
        <v>0</v>
      </c>
      <c r="G9" s="99" t="s">
        <v>224</v>
      </c>
      <c r="H9" s="99" t="s">
        <v>224</v>
      </c>
      <c r="I9" s="99" t="s">
        <v>224</v>
      </c>
      <c r="J9" s="99" t="s">
        <v>224</v>
      </c>
    </row>
    <row r="10" spans="1:10" ht="42.75" customHeight="1">
      <c r="A10" s="9" t="s">
        <v>370</v>
      </c>
      <c r="B10" s="7">
        <v>2012</v>
      </c>
      <c r="C10" s="99" t="s">
        <v>224</v>
      </c>
      <c r="D10" s="99" t="s">
        <v>224</v>
      </c>
      <c r="E10" s="99" t="s">
        <v>224</v>
      </c>
      <c r="F10" s="104">
        <f>SUM(G10:J10)</f>
        <v>0</v>
      </c>
      <c r="G10" s="99" t="s">
        <v>224</v>
      </c>
      <c r="H10" s="99" t="s">
        <v>224</v>
      </c>
      <c r="I10" s="99" t="s">
        <v>224</v>
      </c>
      <c r="J10" s="99" t="s">
        <v>224</v>
      </c>
    </row>
    <row r="11" spans="1:10" ht="20.100000000000001" customHeight="1">
      <c r="A11" s="9" t="s">
        <v>132</v>
      </c>
      <c r="B11" s="7" t="s">
        <v>162</v>
      </c>
      <c r="C11" s="99" t="s">
        <v>224</v>
      </c>
      <c r="D11" s="99" t="s">
        <v>224</v>
      </c>
      <c r="E11" s="99" t="s">
        <v>224</v>
      </c>
      <c r="F11" s="104">
        <f>SUM(G11:J11)</f>
        <v>0</v>
      </c>
      <c r="G11" s="99" t="s">
        <v>224</v>
      </c>
      <c r="H11" s="99" t="s">
        <v>224</v>
      </c>
      <c r="I11" s="99" t="s">
        <v>224</v>
      </c>
      <c r="J11" s="99" t="s">
        <v>224</v>
      </c>
    </row>
    <row r="12" spans="1:10" ht="20.100000000000001" customHeight="1">
      <c r="A12" s="9" t="s">
        <v>143</v>
      </c>
      <c r="B12" s="7">
        <v>2020</v>
      </c>
      <c r="C12" s="99"/>
      <c r="D12" s="99"/>
      <c r="E12" s="99"/>
      <c r="F12" s="104">
        <f t="shared" si="0"/>
        <v>0</v>
      </c>
      <c r="G12" s="99"/>
      <c r="H12" s="99"/>
      <c r="I12" s="99"/>
      <c r="J12" s="99"/>
    </row>
    <row r="13" spans="1:10" s="49" customFormat="1" ht="20.100000000000001" customHeight="1">
      <c r="A13" s="48" t="s">
        <v>57</v>
      </c>
      <c r="B13" s="7">
        <v>2030</v>
      </c>
      <c r="C13" s="99" t="s">
        <v>224</v>
      </c>
      <c r="D13" s="99" t="s">
        <v>224</v>
      </c>
      <c r="E13" s="99" t="s">
        <v>224</v>
      </c>
      <c r="F13" s="104">
        <f t="shared" si="0"/>
        <v>0</v>
      </c>
      <c r="G13" s="99" t="s">
        <v>224</v>
      </c>
      <c r="H13" s="99" t="s">
        <v>224</v>
      </c>
      <c r="I13" s="99" t="s">
        <v>224</v>
      </c>
      <c r="J13" s="99" t="s">
        <v>224</v>
      </c>
    </row>
    <row r="14" spans="1:10" ht="20.100000000000001" customHeight="1">
      <c r="A14" s="48" t="s">
        <v>110</v>
      </c>
      <c r="B14" s="7">
        <v>2031</v>
      </c>
      <c r="C14" s="99" t="s">
        <v>224</v>
      </c>
      <c r="D14" s="99" t="s">
        <v>224</v>
      </c>
      <c r="E14" s="99" t="s">
        <v>224</v>
      </c>
      <c r="F14" s="104">
        <f t="shared" si="0"/>
        <v>0</v>
      </c>
      <c r="G14" s="99" t="s">
        <v>224</v>
      </c>
      <c r="H14" s="99" t="s">
        <v>224</v>
      </c>
      <c r="I14" s="99" t="s">
        <v>224</v>
      </c>
      <c r="J14" s="99" t="s">
        <v>224</v>
      </c>
    </row>
    <row r="15" spans="1:10" ht="20.100000000000001" customHeight="1">
      <c r="A15" s="48" t="s">
        <v>16</v>
      </c>
      <c r="B15" s="7">
        <v>2040</v>
      </c>
      <c r="C15" s="99" t="s">
        <v>224</v>
      </c>
      <c r="D15" s="99" t="s">
        <v>224</v>
      </c>
      <c r="E15" s="99" t="s">
        <v>224</v>
      </c>
      <c r="F15" s="104">
        <f t="shared" si="0"/>
        <v>0</v>
      </c>
      <c r="G15" s="99" t="s">
        <v>224</v>
      </c>
      <c r="H15" s="99" t="s">
        <v>224</v>
      </c>
      <c r="I15" s="99" t="s">
        <v>224</v>
      </c>
      <c r="J15" s="99" t="s">
        <v>224</v>
      </c>
    </row>
    <row r="16" spans="1:10" ht="20.100000000000001" customHeight="1">
      <c r="A16" s="48" t="s">
        <v>101</v>
      </c>
      <c r="B16" s="7">
        <v>2050</v>
      </c>
      <c r="C16" s="99" t="s">
        <v>224</v>
      </c>
      <c r="D16" s="99" t="s">
        <v>224</v>
      </c>
      <c r="E16" s="99" t="s">
        <v>224</v>
      </c>
      <c r="F16" s="104">
        <f t="shared" si="0"/>
        <v>0</v>
      </c>
      <c r="G16" s="99" t="s">
        <v>224</v>
      </c>
      <c r="H16" s="99" t="s">
        <v>224</v>
      </c>
      <c r="I16" s="99" t="s">
        <v>224</v>
      </c>
      <c r="J16" s="99" t="s">
        <v>224</v>
      </c>
    </row>
    <row r="17" spans="1:11" ht="20.100000000000001" customHeight="1">
      <c r="A17" s="48" t="s">
        <v>102</v>
      </c>
      <c r="B17" s="7">
        <v>2060</v>
      </c>
      <c r="C17" s="99" t="s">
        <v>224</v>
      </c>
      <c r="D17" s="99" t="s">
        <v>224</v>
      </c>
      <c r="E17" s="99" t="s">
        <v>224</v>
      </c>
      <c r="F17" s="104">
        <f t="shared" si="0"/>
        <v>0</v>
      </c>
      <c r="G17" s="99" t="s">
        <v>224</v>
      </c>
      <c r="H17" s="99" t="s">
        <v>224</v>
      </c>
      <c r="I17" s="99" t="s">
        <v>224</v>
      </c>
      <c r="J17" s="99" t="s">
        <v>224</v>
      </c>
    </row>
    <row r="18" spans="1:11" ht="42.75" customHeight="1">
      <c r="A18" s="48" t="s">
        <v>47</v>
      </c>
      <c r="B18" s="7">
        <v>2070</v>
      </c>
      <c r="C18" s="133">
        <f>SUM(C7,C8,C12,C13,C15,C16,C17)+'I. Фін результат'!C76</f>
        <v>198</v>
      </c>
      <c r="D18" s="133">
        <f>SUM(D7,D8,D12,D13,D15,D16,D17)+'I. Фін результат'!D76</f>
        <v>452</v>
      </c>
      <c r="E18" s="133">
        <f>SUM(E7,E8,E12,E13,E15,E16,E17)+'I. Фін результат'!E76</f>
        <v>452</v>
      </c>
      <c r="F18" s="133">
        <f>SUM(F7,F8,F12,F13,F15,F16,F17)+'I. Фін результат'!F76</f>
        <v>936</v>
      </c>
      <c r="G18" s="133">
        <f>SUM(G7,G8,G12,G13,G15,G16,G17)+'I. Фін результат'!G76</f>
        <v>305</v>
      </c>
      <c r="H18" s="133">
        <f>SUM(H7,H8,H12,H13,H15,H16,H17)+'I. Фін результат'!H76</f>
        <v>379</v>
      </c>
      <c r="I18" s="133">
        <f>SUM(I7,I8,I12,I13,I15,I16,I17)+'I. Фін результат'!I76</f>
        <v>126</v>
      </c>
      <c r="J18" s="133">
        <f>SUM(J7,J8,J12,J13,J15,J16,J17)+'I. Фін результат'!J76</f>
        <v>126</v>
      </c>
    </row>
    <row r="19" spans="1:11" ht="20.100000000000001" customHeight="1">
      <c r="A19" s="190" t="s">
        <v>336</v>
      </c>
      <c r="B19" s="190"/>
      <c r="C19" s="190"/>
      <c r="D19" s="190"/>
      <c r="E19" s="190"/>
      <c r="F19" s="190"/>
      <c r="G19" s="190"/>
      <c r="H19" s="190"/>
      <c r="I19" s="190"/>
      <c r="J19" s="190"/>
    </row>
    <row r="20" spans="1:11" ht="37.5">
      <c r="A20" s="60" t="s">
        <v>329</v>
      </c>
      <c r="B20" s="126">
        <v>2110</v>
      </c>
      <c r="C20" s="132">
        <f>SUM(C21:C29)</f>
        <v>1759</v>
      </c>
      <c r="D20" s="132">
        <f>SUM(D21:D29)</f>
        <v>280</v>
      </c>
      <c r="E20" s="132">
        <f>SUM(E21:E29)</f>
        <v>280</v>
      </c>
      <c r="F20" s="136">
        <f>SUM(G20:J20)</f>
        <v>806</v>
      </c>
      <c r="G20" s="132">
        <f>SUM(G21:G29)</f>
        <v>167</v>
      </c>
      <c r="H20" s="132">
        <f>SUM(H21:H29)</f>
        <v>283</v>
      </c>
      <c r="I20" s="132">
        <f>SUM(I21:I29)</f>
        <v>228</v>
      </c>
      <c r="J20" s="132">
        <f>SUM(J21:J29)</f>
        <v>128</v>
      </c>
    </row>
    <row r="21" spans="1:11">
      <c r="A21" s="9" t="s">
        <v>285</v>
      </c>
      <c r="B21" s="7">
        <v>2111</v>
      </c>
      <c r="C21" s="99">
        <v>36</v>
      </c>
      <c r="D21" s="99">
        <v>104</v>
      </c>
      <c r="E21" s="99">
        <v>104</v>
      </c>
      <c r="F21" s="104">
        <f>SUM(G21:J21)</f>
        <v>206</v>
      </c>
      <c r="G21" s="99">
        <v>67</v>
      </c>
      <c r="H21" s="99">
        <v>83</v>
      </c>
      <c r="I21" s="99">
        <v>28</v>
      </c>
      <c r="J21" s="99">
        <v>28</v>
      </c>
    </row>
    <row r="22" spans="1:11" ht="37.5">
      <c r="A22" s="9" t="s">
        <v>352</v>
      </c>
      <c r="B22" s="7">
        <v>2112</v>
      </c>
      <c r="C22" s="99">
        <v>1723</v>
      </c>
      <c r="D22" s="99">
        <v>176</v>
      </c>
      <c r="E22" s="99">
        <v>176</v>
      </c>
      <c r="F22" s="104">
        <f>SUM(G22:J22)</f>
        <v>600</v>
      </c>
      <c r="G22" s="99">
        <v>100</v>
      </c>
      <c r="H22" s="99">
        <v>200</v>
      </c>
      <c r="I22" s="99">
        <v>200</v>
      </c>
      <c r="J22" s="99">
        <v>100</v>
      </c>
    </row>
    <row r="23" spans="1:11" s="49" customFormat="1" ht="37.5">
      <c r="A23" s="48" t="s">
        <v>353</v>
      </c>
      <c r="B23" s="53">
        <v>2113</v>
      </c>
      <c r="C23" s="99">
        <v>0</v>
      </c>
      <c r="D23" s="99" t="s">
        <v>224</v>
      </c>
      <c r="E23" s="99" t="s">
        <v>224</v>
      </c>
      <c r="F23" s="104">
        <f t="shared" si="0"/>
        <v>0</v>
      </c>
      <c r="G23" s="99">
        <v>0</v>
      </c>
      <c r="H23" s="99">
        <v>0</v>
      </c>
      <c r="I23" s="99">
        <v>0</v>
      </c>
      <c r="J23" s="99">
        <v>0</v>
      </c>
    </row>
    <row r="24" spans="1:11">
      <c r="A24" s="48" t="s">
        <v>75</v>
      </c>
      <c r="B24" s="53">
        <v>2114</v>
      </c>
      <c r="C24" s="99"/>
      <c r="D24" s="99"/>
      <c r="E24" s="99"/>
      <c r="F24" s="104">
        <f t="shared" si="0"/>
        <v>0</v>
      </c>
      <c r="G24" s="99"/>
      <c r="H24" s="99"/>
      <c r="I24" s="99"/>
      <c r="J24" s="99"/>
    </row>
    <row r="25" spans="1:11" ht="37.5">
      <c r="A25" s="48" t="s">
        <v>333</v>
      </c>
      <c r="B25" s="53">
        <v>2115</v>
      </c>
      <c r="C25" s="99"/>
      <c r="D25" s="99"/>
      <c r="E25" s="99"/>
      <c r="F25" s="104">
        <f t="shared" si="0"/>
        <v>0</v>
      </c>
      <c r="G25" s="99"/>
      <c r="H25" s="99"/>
      <c r="I25" s="99"/>
      <c r="J25" s="99"/>
    </row>
    <row r="26" spans="1:11">
      <c r="A26" s="48" t="s">
        <v>93</v>
      </c>
      <c r="B26" s="53">
        <v>2116</v>
      </c>
      <c r="C26" s="99"/>
      <c r="D26" s="99"/>
      <c r="E26" s="99"/>
      <c r="F26" s="104">
        <f t="shared" si="0"/>
        <v>0</v>
      </c>
      <c r="G26" s="99"/>
      <c r="H26" s="99"/>
      <c r="I26" s="99"/>
      <c r="J26" s="99"/>
    </row>
    <row r="27" spans="1:11">
      <c r="A27" s="48" t="s">
        <v>354</v>
      </c>
      <c r="B27" s="53">
        <v>2117</v>
      </c>
      <c r="C27" s="99"/>
      <c r="D27" s="99"/>
      <c r="E27" s="99"/>
      <c r="F27" s="104">
        <f t="shared" si="0"/>
        <v>0</v>
      </c>
      <c r="G27" s="99"/>
      <c r="H27" s="99"/>
      <c r="I27" s="99"/>
      <c r="J27" s="99"/>
    </row>
    <row r="28" spans="1:11">
      <c r="A28" s="48" t="s">
        <v>74</v>
      </c>
      <c r="B28" s="53">
        <v>2118</v>
      </c>
      <c r="C28" s="99"/>
      <c r="D28" s="99"/>
      <c r="E28" s="99"/>
      <c r="F28" s="104">
        <f t="shared" si="0"/>
        <v>0</v>
      </c>
      <c r="G28" s="99"/>
      <c r="H28" s="99"/>
      <c r="I28" s="99"/>
      <c r="J28" s="99"/>
    </row>
    <row r="29" spans="1:11" s="51" customFormat="1">
      <c r="A29" s="48" t="s">
        <v>337</v>
      </c>
      <c r="B29" s="53">
        <v>2119</v>
      </c>
      <c r="C29" s="127"/>
      <c r="D29" s="127"/>
      <c r="E29" s="127"/>
      <c r="F29" s="104">
        <f t="shared" si="0"/>
        <v>0</v>
      </c>
      <c r="G29" s="127"/>
      <c r="H29" s="127"/>
      <c r="I29" s="127"/>
      <c r="J29" s="127"/>
      <c r="K29" s="47"/>
    </row>
    <row r="30" spans="1:11" s="51" customFormat="1" ht="37.5">
      <c r="A30" s="60" t="s">
        <v>338</v>
      </c>
      <c r="B30" s="119">
        <v>2120</v>
      </c>
      <c r="C30" s="132">
        <f>SUM(C31:C34)</f>
        <v>2371</v>
      </c>
      <c r="D30" s="132">
        <f>SUM(D31:D34)</f>
        <v>4340</v>
      </c>
      <c r="E30" s="132">
        <f>SUM(E31:E34)</f>
        <v>4340</v>
      </c>
      <c r="F30" s="136">
        <f>SUM(G30:J30)</f>
        <v>5356</v>
      </c>
      <c r="G30" s="132">
        <f>SUM(G31:G34)</f>
        <v>1274</v>
      </c>
      <c r="H30" s="132">
        <f>SUM(H31:H34)</f>
        <v>1274</v>
      </c>
      <c r="I30" s="132">
        <f>SUM(I31:I34)</f>
        <v>1404</v>
      </c>
      <c r="J30" s="132">
        <f>SUM(J31:J34)</f>
        <v>1404</v>
      </c>
      <c r="K30" s="47"/>
    </row>
    <row r="31" spans="1:11" s="51" customFormat="1">
      <c r="A31" s="48" t="s">
        <v>74</v>
      </c>
      <c r="B31" s="53">
        <v>2121</v>
      </c>
      <c r="C31" s="99">
        <v>2371</v>
      </c>
      <c r="D31" s="99">
        <v>4320</v>
      </c>
      <c r="E31" s="99">
        <v>4320</v>
      </c>
      <c r="F31" s="104">
        <f t="shared" si="0"/>
        <v>5340</v>
      </c>
      <c r="G31" s="99">
        <v>1270</v>
      </c>
      <c r="H31" s="99">
        <v>1270</v>
      </c>
      <c r="I31" s="99">
        <v>1400</v>
      </c>
      <c r="J31" s="99">
        <v>1400</v>
      </c>
      <c r="K31" s="47"/>
    </row>
    <row r="32" spans="1:11" s="51" customFormat="1">
      <c r="A32" s="48" t="s">
        <v>344</v>
      </c>
      <c r="B32" s="53">
        <v>2122</v>
      </c>
      <c r="C32" s="99"/>
      <c r="D32" s="99">
        <v>20</v>
      </c>
      <c r="E32" s="99">
        <v>20</v>
      </c>
      <c r="F32" s="104">
        <f t="shared" si="0"/>
        <v>16</v>
      </c>
      <c r="G32" s="99">
        <v>4</v>
      </c>
      <c r="H32" s="99">
        <v>4</v>
      </c>
      <c r="I32" s="99">
        <v>4</v>
      </c>
      <c r="J32" s="99">
        <v>4</v>
      </c>
      <c r="K32" s="47"/>
    </row>
    <row r="33" spans="1:12" s="51" customFormat="1">
      <c r="A33" s="48" t="s">
        <v>345</v>
      </c>
      <c r="B33" s="53">
        <v>2123</v>
      </c>
      <c r="C33" s="99"/>
      <c r="D33" s="99"/>
      <c r="E33" s="99"/>
      <c r="F33" s="104">
        <f t="shared" si="0"/>
        <v>0</v>
      </c>
      <c r="G33" s="99"/>
      <c r="H33" s="99"/>
      <c r="I33" s="99"/>
      <c r="J33" s="99"/>
      <c r="K33" s="47"/>
    </row>
    <row r="34" spans="1:12" s="51" customFormat="1">
      <c r="A34" s="48" t="s">
        <v>337</v>
      </c>
      <c r="B34" s="53">
        <v>2124</v>
      </c>
      <c r="C34" s="99"/>
      <c r="D34" s="99"/>
      <c r="E34" s="99"/>
      <c r="F34" s="104">
        <f t="shared" si="0"/>
        <v>0</v>
      </c>
      <c r="G34" s="99"/>
      <c r="H34" s="99"/>
      <c r="I34" s="99"/>
      <c r="J34" s="99"/>
      <c r="K34" s="47"/>
    </row>
    <row r="35" spans="1:12" s="51" customFormat="1" ht="37.5">
      <c r="A35" s="60" t="s">
        <v>332</v>
      </c>
      <c r="B35" s="119">
        <v>2130</v>
      </c>
      <c r="C35" s="132">
        <f>SUM(C36:C39)</f>
        <v>3224</v>
      </c>
      <c r="D35" s="132">
        <f>SUM(D36:D39)</f>
        <v>5280</v>
      </c>
      <c r="E35" s="132">
        <f>SUM(E36:E39)</f>
        <v>5280</v>
      </c>
      <c r="F35" s="136">
        <f>SUM(G35:J35)</f>
        <v>6670</v>
      </c>
      <c r="G35" s="132">
        <f>SUM(G36:G39)</f>
        <v>1558</v>
      </c>
      <c r="H35" s="132">
        <f>SUM(H36:H39)</f>
        <v>1558</v>
      </c>
      <c r="I35" s="132">
        <f>SUM(I36:I39)</f>
        <v>1777</v>
      </c>
      <c r="J35" s="132">
        <f>SUM(J36:J39)</f>
        <v>1777</v>
      </c>
      <c r="K35" s="47"/>
    </row>
    <row r="36" spans="1:12" ht="57" customHeight="1">
      <c r="A36" s="48" t="s">
        <v>355</v>
      </c>
      <c r="B36" s="53">
        <v>2131</v>
      </c>
      <c r="C36" s="99"/>
      <c r="D36" s="99"/>
      <c r="E36" s="99"/>
      <c r="F36" s="104">
        <f t="shared" si="0"/>
        <v>0</v>
      </c>
      <c r="G36" s="99"/>
      <c r="H36" s="99"/>
      <c r="I36" s="99"/>
      <c r="J36" s="99"/>
    </row>
    <row r="37" spans="1:12" ht="20.100000000000001" customHeight="1">
      <c r="A37" s="48" t="s">
        <v>339</v>
      </c>
      <c r="B37" s="53">
        <v>2132</v>
      </c>
      <c r="C37" s="99"/>
      <c r="D37" s="99"/>
      <c r="E37" s="99"/>
      <c r="F37" s="104">
        <f t="shared" si="0"/>
        <v>0</v>
      </c>
      <c r="G37" s="99"/>
      <c r="H37" s="99"/>
      <c r="I37" s="99"/>
      <c r="J37" s="99"/>
    </row>
    <row r="38" spans="1:12" ht="20.100000000000001" customHeight="1">
      <c r="A38" s="48" t="s">
        <v>340</v>
      </c>
      <c r="B38" s="53">
        <v>2133</v>
      </c>
      <c r="C38" s="99">
        <v>3224</v>
      </c>
      <c r="D38" s="99">
        <v>5280</v>
      </c>
      <c r="E38" s="99">
        <v>5280</v>
      </c>
      <c r="F38" s="104">
        <f>SUM(G38:J38)</f>
        <v>6670</v>
      </c>
      <c r="G38" s="99">
        <v>1558</v>
      </c>
      <c r="H38" s="99">
        <v>1558</v>
      </c>
      <c r="I38" s="99">
        <v>1777</v>
      </c>
      <c r="J38" s="99">
        <v>1777</v>
      </c>
    </row>
    <row r="39" spans="1:12" ht="20.100000000000001" customHeight="1">
      <c r="A39" s="48" t="s">
        <v>341</v>
      </c>
      <c r="B39" s="53">
        <v>2134</v>
      </c>
      <c r="C39" s="99"/>
      <c r="D39" s="99"/>
      <c r="E39" s="99"/>
      <c r="F39" s="104">
        <f t="shared" si="0"/>
        <v>0</v>
      </c>
      <c r="G39" s="99"/>
      <c r="H39" s="99"/>
      <c r="I39" s="99"/>
      <c r="J39" s="99"/>
    </row>
    <row r="40" spans="1:12" s="49" customFormat="1">
      <c r="A40" s="60" t="s">
        <v>342</v>
      </c>
      <c r="B40" s="119">
        <v>2140</v>
      </c>
      <c r="C40" s="132">
        <f>SUM(C41,C42)</f>
        <v>0</v>
      </c>
      <c r="D40" s="132">
        <f>SUM(D41,D42)</f>
        <v>0</v>
      </c>
      <c r="E40" s="132">
        <f>SUM(E41,E42)</f>
        <v>0</v>
      </c>
      <c r="F40" s="136">
        <f>SUM(G40:J40)</f>
        <v>0</v>
      </c>
      <c r="G40" s="132">
        <f>SUM(G41,G42)</f>
        <v>0</v>
      </c>
      <c r="H40" s="132">
        <f>SUM(H41,H42)</f>
        <v>0</v>
      </c>
      <c r="I40" s="132">
        <f>SUM(I41,I42)</f>
        <v>0</v>
      </c>
      <c r="J40" s="132">
        <f>SUM(J41,J42)</f>
        <v>0</v>
      </c>
    </row>
    <row r="41" spans="1:12" ht="42.75" customHeight="1">
      <c r="A41" s="48" t="s">
        <v>276</v>
      </c>
      <c r="B41" s="53">
        <v>2141</v>
      </c>
      <c r="C41" s="99"/>
      <c r="D41" s="99"/>
      <c r="E41" s="99"/>
      <c r="F41" s="104">
        <f t="shared" si="0"/>
        <v>0</v>
      </c>
      <c r="G41" s="99"/>
      <c r="H41" s="99"/>
      <c r="I41" s="99"/>
      <c r="J41" s="99"/>
    </row>
    <row r="42" spans="1:12" ht="20.100000000000001" customHeight="1">
      <c r="A42" s="48" t="s">
        <v>343</v>
      </c>
      <c r="B42" s="53">
        <v>2142</v>
      </c>
      <c r="C42" s="99"/>
      <c r="D42" s="99"/>
      <c r="E42" s="99"/>
      <c r="F42" s="104">
        <f t="shared" si="0"/>
        <v>0</v>
      </c>
      <c r="G42" s="99"/>
      <c r="H42" s="99"/>
      <c r="I42" s="99"/>
      <c r="J42" s="99"/>
    </row>
    <row r="43" spans="1:12" s="49" customFormat="1" ht="27.75" customHeight="1">
      <c r="A43" s="60" t="s">
        <v>331</v>
      </c>
      <c r="B43" s="119">
        <v>2200</v>
      </c>
      <c r="C43" s="132">
        <f>SUM(C20,C30,C35,C40)</f>
        <v>7354</v>
      </c>
      <c r="D43" s="132">
        <f t="shared" ref="D43:I43" si="1">SUM(D20,D30,D35,D40)</f>
        <v>9900</v>
      </c>
      <c r="E43" s="132">
        <f t="shared" si="1"/>
        <v>9900</v>
      </c>
      <c r="F43" s="136">
        <f>SUM(G43:J43)</f>
        <v>12832</v>
      </c>
      <c r="G43" s="132">
        <f>SUM(G20,G30,G35,G40)</f>
        <v>2999</v>
      </c>
      <c r="H43" s="132">
        <f t="shared" si="1"/>
        <v>3115</v>
      </c>
      <c r="I43" s="132">
        <f t="shared" si="1"/>
        <v>3409</v>
      </c>
      <c r="J43" s="132">
        <f>SUM(J20,J30,J35,J40)</f>
        <v>3309</v>
      </c>
      <c r="K43" s="47"/>
    </row>
    <row r="44" spans="1:12" s="50" customFormat="1">
      <c r="A44" s="62"/>
      <c r="C44" s="149"/>
      <c r="F44" s="47"/>
      <c r="G44" s="47"/>
      <c r="H44" s="47"/>
      <c r="I44" s="47"/>
      <c r="J44" s="47"/>
      <c r="K44" s="47"/>
      <c r="L44" s="47"/>
    </row>
    <row r="45" spans="1:12" s="50" customFormat="1">
      <c r="A45" s="62"/>
      <c r="F45" s="47"/>
      <c r="G45" s="47"/>
      <c r="H45" s="47"/>
      <c r="I45" s="47"/>
      <c r="J45" s="47"/>
      <c r="K45" s="47"/>
      <c r="L45" s="47"/>
    </row>
    <row r="46" spans="1:12" s="155" customFormat="1" ht="87.6" customHeight="1">
      <c r="A46" s="158" t="s">
        <v>402</v>
      </c>
      <c r="B46" s="1"/>
      <c r="C46" s="173" t="s">
        <v>94</v>
      </c>
      <c r="D46" s="174"/>
      <c r="E46" s="174"/>
      <c r="F46" s="174"/>
      <c r="G46" s="167" t="s">
        <v>403</v>
      </c>
      <c r="H46" s="167"/>
    </row>
    <row r="47" spans="1:12" s="50" customFormat="1">
      <c r="A47" s="62"/>
      <c r="F47" s="47"/>
      <c r="G47" s="47"/>
      <c r="H47" s="47"/>
      <c r="I47" s="47"/>
      <c r="J47" s="47"/>
      <c r="K47" s="47"/>
      <c r="L47" s="47"/>
    </row>
    <row r="48" spans="1:12" s="50" customFormat="1">
      <c r="A48" s="62"/>
      <c r="F48" s="47"/>
      <c r="G48" s="47"/>
      <c r="H48" s="47"/>
      <c r="I48" s="47"/>
      <c r="J48" s="47"/>
      <c r="K48" s="47"/>
      <c r="L48" s="47"/>
    </row>
    <row r="49" spans="1:12" s="50" customFormat="1">
      <c r="A49" s="62"/>
      <c r="F49" s="47"/>
      <c r="G49" s="47"/>
      <c r="H49" s="47"/>
      <c r="I49" s="47"/>
      <c r="J49" s="47"/>
      <c r="K49" s="47"/>
      <c r="L49" s="47"/>
    </row>
    <row r="50" spans="1:12" s="50" customFormat="1">
      <c r="A50" s="62"/>
      <c r="F50" s="47"/>
      <c r="G50" s="47"/>
      <c r="H50" s="47"/>
      <c r="I50" s="47"/>
      <c r="J50" s="47"/>
      <c r="K50" s="47"/>
      <c r="L50" s="47"/>
    </row>
    <row r="51" spans="1:12" s="50" customFormat="1">
      <c r="A51" s="62"/>
      <c r="F51" s="47"/>
      <c r="G51" s="47"/>
      <c r="H51" s="47"/>
      <c r="I51" s="47"/>
      <c r="J51" s="47"/>
      <c r="K51" s="47"/>
      <c r="L51" s="47"/>
    </row>
    <row r="52" spans="1:12" s="50" customFormat="1">
      <c r="A52" s="62"/>
      <c r="F52" s="47"/>
      <c r="G52" s="47"/>
      <c r="H52" s="47"/>
      <c r="I52" s="47"/>
      <c r="J52" s="47"/>
      <c r="K52" s="47"/>
      <c r="L52" s="47"/>
    </row>
    <row r="53" spans="1:12" s="50" customFormat="1">
      <c r="A53" s="62"/>
      <c r="F53" s="47"/>
      <c r="G53" s="47"/>
      <c r="H53" s="47"/>
      <c r="I53" s="47"/>
      <c r="J53" s="47"/>
      <c r="K53" s="47"/>
      <c r="L53" s="47"/>
    </row>
    <row r="54" spans="1:12" s="50" customFormat="1">
      <c r="A54" s="62"/>
      <c r="F54" s="47"/>
      <c r="G54" s="47"/>
      <c r="H54" s="47"/>
      <c r="I54" s="47"/>
      <c r="J54" s="47"/>
      <c r="K54" s="47"/>
      <c r="L54" s="47"/>
    </row>
    <row r="55" spans="1:12" s="50" customFormat="1">
      <c r="A55" s="62"/>
      <c r="F55" s="47"/>
      <c r="G55" s="47"/>
      <c r="H55" s="47"/>
      <c r="I55" s="47"/>
      <c r="J55" s="47"/>
      <c r="K55" s="47"/>
      <c r="L55" s="47"/>
    </row>
    <row r="56" spans="1:12" s="50" customFormat="1">
      <c r="A56" s="62"/>
      <c r="F56" s="47"/>
      <c r="G56" s="47"/>
      <c r="H56" s="47"/>
      <c r="I56" s="47"/>
      <c r="J56" s="47"/>
      <c r="K56" s="47"/>
      <c r="L56" s="47"/>
    </row>
    <row r="57" spans="1:12" s="50" customFormat="1">
      <c r="A57" s="62"/>
      <c r="F57" s="47"/>
      <c r="G57" s="47"/>
      <c r="H57" s="47"/>
      <c r="I57" s="47"/>
      <c r="J57" s="47"/>
      <c r="K57" s="47"/>
      <c r="L57" s="47"/>
    </row>
    <row r="58" spans="1:12" s="50" customFormat="1">
      <c r="A58" s="62"/>
      <c r="F58" s="47"/>
      <c r="G58" s="47"/>
      <c r="H58" s="47"/>
      <c r="I58" s="47"/>
      <c r="J58" s="47"/>
      <c r="K58" s="47"/>
      <c r="L58" s="47"/>
    </row>
    <row r="59" spans="1:12" s="50" customFormat="1">
      <c r="A59" s="62"/>
      <c r="F59" s="47"/>
      <c r="G59" s="47"/>
      <c r="H59" s="47"/>
      <c r="I59" s="47"/>
      <c r="J59" s="47"/>
      <c r="K59" s="47"/>
      <c r="L59" s="47"/>
    </row>
    <row r="60" spans="1:12" s="50" customFormat="1">
      <c r="A60" s="62"/>
      <c r="F60" s="47"/>
      <c r="G60" s="47"/>
      <c r="H60" s="47"/>
      <c r="I60" s="47"/>
      <c r="J60" s="47"/>
      <c r="K60" s="47"/>
      <c r="L60" s="47"/>
    </row>
    <row r="61" spans="1:12" s="50" customFormat="1">
      <c r="A61" s="62"/>
      <c r="F61" s="47"/>
      <c r="G61" s="47"/>
      <c r="H61" s="47"/>
      <c r="I61" s="47"/>
      <c r="J61" s="47"/>
      <c r="K61" s="47"/>
      <c r="L61" s="47"/>
    </row>
    <row r="62" spans="1:12" s="50" customFormat="1">
      <c r="A62" s="62"/>
      <c r="F62" s="47"/>
      <c r="G62" s="47"/>
      <c r="H62" s="47"/>
      <c r="I62" s="47"/>
      <c r="J62" s="47"/>
      <c r="K62" s="47"/>
      <c r="L62" s="47"/>
    </row>
    <row r="63" spans="1:12" s="50" customFormat="1">
      <c r="A63" s="62"/>
      <c r="F63" s="47"/>
      <c r="G63" s="47"/>
      <c r="H63" s="47"/>
      <c r="I63" s="47"/>
      <c r="J63" s="47"/>
      <c r="K63" s="47"/>
      <c r="L63" s="47"/>
    </row>
    <row r="64" spans="1:12" s="50" customFormat="1">
      <c r="A64" s="62"/>
      <c r="F64" s="47"/>
      <c r="G64" s="47"/>
      <c r="H64" s="47"/>
      <c r="I64" s="47"/>
      <c r="J64" s="47"/>
      <c r="K64" s="47"/>
      <c r="L64" s="47"/>
    </row>
    <row r="65" spans="1:12" s="50" customFormat="1">
      <c r="A65" s="62"/>
      <c r="F65" s="47"/>
      <c r="G65" s="47"/>
      <c r="H65" s="47"/>
      <c r="I65" s="47"/>
      <c r="J65" s="47"/>
      <c r="K65" s="47"/>
      <c r="L65" s="47"/>
    </row>
    <row r="66" spans="1:12" s="50" customFormat="1">
      <c r="A66" s="62"/>
      <c r="F66" s="47"/>
      <c r="G66" s="47"/>
      <c r="H66" s="47"/>
      <c r="I66" s="47"/>
      <c r="J66" s="47"/>
      <c r="K66" s="47"/>
      <c r="L66" s="47"/>
    </row>
    <row r="67" spans="1:12" s="50" customFormat="1">
      <c r="A67" s="62"/>
      <c r="F67" s="47"/>
      <c r="G67" s="47"/>
      <c r="H67" s="47"/>
      <c r="I67" s="47"/>
      <c r="J67" s="47"/>
      <c r="K67" s="47"/>
      <c r="L67" s="47"/>
    </row>
    <row r="68" spans="1:12" s="50" customFormat="1">
      <c r="A68" s="62"/>
      <c r="F68" s="47"/>
      <c r="G68" s="47"/>
      <c r="H68" s="47"/>
      <c r="I68" s="47"/>
      <c r="J68" s="47"/>
      <c r="K68" s="47"/>
      <c r="L68" s="47"/>
    </row>
    <row r="69" spans="1:12" s="50" customFormat="1">
      <c r="A69" s="62"/>
      <c r="F69" s="47"/>
      <c r="G69" s="47"/>
      <c r="H69" s="47"/>
      <c r="I69" s="47"/>
      <c r="J69" s="47"/>
      <c r="K69" s="47"/>
      <c r="L69" s="47"/>
    </row>
    <row r="70" spans="1:12" s="50" customFormat="1">
      <c r="A70" s="62"/>
      <c r="F70" s="47"/>
      <c r="G70" s="47"/>
      <c r="H70" s="47"/>
      <c r="I70" s="47"/>
      <c r="J70" s="47"/>
      <c r="K70" s="47"/>
      <c r="L70" s="47"/>
    </row>
    <row r="71" spans="1:12" s="50" customFormat="1">
      <c r="A71" s="62"/>
      <c r="F71" s="47"/>
      <c r="G71" s="47"/>
      <c r="H71" s="47"/>
      <c r="I71" s="47"/>
      <c r="J71" s="47"/>
      <c r="K71" s="47"/>
      <c r="L71" s="47"/>
    </row>
    <row r="72" spans="1:12" s="50" customFormat="1">
      <c r="A72" s="62"/>
      <c r="F72" s="47"/>
      <c r="G72" s="47"/>
      <c r="H72" s="47"/>
      <c r="I72" s="47"/>
      <c r="J72" s="47"/>
      <c r="K72" s="47"/>
      <c r="L72" s="47"/>
    </row>
    <row r="73" spans="1:12" s="50" customFormat="1">
      <c r="A73" s="62"/>
      <c r="F73" s="47"/>
      <c r="G73" s="47"/>
      <c r="H73" s="47"/>
      <c r="I73" s="47"/>
      <c r="J73" s="47"/>
      <c r="K73" s="47"/>
      <c r="L73" s="47"/>
    </row>
    <row r="74" spans="1:12" s="50" customFormat="1">
      <c r="A74" s="62"/>
      <c r="F74" s="47"/>
      <c r="G74" s="47"/>
      <c r="H74" s="47"/>
      <c r="I74" s="47"/>
      <c r="J74" s="47"/>
      <c r="K74" s="47"/>
      <c r="L74" s="47"/>
    </row>
    <row r="75" spans="1:12" s="50" customFormat="1">
      <c r="A75" s="62"/>
      <c r="F75" s="47"/>
      <c r="G75" s="47"/>
      <c r="H75" s="47"/>
      <c r="I75" s="47"/>
      <c r="J75" s="47"/>
      <c r="K75" s="47"/>
      <c r="L75" s="47"/>
    </row>
    <row r="76" spans="1:12" s="50" customFormat="1">
      <c r="A76" s="62"/>
      <c r="F76" s="47"/>
      <c r="G76" s="47"/>
      <c r="H76" s="47"/>
      <c r="I76" s="47"/>
      <c r="J76" s="47"/>
      <c r="K76" s="47"/>
      <c r="L76" s="47"/>
    </row>
    <row r="77" spans="1:12" s="50" customFormat="1">
      <c r="A77" s="62"/>
      <c r="F77" s="47"/>
      <c r="G77" s="47"/>
      <c r="H77" s="47"/>
      <c r="I77" s="47"/>
      <c r="J77" s="47"/>
      <c r="K77" s="47"/>
      <c r="L77" s="47"/>
    </row>
    <row r="78" spans="1:12" s="50" customFormat="1">
      <c r="A78" s="62"/>
      <c r="F78" s="47"/>
      <c r="G78" s="47"/>
      <c r="H78" s="47"/>
      <c r="I78" s="47"/>
      <c r="J78" s="47"/>
      <c r="K78" s="47"/>
      <c r="L78" s="47"/>
    </row>
    <row r="79" spans="1:12" s="50" customFormat="1">
      <c r="A79" s="62"/>
      <c r="F79" s="47"/>
      <c r="G79" s="47"/>
      <c r="H79" s="47"/>
      <c r="I79" s="47"/>
      <c r="J79" s="47"/>
      <c r="K79" s="47"/>
      <c r="L79" s="47"/>
    </row>
    <row r="80" spans="1:12" s="50" customFormat="1">
      <c r="A80" s="62"/>
      <c r="F80" s="47"/>
      <c r="G80" s="47"/>
      <c r="H80" s="47"/>
      <c r="I80" s="47"/>
      <c r="J80" s="47"/>
      <c r="K80" s="47"/>
      <c r="L80" s="47"/>
    </row>
    <row r="81" spans="1:12" s="50" customFormat="1">
      <c r="A81" s="62"/>
      <c r="F81" s="47"/>
      <c r="G81" s="47"/>
      <c r="H81" s="47"/>
      <c r="I81" s="47"/>
      <c r="J81" s="47"/>
      <c r="K81" s="47"/>
      <c r="L81" s="47"/>
    </row>
    <row r="82" spans="1:12" s="50" customFormat="1">
      <c r="A82" s="62"/>
      <c r="F82" s="47"/>
      <c r="G82" s="47"/>
      <c r="H82" s="47"/>
      <c r="I82" s="47"/>
      <c r="J82" s="47"/>
      <c r="K82" s="47"/>
      <c r="L82" s="47"/>
    </row>
    <row r="83" spans="1:12" s="50" customFormat="1">
      <c r="A83" s="62"/>
      <c r="F83" s="47"/>
      <c r="G83" s="47"/>
      <c r="H83" s="47"/>
      <c r="I83" s="47"/>
      <c r="J83" s="47"/>
      <c r="K83" s="47"/>
      <c r="L83" s="47"/>
    </row>
    <row r="84" spans="1:12" s="50" customFormat="1">
      <c r="A84" s="62"/>
      <c r="F84" s="47"/>
      <c r="G84" s="47"/>
      <c r="H84" s="47"/>
      <c r="I84" s="47"/>
      <c r="J84" s="47"/>
      <c r="K84" s="47"/>
      <c r="L84" s="47"/>
    </row>
    <row r="85" spans="1:12" s="50" customFormat="1">
      <c r="A85" s="62"/>
      <c r="F85" s="47"/>
      <c r="G85" s="47"/>
      <c r="H85" s="47"/>
      <c r="I85" s="47"/>
      <c r="J85" s="47"/>
      <c r="K85" s="47"/>
      <c r="L85" s="47"/>
    </row>
    <row r="86" spans="1:12" s="50" customFormat="1">
      <c r="A86" s="62"/>
      <c r="F86" s="47"/>
      <c r="G86" s="47"/>
      <c r="H86" s="47"/>
      <c r="I86" s="47"/>
      <c r="J86" s="47"/>
      <c r="K86" s="47"/>
      <c r="L86" s="47"/>
    </row>
    <row r="87" spans="1:12" s="50" customFormat="1">
      <c r="A87" s="62"/>
      <c r="F87" s="47"/>
      <c r="G87" s="47"/>
      <c r="H87" s="47"/>
      <c r="I87" s="47"/>
      <c r="J87" s="47"/>
      <c r="K87" s="47"/>
      <c r="L87" s="47"/>
    </row>
    <row r="88" spans="1:12" s="50" customFormat="1">
      <c r="A88" s="62"/>
      <c r="F88" s="47"/>
      <c r="G88" s="47"/>
      <c r="H88" s="47"/>
      <c r="I88" s="47"/>
      <c r="J88" s="47"/>
      <c r="K88" s="47"/>
      <c r="L88" s="47"/>
    </row>
    <row r="89" spans="1:12" s="50" customFormat="1">
      <c r="A89" s="62"/>
      <c r="F89" s="47"/>
      <c r="G89" s="47"/>
      <c r="H89" s="47"/>
      <c r="I89" s="47"/>
      <c r="J89" s="47"/>
      <c r="K89" s="47"/>
      <c r="L89" s="47"/>
    </row>
    <row r="90" spans="1:12" s="50" customFormat="1">
      <c r="A90" s="62"/>
      <c r="F90" s="47"/>
      <c r="G90" s="47"/>
      <c r="H90" s="47"/>
      <c r="I90" s="47"/>
      <c r="J90" s="47"/>
      <c r="K90" s="47"/>
      <c r="L90" s="47"/>
    </row>
    <row r="91" spans="1:12" s="50" customFormat="1">
      <c r="A91" s="62"/>
      <c r="F91" s="47"/>
      <c r="G91" s="47"/>
      <c r="H91" s="47"/>
      <c r="I91" s="47"/>
      <c r="J91" s="47"/>
      <c r="K91" s="47"/>
      <c r="L91" s="47"/>
    </row>
    <row r="92" spans="1:12" s="50" customFormat="1">
      <c r="A92" s="62"/>
      <c r="F92" s="47"/>
      <c r="G92" s="47"/>
      <c r="H92" s="47"/>
      <c r="I92" s="47"/>
      <c r="J92" s="47"/>
      <c r="K92" s="47"/>
      <c r="L92" s="47"/>
    </row>
    <row r="93" spans="1:12" s="50" customFormat="1">
      <c r="A93" s="62"/>
      <c r="F93" s="47"/>
      <c r="G93" s="47"/>
      <c r="H93" s="47"/>
      <c r="I93" s="47"/>
      <c r="J93" s="47"/>
      <c r="K93" s="47"/>
      <c r="L93" s="47"/>
    </row>
    <row r="94" spans="1:12" s="50" customFormat="1">
      <c r="A94" s="62"/>
      <c r="F94" s="47"/>
      <c r="G94" s="47"/>
      <c r="H94" s="47"/>
      <c r="I94" s="47"/>
      <c r="J94" s="47"/>
      <c r="K94" s="47"/>
      <c r="L94" s="47"/>
    </row>
    <row r="95" spans="1:12" s="50" customFormat="1">
      <c r="A95" s="62"/>
      <c r="F95" s="47"/>
      <c r="G95" s="47"/>
      <c r="H95" s="47"/>
      <c r="I95" s="47"/>
      <c r="J95" s="47"/>
      <c r="K95" s="47"/>
      <c r="L95" s="47"/>
    </row>
    <row r="96" spans="1:12" s="50" customFormat="1">
      <c r="A96" s="62"/>
      <c r="F96" s="47"/>
      <c r="G96" s="47"/>
      <c r="H96" s="47"/>
      <c r="I96" s="47"/>
      <c r="J96" s="47"/>
      <c r="K96" s="47"/>
      <c r="L96" s="47"/>
    </row>
    <row r="97" spans="1:12" s="50" customFormat="1">
      <c r="A97" s="62"/>
      <c r="F97" s="47"/>
      <c r="G97" s="47"/>
      <c r="H97" s="47"/>
      <c r="I97" s="47"/>
      <c r="J97" s="47"/>
      <c r="K97" s="47"/>
      <c r="L97" s="47"/>
    </row>
    <row r="98" spans="1:12" s="50" customFormat="1">
      <c r="A98" s="62"/>
      <c r="F98" s="47"/>
      <c r="G98" s="47"/>
      <c r="H98" s="47"/>
      <c r="I98" s="47"/>
      <c r="J98" s="47"/>
      <c r="K98" s="47"/>
      <c r="L98" s="47"/>
    </row>
    <row r="99" spans="1:12" s="50" customFormat="1">
      <c r="A99" s="62"/>
      <c r="F99" s="47"/>
      <c r="G99" s="47"/>
      <c r="H99" s="47"/>
      <c r="I99" s="47"/>
      <c r="J99" s="47"/>
      <c r="K99" s="47"/>
      <c r="L99" s="47"/>
    </row>
    <row r="100" spans="1:12" s="50" customFormat="1">
      <c r="A100" s="62"/>
      <c r="F100" s="47"/>
      <c r="G100" s="47"/>
      <c r="H100" s="47"/>
      <c r="I100" s="47"/>
      <c r="J100" s="47"/>
      <c r="K100" s="47"/>
      <c r="L100" s="47"/>
    </row>
    <row r="101" spans="1:12" s="50" customFormat="1">
      <c r="A101" s="62"/>
      <c r="F101" s="47"/>
      <c r="G101" s="47"/>
      <c r="H101" s="47"/>
      <c r="I101" s="47"/>
      <c r="J101" s="47"/>
      <c r="K101" s="47"/>
      <c r="L101" s="47"/>
    </row>
    <row r="102" spans="1:12" s="50" customFormat="1">
      <c r="A102" s="62"/>
      <c r="F102" s="47"/>
      <c r="G102" s="47"/>
      <c r="H102" s="47"/>
      <c r="I102" s="47"/>
      <c r="J102" s="47"/>
      <c r="K102" s="47"/>
      <c r="L102" s="47"/>
    </row>
    <row r="103" spans="1:12" s="50" customFormat="1">
      <c r="A103" s="62"/>
      <c r="F103" s="47"/>
      <c r="G103" s="47"/>
      <c r="H103" s="47"/>
      <c r="I103" s="47"/>
      <c r="J103" s="47"/>
      <c r="K103" s="47"/>
      <c r="L103" s="47"/>
    </row>
    <row r="104" spans="1:12" s="50" customFormat="1">
      <c r="A104" s="62"/>
      <c r="F104" s="47"/>
      <c r="G104" s="47"/>
      <c r="H104" s="47"/>
      <c r="I104" s="47"/>
      <c r="J104" s="47"/>
      <c r="K104" s="47"/>
      <c r="L104" s="47"/>
    </row>
    <row r="105" spans="1:12" s="50" customFormat="1">
      <c r="A105" s="62"/>
      <c r="F105" s="47"/>
      <c r="G105" s="47"/>
      <c r="H105" s="47"/>
      <c r="I105" s="47"/>
      <c r="J105" s="47"/>
      <c r="K105" s="47"/>
      <c r="L105" s="47"/>
    </row>
    <row r="106" spans="1:12" s="50" customFormat="1">
      <c r="A106" s="62"/>
      <c r="F106" s="47"/>
      <c r="G106" s="47"/>
      <c r="H106" s="47"/>
      <c r="I106" s="47"/>
      <c r="J106" s="47"/>
      <c r="K106" s="47"/>
      <c r="L106" s="47"/>
    </row>
    <row r="107" spans="1:12" s="50" customFormat="1">
      <c r="A107" s="62"/>
      <c r="F107" s="47"/>
      <c r="G107" s="47"/>
      <c r="H107" s="47"/>
      <c r="I107" s="47"/>
      <c r="J107" s="47"/>
      <c r="K107" s="47"/>
      <c r="L107" s="47"/>
    </row>
    <row r="108" spans="1:12" s="50" customFormat="1">
      <c r="A108" s="62"/>
      <c r="F108" s="47"/>
      <c r="G108" s="47"/>
      <c r="H108" s="47"/>
      <c r="I108" s="47"/>
      <c r="J108" s="47"/>
      <c r="K108" s="47"/>
      <c r="L108" s="47"/>
    </row>
    <row r="109" spans="1:12" s="50" customFormat="1">
      <c r="A109" s="62"/>
      <c r="F109" s="47"/>
      <c r="G109" s="47"/>
      <c r="H109" s="47"/>
      <c r="I109" s="47"/>
      <c r="J109" s="47"/>
      <c r="K109" s="47"/>
      <c r="L109" s="47"/>
    </row>
    <row r="110" spans="1:12" s="50" customFormat="1">
      <c r="A110" s="62"/>
      <c r="F110" s="47"/>
      <c r="G110" s="47"/>
      <c r="H110" s="47"/>
      <c r="I110" s="47"/>
      <c r="J110" s="47"/>
      <c r="K110" s="47"/>
      <c r="L110" s="47"/>
    </row>
    <row r="111" spans="1:12" s="50" customFormat="1">
      <c r="A111" s="62"/>
      <c r="F111" s="47"/>
      <c r="G111" s="47"/>
      <c r="H111" s="47"/>
      <c r="I111" s="47"/>
      <c r="J111" s="47"/>
      <c r="K111" s="47"/>
      <c r="L111" s="47"/>
    </row>
    <row r="112" spans="1:12" s="50" customFormat="1">
      <c r="A112" s="62"/>
      <c r="F112" s="47"/>
      <c r="G112" s="47"/>
      <c r="H112" s="47"/>
      <c r="I112" s="47"/>
      <c r="J112" s="47"/>
      <c r="K112" s="47"/>
      <c r="L112" s="47"/>
    </row>
    <row r="113" spans="1:12" s="50" customFormat="1">
      <c r="A113" s="62"/>
      <c r="F113" s="47"/>
      <c r="G113" s="47"/>
      <c r="H113" s="47"/>
      <c r="I113" s="47"/>
      <c r="J113" s="47"/>
      <c r="K113" s="47"/>
      <c r="L113" s="47"/>
    </row>
    <row r="114" spans="1:12" s="50" customFormat="1">
      <c r="A114" s="62"/>
      <c r="F114" s="47"/>
      <c r="G114" s="47"/>
      <c r="H114" s="47"/>
      <c r="I114" s="47"/>
      <c r="J114" s="47"/>
      <c r="K114" s="47"/>
      <c r="L114" s="47"/>
    </row>
    <row r="115" spans="1:12" s="50" customFormat="1">
      <c r="A115" s="62"/>
      <c r="F115" s="47"/>
      <c r="G115" s="47"/>
      <c r="H115" s="47"/>
      <c r="I115" s="47"/>
      <c r="J115" s="47"/>
      <c r="K115" s="47"/>
      <c r="L115" s="47"/>
    </row>
    <row r="116" spans="1:12" s="50" customFormat="1">
      <c r="A116" s="62"/>
      <c r="F116" s="47"/>
      <c r="G116" s="47"/>
      <c r="H116" s="47"/>
      <c r="I116" s="47"/>
      <c r="J116" s="47"/>
      <c r="K116" s="47"/>
      <c r="L116" s="47"/>
    </row>
    <row r="117" spans="1:12" s="50" customFormat="1">
      <c r="A117" s="62"/>
      <c r="F117" s="47"/>
      <c r="G117" s="47"/>
      <c r="H117" s="47"/>
      <c r="I117" s="47"/>
      <c r="J117" s="47"/>
      <c r="K117" s="47"/>
      <c r="L117" s="47"/>
    </row>
    <row r="118" spans="1:12" s="50" customFormat="1">
      <c r="A118" s="62"/>
      <c r="F118" s="47"/>
      <c r="G118" s="47"/>
      <c r="H118" s="47"/>
      <c r="I118" s="47"/>
      <c r="J118" s="47"/>
      <c r="K118" s="47"/>
      <c r="L118" s="47"/>
    </row>
    <row r="119" spans="1:12" s="50" customFormat="1">
      <c r="A119" s="62"/>
      <c r="F119" s="47"/>
      <c r="G119" s="47"/>
      <c r="H119" s="47"/>
      <c r="I119" s="47"/>
      <c r="J119" s="47"/>
      <c r="K119" s="47"/>
      <c r="L119" s="47"/>
    </row>
    <row r="120" spans="1:12" s="50" customFormat="1">
      <c r="A120" s="62"/>
      <c r="F120" s="47"/>
      <c r="G120" s="47"/>
      <c r="H120" s="47"/>
      <c r="I120" s="47"/>
      <c r="J120" s="47"/>
      <c r="K120" s="47"/>
      <c r="L120" s="47"/>
    </row>
    <row r="121" spans="1:12" s="50" customFormat="1">
      <c r="A121" s="62"/>
      <c r="F121" s="47"/>
      <c r="G121" s="47"/>
      <c r="H121" s="47"/>
      <c r="I121" s="47"/>
      <c r="J121" s="47"/>
      <c r="K121" s="47"/>
      <c r="L121" s="47"/>
    </row>
    <row r="122" spans="1:12" s="50" customFormat="1">
      <c r="A122" s="62"/>
      <c r="F122" s="47"/>
      <c r="G122" s="47"/>
      <c r="H122" s="47"/>
      <c r="I122" s="47"/>
      <c r="J122" s="47"/>
      <c r="K122" s="47"/>
      <c r="L122" s="47"/>
    </row>
    <row r="123" spans="1:12" s="50" customFormat="1">
      <c r="A123" s="62"/>
      <c r="F123" s="47"/>
      <c r="G123" s="47"/>
      <c r="H123" s="47"/>
      <c r="I123" s="47"/>
      <c r="J123" s="47"/>
      <c r="K123" s="47"/>
      <c r="L123" s="47"/>
    </row>
    <row r="124" spans="1:12" s="50" customFormat="1">
      <c r="A124" s="62"/>
      <c r="F124" s="47"/>
      <c r="G124" s="47"/>
      <c r="H124" s="47"/>
      <c r="I124" s="47"/>
      <c r="J124" s="47"/>
      <c r="K124" s="47"/>
      <c r="L124" s="47"/>
    </row>
    <row r="125" spans="1:12" s="50" customFormat="1">
      <c r="A125" s="62"/>
      <c r="F125" s="47"/>
      <c r="G125" s="47"/>
      <c r="H125" s="47"/>
      <c r="I125" s="47"/>
      <c r="J125" s="47"/>
      <c r="K125" s="47"/>
      <c r="L125" s="47"/>
    </row>
    <row r="126" spans="1:12" s="50" customFormat="1">
      <c r="A126" s="62"/>
      <c r="F126" s="47"/>
      <c r="G126" s="47"/>
      <c r="H126" s="47"/>
      <c r="I126" s="47"/>
      <c r="J126" s="47"/>
      <c r="K126" s="47"/>
      <c r="L126" s="47"/>
    </row>
    <row r="127" spans="1:12" s="50" customFormat="1">
      <c r="A127" s="62"/>
      <c r="F127" s="47"/>
      <c r="G127" s="47"/>
      <c r="H127" s="47"/>
      <c r="I127" s="47"/>
      <c r="J127" s="47"/>
      <c r="K127" s="47"/>
      <c r="L127" s="47"/>
    </row>
    <row r="128" spans="1:12" s="50" customFormat="1">
      <c r="A128" s="62"/>
      <c r="F128" s="47"/>
      <c r="G128" s="47"/>
      <c r="H128" s="47"/>
      <c r="I128" s="47"/>
      <c r="J128" s="47"/>
      <c r="K128" s="47"/>
      <c r="L128" s="47"/>
    </row>
    <row r="129" spans="1:12" s="50" customFormat="1">
      <c r="A129" s="62"/>
      <c r="F129" s="47"/>
      <c r="G129" s="47"/>
      <c r="H129" s="47"/>
      <c r="I129" s="47"/>
      <c r="J129" s="47"/>
      <c r="K129" s="47"/>
      <c r="L129" s="47"/>
    </row>
    <row r="130" spans="1:12" s="50" customFormat="1">
      <c r="A130" s="62"/>
      <c r="F130" s="47"/>
      <c r="G130" s="47"/>
      <c r="H130" s="47"/>
      <c r="I130" s="47"/>
      <c r="J130" s="47"/>
      <c r="K130" s="47"/>
      <c r="L130" s="47"/>
    </row>
    <row r="131" spans="1:12" s="50" customFormat="1">
      <c r="A131" s="62"/>
      <c r="F131" s="47"/>
      <c r="G131" s="47"/>
      <c r="H131" s="47"/>
      <c r="I131" s="47"/>
      <c r="J131" s="47"/>
      <c r="K131" s="47"/>
      <c r="L131" s="47"/>
    </row>
    <row r="132" spans="1:12" s="50" customFormat="1">
      <c r="A132" s="62"/>
      <c r="F132" s="47"/>
      <c r="G132" s="47"/>
      <c r="H132" s="47"/>
      <c r="I132" s="47"/>
      <c r="J132" s="47"/>
      <c r="K132" s="47"/>
      <c r="L132" s="47"/>
    </row>
    <row r="133" spans="1:12" s="50" customFormat="1">
      <c r="A133" s="62"/>
      <c r="F133" s="47"/>
      <c r="G133" s="47"/>
      <c r="H133" s="47"/>
      <c r="I133" s="47"/>
      <c r="J133" s="47"/>
      <c r="K133" s="47"/>
      <c r="L133" s="47"/>
    </row>
    <row r="134" spans="1:12" s="50" customFormat="1">
      <c r="A134" s="62"/>
      <c r="F134" s="47"/>
      <c r="G134" s="47"/>
      <c r="H134" s="47"/>
      <c r="I134" s="47"/>
      <c r="J134" s="47"/>
      <c r="K134" s="47"/>
      <c r="L134" s="47"/>
    </row>
    <row r="135" spans="1:12" s="50" customFormat="1">
      <c r="A135" s="62"/>
      <c r="F135" s="47"/>
      <c r="G135" s="47"/>
      <c r="H135" s="47"/>
      <c r="I135" s="47"/>
      <c r="J135" s="47"/>
      <c r="K135" s="47"/>
      <c r="L135" s="47"/>
    </row>
    <row r="136" spans="1:12" s="50" customFormat="1">
      <c r="A136" s="62"/>
      <c r="F136" s="47"/>
      <c r="G136" s="47"/>
      <c r="H136" s="47"/>
      <c r="I136" s="47"/>
      <c r="J136" s="47"/>
      <c r="K136" s="47"/>
      <c r="L136" s="47"/>
    </row>
    <row r="137" spans="1:12" s="50" customFormat="1">
      <c r="A137" s="62"/>
      <c r="F137" s="47"/>
      <c r="G137" s="47"/>
      <c r="H137" s="47"/>
      <c r="I137" s="47"/>
      <c r="J137" s="47"/>
      <c r="K137" s="47"/>
      <c r="L137" s="47"/>
    </row>
    <row r="138" spans="1:12" s="50" customFormat="1">
      <c r="A138" s="62"/>
      <c r="F138" s="47"/>
      <c r="G138" s="47"/>
      <c r="H138" s="47"/>
      <c r="I138" s="47"/>
      <c r="J138" s="47"/>
      <c r="K138" s="47"/>
      <c r="L138" s="47"/>
    </row>
    <row r="139" spans="1:12" s="50" customFormat="1">
      <c r="A139" s="62"/>
      <c r="F139" s="47"/>
      <c r="G139" s="47"/>
      <c r="H139" s="47"/>
      <c r="I139" s="47"/>
      <c r="J139" s="47"/>
      <c r="K139" s="47"/>
      <c r="L139" s="47"/>
    </row>
    <row r="140" spans="1:12" s="50" customFormat="1">
      <c r="A140" s="62"/>
      <c r="F140" s="47"/>
      <c r="G140" s="47"/>
      <c r="H140" s="47"/>
      <c r="I140" s="47"/>
      <c r="J140" s="47"/>
      <c r="K140" s="47"/>
      <c r="L140" s="47"/>
    </row>
    <row r="141" spans="1:12" s="50" customFormat="1">
      <c r="A141" s="62"/>
      <c r="F141" s="47"/>
      <c r="G141" s="47"/>
      <c r="H141" s="47"/>
      <c r="I141" s="47"/>
      <c r="J141" s="47"/>
      <c r="K141" s="47"/>
      <c r="L141" s="47"/>
    </row>
    <row r="142" spans="1:12" s="50" customFormat="1">
      <c r="A142" s="62"/>
      <c r="F142" s="47"/>
      <c r="G142" s="47"/>
      <c r="H142" s="47"/>
      <c r="I142" s="47"/>
      <c r="J142" s="47"/>
      <c r="K142" s="47"/>
      <c r="L142" s="47"/>
    </row>
    <row r="143" spans="1:12" s="50" customFormat="1">
      <c r="A143" s="62"/>
      <c r="F143" s="47"/>
      <c r="G143" s="47"/>
      <c r="H143" s="47"/>
      <c r="I143" s="47"/>
      <c r="J143" s="47"/>
      <c r="K143" s="47"/>
      <c r="L143" s="47"/>
    </row>
    <row r="144" spans="1:12" s="50" customFormat="1">
      <c r="A144" s="62"/>
      <c r="F144" s="47"/>
      <c r="G144" s="47"/>
      <c r="H144" s="47"/>
      <c r="I144" s="47"/>
      <c r="J144" s="47"/>
      <c r="K144" s="47"/>
      <c r="L144" s="47"/>
    </row>
    <row r="145" spans="1:12" s="50" customFormat="1">
      <c r="A145" s="62"/>
      <c r="F145" s="47"/>
      <c r="G145" s="47"/>
      <c r="H145" s="47"/>
      <c r="I145" s="47"/>
      <c r="J145" s="47"/>
      <c r="K145" s="47"/>
      <c r="L145" s="47"/>
    </row>
    <row r="146" spans="1:12" s="50" customFormat="1">
      <c r="A146" s="62"/>
      <c r="F146" s="47"/>
      <c r="G146" s="47"/>
      <c r="H146" s="47"/>
      <c r="I146" s="47"/>
      <c r="J146" s="47"/>
      <c r="K146" s="47"/>
      <c r="L146" s="47"/>
    </row>
    <row r="147" spans="1:12" s="50" customFormat="1">
      <c r="A147" s="62"/>
      <c r="F147" s="47"/>
      <c r="G147" s="47"/>
      <c r="H147" s="47"/>
      <c r="I147" s="47"/>
      <c r="J147" s="47"/>
      <c r="K147" s="47"/>
      <c r="L147" s="47"/>
    </row>
    <row r="148" spans="1:12" s="50" customFormat="1">
      <c r="A148" s="62"/>
      <c r="F148" s="47"/>
      <c r="G148" s="47"/>
      <c r="H148" s="47"/>
      <c r="I148" s="47"/>
      <c r="J148" s="47"/>
      <c r="K148" s="47"/>
      <c r="L148" s="47"/>
    </row>
    <row r="149" spans="1:12" s="50" customFormat="1">
      <c r="A149" s="62"/>
      <c r="F149" s="47"/>
      <c r="G149" s="47"/>
      <c r="H149" s="47"/>
      <c r="I149" s="47"/>
      <c r="J149" s="47"/>
      <c r="K149" s="47"/>
      <c r="L149" s="47"/>
    </row>
    <row r="150" spans="1:12" s="50" customFormat="1">
      <c r="A150" s="62"/>
      <c r="F150" s="47"/>
      <c r="G150" s="47"/>
      <c r="H150" s="47"/>
      <c r="I150" s="47"/>
      <c r="J150" s="47"/>
      <c r="K150" s="47"/>
      <c r="L150" s="47"/>
    </row>
    <row r="151" spans="1:12" s="50" customFormat="1">
      <c r="A151" s="62"/>
      <c r="F151" s="47"/>
      <c r="G151" s="47"/>
      <c r="H151" s="47"/>
      <c r="I151" s="47"/>
      <c r="J151" s="47"/>
      <c r="K151" s="47"/>
      <c r="L151" s="47"/>
    </row>
    <row r="152" spans="1:12" s="50" customFormat="1">
      <c r="A152" s="62"/>
      <c r="F152" s="47"/>
      <c r="G152" s="47"/>
      <c r="H152" s="47"/>
      <c r="I152" s="47"/>
      <c r="J152" s="47"/>
      <c r="K152" s="47"/>
      <c r="L152" s="47"/>
    </row>
    <row r="153" spans="1:12" s="50" customFormat="1">
      <c r="A153" s="62"/>
      <c r="F153" s="47"/>
      <c r="G153" s="47"/>
      <c r="H153" s="47"/>
      <c r="I153" s="47"/>
      <c r="J153" s="47"/>
      <c r="K153" s="47"/>
      <c r="L153" s="47"/>
    </row>
    <row r="154" spans="1:12" s="50" customFormat="1">
      <c r="A154" s="62"/>
      <c r="F154" s="47"/>
      <c r="G154" s="47"/>
      <c r="H154" s="47"/>
      <c r="I154" s="47"/>
      <c r="J154" s="47"/>
      <c r="K154" s="47"/>
      <c r="L154" s="47"/>
    </row>
    <row r="155" spans="1:12" s="50" customFormat="1">
      <c r="A155" s="62"/>
      <c r="F155" s="47"/>
      <c r="G155" s="47"/>
      <c r="H155" s="47"/>
      <c r="I155" s="47"/>
      <c r="J155" s="47"/>
      <c r="K155" s="47"/>
      <c r="L155" s="47"/>
    </row>
    <row r="156" spans="1:12" s="50" customFormat="1">
      <c r="A156" s="62"/>
      <c r="F156" s="47"/>
      <c r="G156" s="47"/>
      <c r="H156" s="47"/>
      <c r="I156" s="47"/>
      <c r="J156" s="47"/>
      <c r="K156" s="47"/>
      <c r="L156" s="47"/>
    </row>
    <row r="157" spans="1:12" s="50" customFormat="1">
      <c r="A157" s="62"/>
      <c r="F157" s="47"/>
      <c r="G157" s="47"/>
      <c r="H157" s="47"/>
      <c r="I157" s="47"/>
      <c r="J157" s="47"/>
      <c r="K157" s="47"/>
      <c r="L157" s="47"/>
    </row>
    <row r="158" spans="1:12" s="50" customFormat="1">
      <c r="A158" s="62"/>
      <c r="F158" s="47"/>
      <c r="G158" s="47"/>
      <c r="H158" s="47"/>
      <c r="I158" s="47"/>
      <c r="J158" s="47"/>
      <c r="K158" s="47"/>
      <c r="L158" s="47"/>
    </row>
    <row r="159" spans="1:12" s="50" customFormat="1">
      <c r="A159" s="62"/>
      <c r="F159" s="47"/>
      <c r="G159" s="47"/>
      <c r="H159" s="47"/>
      <c r="I159" s="47"/>
      <c r="J159" s="47"/>
      <c r="K159" s="47"/>
      <c r="L159" s="47"/>
    </row>
    <row r="160" spans="1:12" s="50" customFormat="1">
      <c r="A160" s="62"/>
      <c r="F160" s="47"/>
      <c r="G160" s="47"/>
      <c r="H160" s="47"/>
      <c r="I160" s="47"/>
      <c r="J160" s="47"/>
      <c r="K160" s="47"/>
      <c r="L160" s="47"/>
    </row>
    <row r="161" spans="1:12" s="50" customFormat="1">
      <c r="A161" s="62"/>
      <c r="F161" s="47"/>
      <c r="G161" s="47"/>
      <c r="H161" s="47"/>
      <c r="I161" s="47"/>
      <c r="J161" s="47"/>
      <c r="K161" s="47"/>
      <c r="L161" s="47"/>
    </row>
    <row r="162" spans="1:12" s="50" customFormat="1">
      <c r="A162" s="62"/>
      <c r="F162" s="47"/>
      <c r="G162" s="47"/>
      <c r="H162" s="47"/>
      <c r="I162" s="47"/>
      <c r="J162" s="47"/>
      <c r="K162" s="47"/>
      <c r="L162" s="47"/>
    </row>
    <row r="163" spans="1:12" s="50" customFormat="1">
      <c r="A163" s="62"/>
      <c r="F163" s="47"/>
      <c r="G163" s="47"/>
      <c r="H163" s="47"/>
      <c r="I163" s="47"/>
      <c r="J163" s="47"/>
      <c r="K163" s="47"/>
      <c r="L163" s="47"/>
    </row>
    <row r="164" spans="1:12" s="50" customFormat="1">
      <c r="A164" s="62"/>
      <c r="F164" s="47"/>
      <c r="G164" s="47"/>
      <c r="H164" s="47"/>
      <c r="I164" s="47"/>
      <c r="J164" s="47"/>
      <c r="K164" s="47"/>
      <c r="L164" s="47"/>
    </row>
    <row r="165" spans="1:12" s="50" customFormat="1">
      <c r="A165" s="62"/>
      <c r="F165" s="47"/>
      <c r="G165" s="47"/>
      <c r="H165" s="47"/>
      <c r="I165" s="47"/>
      <c r="J165" s="47"/>
      <c r="K165" s="47"/>
      <c r="L165" s="47"/>
    </row>
    <row r="166" spans="1:12" s="50" customFormat="1">
      <c r="A166" s="62"/>
      <c r="F166" s="47"/>
      <c r="G166" s="47"/>
      <c r="H166" s="47"/>
      <c r="I166" s="47"/>
      <c r="J166" s="47"/>
      <c r="K166" s="47"/>
      <c r="L166" s="47"/>
    </row>
    <row r="167" spans="1:12" s="50" customFormat="1">
      <c r="A167" s="62"/>
      <c r="F167" s="47"/>
      <c r="G167" s="47"/>
      <c r="H167" s="47"/>
      <c r="I167" s="47"/>
      <c r="J167" s="47"/>
      <c r="K167" s="47"/>
      <c r="L167" s="47"/>
    </row>
    <row r="168" spans="1:12" s="50" customFormat="1">
      <c r="A168" s="62"/>
      <c r="F168" s="47"/>
      <c r="G168" s="47"/>
      <c r="H168" s="47"/>
      <c r="I168" s="47"/>
      <c r="J168" s="47"/>
      <c r="K168" s="47"/>
      <c r="L168" s="47"/>
    </row>
    <row r="169" spans="1:12" s="50" customFormat="1">
      <c r="A169" s="62"/>
      <c r="F169" s="47"/>
      <c r="G169" s="47"/>
      <c r="H169" s="47"/>
      <c r="I169" s="47"/>
      <c r="J169" s="47"/>
      <c r="K169" s="47"/>
      <c r="L169" s="47"/>
    </row>
    <row r="170" spans="1:12" s="50" customFormat="1">
      <c r="A170" s="62"/>
      <c r="F170" s="47"/>
      <c r="G170" s="47"/>
      <c r="H170" s="47"/>
      <c r="I170" s="47"/>
      <c r="J170" s="47"/>
      <c r="K170" s="47"/>
      <c r="L170" s="47"/>
    </row>
    <row r="171" spans="1:12" s="50" customFormat="1">
      <c r="A171" s="62"/>
      <c r="F171" s="47"/>
      <c r="G171" s="47"/>
      <c r="H171" s="47"/>
      <c r="I171" s="47"/>
      <c r="J171" s="47"/>
      <c r="K171" s="47"/>
      <c r="L171" s="47"/>
    </row>
    <row r="172" spans="1:12" s="50" customFormat="1">
      <c r="A172" s="62"/>
      <c r="F172" s="47"/>
      <c r="G172" s="47"/>
      <c r="H172" s="47"/>
      <c r="I172" s="47"/>
      <c r="J172" s="47"/>
      <c r="K172" s="47"/>
      <c r="L172" s="47"/>
    </row>
    <row r="173" spans="1:12" s="50" customFormat="1">
      <c r="A173" s="62"/>
      <c r="F173" s="47"/>
      <c r="G173" s="47"/>
      <c r="H173" s="47"/>
      <c r="I173" s="47"/>
      <c r="J173" s="47"/>
      <c r="K173" s="47"/>
      <c r="L173" s="47"/>
    </row>
    <row r="174" spans="1:12" s="50" customFormat="1">
      <c r="A174" s="62"/>
      <c r="F174" s="47"/>
      <c r="G174" s="47"/>
      <c r="H174" s="47"/>
      <c r="I174" s="47"/>
      <c r="J174" s="47"/>
      <c r="K174" s="47"/>
      <c r="L174" s="47"/>
    </row>
    <row r="175" spans="1:12" s="50" customFormat="1">
      <c r="A175" s="62"/>
      <c r="F175" s="47"/>
      <c r="G175" s="47"/>
      <c r="H175" s="47"/>
      <c r="I175" s="47"/>
      <c r="J175" s="47"/>
      <c r="K175" s="47"/>
      <c r="L175" s="47"/>
    </row>
    <row r="176" spans="1:12" s="50" customFormat="1">
      <c r="A176" s="62"/>
      <c r="F176" s="47"/>
      <c r="G176" s="47"/>
      <c r="H176" s="47"/>
      <c r="I176" s="47"/>
      <c r="J176" s="47"/>
      <c r="K176" s="47"/>
      <c r="L176" s="47"/>
    </row>
    <row r="177" spans="1:12" s="50" customFormat="1">
      <c r="A177" s="62"/>
      <c r="F177" s="47"/>
      <c r="G177" s="47"/>
      <c r="H177" s="47"/>
      <c r="I177" s="47"/>
      <c r="J177" s="47"/>
      <c r="K177" s="47"/>
      <c r="L177" s="47"/>
    </row>
    <row r="178" spans="1:12" s="50" customFormat="1">
      <c r="A178" s="62"/>
      <c r="F178" s="47"/>
      <c r="G178" s="47"/>
      <c r="H178" s="47"/>
      <c r="I178" s="47"/>
      <c r="J178" s="47"/>
      <c r="K178" s="47"/>
      <c r="L178" s="47"/>
    </row>
    <row r="179" spans="1:12" s="50" customFormat="1">
      <c r="A179" s="62"/>
      <c r="F179" s="47"/>
      <c r="G179" s="47"/>
      <c r="H179" s="47"/>
      <c r="I179" s="47"/>
      <c r="J179" s="47"/>
      <c r="K179" s="47"/>
      <c r="L179" s="47"/>
    </row>
    <row r="180" spans="1:12" s="50" customFormat="1">
      <c r="A180" s="62"/>
      <c r="F180" s="47"/>
      <c r="G180" s="47"/>
      <c r="H180" s="47"/>
      <c r="I180" s="47"/>
      <c r="J180" s="47"/>
      <c r="K180" s="47"/>
      <c r="L180" s="47"/>
    </row>
    <row r="181" spans="1:12" s="50" customFormat="1">
      <c r="A181" s="62"/>
      <c r="F181" s="47"/>
      <c r="G181" s="47"/>
      <c r="H181" s="47"/>
      <c r="I181" s="47"/>
      <c r="J181" s="47"/>
      <c r="K181" s="47"/>
      <c r="L181" s="47"/>
    </row>
    <row r="182" spans="1:12" s="50" customFormat="1">
      <c r="A182" s="62"/>
      <c r="F182" s="47"/>
      <c r="G182" s="47"/>
      <c r="H182" s="47"/>
      <c r="I182" s="47"/>
      <c r="J182" s="47"/>
      <c r="K182" s="47"/>
      <c r="L182" s="47"/>
    </row>
    <row r="183" spans="1:12" s="50" customFormat="1">
      <c r="A183" s="62"/>
      <c r="F183" s="47"/>
      <c r="G183" s="47"/>
      <c r="H183" s="47"/>
      <c r="I183" s="47"/>
      <c r="J183" s="47"/>
      <c r="K183" s="47"/>
      <c r="L183" s="47"/>
    </row>
    <row r="184" spans="1:12" s="50" customFormat="1">
      <c r="A184" s="62"/>
      <c r="F184" s="47"/>
      <c r="G184" s="47"/>
      <c r="H184" s="47"/>
      <c r="I184" s="47"/>
      <c r="J184" s="47"/>
      <c r="K184" s="47"/>
      <c r="L184" s="47"/>
    </row>
    <row r="185" spans="1:12" s="50" customFormat="1">
      <c r="A185" s="62"/>
      <c r="F185" s="47"/>
      <c r="G185" s="47"/>
      <c r="H185" s="47"/>
      <c r="I185" s="47"/>
      <c r="J185" s="47"/>
      <c r="K185" s="47"/>
      <c r="L185" s="47"/>
    </row>
    <row r="186" spans="1:12" s="50" customFormat="1">
      <c r="A186" s="62"/>
      <c r="F186" s="47"/>
      <c r="G186" s="47"/>
      <c r="H186" s="47"/>
      <c r="I186" s="47"/>
      <c r="J186" s="47"/>
      <c r="K186" s="47"/>
      <c r="L186" s="47"/>
    </row>
    <row r="187" spans="1:12" s="50" customFormat="1">
      <c r="A187" s="62"/>
      <c r="F187" s="47"/>
      <c r="G187" s="47"/>
      <c r="H187" s="47"/>
      <c r="I187" s="47"/>
      <c r="J187" s="47"/>
      <c r="K187" s="47"/>
      <c r="L187" s="47"/>
    </row>
    <row r="188" spans="1:12" s="50" customFormat="1">
      <c r="A188" s="62"/>
      <c r="F188" s="47"/>
      <c r="G188" s="47"/>
      <c r="H188" s="47"/>
      <c r="I188" s="47"/>
      <c r="J188" s="47"/>
      <c r="K188" s="47"/>
      <c r="L188" s="47"/>
    </row>
    <row r="189" spans="1:12" s="50" customFormat="1">
      <c r="A189" s="62"/>
      <c r="F189" s="47"/>
      <c r="G189" s="47"/>
      <c r="H189" s="47"/>
      <c r="I189" s="47"/>
      <c r="J189" s="47"/>
      <c r="K189" s="47"/>
      <c r="L189" s="47"/>
    </row>
    <row r="190" spans="1:12" s="50" customFormat="1">
      <c r="A190" s="62"/>
      <c r="F190" s="47"/>
      <c r="G190" s="47"/>
      <c r="H190" s="47"/>
      <c r="I190" s="47"/>
      <c r="J190" s="47"/>
      <c r="K190" s="47"/>
      <c r="L190" s="47"/>
    </row>
    <row r="191" spans="1:12" s="50" customFormat="1">
      <c r="A191" s="62"/>
      <c r="F191" s="47"/>
      <c r="G191" s="47"/>
      <c r="H191" s="47"/>
      <c r="I191" s="47"/>
      <c r="J191" s="47"/>
      <c r="K191" s="47"/>
      <c r="L191" s="47"/>
    </row>
    <row r="192" spans="1:12" s="50" customFormat="1">
      <c r="A192" s="62"/>
      <c r="F192" s="47"/>
      <c r="G192" s="47"/>
      <c r="H192" s="47"/>
      <c r="I192" s="47"/>
      <c r="J192" s="47"/>
      <c r="K192" s="47"/>
      <c r="L192" s="47"/>
    </row>
    <row r="193" spans="1:12" s="50" customFormat="1">
      <c r="A193" s="62"/>
      <c r="F193" s="47"/>
      <c r="G193" s="47"/>
      <c r="H193" s="47"/>
      <c r="I193" s="47"/>
      <c r="J193" s="47"/>
      <c r="K193" s="47"/>
      <c r="L193" s="47"/>
    </row>
  </sheetData>
  <mergeCells count="12">
    <mergeCell ref="C46:F46"/>
    <mergeCell ref="G46:H46"/>
    <mergeCell ref="A6:J6"/>
    <mergeCell ref="A19:J19"/>
    <mergeCell ref="A1:J1"/>
    <mergeCell ref="A3:A4"/>
    <mergeCell ref="B3:B4"/>
    <mergeCell ref="C3:C4"/>
    <mergeCell ref="D3:D4"/>
    <mergeCell ref="E3:E4"/>
    <mergeCell ref="F3:F4"/>
    <mergeCell ref="G3:J3"/>
  </mergeCells>
  <phoneticPr fontId="3" type="noConversion"/>
  <pageMargins left="1.1811023622047245" right="0.39370078740157483" top="0.78740157480314965" bottom="0.78740157480314965" header="0.39370078740157483" footer="0.11811023622047245"/>
  <pageSetup paperSize="9" scale="56" fitToHeight="2" orientation="landscape" r:id="rId1"/>
  <headerFooter alignWithMargins="0">
    <oddHeader>&amp;C&amp;"Times New Roman,обычный"&amp;14 
7&amp;R
&amp;"Times New Roman,обычный"&amp;14Продовження додатка 1
Таблиця 2</oddHeader>
  </headerFooter>
  <rowBreaks count="1" manualBreakCount="1">
    <brk id="29" max="16383" man="1"/>
  </rowBreaks>
  <ignoredErrors>
    <ignoredError sqref="F8 F30 F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J105"/>
  <sheetViews>
    <sheetView topLeftCell="A64" zoomScale="75" zoomScaleNormal="75" zoomScaleSheetLayoutView="50" workbookViewId="0">
      <selection activeCell="A12" sqref="A12"/>
    </sheetView>
  </sheetViews>
  <sheetFormatPr defaultColWidth="9.140625" defaultRowHeight="18.75"/>
  <cols>
    <col min="1" max="1" width="93.28515625" style="2" customWidth="1"/>
    <col min="2" max="2" width="15" style="2" customWidth="1"/>
    <col min="3" max="3" width="13.42578125" style="2" customWidth="1"/>
    <col min="4" max="10" width="16" style="2" customWidth="1"/>
    <col min="11" max="16384" width="9.140625" style="2"/>
  </cols>
  <sheetData>
    <row r="1" spans="1:10">
      <c r="A1" s="167" t="s">
        <v>324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48" customHeight="1">
      <c r="A3" s="193" t="s">
        <v>181</v>
      </c>
      <c r="B3" s="186" t="s">
        <v>0</v>
      </c>
      <c r="C3" s="186" t="s">
        <v>20</v>
      </c>
      <c r="D3" s="186" t="s">
        <v>52</v>
      </c>
      <c r="E3" s="186" t="s">
        <v>126</v>
      </c>
      <c r="F3" s="178" t="s">
        <v>10</v>
      </c>
      <c r="G3" s="178" t="s">
        <v>139</v>
      </c>
      <c r="H3" s="178"/>
      <c r="I3" s="178"/>
      <c r="J3" s="178"/>
    </row>
    <row r="4" spans="1:10" ht="38.25" customHeight="1">
      <c r="A4" s="194"/>
      <c r="B4" s="186"/>
      <c r="C4" s="186"/>
      <c r="D4" s="186"/>
      <c r="E4" s="186"/>
      <c r="F4" s="178"/>
      <c r="G4" s="15" t="s">
        <v>140</v>
      </c>
      <c r="H4" s="15" t="s">
        <v>141</v>
      </c>
      <c r="I4" s="15" t="s">
        <v>142</v>
      </c>
      <c r="J4" s="15" t="s">
        <v>60</v>
      </c>
    </row>
    <row r="5" spans="1:10" ht="18" customHeight="1">
      <c r="A5" s="8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</row>
    <row r="6" spans="1:10" s="61" customFormat="1" ht="20.100000000000001" customHeight="1">
      <c r="A6" s="138" t="s">
        <v>121</v>
      </c>
      <c r="B6" s="120"/>
      <c r="C6" s="121"/>
      <c r="D6" s="121"/>
      <c r="E6" s="121"/>
      <c r="F6" s="121"/>
      <c r="G6" s="121"/>
      <c r="H6" s="121"/>
      <c r="I6" s="121"/>
      <c r="J6" s="122"/>
    </row>
    <row r="7" spans="1:10" ht="20.100000000000001" customHeight="1">
      <c r="A7" s="129" t="s">
        <v>277</v>
      </c>
      <c r="B7" s="123">
        <v>3000</v>
      </c>
      <c r="C7" s="132">
        <f>SUM(C8:C13,C17)</f>
        <v>25982</v>
      </c>
      <c r="D7" s="132">
        <f>SUM(D8:D13,D17)</f>
        <v>36500</v>
      </c>
      <c r="E7" s="132">
        <f>SUM(E8:E13,E17)</f>
        <v>36500</v>
      </c>
      <c r="F7" s="136">
        <f>SUM(G7:J7)</f>
        <v>45600</v>
      </c>
      <c r="G7" s="132">
        <f>SUM(G8:G13,G17)</f>
        <v>10600</v>
      </c>
      <c r="H7" s="132">
        <f>SUM(H8:H13,H17)</f>
        <v>11000</v>
      </c>
      <c r="I7" s="132">
        <f>SUM(I8:I13,I17)</f>
        <v>12000</v>
      </c>
      <c r="J7" s="132">
        <f>SUM(J8:J13,J17)</f>
        <v>12000</v>
      </c>
    </row>
    <row r="8" spans="1:10" ht="20.100000000000001" customHeight="1">
      <c r="A8" s="9" t="s">
        <v>371</v>
      </c>
      <c r="B8" s="10">
        <v>3010</v>
      </c>
      <c r="C8" s="99">
        <v>25982</v>
      </c>
      <c r="D8" s="99">
        <v>36500</v>
      </c>
      <c r="E8" s="99">
        <v>36500</v>
      </c>
      <c r="F8" s="104">
        <f>SUM(G8:J8)</f>
        <v>45600</v>
      </c>
      <c r="G8" s="99">
        <v>10600</v>
      </c>
      <c r="H8" s="99">
        <v>11000</v>
      </c>
      <c r="I8" s="99">
        <v>12000</v>
      </c>
      <c r="J8" s="99">
        <v>12000</v>
      </c>
    </row>
    <row r="9" spans="1:10" ht="20.100000000000001" customHeight="1">
      <c r="A9" s="9" t="s">
        <v>278</v>
      </c>
      <c r="B9" s="10">
        <v>3020</v>
      </c>
      <c r="C9" s="99"/>
      <c r="D9" s="99"/>
      <c r="E9" s="99"/>
      <c r="F9" s="104">
        <f t="shared" ref="F9:F18" si="0">SUM(G9:J9)</f>
        <v>0</v>
      </c>
      <c r="G9" s="99"/>
      <c r="H9" s="99"/>
      <c r="I9" s="99"/>
      <c r="J9" s="99"/>
    </row>
    <row r="10" spans="1:10" ht="20.100000000000001" customHeight="1">
      <c r="A10" s="9" t="s">
        <v>279</v>
      </c>
      <c r="B10" s="10">
        <v>3021</v>
      </c>
      <c r="C10" s="99"/>
      <c r="D10" s="99"/>
      <c r="E10" s="99"/>
      <c r="F10" s="104">
        <f t="shared" si="0"/>
        <v>0</v>
      </c>
      <c r="G10" s="99"/>
      <c r="H10" s="99"/>
      <c r="I10" s="99"/>
      <c r="J10" s="99"/>
    </row>
    <row r="11" spans="1:10" ht="20.100000000000001" customHeight="1">
      <c r="A11" s="9" t="s">
        <v>372</v>
      </c>
      <c r="B11" s="10">
        <v>3030</v>
      </c>
      <c r="C11" s="99"/>
      <c r="D11" s="99"/>
      <c r="E11" s="99">
        <v>0</v>
      </c>
      <c r="F11" s="104">
        <f t="shared" si="0"/>
        <v>0</v>
      </c>
      <c r="G11" s="99">
        <v>0</v>
      </c>
      <c r="H11" s="99">
        <v>0</v>
      </c>
      <c r="I11" s="99">
        <v>0</v>
      </c>
      <c r="J11" s="99">
        <v>0</v>
      </c>
    </row>
    <row r="12" spans="1:10">
      <c r="A12" s="9" t="s">
        <v>280</v>
      </c>
      <c r="B12" s="10">
        <v>3040</v>
      </c>
      <c r="C12" s="99"/>
      <c r="D12" s="99"/>
      <c r="E12" s="99"/>
      <c r="F12" s="104">
        <f t="shared" si="0"/>
        <v>0</v>
      </c>
      <c r="G12" s="99"/>
      <c r="H12" s="99"/>
      <c r="I12" s="99"/>
      <c r="J12" s="99"/>
    </row>
    <row r="13" spans="1:10">
      <c r="A13" s="9" t="s">
        <v>84</v>
      </c>
      <c r="B13" s="10">
        <v>3050</v>
      </c>
      <c r="C13" s="104">
        <f>SUM(C14:C16)</f>
        <v>0</v>
      </c>
      <c r="D13" s="104">
        <f>SUM(D14:D16)</f>
        <v>0</v>
      </c>
      <c r="E13" s="104">
        <f>SUM(E14:E16)</f>
        <v>0</v>
      </c>
      <c r="F13" s="104">
        <f t="shared" si="0"/>
        <v>0</v>
      </c>
      <c r="G13" s="104">
        <f>SUM(G14:G16)</f>
        <v>0</v>
      </c>
      <c r="H13" s="104">
        <f>SUM(H14:H16)</f>
        <v>0</v>
      </c>
      <c r="I13" s="104">
        <f>SUM(I14:I16)</f>
        <v>0</v>
      </c>
      <c r="J13" s="104">
        <f>SUM(J14:J16)</f>
        <v>0</v>
      </c>
    </row>
    <row r="14" spans="1:10" ht="20.100000000000001" customHeight="1">
      <c r="A14" s="9" t="s">
        <v>82</v>
      </c>
      <c r="B14" s="7">
        <v>3051</v>
      </c>
      <c r="C14" s="99"/>
      <c r="D14" s="99"/>
      <c r="E14" s="99"/>
      <c r="F14" s="104">
        <f t="shared" si="0"/>
        <v>0</v>
      </c>
      <c r="G14" s="99"/>
      <c r="H14" s="99"/>
      <c r="I14" s="99"/>
      <c r="J14" s="99"/>
    </row>
    <row r="15" spans="1:10" ht="20.100000000000001" customHeight="1">
      <c r="A15" s="9" t="s">
        <v>85</v>
      </c>
      <c r="B15" s="7">
        <v>3052</v>
      </c>
      <c r="C15" s="99"/>
      <c r="D15" s="99"/>
      <c r="E15" s="99"/>
      <c r="F15" s="104">
        <f t="shared" si="0"/>
        <v>0</v>
      </c>
      <c r="G15" s="99"/>
      <c r="H15" s="99"/>
      <c r="I15" s="99"/>
      <c r="J15" s="99"/>
    </row>
    <row r="16" spans="1:10" ht="20.100000000000001" customHeight="1">
      <c r="A16" s="9" t="s">
        <v>104</v>
      </c>
      <c r="B16" s="7">
        <v>3053</v>
      </c>
      <c r="C16" s="99"/>
      <c r="D16" s="99"/>
      <c r="E16" s="99"/>
      <c r="F16" s="104">
        <f t="shared" si="0"/>
        <v>0</v>
      </c>
      <c r="G16" s="99"/>
      <c r="H16" s="99"/>
      <c r="I16" s="99"/>
      <c r="J16" s="99"/>
    </row>
    <row r="17" spans="1:10" ht="20.100000000000001" customHeight="1">
      <c r="A17" s="9" t="s">
        <v>373</v>
      </c>
      <c r="B17" s="10">
        <v>3060</v>
      </c>
      <c r="C17" s="99"/>
      <c r="D17" s="99"/>
      <c r="E17" s="99">
        <v>0</v>
      </c>
      <c r="F17" s="104">
        <f t="shared" si="0"/>
        <v>0</v>
      </c>
      <c r="G17" s="99"/>
      <c r="H17" s="99"/>
      <c r="I17" s="99"/>
      <c r="J17" s="99"/>
    </row>
    <row r="18" spans="1:10" ht="20.100000000000001" customHeight="1">
      <c r="A18" s="11" t="s">
        <v>281</v>
      </c>
      <c r="B18" s="12">
        <v>3100</v>
      </c>
      <c r="C18" s="132">
        <f>SUM(C19:C21,C25,C35,C36)</f>
        <v>-22390</v>
      </c>
      <c r="D18" s="132">
        <f>SUM(D19:D21,D25,D35,D36)</f>
        <v>-32600</v>
      </c>
      <c r="E18" s="132">
        <f>SUM(E19:E21,E25,E35,E36)</f>
        <v>-32600</v>
      </c>
      <c r="F18" s="136">
        <f t="shared" si="0"/>
        <v>-42482</v>
      </c>
      <c r="G18" s="132">
        <f>SUM(G19:G21,G25,G35,G36)</f>
        <v>-9921</v>
      </c>
      <c r="H18" s="132">
        <f>SUM(H19:H21,H25,H35,H36)</f>
        <v>-10137</v>
      </c>
      <c r="I18" s="132">
        <f>SUM(I19:I21,I25,I35,I36)</f>
        <v>-11212</v>
      </c>
      <c r="J18" s="132">
        <f>SUM(J19:J21,J25,J35,J36)</f>
        <v>-11212</v>
      </c>
    </row>
    <row r="19" spans="1:10" ht="20.100000000000001" customHeight="1">
      <c r="A19" s="9" t="s">
        <v>282</v>
      </c>
      <c r="B19" s="10">
        <v>3110</v>
      </c>
      <c r="C19" s="99">
        <v>0</v>
      </c>
      <c r="D19" s="99">
        <v>-4000</v>
      </c>
      <c r="E19" s="99">
        <v>-4000</v>
      </c>
      <c r="F19" s="104">
        <f>SUM(G19:J19)</f>
        <v>-6200</v>
      </c>
      <c r="G19" s="99">
        <v>-1400</v>
      </c>
      <c r="H19" s="99">
        <v>-1600</v>
      </c>
      <c r="I19" s="99">
        <v>-1600</v>
      </c>
      <c r="J19" s="99">
        <v>-1600</v>
      </c>
    </row>
    <row r="20" spans="1:10" ht="20.100000000000001" customHeight="1">
      <c r="A20" s="9" t="s">
        <v>283</v>
      </c>
      <c r="B20" s="10">
        <v>3120</v>
      </c>
      <c r="C20" s="99">
        <v>-18260</v>
      </c>
      <c r="D20" s="99">
        <v>-24000</v>
      </c>
      <c r="E20" s="99">
        <v>-24000</v>
      </c>
      <c r="F20" s="104">
        <f>SUM(G20:J20)</f>
        <v>-30320</v>
      </c>
      <c r="G20" s="99">
        <v>-7080</v>
      </c>
      <c r="H20" s="99">
        <v>-7080</v>
      </c>
      <c r="I20" s="99">
        <v>-8080</v>
      </c>
      <c r="J20" s="99">
        <v>-8080</v>
      </c>
    </row>
    <row r="21" spans="1:10" ht="20.100000000000001" customHeight="1">
      <c r="A21" s="9" t="s">
        <v>83</v>
      </c>
      <c r="B21" s="10">
        <v>3130</v>
      </c>
      <c r="C21" s="104">
        <f>SUM(C22:C24)</f>
        <v>0</v>
      </c>
      <c r="D21" s="104">
        <f>SUM(D22:D24)</f>
        <v>0</v>
      </c>
      <c r="E21" s="104">
        <f>SUM(E22:E24)</f>
        <v>0</v>
      </c>
      <c r="F21" s="104">
        <f>SUM(G21:J21)</f>
        <v>0</v>
      </c>
      <c r="G21" s="104">
        <f>SUM(G22:G24)</f>
        <v>0</v>
      </c>
      <c r="H21" s="104">
        <f>SUM(H22:H24)</f>
        <v>0</v>
      </c>
      <c r="I21" s="104">
        <f>SUM(I22:I24)</f>
        <v>0</v>
      </c>
      <c r="J21" s="104">
        <f>SUM(J22:J24)</f>
        <v>0</v>
      </c>
    </row>
    <row r="22" spans="1:10" ht="20.100000000000001" customHeight="1">
      <c r="A22" s="9" t="s">
        <v>82</v>
      </c>
      <c r="B22" s="7">
        <v>3131</v>
      </c>
      <c r="C22" s="99" t="s">
        <v>224</v>
      </c>
      <c r="D22" s="99" t="s">
        <v>224</v>
      </c>
      <c r="E22" s="99" t="s">
        <v>224</v>
      </c>
      <c r="F22" s="104">
        <f t="shared" ref="F22:F39" si="1">SUM(G22:J22)</f>
        <v>0</v>
      </c>
      <c r="G22" s="99" t="s">
        <v>224</v>
      </c>
      <c r="H22" s="99" t="s">
        <v>224</v>
      </c>
      <c r="I22" s="99" t="s">
        <v>224</v>
      </c>
      <c r="J22" s="99" t="s">
        <v>224</v>
      </c>
    </row>
    <row r="23" spans="1:10" ht="20.100000000000001" customHeight="1">
      <c r="A23" s="9" t="s">
        <v>85</v>
      </c>
      <c r="B23" s="7">
        <v>3132</v>
      </c>
      <c r="C23" s="99" t="s">
        <v>224</v>
      </c>
      <c r="D23" s="99" t="s">
        <v>224</v>
      </c>
      <c r="E23" s="99" t="s">
        <v>224</v>
      </c>
      <c r="F23" s="104">
        <f t="shared" si="1"/>
        <v>0</v>
      </c>
      <c r="G23" s="99" t="s">
        <v>224</v>
      </c>
      <c r="H23" s="99" t="s">
        <v>224</v>
      </c>
      <c r="I23" s="99" t="s">
        <v>224</v>
      </c>
      <c r="J23" s="99" t="s">
        <v>224</v>
      </c>
    </row>
    <row r="24" spans="1:10" ht="20.100000000000001" customHeight="1">
      <c r="A24" s="9" t="s">
        <v>104</v>
      </c>
      <c r="B24" s="7">
        <v>3133</v>
      </c>
      <c r="C24" s="99" t="s">
        <v>224</v>
      </c>
      <c r="D24" s="99" t="s">
        <v>224</v>
      </c>
      <c r="E24" s="99" t="s">
        <v>224</v>
      </c>
      <c r="F24" s="104">
        <f t="shared" si="1"/>
        <v>0</v>
      </c>
      <c r="G24" s="99" t="s">
        <v>224</v>
      </c>
      <c r="H24" s="99" t="s">
        <v>224</v>
      </c>
      <c r="I24" s="99" t="s">
        <v>224</v>
      </c>
      <c r="J24" s="99" t="s">
        <v>224</v>
      </c>
    </row>
    <row r="25" spans="1:10" ht="20.100000000000001" customHeight="1">
      <c r="A25" s="9" t="s">
        <v>284</v>
      </c>
      <c r="B25" s="10">
        <v>3140</v>
      </c>
      <c r="C25" s="104">
        <f>SUM(C26:C31,C34)</f>
        <v>-4130</v>
      </c>
      <c r="D25" s="104">
        <f>SUM(D26:D31,D34)</f>
        <v>-4600</v>
      </c>
      <c r="E25" s="104">
        <f>SUM(E26:E31,E34)</f>
        <v>-4600</v>
      </c>
      <c r="F25" s="104">
        <f t="shared" si="1"/>
        <v>-5962</v>
      </c>
      <c r="G25" s="104">
        <f>SUM(G26:G31,G34)</f>
        <v>-1441</v>
      </c>
      <c r="H25" s="104">
        <f>SUM(H26:H31,H34)</f>
        <v>-1457</v>
      </c>
      <c r="I25" s="104">
        <f>SUM(I26:I31,I34)</f>
        <v>-1532</v>
      </c>
      <c r="J25" s="104">
        <f>SUM(J26:J31,J34)</f>
        <v>-1532</v>
      </c>
    </row>
    <row r="26" spans="1:10" ht="20.100000000000001" customHeight="1">
      <c r="A26" s="9" t="s">
        <v>285</v>
      </c>
      <c r="B26" s="7">
        <v>3141</v>
      </c>
      <c r="C26" s="99">
        <v>-36</v>
      </c>
      <c r="D26" s="99">
        <v>-104</v>
      </c>
      <c r="E26" s="99">
        <v>-104</v>
      </c>
      <c r="F26" s="104">
        <f t="shared" si="1"/>
        <v>-206</v>
      </c>
      <c r="G26" s="99">
        <v>-67</v>
      </c>
      <c r="H26" s="99">
        <v>-83</v>
      </c>
      <c r="I26" s="99">
        <v>-28</v>
      </c>
      <c r="J26" s="99">
        <v>-28</v>
      </c>
    </row>
    <row r="27" spans="1:10" ht="20.100000000000001" customHeight="1">
      <c r="A27" s="9" t="s">
        <v>286</v>
      </c>
      <c r="B27" s="7">
        <v>3142</v>
      </c>
      <c r="C27" s="99">
        <v>-1723</v>
      </c>
      <c r="D27" s="99">
        <v>-176</v>
      </c>
      <c r="E27" s="99">
        <f>+-176</f>
        <v>-176</v>
      </c>
      <c r="F27" s="104">
        <f t="shared" si="1"/>
        <v>-400</v>
      </c>
      <c r="G27" s="99">
        <v>-100</v>
      </c>
      <c r="H27" s="99">
        <v>-100</v>
      </c>
      <c r="I27" s="99">
        <v>-100</v>
      </c>
      <c r="J27" s="99">
        <v>-100</v>
      </c>
    </row>
    <row r="28" spans="1:10" ht="20.100000000000001" customHeight="1">
      <c r="A28" s="9" t="s">
        <v>75</v>
      </c>
      <c r="B28" s="7">
        <v>3143</v>
      </c>
      <c r="C28" s="99" t="s">
        <v>224</v>
      </c>
      <c r="D28" s="99" t="s">
        <v>224</v>
      </c>
      <c r="E28" s="99" t="s">
        <v>224</v>
      </c>
      <c r="F28" s="104">
        <f t="shared" si="1"/>
        <v>0</v>
      </c>
      <c r="G28" s="99">
        <v>0</v>
      </c>
      <c r="H28" s="99">
        <v>0</v>
      </c>
      <c r="I28" s="99">
        <v>0</v>
      </c>
      <c r="J28" s="99">
        <v>0</v>
      </c>
    </row>
    <row r="29" spans="1:10" ht="20.100000000000001" customHeight="1">
      <c r="A29" s="9" t="s">
        <v>287</v>
      </c>
      <c r="B29" s="7">
        <v>3144</v>
      </c>
      <c r="C29" s="99" t="s">
        <v>224</v>
      </c>
      <c r="D29" s="99" t="s">
        <v>224</v>
      </c>
      <c r="E29" s="99" t="s">
        <v>224</v>
      </c>
      <c r="F29" s="104">
        <f t="shared" si="1"/>
        <v>0</v>
      </c>
      <c r="G29" s="99">
        <v>0</v>
      </c>
      <c r="H29" s="99">
        <v>0</v>
      </c>
      <c r="I29" s="99">
        <v>0</v>
      </c>
      <c r="J29" s="99">
        <v>0</v>
      </c>
    </row>
    <row r="30" spans="1:10" ht="20.100000000000001" customHeight="1">
      <c r="A30" s="9" t="s">
        <v>74</v>
      </c>
      <c r="B30" s="7">
        <v>3145</v>
      </c>
      <c r="C30" s="99">
        <v>-2371</v>
      </c>
      <c r="D30" s="99">
        <v>-4320</v>
      </c>
      <c r="E30" s="99">
        <v>-4320</v>
      </c>
      <c r="F30" s="104">
        <f t="shared" si="1"/>
        <v>-5356</v>
      </c>
      <c r="G30" s="99">
        <v>-1274</v>
      </c>
      <c r="H30" s="99">
        <v>-1274</v>
      </c>
      <c r="I30" s="99">
        <v>-1404</v>
      </c>
      <c r="J30" s="99">
        <v>-1404</v>
      </c>
    </row>
    <row r="31" spans="1:10" ht="20.100000000000001" customHeight="1">
      <c r="A31" s="9" t="s">
        <v>288</v>
      </c>
      <c r="B31" s="7">
        <v>3146</v>
      </c>
      <c r="C31" s="104">
        <f>SUM(C32,C33)</f>
        <v>0</v>
      </c>
      <c r="D31" s="104">
        <f>SUM(D32,D33)</f>
        <v>0</v>
      </c>
      <c r="E31" s="104">
        <f>SUM(E32,E33)</f>
        <v>0</v>
      </c>
      <c r="F31" s="104">
        <f t="shared" si="1"/>
        <v>0</v>
      </c>
      <c r="G31" s="104">
        <f>SUM(G32,G33)</f>
        <v>0</v>
      </c>
      <c r="H31" s="104">
        <f>SUM(H32,H33)</f>
        <v>0</v>
      </c>
      <c r="I31" s="104">
        <f>SUM(I32,I33)</f>
        <v>0</v>
      </c>
      <c r="J31" s="104">
        <f>SUM(J32,J33)</f>
        <v>0</v>
      </c>
    </row>
    <row r="32" spans="1:10" ht="19.5" customHeight="1">
      <c r="A32" s="9" t="s">
        <v>289</v>
      </c>
      <c r="B32" s="7" t="s">
        <v>290</v>
      </c>
      <c r="C32" s="99" t="s">
        <v>224</v>
      </c>
      <c r="D32" s="99" t="s">
        <v>224</v>
      </c>
      <c r="E32" s="99" t="s">
        <v>224</v>
      </c>
      <c r="F32" s="104">
        <f t="shared" si="1"/>
        <v>0</v>
      </c>
      <c r="G32" s="99" t="s">
        <v>224</v>
      </c>
      <c r="H32" s="99" t="s">
        <v>224</v>
      </c>
      <c r="I32" s="99" t="s">
        <v>224</v>
      </c>
      <c r="J32" s="99" t="s">
        <v>224</v>
      </c>
    </row>
    <row r="33" spans="1:10" ht="37.5">
      <c r="A33" s="9" t="s">
        <v>291</v>
      </c>
      <c r="B33" s="7" t="s">
        <v>292</v>
      </c>
      <c r="C33" s="99" t="s">
        <v>224</v>
      </c>
      <c r="D33" s="99" t="s">
        <v>224</v>
      </c>
      <c r="E33" s="99" t="s">
        <v>224</v>
      </c>
      <c r="F33" s="104">
        <f t="shared" si="1"/>
        <v>0</v>
      </c>
      <c r="G33" s="99" t="s">
        <v>224</v>
      </c>
      <c r="H33" s="99" t="s">
        <v>224</v>
      </c>
      <c r="I33" s="99" t="s">
        <v>224</v>
      </c>
      <c r="J33" s="99" t="s">
        <v>224</v>
      </c>
    </row>
    <row r="34" spans="1:10" ht="20.100000000000001" customHeight="1">
      <c r="A34" s="9" t="s">
        <v>81</v>
      </c>
      <c r="B34" s="7">
        <v>3150</v>
      </c>
      <c r="C34" s="99" t="s">
        <v>224</v>
      </c>
      <c r="D34" s="99" t="s">
        <v>224</v>
      </c>
      <c r="E34" s="99" t="s">
        <v>224</v>
      </c>
      <c r="F34" s="104">
        <f t="shared" si="1"/>
        <v>0</v>
      </c>
      <c r="G34" s="99" t="s">
        <v>224</v>
      </c>
      <c r="H34" s="99" t="s">
        <v>224</v>
      </c>
      <c r="I34" s="99" t="s">
        <v>224</v>
      </c>
      <c r="J34" s="99" t="s">
        <v>224</v>
      </c>
    </row>
    <row r="35" spans="1:10" ht="20.100000000000001" customHeight="1">
      <c r="A35" s="9" t="s">
        <v>293</v>
      </c>
      <c r="B35" s="10">
        <v>3160</v>
      </c>
      <c r="C35" s="99" t="s">
        <v>224</v>
      </c>
      <c r="D35" s="99" t="s">
        <v>224</v>
      </c>
      <c r="E35" s="99" t="s">
        <v>224</v>
      </c>
      <c r="F35" s="104">
        <f t="shared" si="1"/>
        <v>0</v>
      </c>
      <c r="G35" s="99" t="s">
        <v>224</v>
      </c>
      <c r="H35" s="99" t="s">
        <v>224</v>
      </c>
      <c r="I35" s="99" t="s">
        <v>224</v>
      </c>
      <c r="J35" s="99" t="s">
        <v>224</v>
      </c>
    </row>
    <row r="36" spans="1:10" ht="20.100000000000001" customHeight="1">
      <c r="A36" s="9" t="s">
        <v>369</v>
      </c>
      <c r="B36" s="10">
        <v>3170</v>
      </c>
      <c r="C36" s="99" t="s">
        <v>224</v>
      </c>
      <c r="D36" s="99" t="s">
        <v>224</v>
      </c>
      <c r="E36" s="99" t="s">
        <v>224</v>
      </c>
      <c r="F36" s="104">
        <f t="shared" si="1"/>
        <v>0</v>
      </c>
      <c r="G36" s="99" t="s">
        <v>224</v>
      </c>
      <c r="H36" s="99" t="s">
        <v>224</v>
      </c>
      <c r="I36" s="99" t="s">
        <v>224</v>
      </c>
      <c r="J36" s="99" t="s">
        <v>224</v>
      </c>
    </row>
    <row r="37" spans="1:10" ht="20.100000000000001" customHeight="1">
      <c r="A37" s="11" t="s">
        <v>238</v>
      </c>
      <c r="B37" s="12">
        <v>3195</v>
      </c>
      <c r="C37" s="132">
        <f>SUM(C7,C18)</f>
        <v>3592</v>
      </c>
      <c r="D37" s="132">
        <f>SUM(D7,D18)</f>
        <v>3900</v>
      </c>
      <c r="E37" s="132">
        <f>SUM(E7,E18)</f>
        <v>3900</v>
      </c>
      <c r="F37" s="136">
        <f>SUM(G37:J37)</f>
        <v>3118</v>
      </c>
      <c r="G37" s="132">
        <f>SUM(G7,G18)</f>
        <v>679</v>
      </c>
      <c r="H37" s="132">
        <f>SUM(H7,H18)</f>
        <v>863</v>
      </c>
      <c r="I37" s="132">
        <f>SUM(I7,I18)</f>
        <v>788</v>
      </c>
      <c r="J37" s="132">
        <f>SUM(J7,J18)</f>
        <v>788</v>
      </c>
    </row>
    <row r="38" spans="1:10" ht="20.100000000000001" customHeight="1">
      <c r="A38" s="138" t="s">
        <v>122</v>
      </c>
      <c r="B38" s="120"/>
      <c r="C38" s="121"/>
      <c r="D38" s="121"/>
      <c r="E38" s="121"/>
      <c r="F38" s="121"/>
      <c r="G38" s="121"/>
      <c r="H38" s="121"/>
      <c r="I38" s="121"/>
      <c r="J38" s="122"/>
    </row>
    <row r="39" spans="1:10" ht="20.100000000000001" customHeight="1">
      <c r="A39" s="129" t="s">
        <v>294</v>
      </c>
      <c r="B39" s="123">
        <v>3200</v>
      </c>
      <c r="C39" s="132">
        <f>SUM(C40:C43)</f>
        <v>0</v>
      </c>
      <c r="D39" s="132">
        <f>SUM(D40:D43)</f>
        <v>0</v>
      </c>
      <c r="E39" s="132">
        <f>SUM(E40:E43)</f>
        <v>0</v>
      </c>
      <c r="F39" s="136">
        <f t="shared" si="1"/>
        <v>0</v>
      </c>
      <c r="G39" s="132">
        <f>SUM(G40:G43)</f>
        <v>0</v>
      </c>
      <c r="H39" s="132">
        <f>SUM(H40:H43)</f>
        <v>0</v>
      </c>
      <c r="I39" s="132">
        <f>SUM(I40:I43)</f>
        <v>0</v>
      </c>
      <c r="J39" s="132">
        <f>SUM(J40:J43)</f>
        <v>0</v>
      </c>
    </row>
    <row r="40" spans="1:10" ht="20.100000000000001" customHeight="1">
      <c r="A40" s="9" t="s">
        <v>295</v>
      </c>
      <c r="B40" s="7">
        <v>3210</v>
      </c>
      <c r="C40" s="99"/>
      <c r="D40" s="99"/>
      <c r="E40" s="99"/>
      <c r="F40" s="104">
        <f>SUM(G40:J40)</f>
        <v>0</v>
      </c>
      <c r="G40" s="99"/>
      <c r="H40" s="99"/>
      <c r="I40" s="99"/>
      <c r="J40" s="99"/>
    </row>
    <row r="41" spans="1:10" ht="20.100000000000001" customHeight="1">
      <c r="A41" s="9" t="s">
        <v>296</v>
      </c>
      <c r="B41" s="10">
        <v>3220</v>
      </c>
      <c r="C41" s="99"/>
      <c r="D41" s="99"/>
      <c r="E41" s="99"/>
      <c r="F41" s="104">
        <f>SUM(G41:J41)</f>
        <v>0</v>
      </c>
      <c r="G41" s="99"/>
      <c r="H41" s="99"/>
      <c r="I41" s="99"/>
      <c r="J41" s="99"/>
    </row>
    <row r="42" spans="1:10" ht="20.100000000000001" customHeight="1">
      <c r="A42" s="9" t="s">
        <v>41</v>
      </c>
      <c r="B42" s="10">
        <v>3230</v>
      </c>
      <c r="C42" s="99"/>
      <c r="D42" s="99"/>
      <c r="E42" s="99"/>
      <c r="F42" s="104">
        <f>SUM(G42:J42)</f>
        <v>0</v>
      </c>
      <c r="G42" s="99"/>
      <c r="H42" s="99"/>
      <c r="I42" s="99"/>
      <c r="J42" s="99"/>
    </row>
    <row r="43" spans="1:10" ht="20.100000000000001" customHeight="1">
      <c r="A43" s="9" t="s">
        <v>373</v>
      </c>
      <c r="B43" s="10">
        <v>3240</v>
      </c>
      <c r="C43" s="99"/>
      <c r="D43" s="99"/>
      <c r="E43" s="99"/>
      <c r="F43" s="104"/>
      <c r="G43" s="99"/>
      <c r="H43" s="99"/>
      <c r="I43" s="99"/>
      <c r="J43" s="99"/>
    </row>
    <row r="44" spans="1:10" ht="20.100000000000001" customHeight="1">
      <c r="A44" s="11" t="s">
        <v>297</v>
      </c>
      <c r="B44" s="12">
        <v>3255</v>
      </c>
      <c r="C44" s="132">
        <f>SUM(C45:C49)</f>
        <v>0</v>
      </c>
      <c r="D44" s="132">
        <f>SUM(D45:D49)</f>
        <v>0</v>
      </c>
      <c r="E44" s="132">
        <f>SUM(E45:E49)</f>
        <v>0</v>
      </c>
      <c r="F44" s="136">
        <f>SUM(G44:J44)</f>
        <v>0</v>
      </c>
      <c r="G44" s="132">
        <f>SUM(G45:G49)</f>
        <v>0</v>
      </c>
      <c r="H44" s="132">
        <f>SUM(H45:H49)</f>
        <v>0</v>
      </c>
      <c r="I44" s="132">
        <f>SUM(I45:I49)</f>
        <v>0</v>
      </c>
      <c r="J44" s="132">
        <f>SUM(J45:J49)</f>
        <v>0</v>
      </c>
    </row>
    <row r="45" spans="1:10" ht="20.100000000000001" customHeight="1">
      <c r="A45" s="9" t="s">
        <v>374</v>
      </c>
      <c r="B45" s="10">
        <v>3260</v>
      </c>
      <c r="C45" s="99" t="s">
        <v>224</v>
      </c>
      <c r="D45" s="99" t="s">
        <v>224</v>
      </c>
      <c r="E45" s="99" t="s">
        <v>224</v>
      </c>
      <c r="F45" s="104">
        <f t="shared" ref="F45:F64" si="2">SUM(G45:J45)</f>
        <v>0</v>
      </c>
      <c r="G45" s="99" t="s">
        <v>224</v>
      </c>
      <c r="H45" s="99" t="s">
        <v>224</v>
      </c>
      <c r="I45" s="99" t="s">
        <v>224</v>
      </c>
      <c r="J45" s="99" t="s">
        <v>224</v>
      </c>
    </row>
    <row r="46" spans="1:10" ht="20.100000000000001" customHeight="1">
      <c r="A46" s="9" t="s">
        <v>375</v>
      </c>
      <c r="B46" s="10">
        <v>3265</v>
      </c>
      <c r="C46" s="99" t="s">
        <v>224</v>
      </c>
      <c r="D46" s="99" t="s">
        <v>224</v>
      </c>
      <c r="E46" s="99" t="s">
        <v>224</v>
      </c>
      <c r="F46" s="104">
        <f t="shared" si="2"/>
        <v>0</v>
      </c>
      <c r="G46" s="99" t="s">
        <v>224</v>
      </c>
      <c r="H46" s="99" t="s">
        <v>224</v>
      </c>
      <c r="I46" s="99" t="s">
        <v>224</v>
      </c>
      <c r="J46" s="99" t="s">
        <v>224</v>
      </c>
    </row>
    <row r="47" spans="1:10" ht="20.100000000000001" customHeight="1">
      <c r="A47" s="9" t="s">
        <v>376</v>
      </c>
      <c r="B47" s="10">
        <v>3270</v>
      </c>
      <c r="C47" s="99" t="s">
        <v>224</v>
      </c>
      <c r="D47" s="99" t="s">
        <v>224</v>
      </c>
      <c r="E47" s="99" t="s">
        <v>224</v>
      </c>
      <c r="F47" s="104">
        <f t="shared" si="2"/>
        <v>0</v>
      </c>
      <c r="G47" s="99" t="s">
        <v>224</v>
      </c>
      <c r="H47" s="99" t="s">
        <v>224</v>
      </c>
      <c r="I47" s="99" t="s">
        <v>224</v>
      </c>
      <c r="J47" s="99" t="s">
        <v>224</v>
      </c>
    </row>
    <row r="48" spans="1:10" ht="20.100000000000001" customHeight="1">
      <c r="A48" s="9" t="s">
        <v>42</v>
      </c>
      <c r="B48" s="10">
        <v>3275</v>
      </c>
      <c r="C48" s="99" t="s">
        <v>224</v>
      </c>
      <c r="D48" s="99" t="s">
        <v>224</v>
      </c>
      <c r="E48" s="99" t="s">
        <v>224</v>
      </c>
      <c r="F48" s="104">
        <f t="shared" si="2"/>
        <v>0</v>
      </c>
      <c r="G48" s="99" t="s">
        <v>224</v>
      </c>
      <c r="H48" s="99" t="s">
        <v>224</v>
      </c>
      <c r="I48" s="99" t="s">
        <v>224</v>
      </c>
      <c r="J48" s="99" t="s">
        <v>224</v>
      </c>
    </row>
    <row r="49" spans="1:10" ht="20.100000000000001" customHeight="1">
      <c r="A49" s="9" t="s">
        <v>369</v>
      </c>
      <c r="B49" s="10">
        <v>3280</v>
      </c>
      <c r="C49" s="99" t="s">
        <v>224</v>
      </c>
      <c r="D49" s="99" t="s">
        <v>224</v>
      </c>
      <c r="E49" s="99" t="s">
        <v>224</v>
      </c>
      <c r="F49" s="104">
        <f t="shared" si="2"/>
        <v>0</v>
      </c>
      <c r="G49" s="99" t="s">
        <v>224</v>
      </c>
      <c r="H49" s="99" t="s">
        <v>224</v>
      </c>
      <c r="I49" s="99" t="s">
        <v>224</v>
      </c>
      <c r="J49" s="99" t="s">
        <v>224</v>
      </c>
    </row>
    <row r="50" spans="1:10" ht="20.100000000000001" customHeight="1">
      <c r="A50" s="130" t="s">
        <v>123</v>
      </c>
      <c r="B50" s="124">
        <v>3295</v>
      </c>
      <c r="C50" s="132">
        <f>SUM(C39,C44)</f>
        <v>0</v>
      </c>
      <c r="D50" s="132">
        <f t="shared" ref="D50:I50" si="3">SUM(D39,D44)</f>
        <v>0</v>
      </c>
      <c r="E50" s="132">
        <f t="shared" si="3"/>
        <v>0</v>
      </c>
      <c r="F50" s="136">
        <f t="shared" si="2"/>
        <v>0</v>
      </c>
      <c r="G50" s="132">
        <f t="shared" si="3"/>
        <v>0</v>
      </c>
      <c r="H50" s="132">
        <f t="shared" si="3"/>
        <v>0</v>
      </c>
      <c r="I50" s="132">
        <f t="shared" si="3"/>
        <v>0</v>
      </c>
      <c r="J50" s="132">
        <f>SUM(J39,J44)</f>
        <v>0</v>
      </c>
    </row>
    <row r="51" spans="1:10" ht="20.100000000000001" customHeight="1">
      <c r="A51" s="138" t="s">
        <v>124</v>
      </c>
      <c r="B51" s="120"/>
      <c r="C51" s="121"/>
      <c r="D51" s="121"/>
      <c r="E51" s="121"/>
      <c r="F51" s="121"/>
      <c r="G51" s="121"/>
      <c r="H51" s="121"/>
      <c r="I51" s="121"/>
      <c r="J51" s="122"/>
    </row>
    <row r="52" spans="1:10" ht="20.100000000000001" customHeight="1">
      <c r="A52" s="11" t="s">
        <v>298</v>
      </c>
      <c r="B52" s="12">
        <v>3300</v>
      </c>
      <c r="C52" s="132">
        <f>SUM(C53,C54,C58)</f>
        <v>0</v>
      </c>
      <c r="D52" s="132">
        <f>SUM(D53,D54,D58)</f>
        <v>0</v>
      </c>
      <c r="E52" s="132">
        <f>SUM(E53,E54,E58)</f>
        <v>0</v>
      </c>
      <c r="F52" s="136">
        <f t="shared" si="2"/>
        <v>0</v>
      </c>
      <c r="G52" s="132">
        <f>SUM(G53,G54,G58)</f>
        <v>0</v>
      </c>
      <c r="H52" s="132">
        <f>SUM(H53,H54,H58)</f>
        <v>0</v>
      </c>
      <c r="I52" s="132">
        <f>SUM(I53,I54,I58)</f>
        <v>0</v>
      </c>
      <c r="J52" s="132">
        <f>SUM(J53,J54,J58)</f>
        <v>0</v>
      </c>
    </row>
    <row r="53" spans="1:10" ht="20.100000000000001" customHeight="1">
      <c r="A53" s="9" t="s">
        <v>299</v>
      </c>
      <c r="B53" s="10">
        <v>3310</v>
      </c>
      <c r="C53" s="99"/>
      <c r="D53" s="99"/>
      <c r="E53" s="99"/>
      <c r="F53" s="104">
        <f t="shared" si="2"/>
        <v>0</v>
      </c>
      <c r="G53" s="99"/>
      <c r="H53" s="99"/>
      <c r="I53" s="99"/>
      <c r="J53" s="99"/>
    </row>
    <row r="54" spans="1:10" ht="20.100000000000001" customHeight="1">
      <c r="A54" s="9" t="s">
        <v>300</v>
      </c>
      <c r="B54" s="10">
        <v>3320</v>
      </c>
      <c r="C54" s="104">
        <f>SUM(C55:C57)</f>
        <v>0</v>
      </c>
      <c r="D54" s="104">
        <f>SUM(D55:D57)</f>
        <v>0</v>
      </c>
      <c r="E54" s="104">
        <f>SUM(E55:E57)</f>
        <v>0</v>
      </c>
      <c r="F54" s="104">
        <f t="shared" si="2"/>
        <v>0</v>
      </c>
      <c r="G54" s="104">
        <f>SUM(G55:G57)</f>
        <v>0</v>
      </c>
      <c r="H54" s="104">
        <f>SUM(H55:H57)</f>
        <v>0</v>
      </c>
      <c r="I54" s="104">
        <f>SUM(I55:I57)</f>
        <v>0</v>
      </c>
      <c r="J54" s="104">
        <f>SUM(J55:J57)</f>
        <v>0</v>
      </c>
    </row>
    <row r="55" spans="1:10" ht="20.100000000000001" customHeight="1">
      <c r="A55" s="9" t="s">
        <v>82</v>
      </c>
      <c r="B55" s="7">
        <v>3321</v>
      </c>
      <c r="C55" s="99"/>
      <c r="D55" s="99"/>
      <c r="E55" s="99"/>
      <c r="F55" s="104">
        <f t="shared" si="2"/>
        <v>0</v>
      </c>
      <c r="G55" s="99"/>
      <c r="H55" s="99"/>
      <c r="I55" s="99"/>
      <c r="J55" s="99"/>
    </row>
    <row r="56" spans="1:10" ht="20.100000000000001" customHeight="1">
      <c r="A56" s="9" t="s">
        <v>85</v>
      </c>
      <c r="B56" s="7">
        <v>3322</v>
      </c>
      <c r="C56" s="99"/>
      <c r="D56" s="99"/>
      <c r="E56" s="99"/>
      <c r="F56" s="104">
        <f t="shared" si="2"/>
        <v>0</v>
      </c>
      <c r="G56" s="99"/>
      <c r="H56" s="99"/>
      <c r="I56" s="99"/>
      <c r="J56" s="99"/>
    </row>
    <row r="57" spans="1:10" ht="20.100000000000001" customHeight="1">
      <c r="A57" s="9" t="s">
        <v>104</v>
      </c>
      <c r="B57" s="7">
        <v>3323</v>
      </c>
      <c r="C57" s="99"/>
      <c r="D57" s="99"/>
      <c r="E57" s="99"/>
      <c r="F57" s="104">
        <f t="shared" si="2"/>
        <v>0</v>
      </c>
      <c r="G57" s="99"/>
      <c r="H57" s="99"/>
      <c r="I57" s="99"/>
      <c r="J57" s="99"/>
    </row>
    <row r="58" spans="1:10" ht="20.100000000000001" customHeight="1">
      <c r="A58" s="9" t="s">
        <v>373</v>
      </c>
      <c r="B58" s="10">
        <v>3340</v>
      </c>
      <c r="C58" s="99"/>
      <c r="D58" s="99"/>
      <c r="E58" s="99"/>
      <c r="F58" s="104">
        <f t="shared" si="2"/>
        <v>0</v>
      </c>
      <c r="G58" s="99"/>
      <c r="H58" s="99"/>
      <c r="I58" s="99"/>
      <c r="J58" s="99"/>
    </row>
    <row r="59" spans="1:10" ht="20.100000000000001" customHeight="1">
      <c r="A59" s="11" t="s">
        <v>301</v>
      </c>
      <c r="B59" s="12">
        <v>3345</v>
      </c>
      <c r="C59" s="132">
        <f>SUM(C60,C61,C65,C66)</f>
        <v>0</v>
      </c>
      <c r="D59" s="132">
        <f>SUM(D60,D61,D65,D66)</f>
        <v>0</v>
      </c>
      <c r="E59" s="132">
        <f>SUM(E60,E61,E65,E66)</f>
        <v>0</v>
      </c>
      <c r="F59" s="136">
        <f t="shared" si="2"/>
        <v>0</v>
      </c>
      <c r="G59" s="132">
        <f>SUM(G60,G61,G65,G66)</f>
        <v>0</v>
      </c>
      <c r="H59" s="132">
        <f>SUM(H60,H61,H65,H66)</f>
        <v>0</v>
      </c>
      <c r="I59" s="132">
        <f>SUM(I60,I61,I65,I66)</f>
        <v>0</v>
      </c>
      <c r="J59" s="132">
        <f>SUM(J60,J61,J65,J66)</f>
        <v>0</v>
      </c>
    </row>
    <row r="60" spans="1:10" ht="20.100000000000001" customHeight="1">
      <c r="A60" s="9" t="s">
        <v>302</v>
      </c>
      <c r="B60" s="10">
        <v>3350</v>
      </c>
      <c r="C60" s="99" t="s">
        <v>224</v>
      </c>
      <c r="D60" s="99" t="s">
        <v>224</v>
      </c>
      <c r="E60" s="99" t="s">
        <v>224</v>
      </c>
      <c r="F60" s="104">
        <f>SUM(G60:J60)</f>
        <v>0</v>
      </c>
      <c r="G60" s="99" t="s">
        <v>224</v>
      </c>
      <c r="H60" s="99" t="s">
        <v>224</v>
      </c>
      <c r="I60" s="99" t="s">
        <v>224</v>
      </c>
      <c r="J60" s="99" t="s">
        <v>224</v>
      </c>
    </row>
    <row r="61" spans="1:10" ht="20.100000000000001" customHeight="1">
      <c r="A61" s="9" t="s">
        <v>303</v>
      </c>
      <c r="B61" s="7">
        <v>3360</v>
      </c>
      <c r="C61" s="104">
        <f>SUM(C62:C64)</f>
        <v>0</v>
      </c>
      <c r="D61" s="104">
        <f>SUM(D62:D64)</f>
        <v>0</v>
      </c>
      <c r="E61" s="104">
        <f>SUM(E62:E64)</f>
        <v>0</v>
      </c>
      <c r="F61" s="104">
        <f t="shared" si="2"/>
        <v>0</v>
      </c>
      <c r="G61" s="104">
        <f>SUM(G62:G64)</f>
        <v>0</v>
      </c>
      <c r="H61" s="104">
        <f>SUM(H62:H64)</f>
        <v>0</v>
      </c>
      <c r="I61" s="104">
        <f>SUM(I62:I64)</f>
        <v>0</v>
      </c>
      <c r="J61" s="104">
        <f>SUM(J62:J64)</f>
        <v>0</v>
      </c>
    </row>
    <row r="62" spans="1:10" ht="20.100000000000001" customHeight="1">
      <c r="A62" s="9" t="s">
        <v>82</v>
      </c>
      <c r="B62" s="7">
        <v>3361</v>
      </c>
      <c r="C62" s="99" t="s">
        <v>224</v>
      </c>
      <c r="D62" s="99" t="s">
        <v>224</v>
      </c>
      <c r="E62" s="99" t="s">
        <v>224</v>
      </c>
      <c r="F62" s="104">
        <f t="shared" si="2"/>
        <v>0</v>
      </c>
      <c r="G62" s="99" t="s">
        <v>224</v>
      </c>
      <c r="H62" s="99" t="s">
        <v>224</v>
      </c>
      <c r="I62" s="99" t="s">
        <v>224</v>
      </c>
      <c r="J62" s="99" t="s">
        <v>224</v>
      </c>
    </row>
    <row r="63" spans="1:10" ht="20.100000000000001" customHeight="1">
      <c r="A63" s="9" t="s">
        <v>85</v>
      </c>
      <c r="B63" s="7">
        <v>3362</v>
      </c>
      <c r="C63" s="99" t="s">
        <v>224</v>
      </c>
      <c r="D63" s="99" t="s">
        <v>224</v>
      </c>
      <c r="E63" s="99" t="s">
        <v>224</v>
      </c>
      <c r="F63" s="104">
        <f t="shared" si="2"/>
        <v>0</v>
      </c>
      <c r="G63" s="99" t="s">
        <v>224</v>
      </c>
      <c r="H63" s="99" t="s">
        <v>224</v>
      </c>
      <c r="I63" s="99" t="s">
        <v>224</v>
      </c>
      <c r="J63" s="99" t="s">
        <v>224</v>
      </c>
    </row>
    <row r="64" spans="1:10" ht="20.100000000000001" customHeight="1">
      <c r="A64" s="9" t="s">
        <v>104</v>
      </c>
      <c r="B64" s="7">
        <v>3363</v>
      </c>
      <c r="C64" s="99" t="s">
        <v>224</v>
      </c>
      <c r="D64" s="99" t="s">
        <v>224</v>
      </c>
      <c r="E64" s="99" t="s">
        <v>224</v>
      </c>
      <c r="F64" s="104">
        <f t="shared" si="2"/>
        <v>0</v>
      </c>
      <c r="G64" s="99" t="s">
        <v>224</v>
      </c>
      <c r="H64" s="99" t="s">
        <v>224</v>
      </c>
      <c r="I64" s="99" t="s">
        <v>224</v>
      </c>
      <c r="J64" s="99" t="s">
        <v>224</v>
      </c>
    </row>
    <row r="65" spans="1:10" ht="20.100000000000001" customHeight="1">
      <c r="A65" s="9" t="s">
        <v>304</v>
      </c>
      <c r="B65" s="7">
        <v>3370</v>
      </c>
      <c r="C65" s="99" t="s">
        <v>224</v>
      </c>
      <c r="D65" s="99" t="s">
        <v>224</v>
      </c>
      <c r="E65" s="99" t="s">
        <v>224</v>
      </c>
      <c r="F65" s="104">
        <f>SUM(G65:J65)</f>
        <v>0</v>
      </c>
      <c r="G65" s="99" t="s">
        <v>224</v>
      </c>
      <c r="H65" s="99" t="s">
        <v>224</v>
      </c>
      <c r="I65" s="99" t="s">
        <v>224</v>
      </c>
      <c r="J65" s="99" t="s">
        <v>224</v>
      </c>
    </row>
    <row r="66" spans="1:10" ht="20.100000000000001" customHeight="1">
      <c r="A66" s="9" t="s">
        <v>369</v>
      </c>
      <c r="B66" s="10">
        <v>3380</v>
      </c>
      <c r="C66" s="99" t="s">
        <v>224</v>
      </c>
      <c r="D66" s="99" t="s">
        <v>224</v>
      </c>
      <c r="E66" s="99" t="s">
        <v>224</v>
      </c>
      <c r="F66" s="104">
        <f>SUM(G66:J66)</f>
        <v>0</v>
      </c>
      <c r="G66" s="99" t="s">
        <v>224</v>
      </c>
      <c r="H66" s="99" t="s">
        <v>224</v>
      </c>
      <c r="I66" s="99" t="s">
        <v>224</v>
      </c>
      <c r="J66" s="99" t="s">
        <v>224</v>
      </c>
    </row>
    <row r="67" spans="1:10" ht="20.100000000000001" customHeight="1">
      <c r="A67" s="11" t="s">
        <v>125</v>
      </c>
      <c r="B67" s="12">
        <v>3395</v>
      </c>
      <c r="C67" s="132">
        <f>SUM(C52,C59)</f>
        <v>0</v>
      </c>
      <c r="D67" s="132">
        <f t="shared" ref="D67:J67" si="4">SUM(D52,D59)</f>
        <v>0</v>
      </c>
      <c r="E67" s="132">
        <f t="shared" si="4"/>
        <v>0</v>
      </c>
      <c r="F67" s="136">
        <f>SUM(G67:J67)</f>
        <v>0</v>
      </c>
      <c r="G67" s="132">
        <f t="shared" si="4"/>
        <v>0</v>
      </c>
      <c r="H67" s="132">
        <f t="shared" si="4"/>
        <v>0</v>
      </c>
      <c r="I67" s="132">
        <f t="shared" si="4"/>
        <v>0</v>
      </c>
      <c r="J67" s="132">
        <f t="shared" si="4"/>
        <v>0</v>
      </c>
    </row>
    <row r="68" spans="1:10" ht="20.100000000000001" customHeight="1">
      <c r="A68" s="139" t="s">
        <v>21</v>
      </c>
      <c r="B68" s="12">
        <v>3400</v>
      </c>
      <c r="C68" s="132">
        <f t="shared" ref="C68:J68" si="5">SUM(C37,C50,C67)</f>
        <v>3592</v>
      </c>
      <c r="D68" s="132">
        <f t="shared" si="5"/>
        <v>3900</v>
      </c>
      <c r="E68" s="132">
        <f t="shared" si="5"/>
        <v>3900</v>
      </c>
      <c r="F68" s="132">
        <f>SUM(F37,F50,F67)</f>
        <v>3118</v>
      </c>
      <c r="G68" s="132">
        <f t="shared" si="5"/>
        <v>679</v>
      </c>
      <c r="H68" s="132">
        <f t="shared" si="5"/>
        <v>863</v>
      </c>
      <c r="I68" s="132">
        <f t="shared" si="5"/>
        <v>788</v>
      </c>
      <c r="J68" s="132">
        <f t="shared" si="5"/>
        <v>788</v>
      </c>
    </row>
    <row r="69" spans="1:10" s="16" customFormat="1" ht="20.100000000000001" customHeight="1">
      <c r="A69" s="9" t="s">
        <v>237</v>
      </c>
      <c r="B69" s="10">
        <v>3405</v>
      </c>
      <c r="C69" s="99"/>
      <c r="D69" s="99"/>
      <c r="E69" s="99"/>
      <c r="F69" s="99"/>
      <c r="G69" s="99"/>
      <c r="H69" s="99"/>
      <c r="I69" s="99"/>
      <c r="J69" s="99"/>
    </row>
    <row r="70" spans="1:10" s="16" customFormat="1" ht="20.100000000000001" customHeight="1">
      <c r="A70" s="76" t="s">
        <v>128</v>
      </c>
      <c r="B70" s="10">
        <v>3410</v>
      </c>
      <c r="C70" s="99"/>
      <c r="D70" s="99"/>
      <c r="E70" s="99"/>
      <c r="F70" s="104">
        <f>SUM(G70:J70)</f>
        <v>0</v>
      </c>
      <c r="G70" s="99"/>
      <c r="H70" s="99"/>
      <c r="I70" s="99"/>
      <c r="J70" s="99"/>
    </row>
    <row r="71" spans="1:10" s="16" customFormat="1" ht="20.100000000000001" customHeight="1">
      <c r="A71" s="9" t="s">
        <v>240</v>
      </c>
      <c r="B71" s="10">
        <v>3415</v>
      </c>
      <c r="C71" s="133">
        <f>SUM(C69,C68,C70)</f>
        <v>3592</v>
      </c>
      <c r="D71" s="133">
        <f t="shared" ref="D71:J71" si="6">SUM(D69,D68,D70)</f>
        <v>3900</v>
      </c>
      <c r="E71" s="133">
        <f t="shared" si="6"/>
        <v>3900</v>
      </c>
      <c r="F71" s="133">
        <f t="shared" si="6"/>
        <v>3118</v>
      </c>
      <c r="G71" s="133">
        <f t="shared" si="6"/>
        <v>679</v>
      </c>
      <c r="H71" s="133">
        <f t="shared" si="6"/>
        <v>863</v>
      </c>
      <c r="I71" s="133">
        <f t="shared" si="6"/>
        <v>788</v>
      </c>
      <c r="J71" s="133">
        <f t="shared" si="6"/>
        <v>788</v>
      </c>
    </row>
    <row r="72" spans="1:10" s="16" customFormat="1" ht="20.100000000000001" customHeight="1">
      <c r="A72" s="2"/>
      <c r="B72" s="35"/>
      <c r="C72" s="37"/>
      <c r="D72" s="36"/>
      <c r="E72" s="36"/>
      <c r="F72" s="19"/>
      <c r="G72" s="36"/>
      <c r="H72" s="36"/>
      <c r="I72" s="36"/>
      <c r="J72" s="36"/>
    </row>
    <row r="73" spans="1:10" s="155" customFormat="1" ht="87.6" customHeight="1">
      <c r="A73" s="158" t="s">
        <v>402</v>
      </c>
      <c r="B73" s="1"/>
      <c r="C73" s="173" t="s">
        <v>94</v>
      </c>
      <c r="D73" s="174"/>
      <c r="E73" s="174"/>
      <c r="F73" s="174"/>
      <c r="G73" s="167" t="s">
        <v>403</v>
      </c>
      <c r="H73" s="167"/>
    </row>
    <row r="74" spans="1:10" s="16" customFormat="1" ht="20.100000000000001" customHeight="1">
      <c r="A74" s="2"/>
      <c r="B74" s="35"/>
      <c r="C74" s="37"/>
      <c r="D74" s="36"/>
      <c r="E74" s="36"/>
      <c r="F74" s="19"/>
      <c r="G74" s="36"/>
      <c r="H74" s="36"/>
      <c r="I74" s="36"/>
      <c r="J74" s="36"/>
    </row>
    <row r="75" spans="1:10" s="3" customFormat="1">
      <c r="A75" s="59"/>
      <c r="B75" s="1"/>
      <c r="C75" s="173"/>
      <c r="D75" s="174"/>
      <c r="E75" s="174"/>
      <c r="F75" s="174"/>
      <c r="G75" s="167"/>
      <c r="H75" s="167"/>
    </row>
    <row r="76" spans="1:10">
      <c r="C76" s="5"/>
    </row>
    <row r="77" spans="1:10">
      <c r="C77" s="5"/>
    </row>
    <row r="78" spans="1:10">
      <c r="C78" s="5"/>
    </row>
    <row r="79" spans="1:10">
      <c r="C79" s="5"/>
    </row>
    <row r="80" spans="1:10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</sheetData>
  <mergeCells count="12">
    <mergeCell ref="C75:F75"/>
    <mergeCell ref="G75:H75"/>
    <mergeCell ref="A1:J1"/>
    <mergeCell ref="A3:A4"/>
    <mergeCell ref="B3:B4"/>
    <mergeCell ref="C3:C4"/>
    <mergeCell ref="D3:D4"/>
    <mergeCell ref="E3:E4"/>
    <mergeCell ref="F3:F4"/>
    <mergeCell ref="G3:J3"/>
    <mergeCell ref="C73:F73"/>
    <mergeCell ref="G73:H73"/>
  </mergeCells>
  <phoneticPr fontId="3" type="noConversion"/>
  <pageMargins left="1.1811023622047245" right="0.39370078740157483" top="0.78740157480314965" bottom="0.78740157480314965" header="0.31496062992125984" footer="0.51181102362204722"/>
  <pageSetup paperSize="9" scale="54" orientation="landscape" r:id="rId1"/>
  <headerFooter alignWithMargins="0">
    <oddHeader>&amp;C&amp;"Times New Roman,обычный"&amp;14 
9&amp;R&amp;"Times New Roman,обычный"&amp;14
Продовження додатка 1
Таблиця 3</oddHeader>
  </headerFooter>
  <rowBreaks count="1" manualBreakCount="1">
    <brk id="37" max="16383" man="1"/>
  </rowBreaks>
  <ignoredErrors>
    <ignoredError sqref="F69 F59 F13 F21 F31 F25 F18 F39 F44 F50 F54 F61 F52 F67" formula="1"/>
    <ignoredError sqref="C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Q180"/>
  <sheetViews>
    <sheetView zoomScale="75" zoomScaleNormal="100" zoomScaleSheetLayoutView="50" workbookViewId="0">
      <selection activeCell="G12" sqref="G12"/>
    </sheetView>
  </sheetViews>
  <sheetFormatPr defaultColWidth="9.140625" defaultRowHeight="18.75"/>
  <cols>
    <col min="1" max="1" width="70.28515625" style="3" customWidth="1"/>
    <col min="2" max="2" width="9.85546875" style="26" customWidth="1"/>
    <col min="3" max="5" width="19.42578125" style="26" customWidth="1"/>
    <col min="6" max="6" width="19.42578125" style="3" customWidth="1"/>
    <col min="7" max="7" width="11.140625" style="3" customWidth="1"/>
    <col min="8" max="8" width="11.85546875" style="3" customWidth="1"/>
    <col min="9" max="9" width="10.28515625" style="3" customWidth="1"/>
    <col min="10" max="10" width="14.85546875" style="3" customWidth="1"/>
    <col min="11" max="11" width="9.5703125" style="3" customWidth="1"/>
    <col min="12" max="12" width="9.85546875" style="3" customWidth="1"/>
    <col min="13" max="16384" width="9.140625" style="3"/>
  </cols>
  <sheetData>
    <row r="1" spans="1:17">
      <c r="A1" s="167" t="s">
        <v>157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7">
      <c r="A2" s="195"/>
      <c r="B2" s="195"/>
      <c r="C2" s="195"/>
      <c r="D2" s="195"/>
      <c r="E2" s="195"/>
      <c r="F2" s="195"/>
      <c r="G2" s="195"/>
      <c r="H2" s="195"/>
      <c r="I2" s="195"/>
      <c r="J2" s="195"/>
    </row>
    <row r="3" spans="1:17" ht="43.5" customHeight="1">
      <c r="A3" s="177" t="s">
        <v>181</v>
      </c>
      <c r="B3" s="178" t="s">
        <v>8</v>
      </c>
      <c r="C3" s="178" t="s">
        <v>20</v>
      </c>
      <c r="D3" s="178" t="s">
        <v>24</v>
      </c>
      <c r="E3" s="186" t="s">
        <v>126</v>
      </c>
      <c r="F3" s="178" t="s">
        <v>10</v>
      </c>
      <c r="G3" s="178" t="s">
        <v>139</v>
      </c>
      <c r="H3" s="178"/>
      <c r="I3" s="178"/>
      <c r="J3" s="178"/>
    </row>
    <row r="4" spans="1:17" ht="56.25" customHeight="1">
      <c r="A4" s="177"/>
      <c r="B4" s="178"/>
      <c r="C4" s="178"/>
      <c r="D4" s="178"/>
      <c r="E4" s="186"/>
      <c r="F4" s="178"/>
      <c r="G4" s="15" t="s">
        <v>140</v>
      </c>
      <c r="H4" s="15" t="s">
        <v>141</v>
      </c>
      <c r="I4" s="15" t="s">
        <v>142</v>
      </c>
      <c r="J4" s="15" t="s">
        <v>60</v>
      </c>
    </row>
    <row r="5" spans="1:17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</row>
    <row r="6" spans="1:17" s="6" customFormat="1" ht="42.75" customHeight="1">
      <c r="A6" s="11" t="s">
        <v>73</v>
      </c>
      <c r="B6" s="80">
        <v>4000</v>
      </c>
      <c r="C6" s="136">
        <f>SUM(C7:C12)</f>
        <v>0</v>
      </c>
      <c r="D6" s="136">
        <f>SUM(D7:D12)</f>
        <v>8000</v>
      </c>
      <c r="E6" s="136">
        <f>SUM(E7:E12)</f>
        <v>8000</v>
      </c>
      <c r="F6" s="136">
        <f>SUM(G6:J6)</f>
        <v>0</v>
      </c>
      <c r="G6" s="136">
        <f>SUM(G7:G12)</f>
        <v>0</v>
      </c>
      <c r="H6" s="136">
        <f>SUM(H7:H12)</f>
        <v>0</v>
      </c>
      <c r="I6" s="136">
        <f>SUM(I7:I12)</f>
        <v>0</v>
      </c>
      <c r="J6" s="136">
        <f>SUM(J7:J12)</f>
        <v>0</v>
      </c>
    </row>
    <row r="7" spans="1:17" ht="34.15" customHeight="1">
      <c r="A7" s="9" t="s">
        <v>1</v>
      </c>
      <c r="B7" s="81" t="s">
        <v>163</v>
      </c>
      <c r="C7" s="99"/>
      <c r="D7" s="99"/>
      <c r="E7" s="99"/>
      <c r="F7" s="99">
        <f t="shared" ref="F7:F12" si="0">SUM(G7:J7)</f>
        <v>0</v>
      </c>
      <c r="G7" s="99"/>
      <c r="H7" s="99"/>
      <c r="I7" s="99"/>
      <c r="J7" s="99"/>
    </row>
    <row r="8" spans="1:17" ht="33.6" customHeight="1">
      <c r="A8" s="9" t="s">
        <v>2</v>
      </c>
      <c r="B8" s="80">
        <v>4020</v>
      </c>
      <c r="C8" s="99"/>
      <c r="D8" s="99">
        <v>0</v>
      </c>
      <c r="E8" s="99">
        <v>0</v>
      </c>
      <c r="F8" s="99">
        <f t="shared" si="0"/>
        <v>0</v>
      </c>
      <c r="G8" s="99">
        <v>0</v>
      </c>
      <c r="H8" s="99">
        <v>0</v>
      </c>
      <c r="I8" s="99">
        <v>0</v>
      </c>
      <c r="J8" s="99">
        <v>0</v>
      </c>
      <c r="Q8" s="22"/>
    </row>
    <row r="9" spans="1:17" ht="40.9" customHeight="1">
      <c r="A9" s="9" t="s">
        <v>19</v>
      </c>
      <c r="B9" s="81">
        <v>4030</v>
      </c>
      <c r="C9" s="99"/>
      <c r="D9" s="99">
        <v>0</v>
      </c>
      <c r="E9" s="99">
        <v>0</v>
      </c>
      <c r="F9" s="99">
        <f t="shared" si="0"/>
        <v>0</v>
      </c>
      <c r="G9" s="99"/>
      <c r="H9" s="99"/>
      <c r="I9" s="99"/>
      <c r="J9" s="99"/>
      <c r="P9" s="22"/>
    </row>
    <row r="10" spans="1:17" ht="31.9" customHeight="1">
      <c r="A10" s="9" t="s">
        <v>3</v>
      </c>
      <c r="B10" s="80">
        <v>4040</v>
      </c>
      <c r="C10" s="99"/>
      <c r="D10" s="99">
        <v>0</v>
      </c>
      <c r="E10" s="99">
        <v>0</v>
      </c>
      <c r="F10" s="99">
        <f t="shared" si="0"/>
        <v>0</v>
      </c>
      <c r="G10" s="99"/>
      <c r="H10" s="99"/>
      <c r="I10" s="99"/>
      <c r="J10" s="99"/>
    </row>
    <row r="11" spans="1:17" ht="45.6" customHeight="1">
      <c r="A11" s="9" t="s">
        <v>56</v>
      </c>
      <c r="B11" s="81">
        <v>4050</v>
      </c>
      <c r="C11" s="99">
        <v>0</v>
      </c>
      <c r="D11" s="99">
        <v>4000</v>
      </c>
      <c r="E11" s="99">
        <v>4000</v>
      </c>
      <c r="F11" s="99">
        <f t="shared" si="0"/>
        <v>0</v>
      </c>
      <c r="G11" s="99"/>
      <c r="H11" s="99"/>
      <c r="I11" s="99"/>
      <c r="J11" s="99"/>
    </row>
    <row r="12" spans="1:17" ht="43.9" customHeight="1">
      <c r="A12" s="9" t="s">
        <v>305</v>
      </c>
      <c r="B12" s="131">
        <v>4060</v>
      </c>
      <c r="C12" s="99">
        <v>0</v>
      </c>
      <c r="D12" s="99">
        <v>4000</v>
      </c>
      <c r="E12" s="99">
        <v>4000</v>
      </c>
      <c r="F12" s="99">
        <f t="shared" si="0"/>
        <v>0</v>
      </c>
      <c r="G12" s="99"/>
      <c r="H12" s="99"/>
      <c r="I12" s="99"/>
      <c r="J12" s="99"/>
    </row>
    <row r="13" spans="1:17" ht="20.100000000000001" customHeight="1">
      <c r="B13" s="3"/>
      <c r="C13" s="3"/>
      <c r="D13" s="3"/>
      <c r="E13" s="3"/>
      <c r="F13" s="68"/>
      <c r="G13" s="68"/>
      <c r="H13" s="68"/>
      <c r="I13" s="68"/>
      <c r="J13" s="68"/>
    </row>
    <row r="14" spans="1:17" ht="20.100000000000001" customHeight="1">
      <c r="B14" s="3"/>
      <c r="C14" s="3"/>
      <c r="D14" s="3"/>
      <c r="E14" s="3"/>
      <c r="F14" s="68"/>
      <c r="G14" s="68"/>
      <c r="H14" s="68"/>
      <c r="I14" s="68"/>
      <c r="J14" s="68"/>
    </row>
    <row r="15" spans="1:17" s="155" customFormat="1" ht="87.6" customHeight="1">
      <c r="A15" s="158" t="s">
        <v>402</v>
      </c>
      <c r="B15" s="1"/>
      <c r="C15" s="173" t="s">
        <v>94</v>
      </c>
      <c r="D15" s="174"/>
      <c r="E15" s="174"/>
      <c r="F15" s="174"/>
      <c r="G15" s="167" t="s">
        <v>403</v>
      </c>
      <c r="H15" s="167"/>
    </row>
    <row r="16" spans="1:17">
      <c r="A16" s="52"/>
    </row>
    <row r="17" spans="1:1">
      <c r="A17" s="52"/>
    </row>
    <row r="18" spans="1:1">
      <c r="A18" s="52"/>
    </row>
    <row r="19" spans="1:1">
      <c r="A19" s="52"/>
    </row>
    <row r="20" spans="1:1">
      <c r="A20" s="52"/>
    </row>
    <row r="21" spans="1:1">
      <c r="A21" s="52"/>
    </row>
    <row r="22" spans="1:1">
      <c r="A22" s="52"/>
    </row>
    <row r="23" spans="1:1">
      <c r="A23" s="52"/>
    </row>
    <row r="24" spans="1:1">
      <c r="A24" s="52"/>
    </row>
    <row r="25" spans="1:1">
      <c r="A25" s="52"/>
    </row>
    <row r="26" spans="1:1">
      <c r="A26" s="52"/>
    </row>
    <row r="27" spans="1:1">
      <c r="A27" s="52"/>
    </row>
    <row r="28" spans="1:1">
      <c r="A28" s="52"/>
    </row>
    <row r="29" spans="1:1">
      <c r="A29" s="52"/>
    </row>
    <row r="30" spans="1:1">
      <c r="A30" s="52"/>
    </row>
    <row r="31" spans="1:1">
      <c r="A31" s="52"/>
    </row>
    <row r="32" spans="1:1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</sheetData>
  <mergeCells count="11">
    <mergeCell ref="G15:H15"/>
    <mergeCell ref="C15:F15"/>
    <mergeCell ref="A3:A4"/>
    <mergeCell ref="A1:J1"/>
    <mergeCell ref="B3:B4"/>
    <mergeCell ref="C3:C4"/>
    <mergeCell ref="D3:D4"/>
    <mergeCell ref="A2:J2"/>
    <mergeCell ref="F3:F4"/>
    <mergeCell ref="G3:J3"/>
    <mergeCell ref="E3:E4"/>
  </mergeCells>
  <phoneticPr fontId="0" type="noConversion"/>
  <pageMargins left="0" right="0.19685039370078741" top="0.78740157480314965" bottom="0.78740157480314965" header="0.39370078740157483" footer="0.31496062992125984"/>
  <pageSetup paperSize="9" scale="70" firstPageNumber="9" orientation="landscape" useFirstPageNumber="1" r:id="rId1"/>
  <headerFooter alignWithMargins="0">
    <oddHeader>&amp;C&amp;"Times New Roman,обычный"&amp;14 11&amp;R&amp;"Times New Roman,обычный"&amp;14
Продовження додатка 1 
Таблиця 4</oddHeader>
  </headerFooter>
  <ignoredErrors>
    <ignoredError sqref="B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H26"/>
  <sheetViews>
    <sheetView zoomScale="75" zoomScaleNormal="75" zoomScaleSheetLayoutView="75" workbookViewId="0">
      <selection activeCell="A26" sqref="A26:XFD26"/>
    </sheetView>
  </sheetViews>
  <sheetFormatPr defaultColWidth="9.140625" defaultRowHeight="12.75"/>
  <cols>
    <col min="1" max="1" width="94.28515625" style="33" customWidth="1"/>
    <col min="2" max="2" width="19.42578125" style="33" customWidth="1"/>
    <col min="3" max="3" width="25" style="33" customWidth="1"/>
    <col min="4" max="4" width="20.7109375" style="33" customWidth="1"/>
    <col min="5" max="5" width="22.140625" style="33" customWidth="1"/>
    <col min="6" max="6" width="21" style="33" customWidth="1"/>
    <col min="7" max="7" width="24.42578125" style="33" customWidth="1"/>
    <col min="8" max="8" width="91.85546875" style="33" customWidth="1"/>
    <col min="9" max="9" width="9.5703125" style="33" customWidth="1"/>
    <col min="10" max="16384" width="9.140625" style="33"/>
  </cols>
  <sheetData>
    <row r="1" spans="1:8" ht="25.5" customHeight="1">
      <c r="A1" s="196" t="s">
        <v>159</v>
      </c>
      <c r="B1" s="196"/>
      <c r="C1" s="196"/>
      <c r="D1" s="196"/>
      <c r="E1" s="196"/>
      <c r="F1" s="196"/>
      <c r="G1" s="196"/>
      <c r="H1" s="196"/>
    </row>
    <row r="2" spans="1:8" ht="16.5" customHeight="1"/>
    <row r="3" spans="1:8" ht="45" customHeight="1">
      <c r="A3" s="197" t="s">
        <v>181</v>
      </c>
      <c r="B3" s="197" t="s">
        <v>0</v>
      </c>
      <c r="C3" s="197" t="s">
        <v>89</v>
      </c>
      <c r="D3" s="171" t="s">
        <v>20</v>
      </c>
      <c r="E3" s="171" t="s">
        <v>24</v>
      </c>
      <c r="F3" s="182" t="s">
        <v>126</v>
      </c>
      <c r="G3" s="171" t="s">
        <v>112</v>
      </c>
      <c r="H3" s="197" t="s">
        <v>90</v>
      </c>
    </row>
    <row r="4" spans="1:8" ht="52.5" customHeight="1">
      <c r="A4" s="198"/>
      <c r="B4" s="198"/>
      <c r="C4" s="198"/>
      <c r="D4" s="172"/>
      <c r="E4" s="172"/>
      <c r="F4" s="183"/>
      <c r="G4" s="172"/>
      <c r="H4" s="198"/>
    </row>
    <row r="5" spans="1:8" s="64" customFormat="1" ht="18" customHeight="1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</row>
    <row r="6" spans="1:8" s="64" customFormat="1" ht="20.100000000000001" customHeight="1">
      <c r="A6" s="63" t="s">
        <v>136</v>
      </c>
      <c r="B6" s="63"/>
      <c r="C6" s="42"/>
      <c r="D6" s="42"/>
      <c r="E6" s="42"/>
      <c r="F6" s="42"/>
      <c r="G6" s="42"/>
      <c r="H6" s="42"/>
    </row>
    <row r="7" spans="1:8" ht="56.25">
      <c r="A7" s="9" t="s">
        <v>387</v>
      </c>
      <c r="B7" s="8">
        <v>5000</v>
      </c>
      <c r="C7" s="83" t="s">
        <v>210</v>
      </c>
      <c r="D7" s="146">
        <f>('Осн. фін. пок.'!C11/'Осн. фін. пок.'!C9)*100</f>
        <v>7.7669155569240242</v>
      </c>
      <c r="E7" s="146">
        <f>('Осн. фін. пок.'!D11/'Осн. фін. пок.'!D9)*100</f>
        <v>4.7671232876712333</v>
      </c>
      <c r="F7" s="146">
        <f>('Осн. фін. пок.'!E11/'Осн. фін. пок.'!E9)*100</f>
        <v>4.7671232876712333</v>
      </c>
      <c r="G7" s="146">
        <f>('Осн. фін. пок.'!F11/'Осн. фін. пок.'!F9)*100</f>
        <v>3.9517543859649127</v>
      </c>
      <c r="H7" s="95"/>
    </row>
    <row r="8" spans="1:8" ht="56.25">
      <c r="A8" s="9" t="s">
        <v>388</v>
      </c>
      <c r="B8" s="8">
        <v>5010</v>
      </c>
      <c r="C8" s="83" t="s">
        <v>210</v>
      </c>
      <c r="D8" s="146">
        <f>('Осн. фін. пок.'!C17/'Осн. фін. пок.'!C9)*100</f>
        <v>5.1189284889538911</v>
      </c>
      <c r="E8" s="146">
        <f>('Осн. фін. пок.'!D17/'Осн. фін. пок.'!D9)*100</f>
        <v>3.2767123287671236</v>
      </c>
      <c r="F8" s="146">
        <f>('Осн. фін. пок.'!E17/'Осн. фін. пок.'!E9)*100</f>
        <v>3.2767123287671236</v>
      </c>
      <c r="G8" s="146">
        <f>('Осн. фін. пок.'!F17/'Осн. фін. пок.'!F9)*100</f>
        <v>2.5043859649122804</v>
      </c>
      <c r="H8" s="95"/>
    </row>
    <row r="9" spans="1:8" ht="42.75" customHeight="1">
      <c r="A9" s="97" t="s">
        <v>390</v>
      </c>
      <c r="B9" s="8">
        <v>5020</v>
      </c>
      <c r="C9" s="83" t="s">
        <v>210</v>
      </c>
      <c r="D9" s="146">
        <f>('Осн. фін. пок.'!C30/'Осн. фін. пок.'!C70)*100</f>
        <v>1.065031466838793</v>
      </c>
      <c r="E9" s="146">
        <f>('Осн. фін. пок.'!D30/'Осн. фін. пок.'!D70)*100</f>
        <v>2.8250000000000002</v>
      </c>
      <c r="F9" s="146">
        <f>('Осн. фін. пок.'!E30/'Осн. фін. пок.'!E70)*100</f>
        <v>2.8250000000000002</v>
      </c>
      <c r="G9" s="146">
        <f>('Осн. фін. пок.'!F30/'Осн. фін. пок.'!F70)*100</f>
        <v>6</v>
      </c>
      <c r="H9" s="95" t="s">
        <v>211</v>
      </c>
    </row>
    <row r="10" spans="1:8" ht="42.75" customHeight="1">
      <c r="A10" s="97" t="s">
        <v>391</v>
      </c>
      <c r="B10" s="8">
        <v>5030</v>
      </c>
      <c r="C10" s="83" t="s">
        <v>210</v>
      </c>
      <c r="D10" s="146">
        <f>('Осн. фін. пок.'!C30/'Осн. фін. пок.'!C76)*100</f>
        <v>1.4114627887082978</v>
      </c>
      <c r="E10" s="146">
        <f>('Осн. фін. пок.'!D30/'Осн. фін. пок.'!D76)*100</f>
        <v>2.8250000000000002</v>
      </c>
      <c r="F10" s="146">
        <f>('Осн. фін. пок.'!E30/'Осн. фін. пок.'!E76)*100</f>
        <v>3.4343894840817568</v>
      </c>
      <c r="G10" s="146">
        <f>('Осн. фін. пок.'!F30/'Осн. фін. пок.'!F76)*100</f>
        <v>7.0375939849624061</v>
      </c>
      <c r="H10" s="95"/>
    </row>
    <row r="11" spans="1:8" ht="56.25">
      <c r="A11" s="97" t="s">
        <v>389</v>
      </c>
      <c r="B11" s="8">
        <v>5040</v>
      </c>
      <c r="C11" s="83" t="s">
        <v>210</v>
      </c>
      <c r="D11" s="146">
        <f>('Осн. фін. пок.'!C30/'Осн. фін. пок.'!C9)*100</f>
        <v>0.76206604572396275</v>
      </c>
      <c r="E11" s="146">
        <f>('Осн. фін. пок.'!D30/'Осн. фін. пок.'!D9)*100</f>
        <v>1.2383561643835617</v>
      </c>
      <c r="F11" s="146">
        <f>('Осн. фін. пок.'!E30/'Осн. фін. пок.'!E9)*100</f>
        <v>1.2383561643835617</v>
      </c>
      <c r="G11" s="146">
        <f>('Осн. фін. пок.'!F30/'Осн. фін. пок.'!F9)*100</f>
        <v>2.0526315789473686</v>
      </c>
      <c r="H11" s="95" t="s">
        <v>212</v>
      </c>
    </row>
    <row r="12" spans="1:8" ht="20.100000000000001" customHeight="1">
      <c r="A12" s="63" t="s">
        <v>138</v>
      </c>
      <c r="B12" s="8"/>
      <c r="C12" s="84"/>
      <c r="D12" s="96"/>
      <c r="E12" s="96"/>
      <c r="F12" s="96"/>
      <c r="G12" s="96"/>
      <c r="H12" s="95"/>
    </row>
    <row r="13" spans="1:8" ht="56.25">
      <c r="A13" s="82" t="s">
        <v>346</v>
      </c>
      <c r="B13" s="8">
        <v>5100</v>
      </c>
      <c r="C13" s="83"/>
      <c r="D13" s="146">
        <f>('Осн. фін. пок.'!C71+'Осн. фін. пок.'!C72)/'Осн. фін. пок.'!C17</f>
        <v>1.7533834586466166</v>
      </c>
      <c r="E13" s="146">
        <f>('Осн. фін. пок.'!D71+'Осн. фін. пок.'!D72)/'Осн. фін. пок.'!D17</f>
        <v>4.1806020066889635</v>
      </c>
      <c r="F13" s="146">
        <f>('Осн. фін. пок.'!E71+'Осн. фін. пок.'!E72)/'Осн. фін. пок.'!E17</f>
        <v>1.6722408026755853</v>
      </c>
      <c r="G13" s="146">
        <f>('Осн. фін. пок.'!F71+'Осн. фін. пок.'!F72)/'Осн. фін. пок.'!F17</f>
        <v>0.87565674255691772</v>
      </c>
      <c r="H13" s="95"/>
    </row>
    <row r="14" spans="1:8" s="64" customFormat="1" ht="56.25">
      <c r="A14" s="82" t="s">
        <v>377</v>
      </c>
      <c r="B14" s="8">
        <v>5110</v>
      </c>
      <c r="C14" s="83" t="s">
        <v>133</v>
      </c>
      <c r="D14" s="146">
        <f>'Осн. фін. пок.'!C76/('Осн. фін. пок.'!C71+'Осн. фін. пок.'!C72)</f>
        <v>6.0154373927958833</v>
      </c>
      <c r="E14" s="146">
        <f>'Осн. фін. пок.'!D76/('Осн. фін. пок.'!D71+'Осн. фін. пок.'!D72)</f>
        <v>3.2</v>
      </c>
      <c r="F14" s="146">
        <f>'Осн. фін. пок.'!E76/('Осн. фін. пок.'!E71+'Осн. фін. пок.'!E72)</f>
        <v>6.5804999999999998</v>
      </c>
      <c r="G14" s="146">
        <f>'Осн. фін. пок.'!F76/('Осн. фін. пок.'!F71+'Осн. фін. пок.'!F72)</f>
        <v>13.3</v>
      </c>
      <c r="H14" s="95" t="s">
        <v>213</v>
      </c>
    </row>
    <row r="15" spans="1:8" s="64" customFormat="1" ht="56.25">
      <c r="A15" s="82" t="s">
        <v>378</v>
      </c>
      <c r="B15" s="8">
        <v>5120</v>
      </c>
      <c r="C15" s="83" t="s">
        <v>133</v>
      </c>
      <c r="D15" s="146">
        <f>'Осн. фін. пок.'!C68/'Осн. фін. пок.'!C72</f>
        <v>2.4185248713550602</v>
      </c>
      <c r="E15" s="146">
        <f>'Осн. фін. пок.'!D68/'Осн. фін. пок.'!D72</f>
        <v>0.92</v>
      </c>
      <c r="F15" s="146">
        <f>'Осн. фін. пок.'!E68/'Осн. фін. пок.'!E72</f>
        <v>2.2999999999999998</v>
      </c>
      <c r="G15" s="146">
        <f>'Осн. фін. пок.'!F68/'Осн. фін. пок.'!F72</f>
        <v>3.6720000000000002</v>
      </c>
      <c r="H15" s="95" t="s">
        <v>215</v>
      </c>
    </row>
    <row r="16" spans="1:8" ht="20.100000000000001" customHeight="1">
      <c r="A16" s="63" t="s">
        <v>137</v>
      </c>
      <c r="B16" s="8"/>
      <c r="C16" s="83"/>
      <c r="D16" s="96"/>
      <c r="E16" s="96"/>
      <c r="F16" s="96"/>
      <c r="G16" s="96"/>
      <c r="H16" s="95"/>
    </row>
    <row r="17" spans="1:8" ht="42.75" customHeight="1">
      <c r="A17" s="82" t="s">
        <v>379</v>
      </c>
      <c r="B17" s="8">
        <v>5200</v>
      </c>
      <c r="C17" s="83"/>
      <c r="D17" s="146">
        <f>'IV. Кап. інвестиції'!C6/'I. Фін результат'!C96</f>
        <v>0</v>
      </c>
      <c r="E17" s="146">
        <f>'IV. Кап. інвестиції'!D6/'I. Фін результат'!D96</f>
        <v>12.5</v>
      </c>
      <c r="F17" s="146">
        <f>'IV. Кап. інвестиції'!E6/'I. Фін результат'!E96</f>
        <v>12.5</v>
      </c>
      <c r="G17" s="146">
        <f>'IV. Кап. інвестиції'!F6/'I. Фін результат'!F96</f>
        <v>0</v>
      </c>
      <c r="H17" s="95"/>
    </row>
    <row r="18" spans="1:8" ht="75">
      <c r="A18" s="82" t="s">
        <v>380</v>
      </c>
      <c r="B18" s="8">
        <v>5210</v>
      </c>
      <c r="C18" s="83"/>
      <c r="D18" s="146">
        <f>'Осн. фін. пок.'!C56/'Осн. фін. пок.'!C9</f>
        <v>0</v>
      </c>
      <c r="E18" s="146">
        <f>'Осн. фін. пок.'!D56/'Осн. фін. пок.'!D9</f>
        <v>0.21917808219178081</v>
      </c>
      <c r="F18" s="146">
        <f>'Осн. фін. пок.'!E56/'Осн. фін. пок.'!E9</f>
        <v>0.21917808219178081</v>
      </c>
      <c r="G18" s="146">
        <f>'Осн. фін. пок.'!F56/'Осн. фін. пок.'!F9</f>
        <v>0</v>
      </c>
      <c r="H18" s="95"/>
    </row>
    <row r="19" spans="1:8" ht="42.75" customHeight="1">
      <c r="A19" s="82" t="s">
        <v>381</v>
      </c>
      <c r="B19" s="8">
        <v>5220</v>
      </c>
      <c r="C19" s="83" t="s">
        <v>306</v>
      </c>
      <c r="D19" s="150">
        <f>'Осн. фін. пок.'!C67/'Осн. фін. пок.'!C66</f>
        <v>0.14558943642798802</v>
      </c>
      <c r="E19" s="150">
        <f>'Осн. фін. пок.'!D67/'Осн. фін. пок.'!D66</f>
        <v>0.04</v>
      </c>
      <c r="F19" s="150">
        <f>'Осн. фін. пок.'!E67/'Осн. фін. пок.'!E66</f>
        <v>0.04</v>
      </c>
      <c r="G19" s="150">
        <f>'Осн. фін. пок.'!F67/'Осн. фін. пок.'!F66</f>
        <v>8.2933772849865153E-2</v>
      </c>
      <c r="H19" s="95" t="s">
        <v>214</v>
      </c>
    </row>
    <row r="20" spans="1:8" ht="20.100000000000001" customHeight="1">
      <c r="A20" s="63" t="s">
        <v>187</v>
      </c>
      <c r="B20" s="8"/>
      <c r="C20" s="83"/>
      <c r="D20" s="96"/>
      <c r="E20" s="96"/>
      <c r="F20" s="96"/>
      <c r="G20" s="96"/>
      <c r="H20" s="95"/>
    </row>
    <row r="21" spans="1:8" ht="75">
      <c r="A21" s="97" t="s">
        <v>221</v>
      </c>
      <c r="B21" s="8">
        <v>5300</v>
      </c>
      <c r="C21" s="83"/>
      <c r="D21" s="96"/>
      <c r="E21" s="96"/>
      <c r="F21" s="96"/>
      <c r="G21" s="96"/>
      <c r="H21" s="95"/>
    </row>
    <row r="22" spans="1:8" ht="20.100000000000001" customHeight="1"/>
    <row r="23" spans="1:8" ht="20.100000000000001" customHeight="1"/>
    <row r="24" spans="1:8" ht="20.100000000000001" customHeight="1"/>
    <row r="26" spans="1:8" s="155" customFormat="1" ht="87.6" customHeight="1">
      <c r="A26" s="158" t="s">
        <v>402</v>
      </c>
      <c r="B26" s="1"/>
      <c r="C26" s="173" t="s">
        <v>94</v>
      </c>
      <c r="D26" s="174"/>
      <c r="E26" s="174"/>
      <c r="F26" s="174"/>
      <c r="G26" s="167" t="s">
        <v>403</v>
      </c>
      <c r="H26" s="167"/>
    </row>
  </sheetData>
  <mergeCells count="11">
    <mergeCell ref="F3:F4"/>
    <mergeCell ref="C26:F26"/>
    <mergeCell ref="G26:H26"/>
    <mergeCell ref="G3:G4"/>
    <mergeCell ref="A1:H1"/>
    <mergeCell ref="H3:H4"/>
    <mergeCell ref="A3:A4"/>
    <mergeCell ref="B3:B4"/>
    <mergeCell ref="C3:C4"/>
    <mergeCell ref="D3:D4"/>
    <mergeCell ref="E3:E4"/>
  </mergeCells>
  <phoneticPr fontId="3" type="noConversion"/>
  <pageMargins left="0.78740157480314965" right="0.59055118110236227" top="0.78740157480314965" bottom="0.78740157480314965" header="0.47244094488188981" footer="0.31496062992125984"/>
  <pageSetup paperSize="9" scale="42" orientation="landscape" r:id="rId1"/>
  <headerFooter alignWithMargins="0">
    <oddHeader>&amp;C&amp;"Times New Roman,обычный"&amp;14
 12&amp;R
&amp;"Times New Roman,обычный"&amp;14Продовження  додатка 1
Таблиця 5</oddHeader>
  </headerFooter>
  <ignoredErrors>
    <ignoredError sqref="E19:G19 G17:G18 E15:G15 E14 G13 G11 E10:G10 E9:G9 G7:G8 D8:D16 G16 E7:F8 E16:F18 G12 E11:F13 D18:D19 G14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89"/>
  <sheetViews>
    <sheetView topLeftCell="A7" zoomScale="75" zoomScaleNormal="75" zoomScaleSheetLayoutView="75" workbookViewId="0">
      <selection activeCell="J26" sqref="J26:K26"/>
    </sheetView>
  </sheetViews>
  <sheetFormatPr defaultColWidth="9.140625" defaultRowHeight="18.75"/>
  <cols>
    <col min="1" max="1" width="44.85546875" style="2" customWidth="1"/>
    <col min="2" max="2" width="13.5703125" style="21" customWidth="1"/>
    <col min="3" max="3" width="12.710937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10" t="s">
        <v>105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>
      <c r="A2" s="210" t="s">
        <v>404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5">
      <c r="A3" s="211" t="s">
        <v>68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20.100000000000001" customHeight="1">
      <c r="A4" s="213" t="s">
        <v>111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15" ht="21.95" customHeight="1">
      <c r="A5" s="212" t="s">
        <v>307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</row>
    <row r="6" spans="1:15" ht="10.5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 ht="16.5" customHeight="1">
      <c r="A7" s="214" t="s">
        <v>216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</row>
    <row r="8" spans="1:15" ht="10.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5" s="3" customFormat="1" ht="40.5" customHeight="1">
      <c r="A9" s="177" t="s">
        <v>181</v>
      </c>
      <c r="B9" s="177"/>
      <c r="C9" s="177"/>
      <c r="D9" s="178" t="s">
        <v>20</v>
      </c>
      <c r="E9" s="178"/>
      <c r="F9" s="178" t="s">
        <v>325</v>
      </c>
      <c r="G9" s="178"/>
      <c r="H9" s="178" t="s">
        <v>126</v>
      </c>
      <c r="I9" s="178"/>
      <c r="J9" s="178" t="s">
        <v>112</v>
      </c>
      <c r="K9" s="178"/>
      <c r="L9" s="178" t="s">
        <v>347</v>
      </c>
      <c r="M9" s="178"/>
      <c r="N9" s="178" t="s">
        <v>188</v>
      </c>
      <c r="O9" s="178"/>
    </row>
    <row r="10" spans="1:15" s="3" customFormat="1" ht="18" customHeight="1">
      <c r="A10" s="177">
        <v>1</v>
      </c>
      <c r="B10" s="177"/>
      <c r="C10" s="177"/>
      <c r="D10" s="178">
        <v>2</v>
      </c>
      <c r="E10" s="178"/>
      <c r="F10" s="178">
        <v>3</v>
      </c>
      <c r="G10" s="178"/>
      <c r="H10" s="178">
        <v>4</v>
      </c>
      <c r="I10" s="178"/>
      <c r="J10" s="178">
        <v>5</v>
      </c>
      <c r="K10" s="178"/>
      <c r="L10" s="178">
        <v>6</v>
      </c>
      <c r="M10" s="178"/>
      <c r="N10" s="178">
        <v>7</v>
      </c>
      <c r="O10" s="178"/>
    </row>
    <row r="11" spans="1:15" s="3" customFormat="1" ht="60" customHeight="1">
      <c r="A11" s="187" t="s">
        <v>316</v>
      </c>
      <c r="B11" s="188"/>
      <c r="C11" s="189"/>
      <c r="D11" s="203">
        <f>SUM(D12:D14)</f>
        <v>271</v>
      </c>
      <c r="E11" s="204"/>
      <c r="F11" s="203">
        <f>SUM(F12:F14)</f>
        <v>318</v>
      </c>
      <c r="G11" s="204"/>
      <c r="H11" s="203">
        <f>SUM(H12:H14)</f>
        <v>318</v>
      </c>
      <c r="I11" s="204"/>
      <c r="J11" s="203">
        <f>SUM(J12:J14)</f>
        <v>308</v>
      </c>
      <c r="K11" s="204"/>
      <c r="L11" s="201">
        <f>J11/H11*100</f>
        <v>96.855345911949684</v>
      </c>
      <c r="M11" s="202"/>
      <c r="N11" s="201">
        <f>J11/D11*100</f>
        <v>113.65313653136531</v>
      </c>
      <c r="O11" s="202"/>
    </row>
    <row r="12" spans="1:15" s="3" customFormat="1" ht="19.5" customHeight="1">
      <c r="A12" s="205" t="s">
        <v>179</v>
      </c>
      <c r="B12" s="206"/>
      <c r="C12" s="207"/>
      <c r="D12" s="208">
        <v>1</v>
      </c>
      <c r="E12" s="209"/>
      <c r="F12" s="208">
        <v>1</v>
      </c>
      <c r="G12" s="209"/>
      <c r="H12" s="208">
        <v>1</v>
      </c>
      <c r="I12" s="209"/>
      <c r="J12" s="208">
        <v>1</v>
      </c>
      <c r="K12" s="209"/>
      <c r="L12" s="199">
        <f t="shared" ref="L12:L26" si="0">J12/H12*100</f>
        <v>100</v>
      </c>
      <c r="M12" s="200"/>
      <c r="N12" s="199">
        <f t="shared" ref="N12:N26" si="1">J12/D12*100</f>
        <v>100</v>
      </c>
      <c r="O12" s="200"/>
    </row>
    <row r="13" spans="1:15" s="3" customFormat="1" ht="20.100000000000001" customHeight="1">
      <c r="A13" s="205" t="s">
        <v>189</v>
      </c>
      <c r="B13" s="206"/>
      <c r="C13" s="207"/>
      <c r="D13" s="208">
        <v>44</v>
      </c>
      <c r="E13" s="209"/>
      <c r="F13" s="208">
        <v>55</v>
      </c>
      <c r="G13" s="209"/>
      <c r="H13" s="208">
        <v>55</v>
      </c>
      <c r="I13" s="209"/>
      <c r="J13" s="208">
        <v>45</v>
      </c>
      <c r="K13" s="209"/>
      <c r="L13" s="199">
        <f t="shared" si="0"/>
        <v>81.818181818181827</v>
      </c>
      <c r="M13" s="200"/>
      <c r="N13" s="199">
        <f t="shared" si="1"/>
        <v>102.27272727272727</v>
      </c>
      <c r="O13" s="200"/>
    </row>
    <row r="14" spans="1:15" s="3" customFormat="1" ht="20.100000000000001" customHeight="1">
      <c r="A14" s="205" t="s">
        <v>180</v>
      </c>
      <c r="B14" s="206"/>
      <c r="C14" s="207"/>
      <c r="D14" s="208">
        <v>226</v>
      </c>
      <c r="E14" s="209"/>
      <c r="F14" s="208">
        <v>262</v>
      </c>
      <c r="G14" s="209"/>
      <c r="H14" s="208">
        <v>262</v>
      </c>
      <c r="I14" s="209"/>
      <c r="J14" s="208">
        <v>262</v>
      </c>
      <c r="K14" s="209"/>
      <c r="L14" s="199">
        <f t="shared" si="0"/>
        <v>100</v>
      </c>
      <c r="M14" s="200"/>
      <c r="N14" s="199">
        <f t="shared" si="1"/>
        <v>115.92920353982301</v>
      </c>
      <c r="O14" s="200"/>
    </row>
    <row r="15" spans="1:15" s="3" customFormat="1">
      <c r="A15" s="187" t="s">
        <v>382</v>
      </c>
      <c r="B15" s="188"/>
      <c r="C15" s="189"/>
      <c r="D15" s="203">
        <f>SUM(D16:D18)</f>
        <v>15036</v>
      </c>
      <c r="E15" s="204"/>
      <c r="F15" s="203">
        <f>SUM(F16:F18)</f>
        <v>24000</v>
      </c>
      <c r="G15" s="204"/>
      <c r="H15" s="203">
        <f>SUM(H16:H18)</f>
        <v>24000</v>
      </c>
      <c r="I15" s="204"/>
      <c r="J15" s="203">
        <f>SUM(J16:J18)</f>
        <v>30200</v>
      </c>
      <c r="K15" s="204"/>
      <c r="L15" s="201">
        <f t="shared" si="0"/>
        <v>125.83333333333333</v>
      </c>
      <c r="M15" s="202"/>
      <c r="N15" s="201">
        <f t="shared" si="1"/>
        <v>200.8512902367651</v>
      </c>
      <c r="O15" s="202"/>
    </row>
    <row r="16" spans="1:15" s="3" customFormat="1" ht="20.100000000000001" customHeight="1">
      <c r="A16" s="205" t="s">
        <v>179</v>
      </c>
      <c r="B16" s="206"/>
      <c r="C16" s="207"/>
      <c r="D16" s="208">
        <v>162</v>
      </c>
      <c r="E16" s="209"/>
      <c r="F16" s="208">
        <v>180</v>
      </c>
      <c r="G16" s="209"/>
      <c r="H16" s="208">
        <v>180</v>
      </c>
      <c r="I16" s="209"/>
      <c r="J16" s="208">
        <v>276</v>
      </c>
      <c r="K16" s="209"/>
      <c r="L16" s="199">
        <f t="shared" si="0"/>
        <v>153.33333333333334</v>
      </c>
      <c r="M16" s="200"/>
      <c r="N16" s="199">
        <f t="shared" si="1"/>
        <v>170.37037037037038</v>
      </c>
      <c r="O16" s="200"/>
    </row>
    <row r="17" spans="1:15" s="3" customFormat="1" ht="20.100000000000001" customHeight="1">
      <c r="A17" s="205" t="s">
        <v>189</v>
      </c>
      <c r="B17" s="206"/>
      <c r="C17" s="207"/>
      <c r="D17" s="208">
        <v>2933</v>
      </c>
      <c r="E17" s="209"/>
      <c r="F17" s="208">
        <v>4709</v>
      </c>
      <c r="G17" s="209"/>
      <c r="H17" s="208">
        <v>4709</v>
      </c>
      <c r="I17" s="209"/>
      <c r="J17" s="208">
        <v>4900</v>
      </c>
      <c r="K17" s="209"/>
      <c r="L17" s="199">
        <f t="shared" si="0"/>
        <v>104.05606285835634</v>
      </c>
      <c r="M17" s="200"/>
      <c r="N17" s="199">
        <f t="shared" si="1"/>
        <v>167.06443914081146</v>
      </c>
      <c r="O17" s="200"/>
    </row>
    <row r="18" spans="1:15" s="3" customFormat="1" ht="20.100000000000001" customHeight="1">
      <c r="A18" s="205" t="s">
        <v>180</v>
      </c>
      <c r="B18" s="206"/>
      <c r="C18" s="207"/>
      <c r="D18" s="208">
        <v>11941</v>
      </c>
      <c r="E18" s="209"/>
      <c r="F18" s="208">
        <v>19111</v>
      </c>
      <c r="G18" s="209"/>
      <c r="H18" s="208">
        <v>19111</v>
      </c>
      <c r="I18" s="209"/>
      <c r="J18" s="208">
        <v>25024</v>
      </c>
      <c r="K18" s="209"/>
      <c r="L18" s="199">
        <f t="shared" si="0"/>
        <v>130.9402961645126</v>
      </c>
      <c r="M18" s="200"/>
      <c r="N18" s="199">
        <f t="shared" si="1"/>
        <v>209.56368813332219</v>
      </c>
      <c r="O18" s="200"/>
    </row>
    <row r="19" spans="1:15" s="3" customFormat="1" ht="20.100000000000001" customHeight="1">
      <c r="A19" s="187" t="s">
        <v>383</v>
      </c>
      <c r="B19" s="188"/>
      <c r="C19" s="189"/>
      <c r="D19" s="203">
        <f>'I. Фін результат'!C94</f>
        <v>15036</v>
      </c>
      <c r="E19" s="204"/>
      <c r="F19" s="203">
        <f>'I. Фін результат'!D94</f>
        <v>24000</v>
      </c>
      <c r="G19" s="204"/>
      <c r="H19" s="203">
        <f>'I. Фін результат'!E94</f>
        <v>24000</v>
      </c>
      <c r="I19" s="204"/>
      <c r="J19" s="203">
        <f>'I. Фін результат'!F94</f>
        <v>30320</v>
      </c>
      <c r="K19" s="204"/>
      <c r="L19" s="201">
        <f t="shared" si="0"/>
        <v>126.33333333333334</v>
      </c>
      <c r="M19" s="202"/>
      <c r="N19" s="201">
        <f>J19/D19*100</f>
        <v>201.64937483373237</v>
      </c>
      <c r="O19" s="202"/>
    </row>
    <row r="20" spans="1:15" s="3" customFormat="1" ht="20.100000000000001" customHeight="1">
      <c r="A20" s="205" t="s">
        <v>179</v>
      </c>
      <c r="B20" s="206"/>
      <c r="C20" s="207"/>
      <c r="D20" s="208">
        <v>162</v>
      </c>
      <c r="E20" s="209"/>
      <c r="F20" s="208">
        <v>180</v>
      </c>
      <c r="G20" s="209"/>
      <c r="H20" s="208">
        <v>180</v>
      </c>
      <c r="I20" s="209"/>
      <c r="J20" s="208">
        <v>276</v>
      </c>
      <c r="K20" s="209"/>
      <c r="L20" s="199">
        <f t="shared" si="0"/>
        <v>153.33333333333334</v>
      </c>
      <c r="M20" s="200"/>
      <c r="N20" s="199">
        <f t="shared" si="1"/>
        <v>170.37037037037038</v>
      </c>
      <c r="O20" s="200"/>
    </row>
    <row r="21" spans="1:15" s="3" customFormat="1" ht="20.100000000000001" customHeight="1">
      <c r="A21" s="205" t="s">
        <v>189</v>
      </c>
      <c r="B21" s="206"/>
      <c r="C21" s="207"/>
      <c r="D21" s="208">
        <v>2933</v>
      </c>
      <c r="E21" s="209"/>
      <c r="F21" s="208">
        <v>4709</v>
      </c>
      <c r="G21" s="209"/>
      <c r="H21" s="208">
        <v>4709</v>
      </c>
      <c r="I21" s="209"/>
      <c r="J21" s="208">
        <v>4900</v>
      </c>
      <c r="K21" s="209"/>
      <c r="L21" s="199">
        <f t="shared" si="0"/>
        <v>104.05606285835634</v>
      </c>
      <c r="M21" s="200"/>
      <c r="N21" s="199">
        <f t="shared" si="1"/>
        <v>167.06443914081146</v>
      </c>
      <c r="O21" s="200"/>
    </row>
    <row r="22" spans="1:15" s="3" customFormat="1" ht="19.5" customHeight="1">
      <c r="A22" s="205" t="s">
        <v>180</v>
      </c>
      <c r="B22" s="206"/>
      <c r="C22" s="207"/>
      <c r="D22" s="208">
        <v>11941</v>
      </c>
      <c r="E22" s="209"/>
      <c r="F22" s="208">
        <v>19911</v>
      </c>
      <c r="G22" s="209"/>
      <c r="H22" s="208">
        <v>19911</v>
      </c>
      <c r="I22" s="209"/>
      <c r="J22" s="208">
        <v>25024</v>
      </c>
      <c r="K22" s="209"/>
      <c r="L22" s="199">
        <f t="shared" si="0"/>
        <v>125.67927276379891</v>
      </c>
      <c r="M22" s="200"/>
      <c r="N22" s="199">
        <f t="shared" si="1"/>
        <v>209.56368813332219</v>
      </c>
      <c r="O22" s="200"/>
    </row>
    <row r="23" spans="1:15" s="3" customFormat="1" ht="39" customHeight="1">
      <c r="A23" s="187" t="s">
        <v>363</v>
      </c>
      <c r="B23" s="188"/>
      <c r="C23" s="189"/>
      <c r="D23" s="203">
        <f>(D19/D11)/12*1000</f>
        <v>4623.6162361623619</v>
      </c>
      <c r="E23" s="204"/>
      <c r="F23" s="203">
        <f>(F19/F11)/12*1000</f>
        <v>6289.3081761006297</v>
      </c>
      <c r="G23" s="204"/>
      <c r="H23" s="203">
        <f>(H19/H11)/12*1000</f>
        <v>6289.3081761006297</v>
      </c>
      <c r="I23" s="204"/>
      <c r="J23" s="203">
        <f>(J19/J11)/12*1000</f>
        <v>8203.4632034632032</v>
      </c>
      <c r="K23" s="204"/>
      <c r="L23" s="201">
        <f t="shared" si="0"/>
        <v>130.43506493506493</v>
      </c>
      <c r="M23" s="202"/>
      <c r="N23" s="201">
        <f>J23/D23*100</f>
        <v>177.4252616231866</v>
      </c>
      <c r="O23" s="202"/>
    </row>
    <row r="24" spans="1:15" s="3" customFormat="1" ht="20.100000000000001" customHeight="1">
      <c r="A24" s="205" t="s">
        <v>179</v>
      </c>
      <c r="B24" s="206"/>
      <c r="C24" s="207"/>
      <c r="D24" s="222">
        <v>13500</v>
      </c>
      <c r="E24" s="223"/>
      <c r="F24" s="222">
        <v>15000</v>
      </c>
      <c r="G24" s="223"/>
      <c r="H24" s="222">
        <v>15000</v>
      </c>
      <c r="I24" s="223"/>
      <c r="J24" s="222">
        <f>(J20/J12)/12*1000</f>
        <v>23000</v>
      </c>
      <c r="K24" s="223"/>
      <c r="L24" s="199">
        <f t="shared" si="0"/>
        <v>153.33333333333334</v>
      </c>
      <c r="M24" s="200"/>
      <c r="N24" s="199">
        <f t="shared" si="1"/>
        <v>170.37037037037038</v>
      </c>
      <c r="O24" s="200"/>
    </row>
    <row r="25" spans="1:15" s="3" customFormat="1" ht="20.100000000000001" customHeight="1">
      <c r="A25" s="205" t="s">
        <v>189</v>
      </c>
      <c r="B25" s="206"/>
      <c r="C25" s="207"/>
      <c r="D25" s="222">
        <v>5554</v>
      </c>
      <c r="E25" s="223"/>
      <c r="F25" s="222">
        <v>7135</v>
      </c>
      <c r="G25" s="223"/>
      <c r="H25" s="222">
        <v>7135</v>
      </c>
      <c r="I25" s="223"/>
      <c r="J25" s="222">
        <f>(J21/J13)/12*1000</f>
        <v>9074.0740740740748</v>
      </c>
      <c r="K25" s="223"/>
      <c r="L25" s="199">
        <f t="shared" si="0"/>
        <v>127.1769316618651</v>
      </c>
      <c r="M25" s="200"/>
      <c r="N25" s="199">
        <f t="shared" si="1"/>
        <v>163.37907947558651</v>
      </c>
      <c r="O25" s="200"/>
    </row>
    <row r="26" spans="1:15" s="3" customFormat="1" ht="20.25" customHeight="1">
      <c r="A26" s="205" t="s">
        <v>180</v>
      </c>
      <c r="B26" s="206"/>
      <c r="C26" s="207"/>
      <c r="D26" s="222">
        <v>4403</v>
      </c>
      <c r="E26" s="223"/>
      <c r="F26" s="222">
        <v>6333</v>
      </c>
      <c r="G26" s="223"/>
      <c r="H26" s="222">
        <v>6333</v>
      </c>
      <c r="I26" s="223"/>
      <c r="J26" s="222">
        <f>(J22/J14)/12*1000</f>
        <v>7959.2875318066162</v>
      </c>
      <c r="K26" s="223"/>
      <c r="L26" s="199">
        <f t="shared" si="0"/>
        <v>125.67957574303831</v>
      </c>
      <c r="M26" s="200"/>
      <c r="N26" s="199">
        <f t="shared" si="1"/>
        <v>180.7696464185014</v>
      </c>
      <c r="O26" s="200"/>
    </row>
    <row r="27" spans="1:15" ht="10.5" customHeight="1">
      <c r="A27" s="24"/>
      <c r="B27" s="24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0.100000000000001" customHeight="1">
      <c r="A28" s="221" t="s">
        <v>317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</row>
    <row r="29" spans="1:15" ht="15" customHeight="1">
      <c r="A29" s="25"/>
      <c r="B29" s="25"/>
      <c r="C29" s="25"/>
      <c r="D29" s="25"/>
      <c r="E29" s="25"/>
      <c r="F29" s="25"/>
      <c r="G29" s="25"/>
      <c r="H29" s="25"/>
      <c r="I29" s="25"/>
    </row>
    <row r="30" spans="1:15" ht="21.95" customHeight="1">
      <c r="A30" s="212" t="s">
        <v>199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</row>
    <row r="31" spans="1:15" ht="10.5" customHeight="1"/>
    <row r="32" spans="1:15" ht="60" customHeight="1">
      <c r="A32" s="40" t="s">
        <v>113</v>
      </c>
      <c r="B32" s="218" t="s">
        <v>200</v>
      </c>
      <c r="C32" s="219"/>
      <c r="D32" s="219"/>
      <c r="E32" s="219"/>
      <c r="F32" s="177" t="s">
        <v>76</v>
      </c>
      <c r="G32" s="177"/>
      <c r="H32" s="177"/>
      <c r="I32" s="177"/>
      <c r="J32" s="177"/>
      <c r="K32" s="177"/>
      <c r="L32" s="177"/>
      <c r="M32" s="177"/>
      <c r="N32" s="177"/>
      <c r="O32" s="177"/>
    </row>
    <row r="33" spans="1:15" ht="18" customHeight="1">
      <c r="A33" s="40">
        <v>1</v>
      </c>
      <c r="B33" s="218">
        <v>2</v>
      </c>
      <c r="C33" s="219"/>
      <c r="D33" s="219"/>
      <c r="E33" s="219"/>
      <c r="F33" s="177">
        <v>3</v>
      </c>
      <c r="G33" s="177"/>
      <c r="H33" s="177"/>
      <c r="I33" s="177"/>
      <c r="J33" s="177"/>
      <c r="K33" s="177"/>
      <c r="L33" s="177"/>
      <c r="M33" s="177"/>
      <c r="N33" s="177"/>
      <c r="O33" s="177"/>
    </row>
    <row r="34" spans="1:15" ht="20.100000000000001" customHeight="1">
      <c r="A34" s="90"/>
      <c r="B34" s="216"/>
      <c r="C34" s="217"/>
      <c r="D34" s="217"/>
      <c r="E34" s="217"/>
      <c r="F34" s="215"/>
      <c r="G34" s="215"/>
      <c r="H34" s="215"/>
      <c r="I34" s="215"/>
      <c r="J34" s="215"/>
      <c r="K34" s="215"/>
      <c r="L34" s="215"/>
      <c r="M34" s="215"/>
      <c r="N34" s="215"/>
      <c r="O34" s="215"/>
    </row>
    <row r="35" spans="1:15" ht="20.100000000000001" customHeight="1">
      <c r="A35" s="90"/>
      <c r="B35" s="216"/>
      <c r="C35" s="217"/>
      <c r="D35" s="217"/>
      <c r="E35" s="217"/>
      <c r="F35" s="215"/>
      <c r="G35" s="215"/>
      <c r="H35" s="215"/>
      <c r="I35" s="215"/>
      <c r="J35" s="215"/>
      <c r="K35" s="215"/>
      <c r="L35" s="215"/>
      <c r="M35" s="215"/>
      <c r="N35" s="215"/>
      <c r="O35" s="215"/>
    </row>
    <row r="36" spans="1:15" ht="20.100000000000001" customHeight="1">
      <c r="A36" s="90"/>
      <c r="B36" s="216"/>
      <c r="C36" s="217"/>
      <c r="D36" s="217"/>
      <c r="E36" s="217"/>
      <c r="F36" s="215"/>
      <c r="G36" s="215"/>
      <c r="H36" s="215"/>
      <c r="I36" s="215"/>
      <c r="J36" s="215"/>
      <c r="K36" s="215"/>
      <c r="L36" s="215"/>
      <c r="M36" s="215"/>
      <c r="N36" s="215"/>
      <c r="O36" s="215"/>
    </row>
    <row r="37" spans="1:15" ht="20.100000000000001" customHeight="1">
      <c r="A37" s="90"/>
      <c r="B37" s="216"/>
      <c r="C37" s="217"/>
      <c r="D37" s="217"/>
      <c r="E37" s="217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20.100000000000001" customHeight="1">
      <c r="A38" s="90"/>
      <c r="B38" s="216"/>
      <c r="C38" s="217"/>
      <c r="D38" s="217"/>
      <c r="E38" s="217"/>
      <c r="F38" s="215"/>
      <c r="G38" s="215"/>
      <c r="H38" s="215"/>
      <c r="I38" s="215"/>
      <c r="J38" s="215"/>
      <c r="K38" s="215"/>
      <c r="L38" s="215"/>
      <c r="M38" s="215"/>
      <c r="N38" s="215"/>
      <c r="O38" s="215"/>
    </row>
    <row r="39" spans="1:15" ht="20.100000000000001" customHeight="1">
      <c r="A39" s="90"/>
      <c r="B39" s="216"/>
      <c r="C39" s="217"/>
      <c r="D39" s="217"/>
      <c r="E39" s="217"/>
      <c r="F39" s="215"/>
      <c r="G39" s="215"/>
      <c r="H39" s="215"/>
      <c r="I39" s="215"/>
      <c r="J39" s="215"/>
      <c r="K39" s="215"/>
      <c r="L39" s="215"/>
      <c r="M39" s="215"/>
      <c r="N39" s="215"/>
      <c r="O39" s="215"/>
    </row>
    <row r="40" spans="1:15" ht="20.100000000000001" customHeight="1">
      <c r="A40" s="90"/>
      <c r="B40" s="216"/>
      <c r="C40" s="217"/>
      <c r="D40" s="217"/>
      <c r="E40" s="217"/>
      <c r="F40" s="215"/>
      <c r="G40" s="215"/>
      <c r="H40" s="215"/>
      <c r="I40" s="215"/>
      <c r="J40" s="215"/>
      <c r="K40" s="215"/>
      <c r="L40" s="215"/>
      <c r="M40" s="215"/>
      <c r="N40" s="215"/>
      <c r="O40" s="215"/>
    </row>
    <row r="41" spans="1:15" ht="20.100000000000001" customHeight="1">
      <c r="A41" s="90"/>
      <c r="B41" s="216"/>
      <c r="C41" s="217"/>
      <c r="D41" s="217"/>
      <c r="E41" s="217"/>
      <c r="F41" s="216"/>
      <c r="G41" s="217"/>
      <c r="H41" s="217"/>
      <c r="I41" s="217"/>
      <c r="J41" s="217"/>
      <c r="K41" s="217"/>
      <c r="L41" s="217"/>
      <c r="M41" s="217"/>
      <c r="N41" s="217"/>
      <c r="O41" s="220"/>
    </row>
    <row r="42" spans="1:15" ht="20.100000000000001" customHeight="1">
      <c r="A42" s="90"/>
      <c r="B42" s="216"/>
      <c r="C42" s="217"/>
      <c r="D42" s="217"/>
      <c r="E42" s="220"/>
      <c r="F42" s="216"/>
      <c r="G42" s="217"/>
      <c r="H42" s="217"/>
      <c r="I42" s="217"/>
      <c r="J42" s="217"/>
      <c r="K42" s="217"/>
      <c r="L42" s="217"/>
      <c r="M42" s="217"/>
      <c r="N42" s="217"/>
      <c r="O42" s="220"/>
    </row>
    <row r="43" spans="1:15" ht="20.100000000000001" customHeight="1">
      <c r="A43" s="7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ht="21.95" customHeight="1">
      <c r="A44" s="227" t="s">
        <v>171</v>
      </c>
      <c r="B44" s="227"/>
      <c r="C44" s="227"/>
      <c r="D44" s="227"/>
      <c r="E44" s="227"/>
      <c r="F44" s="227"/>
      <c r="G44" s="227"/>
      <c r="H44" s="227"/>
      <c r="I44" s="227"/>
      <c r="J44" s="227"/>
    </row>
    <row r="45" spans="1:15" ht="20.100000000000001" customHeight="1">
      <c r="A45" s="20"/>
    </row>
    <row r="46" spans="1:15" ht="63.95" customHeight="1">
      <c r="A46" s="171" t="s">
        <v>308</v>
      </c>
      <c r="B46" s="179" t="s">
        <v>201</v>
      </c>
      <c r="C46" s="181"/>
      <c r="D46" s="178" t="s">
        <v>396</v>
      </c>
      <c r="E46" s="178"/>
      <c r="F46" s="178"/>
      <c r="G46" s="178" t="s">
        <v>397</v>
      </c>
      <c r="H46" s="178"/>
      <c r="I46" s="178"/>
      <c r="J46" s="179" t="s">
        <v>398</v>
      </c>
      <c r="K46" s="180"/>
      <c r="L46" s="181"/>
      <c r="M46" s="178" t="s">
        <v>399</v>
      </c>
      <c r="N46" s="178"/>
      <c r="O46" s="178"/>
    </row>
    <row r="47" spans="1:15" ht="150">
      <c r="A47" s="172"/>
      <c r="B47" s="8" t="s">
        <v>61</v>
      </c>
      <c r="C47" s="8" t="s">
        <v>62</v>
      </c>
      <c r="D47" s="8" t="s">
        <v>384</v>
      </c>
      <c r="E47" s="8" t="s">
        <v>202</v>
      </c>
      <c r="F47" s="8" t="s">
        <v>385</v>
      </c>
      <c r="G47" s="8" t="s">
        <v>384</v>
      </c>
      <c r="H47" s="8" t="s">
        <v>202</v>
      </c>
      <c r="I47" s="8" t="s">
        <v>385</v>
      </c>
      <c r="J47" s="8" t="s">
        <v>384</v>
      </c>
      <c r="K47" s="8" t="s">
        <v>202</v>
      </c>
      <c r="L47" s="8" t="s">
        <v>385</v>
      </c>
      <c r="M47" s="8" t="s">
        <v>384</v>
      </c>
      <c r="N47" s="8" t="s">
        <v>202</v>
      </c>
      <c r="O47" s="8" t="s">
        <v>385</v>
      </c>
    </row>
    <row r="48" spans="1:15" ht="18" customHeight="1">
      <c r="A48" s="8">
        <v>1</v>
      </c>
      <c r="B48" s="8">
        <v>2</v>
      </c>
      <c r="C48" s="8">
        <v>3</v>
      </c>
      <c r="D48" s="8">
        <v>4</v>
      </c>
      <c r="E48" s="8">
        <v>5</v>
      </c>
      <c r="F48" s="8">
        <v>6</v>
      </c>
      <c r="G48" s="8">
        <v>7</v>
      </c>
      <c r="H48" s="7">
        <v>8</v>
      </c>
      <c r="I48" s="7">
        <v>9</v>
      </c>
      <c r="J48" s="7">
        <v>10</v>
      </c>
      <c r="K48" s="7">
        <v>11</v>
      </c>
      <c r="L48" s="7">
        <v>12</v>
      </c>
      <c r="M48" s="7">
        <v>13</v>
      </c>
      <c r="N48" s="7">
        <v>14</v>
      </c>
      <c r="O48" s="7">
        <v>15</v>
      </c>
    </row>
    <row r="49" spans="1:15" ht="55.15" customHeight="1">
      <c r="A49" s="156" t="s">
        <v>393</v>
      </c>
      <c r="B49" s="159"/>
      <c r="C49" s="159"/>
      <c r="D49" s="157">
        <v>25985</v>
      </c>
      <c r="E49" s="157"/>
      <c r="F49" s="162">
        <f>D49</f>
        <v>25985</v>
      </c>
      <c r="G49" s="162">
        <v>36500</v>
      </c>
      <c r="H49" s="157">
        <v>0</v>
      </c>
      <c r="I49" s="162">
        <f>G49</f>
        <v>36500</v>
      </c>
      <c r="J49" s="157">
        <v>6078</v>
      </c>
      <c r="K49" s="157"/>
      <c r="L49" s="162">
        <f>J49</f>
        <v>6078</v>
      </c>
      <c r="M49" s="157">
        <v>45600</v>
      </c>
      <c r="N49" s="157"/>
      <c r="O49" s="162">
        <f>M49</f>
        <v>45600</v>
      </c>
    </row>
    <row r="50" spans="1:15" ht="20.100000000000001" customHeight="1">
      <c r="A50" s="9"/>
      <c r="B50" s="13"/>
      <c r="C50" s="13"/>
      <c r="D50" s="100"/>
      <c r="E50" s="100"/>
      <c r="F50" s="102"/>
      <c r="G50" s="100"/>
      <c r="H50" s="100"/>
      <c r="I50" s="102"/>
      <c r="J50" s="100"/>
      <c r="K50" s="100"/>
      <c r="L50" s="102"/>
      <c r="M50" s="100"/>
      <c r="N50" s="100"/>
      <c r="O50" s="102"/>
    </row>
    <row r="51" spans="1:15" ht="20.100000000000001" customHeight="1">
      <c r="A51" s="161" t="s">
        <v>44</v>
      </c>
      <c r="B51" s="151">
        <v>100</v>
      </c>
      <c r="C51" s="151">
        <v>100</v>
      </c>
      <c r="D51" s="101">
        <f>SUM(D49:D50)</f>
        <v>25985</v>
      </c>
      <c r="E51" s="101"/>
      <c r="F51" s="103"/>
      <c r="G51" s="101">
        <f>SUM(G49:G50)</f>
        <v>36500</v>
      </c>
      <c r="H51" s="101"/>
      <c r="I51" s="103"/>
      <c r="J51" s="101">
        <f>SUM(J49:J50)</f>
        <v>6078</v>
      </c>
      <c r="K51" s="101"/>
      <c r="L51" s="103"/>
      <c r="M51" s="101">
        <f>SUM(M49:M50)</f>
        <v>45600</v>
      </c>
      <c r="N51" s="101"/>
      <c r="O51" s="103"/>
    </row>
    <row r="52" spans="1:15" ht="20.100000000000001" customHeight="1">
      <c r="A52" s="22"/>
      <c r="B52" s="23"/>
      <c r="C52" s="23"/>
      <c r="D52" s="23"/>
      <c r="E52" s="23"/>
      <c r="F52" s="14"/>
      <c r="G52" s="14"/>
      <c r="H52" s="14"/>
      <c r="I52" s="6"/>
      <c r="J52" s="6"/>
      <c r="K52" s="6"/>
      <c r="L52" s="6"/>
      <c r="M52" s="6"/>
      <c r="N52" s="6"/>
      <c r="O52" s="6"/>
    </row>
    <row r="53" spans="1:15" ht="21.95" customHeight="1">
      <c r="A53" s="212" t="s">
        <v>63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</row>
    <row r="54" spans="1:15" ht="20.100000000000001" customHeight="1">
      <c r="A54" s="20"/>
    </row>
    <row r="55" spans="1:15" ht="63.95" customHeight="1">
      <c r="A55" s="8" t="s">
        <v>108</v>
      </c>
      <c r="B55" s="178" t="s">
        <v>59</v>
      </c>
      <c r="C55" s="178"/>
      <c r="D55" s="178" t="s">
        <v>54</v>
      </c>
      <c r="E55" s="178"/>
      <c r="F55" s="178" t="s">
        <v>55</v>
      </c>
      <c r="G55" s="178"/>
      <c r="H55" s="178" t="s">
        <v>203</v>
      </c>
      <c r="I55" s="178"/>
      <c r="J55" s="178"/>
      <c r="K55" s="179" t="s">
        <v>77</v>
      </c>
      <c r="L55" s="181"/>
      <c r="M55" s="179" t="s">
        <v>22</v>
      </c>
      <c r="N55" s="180"/>
      <c r="O55" s="181"/>
    </row>
    <row r="56" spans="1:15" ht="18" customHeight="1">
      <c r="A56" s="7">
        <v>1</v>
      </c>
      <c r="B56" s="177">
        <v>2</v>
      </c>
      <c r="C56" s="177"/>
      <c r="D56" s="177">
        <v>3</v>
      </c>
      <c r="E56" s="177"/>
      <c r="F56" s="228">
        <v>4</v>
      </c>
      <c r="G56" s="228"/>
      <c r="H56" s="177">
        <v>5</v>
      </c>
      <c r="I56" s="177"/>
      <c r="J56" s="177"/>
      <c r="K56" s="177">
        <v>6</v>
      </c>
      <c r="L56" s="177"/>
      <c r="M56" s="218">
        <v>7</v>
      </c>
      <c r="N56" s="219"/>
      <c r="O56" s="224"/>
    </row>
    <row r="57" spans="1:15" ht="20.100000000000001" customHeight="1">
      <c r="A57" s="9"/>
      <c r="B57" s="229"/>
      <c r="C57" s="229"/>
      <c r="D57" s="230"/>
      <c r="E57" s="230"/>
      <c r="F57" s="231"/>
      <c r="G57" s="231"/>
      <c r="H57" s="178"/>
      <c r="I57" s="178"/>
      <c r="J57" s="178"/>
      <c r="K57" s="208"/>
      <c r="L57" s="209"/>
      <c r="M57" s="229"/>
      <c r="N57" s="229"/>
      <c r="O57" s="229"/>
    </row>
    <row r="58" spans="1:15" ht="20.100000000000001" customHeight="1">
      <c r="A58" s="9"/>
      <c r="B58" s="232"/>
      <c r="C58" s="233"/>
      <c r="D58" s="208"/>
      <c r="E58" s="209"/>
      <c r="F58" s="234"/>
      <c r="G58" s="235"/>
      <c r="H58" s="179"/>
      <c r="I58" s="180"/>
      <c r="J58" s="181"/>
      <c r="K58" s="208"/>
      <c r="L58" s="209"/>
      <c r="M58" s="232"/>
      <c r="N58" s="236"/>
      <c r="O58" s="233"/>
    </row>
    <row r="59" spans="1:15" ht="20.100000000000001" customHeight="1">
      <c r="A59" s="9"/>
      <c r="B59" s="229"/>
      <c r="C59" s="229"/>
      <c r="D59" s="230"/>
      <c r="E59" s="230"/>
      <c r="F59" s="231"/>
      <c r="G59" s="231"/>
      <c r="H59" s="178"/>
      <c r="I59" s="178"/>
      <c r="J59" s="178"/>
      <c r="K59" s="208"/>
      <c r="L59" s="209"/>
      <c r="M59" s="229"/>
      <c r="N59" s="229"/>
      <c r="O59" s="229"/>
    </row>
    <row r="60" spans="1:15" ht="20.100000000000001" customHeight="1">
      <c r="A60" s="11" t="s">
        <v>44</v>
      </c>
      <c r="B60" s="166" t="s">
        <v>23</v>
      </c>
      <c r="C60" s="166"/>
      <c r="D60" s="166" t="s">
        <v>23</v>
      </c>
      <c r="E60" s="166"/>
      <c r="F60" s="166" t="s">
        <v>23</v>
      </c>
      <c r="G60" s="166"/>
      <c r="H60" s="166"/>
      <c r="I60" s="166"/>
      <c r="J60" s="166"/>
      <c r="K60" s="225">
        <f>SUM(K57:K59)</f>
        <v>0</v>
      </c>
      <c r="L60" s="226"/>
      <c r="M60" s="237"/>
      <c r="N60" s="237"/>
      <c r="O60" s="237"/>
    </row>
    <row r="61" spans="1:15" ht="20.100000000000001" customHeight="1">
      <c r="A61" s="14"/>
      <c r="B61" s="26"/>
      <c r="C61" s="26"/>
      <c r="D61" s="26"/>
      <c r="E61" s="26"/>
      <c r="F61" s="26"/>
      <c r="G61" s="26"/>
      <c r="H61" s="26"/>
      <c r="I61" s="26"/>
      <c r="J61" s="26"/>
      <c r="K61" s="3"/>
      <c r="L61" s="3"/>
      <c r="M61" s="3"/>
      <c r="N61" s="3"/>
      <c r="O61" s="3"/>
    </row>
    <row r="62" spans="1:15" ht="21.95" customHeight="1">
      <c r="A62" s="212" t="s">
        <v>64</v>
      </c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</row>
    <row r="63" spans="1:15" ht="20.100000000000001" customHeight="1">
      <c r="A63" s="6"/>
      <c r="B63" s="18"/>
      <c r="C63" s="6"/>
      <c r="D63" s="6"/>
      <c r="E63" s="6"/>
      <c r="F63" s="6"/>
      <c r="G63" s="6"/>
      <c r="H63" s="6"/>
      <c r="I63" s="17"/>
    </row>
    <row r="64" spans="1:15" ht="63.95" customHeight="1">
      <c r="A64" s="178" t="s">
        <v>53</v>
      </c>
      <c r="B64" s="178"/>
      <c r="C64" s="178"/>
      <c r="D64" s="178" t="s">
        <v>78</v>
      </c>
      <c r="E64" s="178"/>
      <c r="F64" s="178"/>
      <c r="G64" s="178" t="s">
        <v>222</v>
      </c>
      <c r="H64" s="178"/>
      <c r="I64" s="178"/>
      <c r="J64" s="178" t="s">
        <v>220</v>
      </c>
      <c r="K64" s="178"/>
      <c r="L64" s="178"/>
      <c r="M64" s="178" t="s">
        <v>79</v>
      </c>
      <c r="N64" s="178"/>
      <c r="O64" s="178"/>
    </row>
    <row r="65" spans="1:15" ht="18" customHeight="1">
      <c r="A65" s="178">
        <v>1</v>
      </c>
      <c r="B65" s="178"/>
      <c r="C65" s="178"/>
      <c r="D65" s="178">
        <v>2</v>
      </c>
      <c r="E65" s="178"/>
      <c r="F65" s="178"/>
      <c r="G65" s="178">
        <v>3</v>
      </c>
      <c r="H65" s="178"/>
      <c r="I65" s="178"/>
      <c r="J65" s="177">
        <v>4</v>
      </c>
      <c r="K65" s="177"/>
      <c r="L65" s="177"/>
      <c r="M65" s="177">
        <v>5</v>
      </c>
      <c r="N65" s="177"/>
      <c r="O65" s="177"/>
    </row>
    <row r="66" spans="1:15" ht="20.100000000000001" customHeight="1">
      <c r="A66" s="238" t="s">
        <v>204</v>
      </c>
      <c r="B66" s="238"/>
      <c r="C66" s="238"/>
      <c r="D66" s="230"/>
      <c r="E66" s="230"/>
      <c r="F66" s="230"/>
      <c r="G66" s="230"/>
      <c r="H66" s="230"/>
      <c r="I66" s="230"/>
      <c r="J66" s="230"/>
      <c r="K66" s="230"/>
      <c r="L66" s="230"/>
      <c r="M66" s="230">
        <f>D66+G66-J66</f>
        <v>0</v>
      </c>
      <c r="N66" s="230"/>
      <c r="O66" s="230"/>
    </row>
    <row r="67" spans="1:15" ht="20.100000000000001" customHeight="1">
      <c r="A67" s="238" t="s">
        <v>91</v>
      </c>
      <c r="B67" s="238"/>
      <c r="C67" s="238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</row>
    <row r="68" spans="1:15" ht="20.100000000000001" customHeight="1">
      <c r="A68" s="238"/>
      <c r="B68" s="238"/>
      <c r="C68" s="238"/>
      <c r="D68" s="208"/>
      <c r="E68" s="240"/>
      <c r="F68" s="209"/>
      <c r="G68" s="208"/>
      <c r="H68" s="240"/>
      <c r="I68" s="209"/>
      <c r="J68" s="208"/>
      <c r="K68" s="240"/>
      <c r="L68" s="209"/>
      <c r="M68" s="208"/>
      <c r="N68" s="240"/>
      <c r="O68" s="209"/>
    </row>
    <row r="69" spans="1:15" ht="20.100000000000001" customHeight="1">
      <c r="A69" s="238" t="s">
        <v>205</v>
      </c>
      <c r="B69" s="238"/>
      <c r="C69" s="238"/>
      <c r="D69" s="230"/>
      <c r="E69" s="230"/>
      <c r="F69" s="230"/>
      <c r="G69" s="230"/>
      <c r="H69" s="230"/>
      <c r="I69" s="230"/>
      <c r="J69" s="230"/>
      <c r="K69" s="230"/>
      <c r="L69" s="230"/>
      <c r="M69" s="230">
        <f>D69+G69-J69</f>
        <v>0</v>
      </c>
      <c r="N69" s="230"/>
      <c r="O69" s="230"/>
    </row>
    <row r="70" spans="1:15" ht="20.100000000000001" customHeight="1">
      <c r="A70" s="238" t="s">
        <v>92</v>
      </c>
      <c r="B70" s="238"/>
      <c r="C70" s="238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</row>
    <row r="71" spans="1:15" ht="20.100000000000001" customHeight="1">
      <c r="A71" s="238"/>
      <c r="B71" s="238"/>
      <c r="C71" s="238"/>
      <c r="D71" s="208"/>
      <c r="E71" s="240"/>
      <c r="F71" s="209"/>
      <c r="G71" s="208"/>
      <c r="H71" s="240"/>
      <c r="I71" s="209"/>
      <c r="J71" s="208"/>
      <c r="K71" s="240"/>
      <c r="L71" s="209"/>
      <c r="M71" s="208"/>
      <c r="N71" s="240"/>
      <c r="O71" s="209"/>
    </row>
    <row r="72" spans="1:15" ht="20.100000000000001" customHeight="1">
      <c r="A72" s="238" t="s">
        <v>206</v>
      </c>
      <c r="B72" s="238"/>
      <c r="C72" s="238"/>
      <c r="D72" s="230"/>
      <c r="E72" s="230"/>
      <c r="F72" s="230"/>
      <c r="G72" s="230"/>
      <c r="H72" s="230"/>
      <c r="I72" s="230"/>
      <c r="J72" s="230"/>
      <c r="K72" s="230"/>
      <c r="L72" s="230"/>
      <c r="M72" s="230">
        <f>D72+G72-J72</f>
        <v>0</v>
      </c>
      <c r="N72" s="230"/>
      <c r="O72" s="230"/>
    </row>
    <row r="73" spans="1:15" ht="20.100000000000001" customHeight="1">
      <c r="A73" s="238" t="s">
        <v>91</v>
      </c>
      <c r="B73" s="238"/>
      <c r="C73" s="238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</row>
    <row r="74" spans="1:15" ht="20.100000000000001" customHeight="1">
      <c r="A74" s="205"/>
      <c r="B74" s="206"/>
      <c r="C74" s="207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</row>
    <row r="75" spans="1:15" ht="20.100000000000001" customHeight="1">
      <c r="A75" s="187" t="s">
        <v>44</v>
      </c>
      <c r="B75" s="188"/>
      <c r="C75" s="189"/>
      <c r="D75" s="239">
        <f>SUM(D66,D69,D72)</f>
        <v>0</v>
      </c>
      <c r="E75" s="239"/>
      <c r="F75" s="239"/>
      <c r="G75" s="239">
        <f>SUM(G66,G69,G72)</f>
        <v>0</v>
      </c>
      <c r="H75" s="239"/>
      <c r="I75" s="239"/>
      <c r="J75" s="239">
        <f>SUM(J66,J69,J72)</f>
        <v>0</v>
      </c>
      <c r="K75" s="239"/>
      <c r="L75" s="239"/>
      <c r="M75" s="239">
        <f>D75+G75-J75</f>
        <v>0</v>
      </c>
      <c r="N75" s="239"/>
      <c r="O75" s="239"/>
    </row>
    <row r="76" spans="1:15">
      <c r="C76" s="32"/>
      <c r="D76" s="32"/>
      <c r="E76" s="32"/>
    </row>
    <row r="77" spans="1:15">
      <c r="C77" s="32"/>
      <c r="D77" s="32"/>
      <c r="E77" s="32"/>
    </row>
    <row r="78" spans="1:15">
      <c r="C78" s="32"/>
      <c r="D78" s="32"/>
      <c r="E78" s="32"/>
      <c r="H78" s="148"/>
    </row>
    <row r="79" spans="1:15" s="155" customFormat="1" ht="87.6" customHeight="1">
      <c r="A79" s="158" t="s">
        <v>402</v>
      </c>
      <c r="B79" s="1"/>
      <c r="C79" s="173" t="s">
        <v>94</v>
      </c>
      <c r="D79" s="174"/>
      <c r="E79" s="174"/>
      <c r="F79" s="174"/>
      <c r="G79" s="167" t="s">
        <v>403</v>
      </c>
      <c r="H79" s="167"/>
    </row>
    <row r="80" spans="1:15">
      <c r="C80" s="32"/>
      <c r="D80" s="32"/>
      <c r="E80" s="32"/>
    </row>
    <row r="81" spans="3:5">
      <c r="C81" s="32"/>
      <c r="D81" s="32"/>
      <c r="E81" s="32"/>
    </row>
    <row r="82" spans="3:5">
      <c r="C82" s="32"/>
      <c r="D82" s="32"/>
      <c r="E82" s="32"/>
    </row>
    <row r="83" spans="3:5">
      <c r="C83" s="32"/>
      <c r="D83" s="32"/>
      <c r="E83" s="32"/>
    </row>
    <row r="84" spans="3:5">
      <c r="C84" s="32"/>
      <c r="D84" s="32"/>
      <c r="E84" s="32"/>
    </row>
    <row r="85" spans="3:5">
      <c r="C85" s="32"/>
      <c r="D85" s="32"/>
      <c r="E85" s="32"/>
    </row>
    <row r="86" spans="3:5">
      <c r="C86" s="32"/>
      <c r="D86" s="32"/>
      <c r="E86" s="32"/>
    </row>
    <row r="87" spans="3:5">
      <c r="C87" s="32"/>
      <c r="D87" s="32"/>
      <c r="E87" s="32"/>
    </row>
    <row r="88" spans="3:5">
      <c r="C88" s="32"/>
      <c r="D88" s="32"/>
      <c r="E88" s="32"/>
    </row>
    <row r="89" spans="3:5">
      <c r="C89" s="32"/>
      <c r="D89" s="32"/>
      <c r="E89" s="32"/>
    </row>
  </sheetData>
  <mergeCells count="263">
    <mergeCell ref="C79:F79"/>
    <mergeCell ref="G79:H79"/>
    <mergeCell ref="D68:F68"/>
    <mergeCell ref="G68:I68"/>
    <mergeCell ref="A73:C73"/>
    <mergeCell ref="G73:I73"/>
    <mergeCell ref="D73:F73"/>
    <mergeCell ref="A75:C75"/>
    <mergeCell ref="D75:F75"/>
    <mergeCell ref="G75:I75"/>
    <mergeCell ref="A69:C69"/>
    <mergeCell ref="A70:C70"/>
    <mergeCell ref="D70:F70"/>
    <mergeCell ref="G69:I69"/>
    <mergeCell ref="D69:F69"/>
    <mergeCell ref="A71:C71"/>
    <mergeCell ref="D55:E55"/>
    <mergeCell ref="F55:G55"/>
    <mergeCell ref="A68:C68"/>
    <mergeCell ref="A67:C67"/>
    <mergeCell ref="A74:C74"/>
    <mergeCell ref="D74:F74"/>
    <mergeCell ref="A46:A47"/>
    <mergeCell ref="B41:E41"/>
    <mergeCell ref="F36:O36"/>
    <mergeCell ref="A72:C72"/>
    <mergeCell ref="D72:F72"/>
    <mergeCell ref="G72:I72"/>
    <mergeCell ref="M74:O74"/>
    <mergeCell ref="J73:L73"/>
    <mergeCell ref="J72:L72"/>
    <mergeCell ref="J71:L71"/>
    <mergeCell ref="D66:F66"/>
    <mergeCell ref="G64:I64"/>
    <mergeCell ref="J64:L64"/>
    <mergeCell ref="D71:F71"/>
    <mergeCell ref="G67:I67"/>
    <mergeCell ref="M64:O64"/>
    <mergeCell ref="D67:F67"/>
    <mergeCell ref="G66:I66"/>
    <mergeCell ref="N21:O21"/>
    <mergeCell ref="L23:M23"/>
    <mergeCell ref="L22:M22"/>
    <mergeCell ref="J22:K22"/>
    <mergeCell ref="F23:G23"/>
    <mergeCell ref="H23:I23"/>
    <mergeCell ref="J23:K23"/>
    <mergeCell ref="F22:G22"/>
    <mergeCell ref="H22:I22"/>
    <mergeCell ref="F21:G21"/>
    <mergeCell ref="F24:G24"/>
    <mergeCell ref="H24:I24"/>
    <mergeCell ref="H25:I25"/>
    <mergeCell ref="H26:I26"/>
    <mergeCell ref="M57:O57"/>
    <mergeCell ref="A66:C66"/>
    <mergeCell ref="A65:C65"/>
    <mergeCell ref="B60:C60"/>
    <mergeCell ref="M75:O75"/>
    <mergeCell ref="M73:O73"/>
    <mergeCell ref="M72:O72"/>
    <mergeCell ref="J74:L74"/>
    <mergeCell ref="G70:I70"/>
    <mergeCell ref="J75:L75"/>
    <mergeCell ref="G74:I74"/>
    <mergeCell ref="M69:O69"/>
    <mergeCell ref="J69:L69"/>
    <mergeCell ref="G71:I71"/>
    <mergeCell ref="M68:O68"/>
    <mergeCell ref="J68:L68"/>
    <mergeCell ref="J70:L70"/>
    <mergeCell ref="M70:O70"/>
    <mergeCell ref="M71:O71"/>
    <mergeCell ref="M66:O66"/>
    <mergeCell ref="J66:L66"/>
    <mergeCell ref="J67:L67"/>
    <mergeCell ref="M67:O67"/>
    <mergeCell ref="B59:C59"/>
    <mergeCell ref="B58:C58"/>
    <mergeCell ref="D58:E58"/>
    <mergeCell ref="F58:G58"/>
    <mergeCell ref="D59:E59"/>
    <mergeCell ref="J65:L65"/>
    <mergeCell ref="K59:L59"/>
    <mergeCell ref="M58:O58"/>
    <mergeCell ref="G65:I65"/>
    <mergeCell ref="F60:G60"/>
    <mergeCell ref="A62:O62"/>
    <mergeCell ref="A64:C64"/>
    <mergeCell ref="D64:F64"/>
    <mergeCell ref="D65:F65"/>
    <mergeCell ref="M65:O65"/>
    <mergeCell ref="F59:G59"/>
    <mergeCell ref="M59:O59"/>
    <mergeCell ref="K58:L58"/>
    <mergeCell ref="H59:J59"/>
    <mergeCell ref="D60:E60"/>
    <mergeCell ref="M60:O60"/>
    <mergeCell ref="K60:L60"/>
    <mergeCell ref="H60:J60"/>
    <mergeCell ref="H58:J58"/>
    <mergeCell ref="H55:J55"/>
    <mergeCell ref="K55:L55"/>
    <mergeCell ref="H57:J57"/>
    <mergeCell ref="B46:C46"/>
    <mergeCell ref="D46:F46"/>
    <mergeCell ref="F41:O41"/>
    <mergeCell ref="F42:O42"/>
    <mergeCell ref="G46:I46"/>
    <mergeCell ref="J46:L46"/>
    <mergeCell ref="M46:O46"/>
    <mergeCell ref="A44:J44"/>
    <mergeCell ref="B56:C56"/>
    <mergeCell ref="F56:G56"/>
    <mergeCell ref="H56:J56"/>
    <mergeCell ref="B57:C57"/>
    <mergeCell ref="K57:L57"/>
    <mergeCell ref="D56:E56"/>
    <mergeCell ref="D57:E57"/>
    <mergeCell ref="F57:G57"/>
    <mergeCell ref="M55:O55"/>
    <mergeCell ref="K56:L56"/>
    <mergeCell ref="M56:O56"/>
    <mergeCell ref="A53:O53"/>
    <mergeCell ref="B55:C55"/>
    <mergeCell ref="F20:G20"/>
    <mergeCell ref="F26:G26"/>
    <mergeCell ref="B37:E37"/>
    <mergeCell ref="F35:O35"/>
    <mergeCell ref="N22:O22"/>
    <mergeCell ref="A21:C21"/>
    <mergeCell ref="D20:E20"/>
    <mergeCell ref="A26:C26"/>
    <mergeCell ref="D26:E26"/>
    <mergeCell ref="A25:C25"/>
    <mergeCell ref="A22:C22"/>
    <mergeCell ref="D22:E22"/>
    <mergeCell ref="A23:C23"/>
    <mergeCell ref="D25:E25"/>
    <mergeCell ref="L26:M26"/>
    <mergeCell ref="J26:K26"/>
    <mergeCell ref="N26:O26"/>
    <mergeCell ref="J25:K25"/>
    <mergeCell ref="L25:M25"/>
    <mergeCell ref="N25:O25"/>
    <mergeCell ref="F25:G25"/>
    <mergeCell ref="F33:O33"/>
    <mergeCell ref="H21:I21"/>
    <mergeCell ref="J21:K21"/>
    <mergeCell ref="L21:M21"/>
    <mergeCell ref="B42:E42"/>
    <mergeCell ref="B32:E32"/>
    <mergeCell ref="A30:O30"/>
    <mergeCell ref="A28:O28"/>
    <mergeCell ref="N18:O18"/>
    <mergeCell ref="L19:M19"/>
    <mergeCell ref="N19:O19"/>
    <mergeCell ref="D23:E23"/>
    <mergeCell ref="A24:C24"/>
    <mergeCell ref="D24:E24"/>
    <mergeCell ref="L18:M18"/>
    <mergeCell ref="F18:G18"/>
    <mergeCell ref="N23:O23"/>
    <mergeCell ref="J24:K24"/>
    <mergeCell ref="L24:M24"/>
    <mergeCell ref="N24:O24"/>
    <mergeCell ref="A20:C20"/>
    <mergeCell ref="N20:O20"/>
    <mergeCell ref="L20:M20"/>
    <mergeCell ref="H20:I20"/>
    <mergeCell ref="J20:K20"/>
    <mergeCell ref="F40:O40"/>
    <mergeCell ref="B40:E40"/>
    <mergeCell ref="B36:E36"/>
    <mergeCell ref="L10:M10"/>
    <mergeCell ref="L15:M15"/>
    <mergeCell ref="L14:M14"/>
    <mergeCell ref="B34:E34"/>
    <mergeCell ref="F34:O34"/>
    <mergeCell ref="A11:C11"/>
    <mergeCell ref="D17:E17"/>
    <mergeCell ref="F38:O38"/>
    <mergeCell ref="B38:E38"/>
    <mergeCell ref="B39:E39"/>
    <mergeCell ref="F39:O39"/>
    <mergeCell ref="N17:O17"/>
    <mergeCell ref="J17:K17"/>
    <mergeCell ref="F37:O37"/>
    <mergeCell ref="B35:E35"/>
    <mergeCell ref="B33:E33"/>
    <mergeCell ref="F32:O32"/>
    <mergeCell ref="A17:C17"/>
    <mergeCell ref="A18:C18"/>
    <mergeCell ref="D21:E21"/>
    <mergeCell ref="H17:I17"/>
    <mergeCell ref="D18:E18"/>
    <mergeCell ref="F17:G17"/>
    <mergeCell ref="L17:M17"/>
    <mergeCell ref="H18:I18"/>
    <mergeCell ref="A19:C19"/>
    <mergeCell ref="D19:E19"/>
    <mergeCell ref="J16:K16"/>
    <mergeCell ref="N15:O15"/>
    <mergeCell ref="L16:M16"/>
    <mergeCell ref="J15:K15"/>
    <mergeCell ref="J18:K18"/>
    <mergeCell ref="F19:G19"/>
    <mergeCell ref="H19:I19"/>
    <mergeCell ref="J19:K19"/>
    <mergeCell ref="N14:O14"/>
    <mergeCell ref="L13:M13"/>
    <mergeCell ref="J13:K13"/>
    <mergeCell ref="N13:O13"/>
    <mergeCell ref="A15:C15"/>
    <mergeCell ref="H16:I16"/>
    <mergeCell ref="H15:I15"/>
    <mergeCell ref="D15:E15"/>
    <mergeCell ref="A16:C16"/>
    <mergeCell ref="F15:G15"/>
    <mergeCell ref="D16:E16"/>
    <mergeCell ref="F16:G16"/>
    <mergeCell ref="N16:O16"/>
    <mergeCell ref="A14:C14"/>
    <mergeCell ref="F14:G14"/>
    <mergeCell ref="J14:K14"/>
    <mergeCell ref="H14:I14"/>
    <mergeCell ref="D14:E14"/>
    <mergeCell ref="A13:C13"/>
    <mergeCell ref="D13:E13"/>
    <mergeCell ref="F13:G13"/>
    <mergeCell ref="H13:I13"/>
    <mergeCell ref="A1:O1"/>
    <mergeCell ref="A2:O2"/>
    <mergeCell ref="A3:O3"/>
    <mergeCell ref="D9:E9"/>
    <mergeCell ref="F9:G9"/>
    <mergeCell ref="A5:O5"/>
    <mergeCell ref="A9:C9"/>
    <mergeCell ref="A4:O4"/>
    <mergeCell ref="A7:O7"/>
    <mergeCell ref="J9:K9"/>
    <mergeCell ref="N9:O9"/>
    <mergeCell ref="H9:I9"/>
    <mergeCell ref="L9:M9"/>
    <mergeCell ref="L12:M12"/>
    <mergeCell ref="N12:O12"/>
    <mergeCell ref="N11:O11"/>
    <mergeCell ref="L11:M11"/>
    <mergeCell ref="J10:K10"/>
    <mergeCell ref="D10:E10"/>
    <mergeCell ref="F10:G10"/>
    <mergeCell ref="J11:K11"/>
    <mergeCell ref="A12:C12"/>
    <mergeCell ref="D12:E12"/>
    <mergeCell ref="D11:E11"/>
    <mergeCell ref="H12:I12"/>
    <mergeCell ref="F12:G12"/>
    <mergeCell ref="F11:G11"/>
    <mergeCell ref="A10:C10"/>
    <mergeCell ref="H11:I11"/>
    <mergeCell ref="H10:I10"/>
    <mergeCell ref="N10:O10"/>
    <mergeCell ref="J12:K12"/>
  </mergeCells>
  <phoneticPr fontId="3" type="noConversion"/>
  <pageMargins left="1.1811023622047245" right="0.39370078740157483" top="0.78740157480314965" bottom="0.78740157480314965" header="0.27559055118110237" footer="0.15748031496062992"/>
  <pageSetup paperSize="9" scale="47" orientation="landscape" r:id="rId1"/>
  <headerFooter alignWithMargins="0">
    <oddHeader xml:space="preserve">&amp;C&amp;"Times New Roman,обычный"&amp;14 
13
&amp;R
&amp;"Times New Roman,обычный"&amp;14Продовження додатка 1
Таблиця 6
</oddHeader>
  </headerFooter>
  <rowBreaks count="1" manualBreakCount="1">
    <brk id="42" max="16383" man="1"/>
  </rowBreaks>
  <ignoredErrors>
    <ignoredError sqref="L24:M26 G26 L12:M22 L23:M23 O11 L11:M11 N11:N18 O12:O26 G24 G25 I24 I25 I26:K26 K23 N24:N26 N20:N22 K25 K24" evalError="1"/>
    <ignoredError sqref="K6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</sheetPr>
  <dimension ref="A1:AE69"/>
  <sheetViews>
    <sheetView view="pageBreakPreview" topLeftCell="A34" zoomScale="50" zoomScaleNormal="60" zoomScaleSheetLayoutView="50" workbookViewId="0">
      <selection activeCell="V36" sqref="V36"/>
    </sheetView>
  </sheetViews>
  <sheetFormatPr defaultColWidth="9.140625" defaultRowHeight="18.75"/>
  <cols>
    <col min="1" max="1" width="8.28515625" style="2" customWidth="1"/>
    <col min="2" max="2" width="28.7109375" style="2" customWidth="1"/>
    <col min="3" max="6" width="11.28515625" style="2" customWidth="1"/>
    <col min="7" max="31" width="11" style="2" customWidth="1"/>
    <col min="32" max="16384" width="9.140625" style="2"/>
  </cols>
  <sheetData>
    <row r="1" spans="1:3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Q1" s="31"/>
      <c r="R1" s="31"/>
      <c r="S1" s="31"/>
      <c r="T1" s="31"/>
      <c r="U1" s="31"/>
      <c r="AB1" s="283"/>
      <c r="AC1" s="284"/>
      <c r="AD1" s="284"/>
      <c r="AE1" s="284"/>
    </row>
    <row r="2" spans="1:31" ht="18.75" customHeight="1">
      <c r="B2" s="41" t="s">
        <v>309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</row>
    <row r="4" spans="1:31" ht="41.25" customHeight="1">
      <c r="A4" s="182" t="s">
        <v>40</v>
      </c>
      <c r="B4" s="182" t="s">
        <v>144</v>
      </c>
      <c r="C4" s="288" t="s">
        <v>145</v>
      </c>
      <c r="D4" s="289"/>
      <c r="E4" s="289"/>
      <c r="F4" s="290"/>
      <c r="G4" s="288" t="s">
        <v>217</v>
      </c>
      <c r="H4" s="289"/>
      <c r="I4" s="289"/>
      <c r="J4" s="289"/>
      <c r="K4" s="289"/>
      <c r="L4" s="289"/>
      <c r="M4" s="290"/>
      <c r="N4" s="179" t="s">
        <v>146</v>
      </c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1"/>
      <c r="Z4" s="307" t="s">
        <v>318</v>
      </c>
      <c r="AA4" s="308"/>
      <c r="AB4" s="309"/>
      <c r="AC4" s="245" t="s">
        <v>319</v>
      </c>
      <c r="AD4" s="246"/>
      <c r="AE4" s="247"/>
    </row>
    <row r="5" spans="1:31" ht="48.75" customHeight="1">
      <c r="A5" s="183"/>
      <c r="B5" s="183"/>
      <c r="C5" s="294"/>
      <c r="D5" s="295"/>
      <c r="E5" s="295"/>
      <c r="F5" s="296"/>
      <c r="G5" s="294"/>
      <c r="H5" s="295"/>
      <c r="I5" s="295"/>
      <c r="J5" s="295"/>
      <c r="K5" s="295"/>
      <c r="L5" s="295"/>
      <c r="M5" s="296"/>
      <c r="N5" s="179" t="s">
        <v>321</v>
      </c>
      <c r="O5" s="180"/>
      <c r="P5" s="180"/>
      <c r="Q5" s="181"/>
      <c r="R5" s="179" t="s">
        <v>322</v>
      </c>
      <c r="S5" s="180"/>
      <c r="T5" s="180"/>
      <c r="U5" s="181"/>
      <c r="V5" s="179" t="s">
        <v>323</v>
      </c>
      <c r="W5" s="180"/>
      <c r="X5" s="180"/>
      <c r="Y5" s="181"/>
      <c r="Z5" s="310"/>
      <c r="AA5" s="310"/>
      <c r="AB5" s="311"/>
      <c r="AC5" s="251"/>
      <c r="AD5" s="252"/>
      <c r="AE5" s="253"/>
    </row>
    <row r="6" spans="1:31" ht="18" customHeight="1">
      <c r="A6" s="65">
        <v>1</v>
      </c>
      <c r="B6" s="66">
        <v>2</v>
      </c>
      <c r="C6" s="254">
        <v>3</v>
      </c>
      <c r="D6" s="255"/>
      <c r="E6" s="255"/>
      <c r="F6" s="256"/>
      <c r="G6" s="254">
        <v>4</v>
      </c>
      <c r="H6" s="255"/>
      <c r="I6" s="255"/>
      <c r="J6" s="255"/>
      <c r="K6" s="255"/>
      <c r="L6" s="255"/>
      <c r="M6" s="256"/>
      <c r="N6" s="301">
        <v>5</v>
      </c>
      <c r="O6" s="302"/>
      <c r="P6" s="302"/>
      <c r="Q6" s="303"/>
      <c r="R6" s="301">
        <v>6</v>
      </c>
      <c r="S6" s="302"/>
      <c r="T6" s="302"/>
      <c r="U6" s="303"/>
      <c r="V6" s="301">
        <v>7</v>
      </c>
      <c r="W6" s="302"/>
      <c r="X6" s="302"/>
      <c r="Y6" s="303"/>
      <c r="Z6" s="302">
        <v>8</v>
      </c>
      <c r="AA6" s="302"/>
      <c r="AB6" s="303"/>
      <c r="AC6" s="301">
        <v>9</v>
      </c>
      <c r="AD6" s="302"/>
      <c r="AE6" s="303"/>
    </row>
    <row r="7" spans="1:31" ht="20.100000000000001" customHeight="1">
      <c r="A7" s="65"/>
      <c r="B7" s="147" t="s">
        <v>394</v>
      </c>
      <c r="C7" s="254">
        <v>2017</v>
      </c>
      <c r="D7" s="255"/>
      <c r="E7" s="255"/>
      <c r="F7" s="256"/>
      <c r="G7" s="298" t="s">
        <v>395</v>
      </c>
      <c r="H7" s="299"/>
      <c r="I7" s="299"/>
      <c r="J7" s="299"/>
      <c r="K7" s="299"/>
      <c r="L7" s="299"/>
      <c r="M7" s="300"/>
      <c r="N7" s="272">
        <v>33</v>
      </c>
      <c r="O7" s="273"/>
      <c r="P7" s="273"/>
      <c r="Q7" s="274"/>
      <c r="R7" s="272">
        <v>72</v>
      </c>
      <c r="S7" s="273"/>
      <c r="T7" s="273"/>
      <c r="U7" s="274"/>
      <c r="V7" s="272">
        <v>80</v>
      </c>
      <c r="W7" s="273"/>
      <c r="X7" s="273"/>
      <c r="Y7" s="274"/>
      <c r="Z7" s="305">
        <f>(V7/R7)*100</f>
        <v>111.11111111111111</v>
      </c>
      <c r="AA7" s="257"/>
      <c r="AB7" s="258"/>
      <c r="AC7" s="305">
        <f>(V7/N7)*100</f>
        <v>242.42424242424244</v>
      </c>
      <c r="AD7" s="257"/>
      <c r="AE7" s="258"/>
    </row>
    <row r="8" spans="1:31" ht="20.100000000000001" customHeight="1">
      <c r="A8" s="65"/>
      <c r="B8" s="66"/>
      <c r="C8" s="254"/>
      <c r="D8" s="255"/>
      <c r="E8" s="255"/>
      <c r="F8" s="256"/>
      <c r="G8" s="272"/>
      <c r="H8" s="273"/>
      <c r="I8" s="273"/>
      <c r="J8" s="273"/>
      <c r="K8" s="273"/>
      <c r="L8" s="273"/>
      <c r="M8" s="274"/>
      <c r="N8" s="272"/>
      <c r="O8" s="273"/>
      <c r="P8" s="273"/>
      <c r="Q8" s="274"/>
      <c r="R8" s="272"/>
      <c r="S8" s="273"/>
      <c r="T8" s="273"/>
      <c r="U8" s="274"/>
      <c r="V8" s="272"/>
      <c r="W8" s="273"/>
      <c r="X8" s="273"/>
      <c r="Y8" s="274"/>
      <c r="Z8" s="257"/>
      <c r="AA8" s="257"/>
      <c r="AB8" s="258"/>
      <c r="AC8" s="305"/>
      <c r="AD8" s="257"/>
      <c r="AE8" s="258"/>
    </row>
    <row r="9" spans="1:31" ht="20.100000000000001" customHeight="1">
      <c r="A9" s="65"/>
      <c r="B9" s="66"/>
      <c r="C9" s="254"/>
      <c r="D9" s="255"/>
      <c r="E9" s="255"/>
      <c r="F9" s="256"/>
      <c r="G9" s="272"/>
      <c r="H9" s="273"/>
      <c r="I9" s="273"/>
      <c r="J9" s="273"/>
      <c r="K9" s="273"/>
      <c r="L9" s="273"/>
      <c r="M9" s="274"/>
      <c r="N9" s="272"/>
      <c r="O9" s="273"/>
      <c r="P9" s="273"/>
      <c r="Q9" s="274"/>
      <c r="R9" s="272"/>
      <c r="S9" s="273"/>
      <c r="T9" s="273"/>
      <c r="U9" s="274"/>
      <c r="V9" s="272"/>
      <c r="W9" s="273"/>
      <c r="X9" s="273"/>
      <c r="Y9" s="274"/>
      <c r="Z9" s="257"/>
      <c r="AA9" s="257"/>
      <c r="AB9" s="258"/>
      <c r="AC9" s="305"/>
      <c r="AD9" s="257"/>
      <c r="AE9" s="258"/>
    </row>
    <row r="10" spans="1:31" ht="20.100000000000001" customHeight="1">
      <c r="A10" s="65"/>
      <c r="B10" s="66"/>
      <c r="C10" s="254"/>
      <c r="D10" s="255"/>
      <c r="E10" s="255"/>
      <c r="F10" s="256"/>
      <c r="G10" s="272"/>
      <c r="H10" s="273"/>
      <c r="I10" s="273"/>
      <c r="J10" s="273"/>
      <c r="K10" s="273"/>
      <c r="L10" s="273"/>
      <c r="M10" s="274"/>
      <c r="N10" s="272"/>
      <c r="O10" s="273"/>
      <c r="P10" s="273"/>
      <c r="Q10" s="274"/>
      <c r="R10" s="272"/>
      <c r="S10" s="273"/>
      <c r="T10" s="273"/>
      <c r="U10" s="274"/>
      <c r="V10" s="272"/>
      <c r="W10" s="273"/>
      <c r="X10" s="273"/>
      <c r="Y10" s="274"/>
      <c r="Z10" s="257"/>
      <c r="AA10" s="257"/>
      <c r="AB10" s="258"/>
      <c r="AC10" s="305"/>
      <c r="AD10" s="257"/>
      <c r="AE10" s="258"/>
    </row>
    <row r="11" spans="1:31" ht="20.100000000000001" customHeight="1">
      <c r="A11" s="268" t="s">
        <v>44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70"/>
      <c r="N11" s="203">
        <f>SUM(N7:N10)</f>
        <v>33</v>
      </c>
      <c r="O11" s="297"/>
      <c r="P11" s="297"/>
      <c r="Q11" s="204"/>
      <c r="R11" s="203">
        <f>SUM(R7:R10)</f>
        <v>72</v>
      </c>
      <c r="S11" s="297"/>
      <c r="T11" s="297"/>
      <c r="U11" s="204"/>
      <c r="V11" s="203">
        <f>SUM(V7:V10)</f>
        <v>80</v>
      </c>
      <c r="W11" s="297"/>
      <c r="X11" s="297"/>
      <c r="Y11" s="204"/>
      <c r="Z11" s="243">
        <f>(V11/R11)*100</f>
        <v>111.11111111111111</v>
      </c>
      <c r="AA11" s="243"/>
      <c r="AB11" s="244"/>
      <c r="AC11" s="306">
        <f>(V11/N11)*100</f>
        <v>242.42424242424244</v>
      </c>
      <c r="AD11" s="243"/>
      <c r="AE11" s="244"/>
    </row>
    <row r="12" spans="1:31" ht="18.7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7"/>
      <c r="O12" s="37"/>
      <c r="P12" s="37"/>
      <c r="Q12" s="57"/>
      <c r="R12" s="57"/>
      <c r="S12" s="57"/>
      <c r="T12" s="57"/>
      <c r="U12" s="57"/>
      <c r="V12" s="57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1" s="41" customFormat="1" ht="18.75" customHeight="1">
      <c r="B13" s="41" t="s">
        <v>310</v>
      </c>
    </row>
    <row r="14" spans="1:31" s="41" customFormat="1" ht="18.75" customHeight="1"/>
    <row r="15" spans="1:31" ht="39.75" customHeight="1">
      <c r="A15" s="186" t="s">
        <v>40</v>
      </c>
      <c r="B15" s="186" t="s">
        <v>147</v>
      </c>
      <c r="C15" s="178" t="s">
        <v>144</v>
      </c>
      <c r="D15" s="178"/>
      <c r="E15" s="178"/>
      <c r="F15" s="178"/>
      <c r="G15" s="288" t="s">
        <v>217</v>
      </c>
      <c r="H15" s="289"/>
      <c r="I15" s="289"/>
      <c r="J15" s="289"/>
      <c r="K15" s="289"/>
      <c r="L15" s="289"/>
      <c r="M15" s="290"/>
      <c r="N15" s="288" t="s">
        <v>148</v>
      </c>
      <c r="O15" s="289"/>
      <c r="P15" s="290"/>
      <c r="Q15" s="288" t="s">
        <v>146</v>
      </c>
      <c r="R15" s="289"/>
      <c r="S15" s="289"/>
      <c r="T15" s="289"/>
      <c r="U15" s="289"/>
      <c r="V15" s="289"/>
      <c r="W15" s="289"/>
      <c r="X15" s="289"/>
      <c r="Y15" s="290"/>
      <c r="Z15" s="245" t="s">
        <v>318</v>
      </c>
      <c r="AA15" s="246"/>
      <c r="AB15" s="247"/>
      <c r="AC15" s="245" t="s">
        <v>319</v>
      </c>
      <c r="AD15" s="246"/>
      <c r="AE15" s="247"/>
    </row>
    <row r="16" spans="1:31" ht="18.75" customHeight="1">
      <c r="A16" s="186"/>
      <c r="B16" s="186"/>
      <c r="C16" s="178"/>
      <c r="D16" s="178"/>
      <c r="E16" s="178"/>
      <c r="F16" s="178"/>
      <c r="G16" s="291"/>
      <c r="H16" s="292"/>
      <c r="I16" s="292"/>
      <c r="J16" s="292"/>
      <c r="K16" s="292"/>
      <c r="L16" s="292"/>
      <c r="M16" s="293"/>
      <c r="N16" s="291"/>
      <c r="O16" s="292"/>
      <c r="P16" s="293"/>
      <c r="Q16" s="178" t="s">
        <v>321</v>
      </c>
      <c r="R16" s="178"/>
      <c r="S16" s="178"/>
      <c r="T16" s="178" t="s">
        <v>322</v>
      </c>
      <c r="U16" s="178"/>
      <c r="V16" s="178"/>
      <c r="W16" s="178" t="s">
        <v>323</v>
      </c>
      <c r="X16" s="178"/>
      <c r="Y16" s="178"/>
      <c r="Z16" s="248"/>
      <c r="AA16" s="249"/>
      <c r="AB16" s="250"/>
      <c r="AC16" s="248"/>
      <c r="AD16" s="249"/>
      <c r="AE16" s="250"/>
    </row>
    <row r="17" spans="1:31" ht="27.75" customHeight="1">
      <c r="A17" s="186"/>
      <c r="B17" s="186"/>
      <c r="C17" s="178"/>
      <c r="D17" s="178"/>
      <c r="E17" s="178"/>
      <c r="F17" s="178"/>
      <c r="G17" s="294"/>
      <c r="H17" s="295"/>
      <c r="I17" s="295"/>
      <c r="J17" s="295"/>
      <c r="K17" s="295"/>
      <c r="L17" s="295"/>
      <c r="M17" s="296"/>
      <c r="N17" s="294"/>
      <c r="O17" s="295"/>
      <c r="P17" s="296"/>
      <c r="Q17" s="178"/>
      <c r="R17" s="178"/>
      <c r="S17" s="178"/>
      <c r="T17" s="178"/>
      <c r="U17" s="178"/>
      <c r="V17" s="178"/>
      <c r="W17" s="178"/>
      <c r="X17" s="178"/>
      <c r="Y17" s="178"/>
      <c r="Z17" s="251"/>
      <c r="AA17" s="252"/>
      <c r="AB17" s="253"/>
      <c r="AC17" s="251"/>
      <c r="AD17" s="252"/>
      <c r="AE17" s="253"/>
    </row>
    <row r="18" spans="1:31" ht="18" customHeight="1">
      <c r="A18" s="65">
        <v>1</v>
      </c>
      <c r="B18" s="65">
        <v>2</v>
      </c>
      <c r="C18" s="275">
        <v>3</v>
      </c>
      <c r="D18" s="275"/>
      <c r="E18" s="275"/>
      <c r="F18" s="275"/>
      <c r="G18" s="254">
        <v>4</v>
      </c>
      <c r="H18" s="255"/>
      <c r="I18" s="255"/>
      <c r="J18" s="255"/>
      <c r="K18" s="255"/>
      <c r="L18" s="255"/>
      <c r="M18" s="256"/>
      <c r="N18" s="254">
        <v>5</v>
      </c>
      <c r="O18" s="255"/>
      <c r="P18" s="256"/>
      <c r="Q18" s="254">
        <v>6</v>
      </c>
      <c r="R18" s="255"/>
      <c r="S18" s="256"/>
      <c r="T18" s="254">
        <v>7</v>
      </c>
      <c r="U18" s="255"/>
      <c r="V18" s="256"/>
      <c r="W18" s="254">
        <v>8</v>
      </c>
      <c r="X18" s="255"/>
      <c r="Y18" s="256"/>
      <c r="Z18" s="254">
        <v>9</v>
      </c>
      <c r="AA18" s="255"/>
      <c r="AB18" s="256"/>
      <c r="AC18" s="254">
        <v>10</v>
      </c>
      <c r="AD18" s="255"/>
      <c r="AE18" s="256"/>
    </row>
    <row r="19" spans="1:31" ht="20.100000000000001" customHeight="1">
      <c r="A19" s="93"/>
      <c r="B19" s="85"/>
      <c r="C19" s="271"/>
      <c r="D19" s="271"/>
      <c r="E19" s="271"/>
      <c r="F19" s="271"/>
      <c r="G19" s="272"/>
      <c r="H19" s="273"/>
      <c r="I19" s="273"/>
      <c r="J19" s="273"/>
      <c r="K19" s="273"/>
      <c r="L19" s="273"/>
      <c r="M19" s="274"/>
      <c r="N19" s="265"/>
      <c r="O19" s="266"/>
      <c r="P19" s="267"/>
      <c r="Q19" s="259"/>
      <c r="R19" s="260"/>
      <c r="S19" s="261"/>
      <c r="T19" s="259"/>
      <c r="U19" s="260"/>
      <c r="V19" s="261"/>
      <c r="W19" s="259"/>
      <c r="X19" s="260"/>
      <c r="Y19" s="261"/>
      <c r="Z19" s="257"/>
      <c r="AA19" s="257"/>
      <c r="AB19" s="258"/>
      <c r="AC19" s="257"/>
      <c r="AD19" s="257"/>
      <c r="AE19" s="258"/>
    </row>
    <row r="20" spans="1:31" ht="20.100000000000001" customHeight="1">
      <c r="A20" s="93"/>
      <c r="B20" s="85"/>
      <c r="C20" s="271"/>
      <c r="D20" s="271"/>
      <c r="E20" s="271"/>
      <c r="F20" s="271"/>
      <c r="G20" s="272"/>
      <c r="H20" s="273"/>
      <c r="I20" s="273"/>
      <c r="J20" s="273"/>
      <c r="K20" s="273"/>
      <c r="L20" s="273"/>
      <c r="M20" s="274"/>
      <c r="N20" s="265"/>
      <c r="O20" s="266"/>
      <c r="P20" s="267"/>
      <c r="Q20" s="259"/>
      <c r="R20" s="260"/>
      <c r="S20" s="261"/>
      <c r="T20" s="259"/>
      <c r="U20" s="260"/>
      <c r="V20" s="261"/>
      <c r="W20" s="259"/>
      <c r="X20" s="260"/>
      <c r="Y20" s="261"/>
      <c r="Z20" s="257"/>
      <c r="AA20" s="257"/>
      <c r="AB20" s="258"/>
      <c r="AC20" s="257"/>
      <c r="AD20" s="257"/>
      <c r="AE20" s="258"/>
    </row>
    <row r="21" spans="1:31" ht="20.100000000000001" customHeight="1">
      <c r="A21" s="93"/>
      <c r="B21" s="85"/>
      <c r="C21" s="271"/>
      <c r="D21" s="271"/>
      <c r="E21" s="271"/>
      <c r="F21" s="271"/>
      <c r="G21" s="272"/>
      <c r="H21" s="273"/>
      <c r="I21" s="273"/>
      <c r="J21" s="273"/>
      <c r="K21" s="273"/>
      <c r="L21" s="273"/>
      <c r="M21" s="274"/>
      <c r="N21" s="265"/>
      <c r="O21" s="266"/>
      <c r="P21" s="267"/>
      <c r="Q21" s="259"/>
      <c r="R21" s="260"/>
      <c r="S21" s="261"/>
      <c r="T21" s="259"/>
      <c r="U21" s="260"/>
      <c r="V21" s="261"/>
      <c r="W21" s="259"/>
      <c r="X21" s="260"/>
      <c r="Y21" s="261"/>
      <c r="Z21" s="257"/>
      <c r="AA21" s="257"/>
      <c r="AB21" s="258"/>
      <c r="AC21" s="257"/>
      <c r="AD21" s="257"/>
      <c r="AE21" s="258"/>
    </row>
    <row r="22" spans="1:31" ht="20.100000000000001" customHeight="1">
      <c r="A22" s="93"/>
      <c r="B22" s="85"/>
      <c r="C22" s="271"/>
      <c r="D22" s="271"/>
      <c r="E22" s="271"/>
      <c r="F22" s="271"/>
      <c r="G22" s="272"/>
      <c r="H22" s="273"/>
      <c r="I22" s="273"/>
      <c r="J22" s="273"/>
      <c r="K22" s="273"/>
      <c r="L22" s="273"/>
      <c r="M22" s="274"/>
      <c r="N22" s="265"/>
      <c r="O22" s="266"/>
      <c r="P22" s="267"/>
      <c r="Q22" s="259"/>
      <c r="R22" s="260"/>
      <c r="S22" s="261"/>
      <c r="T22" s="259"/>
      <c r="U22" s="260"/>
      <c r="V22" s="261"/>
      <c r="W22" s="259"/>
      <c r="X22" s="260"/>
      <c r="Y22" s="261"/>
      <c r="Z22" s="257"/>
      <c r="AA22" s="257"/>
      <c r="AB22" s="258"/>
      <c r="AC22" s="257"/>
      <c r="AD22" s="257"/>
      <c r="AE22" s="258"/>
    </row>
    <row r="23" spans="1:31" ht="20.100000000000001" customHeight="1">
      <c r="A23" s="268" t="s">
        <v>44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70"/>
      <c r="N23" s="268"/>
      <c r="O23" s="269"/>
      <c r="P23" s="270"/>
      <c r="Q23" s="262">
        <f>SUM(Q19:Q22)</f>
        <v>0</v>
      </c>
      <c r="R23" s="263"/>
      <c r="S23" s="264"/>
      <c r="T23" s="262">
        <f>SUM(T19:T22)</f>
        <v>0</v>
      </c>
      <c r="U23" s="263"/>
      <c r="V23" s="264"/>
      <c r="W23" s="262">
        <f>SUM(W19:W22)</f>
        <v>0</v>
      </c>
      <c r="X23" s="263"/>
      <c r="Y23" s="264"/>
      <c r="Z23" s="243"/>
      <c r="AA23" s="243"/>
      <c r="AB23" s="244"/>
      <c r="AC23" s="243"/>
      <c r="AD23" s="243"/>
      <c r="AE23" s="244"/>
    </row>
    <row r="24" spans="1:3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Q24" s="31"/>
      <c r="R24" s="31"/>
      <c r="S24" s="31"/>
      <c r="T24" s="31"/>
      <c r="U24" s="31"/>
      <c r="AE24" s="31"/>
    </row>
    <row r="25" spans="1:3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Q25" s="31"/>
      <c r="R25" s="31"/>
      <c r="S25" s="31"/>
      <c r="T25" s="31"/>
      <c r="U25" s="31"/>
      <c r="AE25" s="31"/>
    </row>
    <row r="26" spans="1:31" s="41" customFormat="1" ht="18.75" customHeight="1">
      <c r="B26" s="41" t="s">
        <v>160</v>
      </c>
    </row>
    <row r="27" spans="1:31">
      <c r="A27" s="27"/>
      <c r="B27" s="27"/>
      <c r="C27" s="27"/>
      <c r="D27" s="27"/>
      <c r="E27" s="27"/>
      <c r="F27" s="27"/>
      <c r="G27" s="27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27"/>
      <c r="AE27" s="69" t="s">
        <v>386</v>
      </c>
    </row>
    <row r="28" spans="1:31" ht="30" customHeight="1">
      <c r="A28" s="178" t="s">
        <v>40</v>
      </c>
      <c r="B28" s="178" t="s">
        <v>172</v>
      </c>
      <c r="C28" s="178"/>
      <c r="D28" s="178"/>
      <c r="E28" s="178"/>
      <c r="F28" s="178"/>
      <c r="G28" s="178" t="s">
        <v>43</v>
      </c>
      <c r="H28" s="178"/>
      <c r="I28" s="178"/>
      <c r="J28" s="178"/>
      <c r="K28" s="178"/>
      <c r="L28" s="178" t="s">
        <v>80</v>
      </c>
      <c r="M28" s="178"/>
      <c r="N28" s="178"/>
      <c r="O28" s="178"/>
      <c r="P28" s="178"/>
      <c r="Q28" s="178" t="s">
        <v>195</v>
      </c>
      <c r="R28" s="178"/>
      <c r="S28" s="178"/>
      <c r="T28" s="178"/>
      <c r="U28" s="178"/>
      <c r="V28" s="178" t="s">
        <v>109</v>
      </c>
      <c r="W28" s="178"/>
      <c r="X28" s="178"/>
      <c r="Y28" s="178"/>
      <c r="Z28" s="178"/>
      <c r="AA28" s="178" t="s">
        <v>44</v>
      </c>
      <c r="AB28" s="178"/>
      <c r="AC28" s="178"/>
      <c r="AD28" s="178"/>
      <c r="AE28" s="178"/>
    </row>
    <row r="29" spans="1:31" ht="30" customHeight="1">
      <c r="A29" s="178"/>
      <c r="B29" s="178"/>
      <c r="C29" s="178"/>
      <c r="D29" s="178"/>
      <c r="E29" s="178"/>
      <c r="F29" s="178"/>
      <c r="G29" s="178" t="s">
        <v>71</v>
      </c>
      <c r="H29" s="178" t="s">
        <v>86</v>
      </c>
      <c r="I29" s="178"/>
      <c r="J29" s="178"/>
      <c r="K29" s="178"/>
      <c r="L29" s="178" t="s">
        <v>71</v>
      </c>
      <c r="M29" s="178" t="s">
        <v>86</v>
      </c>
      <c r="N29" s="178"/>
      <c r="O29" s="178"/>
      <c r="P29" s="178"/>
      <c r="Q29" s="178" t="s">
        <v>71</v>
      </c>
      <c r="R29" s="178" t="s">
        <v>86</v>
      </c>
      <c r="S29" s="178"/>
      <c r="T29" s="178"/>
      <c r="U29" s="178"/>
      <c r="V29" s="178" t="s">
        <v>71</v>
      </c>
      <c r="W29" s="178" t="s">
        <v>86</v>
      </c>
      <c r="X29" s="178"/>
      <c r="Y29" s="178"/>
      <c r="Z29" s="178"/>
      <c r="AA29" s="178" t="s">
        <v>71</v>
      </c>
      <c r="AB29" s="178" t="s">
        <v>86</v>
      </c>
      <c r="AC29" s="178"/>
      <c r="AD29" s="178"/>
      <c r="AE29" s="178"/>
    </row>
    <row r="30" spans="1:31" ht="39.950000000000003" customHeight="1">
      <c r="A30" s="178"/>
      <c r="B30" s="178"/>
      <c r="C30" s="178"/>
      <c r="D30" s="178"/>
      <c r="E30" s="178"/>
      <c r="F30" s="178"/>
      <c r="G30" s="178"/>
      <c r="H30" s="8" t="s">
        <v>66</v>
      </c>
      <c r="I30" s="8" t="s">
        <v>67</v>
      </c>
      <c r="J30" s="8" t="s">
        <v>65</v>
      </c>
      <c r="K30" s="8" t="s">
        <v>60</v>
      </c>
      <c r="L30" s="178"/>
      <c r="M30" s="8" t="s">
        <v>66</v>
      </c>
      <c r="N30" s="8" t="s">
        <v>67</v>
      </c>
      <c r="O30" s="8" t="s">
        <v>65</v>
      </c>
      <c r="P30" s="8" t="s">
        <v>60</v>
      </c>
      <c r="Q30" s="178"/>
      <c r="R30" s="8" t="s">
        <v>66</v>
      </c>
      <c r="S30" s="8" t="s">
        <v>67</v>
      </c>
      <c r="T30" s="8" t="s">
        <v>65</v>
      </c>
      <c r="U30" s="8" t="s">
        <v>60</v>
      </c>
      <c r="V30" s="178"/>
      <c r="W30" s="8" t="s">
        <v>66</v>
      </c>
      <c r="X30" s="8" t="s">
        <v>67</v>
      </c>
      <c r="Y30" s="8" t="s">
        <v>65</v>
      </c>
      <c r="Z30" s="8" t="s">
        <v>60</v>
      </c>
      <c r="AA30" s="178"/>
      <c r="AB30" s="8" t="s">
        <v>66</v>
      </c>
      <c r="AC30" s="8" t="s">
        <v>67</v>
      </c>
      <c r="AD30" s="8" t="s">
        <v>65</v>
      </c>
      <c r="AE30" s="8" t="s">
        <v>60</v>
      </c>
    </row>
    <row r="31" spans="1:31" ht="18" customHeight="1">
      <c r="A31" s="8">
        <v>1</v>
      </c>
      <c r="B31" s="178">
        <v>2</v>
      </c>
      <c r="C31" s="178"/>
      <c r="D31" s="178"/>
      <c r="E31" s="178"/>
      <c r="F31" s="178"/>
      <c r="G31" s="8">
        <v>3</v>
      </c>
      <c r="H31" s="8">
        <v>4</v>
      </c>
      <c r="I31" s="8">
        <v>5</v>
      </c>
      <c r="J31" s="8">
        <v>6</v>
      </c>
      <c r="K31" s="8">
        <v>7</v>
      </c>
      <c r="L31" s="8">
        <v>8</v>
      </c>
      <c r="M31" s="8">
        <v>9</v>
      </c>
      <c r="N31" s="8">
        <v>10</v>
      </c>
      <c r="O31" s="8">
        <v>11</v>
      </c>
      <c r="P31" s="8">
        <v>12</v>
      </c>
      <c r="Q31" s="8">
        <v>13</v>
      </c>
      <c r="R31" s="8">
        <v>14</v>
      </c>
      <c r="S31" s="8">
        <v>15</v>
      </c>
      <c r="T31" s="8">
        <v>16</v>
      </c>
      <c r="U31" s="8">
        <v>17</v>
      </c>
      <c r="V31" s="7">
        <v>18</v>
      </c>
      <c r="W31" s="7">
        <v>19</v>
      </c>
      <c r="X31" s="7">
        <v>20</v>
      </c>
      <c r="Y31" s="7">
        <v>21</v>
      </c>
      <c r="Z31" s="7">
        <v>22</v>
      </c>
      <c r="AA31" s="7">
        <v>23</v>
      </c>
      <c r="AB31" s="7">
        <v>24</v>
      </c>
      <c r="AC31" s="7">
        <v>25</v>
      </c>
      <c r="AD31" s="7">
        <v>26</v>
      </c>
      <c r="AE31" s="7">
        <v>27</v>
      </c>
    </row>
    <row r="32" spans="1:31" ht="39" customHeight="1">
      <c r="A32" s="89">
        <v>1</v>
      </c>
      <c r="B32" s="215" t="s">
        <v>56</v>
      </c>
      <c r="C32" s="215"/>
      <c r="D32" s="215"/>
      <c r="E32" s="215"/>
      <c r="F32" s="215"/>
      <c r="G32" s="144">
        <f>SUM(H32,I32,J32,K32)</f>
        <v>0</v>
      </c>
      <c r="H32" s="100"/>
      <c r="I32" s="100"/>
      <c r="J32" s="100"/>
      <c r="K32" s="100"/>
      <c r="L32" s="144">
        <f>SUM(M32,N32,O32,P32)</f>
        <v>0</v>
      </c>
      <c r="M32" s="100"/>
      <c r="N32" s="100"/>
      <c r="O32" s="100"/>
      <c r="P32" s="100"/>
      <c r="Q32" s="144">
        <f>SUM(R32,S32,T32,U32)</f>
        <v>0</v>
      </c>
      <c r="R32" s="100"/>
      <c r="S32" s="100"/>
      <c r="T32" s="100"/>
      <c r="U32" s="100"/>
      <c r="V32" s="144">
        <f>SUM(W32,X32,Y32,Z32)</f>
        <v>0</v>
      </c>
      <c r="W32" s="100"/>
      <c r="X32" s="100"/>
      <c r="Y32" s="100"/>
      <c r="Z32" s="100"/>
      <c r="AA32" s="144">
        <f>SUM(AB32,AC32,AD32,AE32)</f>
        <v>0</v>
      </c>
      <c r="AB32" s="100">
        <f t="shared" ref="AB32:AE33" si="0">SUM(H32,M32,R32,W32)</f>
        <v>0</v>
      </c>
      <c r="AC32" s="100">
        <f t="shared" si="0"/>
        <v>0</v>
      </c>
      <c r="AD32" s="100">
        <f t="shared" si="0"/>
        <v>0</v>
      </c>
      <c r="AE32" s="100">
        <f t="shared" si="0"/>
        <v>0</v>
      </c>
    </row>
    <row r="33" spans="1:31" ht="24.6" customHeight="1">
      <c r="A33" s="89">
        <v>2</v>
      </c>
      <c r="B33" s="215" t="s">
        <v>305</v>
      </c>
      <c r="C33" s="215"/>
      <c r="D33" s="215"/>
      <c r="E33" s="215"/>
      <c r="F33" s="215"/>
      <c r="G33" s="144">
        <f>SUM(H33,I33,J33,K33)</f>
        <v>0</v>
      </c>
      <c r="H33" s="100"/>
      <c r="I33" s="100"/>
      <c r="J33" s="100"/>
      <c r="K33" s="100"/>
      <c r="L33" s="144">
        <f>SUM(M33,N33,O33,P33)</f>
        <v>0</v>
      </c>
      <c r="M33" s="153">
        <v>0</v>
      </c>
      <c r="N33" s="153">
        <v>0</v>
      </c>
      <c r="O33" s="153">
        <v>0</v>
      </c>
      <c r="P33" s="153">
        <v>0</v>
      </c>
      <c r="Q33" s="144">
        <f>SUM(R33,S33,T33,U33)</f>
        <v>0</v>
      </c>
      <c r="R33" s="100"/>
      <c r="S33" s="100"/>
      <c r="T33" s="100"/>
      <c r="U33" s="100"/>
      <c r="V33" s="144">
        <f>SUM(W33,X33,Y33,Z33)</f>
        <v>0</v>
      </c>
      <c r="W33" s="100"/>
      <c r="X33" s="100"/>
      <c r="Y33" s="100"/>
      <c r="Z33" s="100"/>
      <c r="AA33" s="144">
        <f>SUM(AB33,AC33,AD33,AE33)</f>
        <v>0</v>
      </c>
      <c r="AB33" s="100">
        <f t="shared" si="0"/>
        <v>0</v>
      </c>
      <c r="AC33" s="100">
        <f t="shared" si="0"/>
        <v>0</v>
      </c>
      <c r="AD33" s="100">
        <f t="shared" si="0"/>
        <v>0</v>
      </c>
      <c r="AE33" s="100">
        <f t="shared" si="0"/>
        <v>0</v>
      </c>
    </row>
    <row r="34" spans="1:31" ht="20.100000000000001" customHeight="1">
      <c r="A34" s="285" t="s">
        <v>44</v>
      </c>
      <c r="B34" s="286"/>
      <c r="C34" s="286"/>
      <c r="D34" s="286"/>
      <c r="E34" s="286"/>
      <c r="F34" s="287"/>
      <c r="G34" s="143">
        <f t="shared" ref="G34:AE34" si="1">SUM(G32:G33)</f>
        <v>0</v>
      </c>
      <c r="H34" s="143">
        <f t="shared" si="1"/>
        <v>0</v>
      </c>
      <c r="I34" s="143">
        <f t="shared" si="1"/>
        <v>0</v>
      </c>
      <c r="J34" s="143">
        <f t="shared" si="1"/>
        <v>0</v>
      </c>
      <c r="K34" s="143">
        <f t="shared" si="1"/>
        <v>0</v>
      </c>
      <c r="L34" s="143">
        <f t="shared" si="1"/>
        <v>0</v>
      </c>
      <c r="M34" s="143">
        <f t="shared" si="1"/>
        <v>0</v>
      </c>
      <c r="N34" s="143">
        <f t="shared" si="1"/>
        <v>0</v>
      </c>
      <c r="O34" s="143">
        <f t="shared" si="1"/>
        <v>0</v>
      </c>
      <c r="P34" s="143">
        <f t="shared" si="1"/>
        <v>0</v>
      </c>
      <c r="Q34" s="143">
        <f t="shared" si="1"/>
        <v>0</v>
      </c>
      <c r="R34" s="143">
        <f t="shared" si="1"/>
        <v>0</v>
      </c>
      <c r="S34" s="143">
        <f t="shared" si="1"/>
        <v>0</v>
      </c>
      <c r="T34" s="143">
        <f t="shared" si="1"/>
        <v>0</v>
      </c>
      <c r="U34" s="143">
        <f t="shared" si="1"/>
        <v>0</v>
      </c>
      <c r="V34" s="143">
        <f t="shared" si="1"/>
        <v>0</v>
      </c>
      <c r="W34" s="143">
        <f t="shared" si="1"/>
        <v>0</v>
      </c>
      <c r="X34" s="143">
        <f t="shared" si="1"/>
        <v>0</v>
      </c>
      <c r="Y34" s="143">
        <f t="shared" si="1"/>
        <v>0</v>
      </c>
      <c r="Z34" s="143">
        <f t="shared" si="1"/>
        <v>0</v>
      </c>
      <c r="AA34" s="143">
        <f t="shared" si="1"/>
        <v>0</v>
      </c>
      <c r="AB34" s="143">
        <f t="shared" si="1"/>
        <v>0</v>
      </c>
      <c r="AC34" s="143">
        <f t="shared" si="1"/>
        <v>0</v>
      </c>
      <c r="AD34" s="143">
        <f t="shared" si="1"/>
        <v>0</v>
      </c>
      <c r="AE34" s="143">
        <f t="shared" si="1"/>
        <v>0</v>
      </c>
    </row>
    <row r="35" spans="1:31" ht="20.100000000000001" customHeight="1">
      <c r="A35" s="205" t="s">
        <v>45</v>
      </c>
      <c r="B35" s="206"/>
      <c r="C35" s="206"/>
      <c r="D35" s="206"/>
      <c r="E35" s="206"/>
      <c r="F35" s="207"/>
      <c r="G35" s="145" t="s">
        <v>401</v>
      </c>
      <c r="H35" s="105"/>
      <c r="I35" s="105"/>
      <c r="J35" s="105"/>
      <c r="K35" s="105"/>
      <c r="L35" s="145" t="s">
        <v>401</v>
      </c>
      <c r="M35" s="105"/>
      <c r="N35" s="105"/>
      <c r="O35" s="105"/>
      <c r="P35" s="105"/>
      <c r="Q35" s="145" t="s">
        <v>401</v>
      </c>
      <c r="R35" s="105"/>
      <c r="S35" s="105"/>
      <c r="T35" s="105"/>
      <c r="U35" s="105"/>
      <c r="V35" s="145" t="s">
        <v>401</v>
      </c>
      <c r="W35" s="8"/>
      <c r="X35" s="8"/>
      <c r="Y35" s="8"/>
      <c r="Z35" s="8"/>
      <c r="AA35" s="145">
        <f>SUM(G35,L35,Q35,V35)</f>
        <v>0</v>
      </c>
      <c r="AB35" s="8"/>
      <c r="AC35" s="8"/>
      <c r="AD35" s="8"/>
      <c r="AE35" s="8"/>
    </row>
    <row r="36" spans="1:31" ht="20.100000000000001" customHeight="1">
      <c r="A36" s="55"/>
      <c r="B36" s="55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55"/>
      <c r="T36" s="55"/>
      <c r="U36" s="55"/>
      <c r="V36" s="55"/>
      <c r="W36" s="88"/>
      <c r="X36" s="55"/>
      <c r="Y36" s="55"/>
      <c r="Z36" s="55"/>
      <c r="AA36" s="55"/>
    </row>
    <row r="37" spans="1:31" ht="20.100000000000001" customHeight="1">
      <c r="A37" s="17"/>
      <c r="B37" s="1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31" s="41" customFormat="1" ht="20.100000000000001" customHeight="1">
      <c r="B38" s="41" t="s">
        <v>173</v>
      </c>
    </row>
    <row r="39" spans="1:31" s="70" customFormat="1" ht="20.100000000000001" customHeight="1">
      <c r="A39" s="2"/>
      <c r="B39" s="2"/>
      <c r="C39" s="2"/>
      <c r="D39" s="2"/>
      <c r="E39" s="2"/>
      <c r="F39" s="2"/>
      <c r="G39" s="2"/>
      <c r="H39" s="2"/>
      <c r="I39" s="2"/>
      <c r="K39" s="2"/>
      <c r="AE39" s="69" t="s">
        <v>386</v>
      </c>
    </row>
    <row r="40" spans="1:31" s="71" customFormat="1" ht="34.5" customHeight="1">
      <c r="A40" s="177" t="s">
        <v>40</v>
      </c>
      <c r="B40" s="178" t="s">
        <v>194</v>
      </c>
      <c r="C40" s="178" t="s">
        <v>208</v>
      </c>
      <c r="D40" s="178"/>
      <c r="E40" s="178" t="s">
        <v>153</v>
      </c>
      <c r="F40" s="178"/>
      <c r="G40" s="178" t="s">
        <v>154</v>
      </c>
      <c r="H40" s="178"/>
      <c r="I40" s="178" t="s">
        <v>190</v>
      </c>
      <c r="J40" s="178"/>
      <c r="K40" s="178" t="s">
        <v>112</v>
      </c>
      <c r="L40" s="178"/>
      <c r="M40" s="178"/>
      <c r="N40" s="178"/>
      <c r="O40" s="178"/>
      <c r="P40" s="178"/>
      <c r="Q40" s="178"/>
      <c r="R40" s="178"/>
      <c r="S40" s="178"/>
      <c r="T40" s="178"/>
      <c r="U40" s="178" t="s">
        <v>209</v>
      </c>
      <c r="V40" s="178"/>
      <c r="W40" s="178"/>
      <c r="X40" s="178"/>
      <c r="Y40" s="178"/>
      <c r="Z40" s="178" t="s">
        <v>320</v>
      </c>
      <c r="AA40" s="178"/>
      <c r="AB40" s="178"/>
      <c r="AC40" s="178"/>
      <c r="AD40" s="178"/>
      <c r="AE40" s="178"/>
    </row>
    <row r="41" spans="1:31" s="71" customFormat="1" ht="63.75" customHeight="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8" t="s">
        <v>218</v>
      </c>
      <c r="L41" s="178"/>
      <c r="M41" s="178" t="s">
        <v>219</v>
      </c>
      <c r="N41" s="178"/>
      <c r="O41" s="178" t="s">
        <v>207</v>
      </c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</row>
    <row r="42" spans="1:31" s="72" customFormat="1" ht="82.5" customHeight="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 t="s">
        <v>191</v>
      </c>
      <c r="P42" s="178"/>
      <c r="Q42" s="178" t="s">
        <v>192</v>
      </c>
      <c r="R42" s="178"/>
      <c r="S42" s="178" t="s">
        <v>193</v>
      </c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</row>
    <row r="43" spans="1:31" s="71" customFormat="1" ht="18" customHeight="1">
      <c r="A43" s="7">
        <v>1</v>
      </c>
      <c r="B43" s="8">
        <v>2</v>
      </c>
      <c r="C43" s="178">
        <v>3</v>
      </c>
      <c r="D43" s="178"/>
      <c r="E43" s="178">
        <v>4</v>
      </c>
      <c r="F43" s="178"/>
      <c r="G43" s="178">
        <v>5</v>
      </c>
      <c r="H43" s="178"/>
      <c r="I43" s="178">
        <v>6</v>
      </c>
      <c r="J43" s="178"/>
      <c r="K43" s="179">
        <v>7</v>
      </c>
      <c r="L43" s="181"/>
      <c r="M43" s="179">
        <v>8</v>
      </c>
      <c r="N43" s="181"/>
      <c r="O43" s="178">
        <v>9</v>
      </c>
      <c r="P43" s="178"/>
      <c r="Q43" s="177">
        <v>10</v>
      </c>
      <c r="R43" s="177"/>
      <c r="S43" s="178">
        <v>11</v>
      </c>
      <c r="T43" s="178"/>
      <c r="U43" s="178">
        <v>12</v>
      </c>
      <c r="V43" s="178"/>
      <c r="W43" s="178"/>
      <c r="X43" s="178"/>
      <c r="Y43" s="178"/>
      <c r="Z43" s="178">
        <v>13</v>
      </c>
      <c r="AA43" s="178"/>
      <c r="AB43" s="178"/>
      <c r="AC43" s="178"/>
      <c r="AD43" s="178"/>
      <c r="AE43" s="178"/>
    </row>
    <row r="44" spans="1:31" s="71" customFormat="1" ht="20.100000000000001" customHeight="1">
      <c r="A44" s="89"/>
      <c r="B44" s="92"/>
      <c r="C44" s="229"/>
      <c r="D44" s="229"/>
      <c r="E44" s="230"/>
      <c r="F44" s="230"/>
      <c r="G44" s="230"/>
      <c r="H44" s="230"/>
      <c r="I44" s="230"/>
      <c r="J44" s="230"/>
      <c r="K44" s="208"/>
      <c r="L44" s="209"/>
      <c r="M44" s="222">
        <f t="shared" ref="M44:M50" si="2">SUM(O44,Q44,S44)</f>
        <v>0</v>
      </c>
      <c r="N44" s="223"/>
      <c r="O44" s="230"/>
      <c r="P44" s="230"/>
      <c r="Q44" s="230"/>
      <c r="R44" s="230"/>
      <c r="S44" s="230"/>
      <c r="T44" s="230"/>
      <c r="U44" s="215"/>
      <c r="V44" s="215"/>
      <c r="W44" s="215"/>
      <c r="X44" s="215"/>
      <c r="Y44" s="215"/>
      <c r="Z44" s="278"/>
      <c r="AA44" s="278"/>
      <c r="AB44" s="278"/>
      <c r="AC44" s="278"/>
      <c r="AD44" s="278"/>
      <c r="AE44" s="278"/>
    </row>
    <row r="45" spans="1:31" s="71" customFormat="1" ht="20.100000000000001" customHeight="1">
      <c r="A45" s="89"/>
      <c r="B45" s="92"/>
      <c r="C45" s="229"/>
      <c r="D45" s="229"/>
      <c r="E45" s="230"/>
      <c r="F45" s="230"/>
      <c r="G45" s="230"/>
      <c r="H45" s="230"/>
      <c r="I45" s="230"/>
      <c r="J45" s="230"/>
      <c r="K45" s="208"/>
      <c r="L45" s="209"/>
      <c r="M45" s="222">
        <f t="shared" si="2"/>
        <v>0</v>
      </c>
      <c r="N45" s="223"/>
      <c r="O45" s="230"/>
      <c r="P45" s="230"/>
      <c r="Q45" s="230"/>
      <c r="R45" s="230"/>
      <c r="S45" s="230"/>
      <c r="T45" s="230"/>
      <c r="U45" s="215"/>
      <c r="V45" s="215"/>
      <c r="W45" s="215"/>
      <c r="X45" s="215"/>
      <c r="Y45" s="215"/>
      <c r="Z45" s="278"/>
      <c r="AA45" s="278"/>
      <c r="AB45" s="278"/>
      <c r="AC45" s="278"/>
      <c r="AD45" s="278"/>
      <c r="AE45" s="278"/>
    </row>
    <row r="46" spans="1:31" s="71" customFormat="1" ht="20.100000000000001" customHeight="1">
      <c r="A46" s="89"/>
      <c r="B46" s="92"/>
      <c r="C46" s="229"/>
      <c r="D46" s="229"/>
      <c r="E46" s="230"/>
      <c r="F46" s="230"/>
      <c r="G46" s="230"/>
      <c r="H46" s="230"/>
      <c r="I46" s="230"/>
      <c r="J46" s="230"/>
      <c r="K46" s="208"/>
      <c r="L46" s="209"/>
      <c r="M46" s="222">
        <f t="shared" si="2"/>
        <v>0</v>
      </c>
      <c r="N46" s="223"/>
      <c r="O46" s="230"/>
      <c r="P46" s="230"/>
      <c r="Q46" s="230"/>
      <c r="R46" s="230"/>
      <c r="S46" s="230"/>
      <c r="T46" s="230"/>
      <c r="U46" s="215"/>
      <c r="V46" s="215"/>
      <c r="W46" s="215"/>
      <c r="X46" s="215"/>
      <c r="Y46" s="215"/>
      <c r="Z46" s="278"/>
      <c r="AA46" s="278"/>
      <c r="AB46" s="278"/>
      <c r="AC46" s="278"/>
      <c r="AD46" s="278"/>
      <c r="AE46" s="278"/>
    </row>
    <row r="47" spans="1:31" s="71" customFormat="1" ht="20.100000000000001" customHeight="1">
      <c r="A47" s="89"/>
      <c r="B47" s="92"/>
      <c r="C47" s="229"/>
      <c r="D47" s="229"/>
      <c r="E47" s="230"/>
      <c r="F47" s="230"/>
      <c r="G47" s="230"/>
      <c r="H47" s="230"/>
      <c r="I47" s="230"/>
      <c r="J47" s="230"/>
      <c r="K47" s="208"/>
      <c r="L47" s="209"/>
      <c r="M47" s="222">
        <f t="shared" si="2"/>
        <v>0</v>
      </c>
      <c r="N47" s="223"/>
      <c r="O47" s="230"/>
      <c r="P47" s="230"/>
      <c r="Q47" s="230"/>
      <c r="R47" s="230"/>
      <c r="S47" s="230"/>
      <c r="T47" s="230"/>
      <c r="U47" s="215"/>
      <c r="V47" s="215"/>
      <c r="W47" s="215"/>
      <c r="X47" s="215"/>
      <c r="Y47" s="215"/>
      <c r="Z47" s="278"/>
      <c r="AA47" s="278"/>
      <c r="AB47" s="278"/>
      <c r="AC47" s="278"/>
      <c r="AD47" s="278"/>
      <c r="AE47" s="278"/>
    </row>
    <row r="48" spans="1:31" s="71" customFormat="1" ht="20.100000000000001" customHeight="1">
      <c r="A48" s="89"/>
      <c r="B48" s="92"/>
      <c r="C48" s="229"/>
      <c r="D48" s="229"/>
      <c r="E48" s="230"/>
      <c r="F48" s="230"/>
      <c r="G48" s="230"/>
      <c r="H48" s="230"/>
      <c r="I48" s="230"/>
      <c r="J48" s="230"/>
      <c r="K48" s="208"/>
      <c r="L48" s="209"/>
      <c r="M48" s="222">
        <f t="shared" si="2"/>
        <v>0</v>
      </c>
      <c r="N48" s="223"/>
      <c r="O48" s="230"/>
      <c r="P48" s="230"/>
      <c r="Q48" s="230"/>
      <c r="R48" s="230"/>
      <c r="S48" s="230"/>
      <c r="T48" s="230"/>
      <c r="U48" s="215"/>
      <c r="V48" s="215"/>
      <c r="W48" s="215"/>
      <c r="X48" s="215"/>
      <c r="Y48" s="215"/>
      <c r="Z48" s="278"/>
      <c r="AA48" s="278"/>
      <c r="AB48" s="278"/>
      <c r="AC48" s="278"/>
      <c r="AD48" s="278"/>
      <c r="AE48" s="278"/>
    </row>
    <row r="49" spans="1:31" s="71" customFormat="1" ht="20.100000000000001" customHeight="1">
      <c r="A49" s="89"/>
      <c r="B49" s="92"/>
      <c r="C49" s="229"/>
      <c r="D49" s="229"/>
      <c r="E49" s="230"/>
      <c r="F49" s="230"/>
      <c r="G49" s="230"/>
      <c r="H49" s="230"/>
      <c r="I49" s="230"/>
      <c r="J49" s="230"/>
      <c r="K49" s="208"/>
      <c r="L49" s="209"/>
      <c r="M49" s="222">
        <f t="shared" si="2"/>
        <v>0</v>
      </c>
      <c r="N49" s="223"/>
      <c r="O49" s="230"/>
      <c r="P49" s="230"/>
      <c r="Q49" s="230"/>
      <c r="R49" s="230"/>
      <c r="S49" s="230"/>
      <c r="T49" s="230"/>
      <c r="U49" s="215"/>
      <c r="V49" s="215"/>
      <c r="W49" s="215"/>
      <c r="X49" s="215"/>
      <c r="Y49" s="215"/>
      <c r="Z49" s="278"/>
      <c r="AA49" s="278"/>
      <c r="AB49" s="278"/>
      <c r="AC49" s="278"/>
      <c r="AD49" s="278"/>
      <c r="AE49" s="278"/>
    </row>
    <row r="50" spans="1:31" s="71" customFormat="1" ht="20.100000000000001" customHeight="1">
      <c r="A50" s="89"/>
      <c r="B50" s="92"/>
      <c r="C50" s="229"/>
      <c r="D50" s="229"/>
      <c r="E50" s="230"/>
      <c r="F50" s="230"/>
      <c r="G50" s="230"/>
      <c r="H50" s="230"/>
      <c r="I50" s="230"/>
      <c r="J50" s="230"/>
      <c r="K50" s="208"/>
      <c r="L50" s="209"/>
      <c r="M50" s="222">
        <f t="shared" si="2"/>
        <v>0</v>
      </c>
      <c r="N50" s="223"/>
      <c r="O50" s="230"/>
      <c r="P50" s="230"/>
      <c r="Q50" s="230"/>
      <c r="R50" s="230"/>
      <c r="S50" s="230"/>
      <c r="T50" s="230"/>
      <c r="U50" s="215"/>
      <c r="V50" s="215"/>
      <c r="W50" s="215"/>
      <c r="X50" s="215"/>
      <c r="Y50" s="215"/>
      <c r="Z50" s="278"/>
      <c r="AA50" s="278"/>
      <c r="AB50" s="278"/>
      <c r="AC50" s="278"/>
      <c r="AD50" s="278"/>
      <c r="AE50" s="278"/>
    </row>
    <row r="51" spans="1:31" s="71" customFormat="1" ht="20.100000000000001" customHeight="1">
      <c r="A51" s="187" t="s">
        <v>44</v>
      </c>
      <c r="B51" s="188"/>
      <c r="C51" s="188"/>
      <c r="D51" s="189"/>
      <c r="E51" s="279">
        <f>SUM(E44:E50)</f>
        <v>0</v>
      </c>
      <c r="F51" s="279"/>
      <c r="G51" s="279">
        <f>SUM(G44:G50)</f>
        <v>0</v>
      </c>
      <c r="H51" s="279"/>
      <c r="I51" s="279">
        <f>SUM(I44:I50)</f>
        <v>0</v>
      </c>
      <c r="J51" s="279"/>
      <c r="K51" s="279">
        <f>SUM(K44:K50)</f>
        <v>0</v>
      </c>
      <c r="L51" s="279"/>
      <c r="M51" s="279">
        <f>SUM(M44:M50)</f>
        <v>0</v>
      </c>
      <c r="N51" s="279"/>
      <c r="O51" s="279">
        <f>SUM(O44:O50)</f>
        <v>0</v>
      </c>
      <c r="P51" s="279"/>
      <c r="Q51" s="279">
        <f>SUM(Q44:Q50)</f>
        <v>0</v>
      </c>
      <c r="R51" s="279"/>
      <c r="S51" s="279">
        <f>SUM(S44:S50)</f>
        <v>0</v>
      </c>
      <c r="T51" s="279"/>
      <c r="U51" s="304"/>
      <c r="V51" s="304"/>
      <c r="W51" s="304"/>
      <c r="X51" s="304"/>
      <c r="Y51" s="304"/>
      <c r="Z51" s="277"/>
      <c r="AA51" s="277"/>
      <c r="AB51" s="277"/>
      <c r="AC51" s="277"/>
      <c r="AD51" s="277"/>
      <c r="AE51" s="277"/>
    </row>
    <row r="52" spans="1:31" ht="20.100000000000001" customHeight="1">
      <c r="A52" s="17"/>
      <c r="B52" s="1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31" ht="20.100000000000001" customHeight="1">
      <c r="A53" s="17"/>
      <c r="B53" s="1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31" s="5" customFormat="1">
      <c r="C54" s="41"/>
      <c r="D54" s="41"/>
      <c r="E54" s="41"/>
      <c r="F54" s="41"/>
      <c r="G54" s="41"/>
      <c r="H54" s="41"/>
      <c r="I54" s="41"/>
      <c r="J54" s="41"/>
      <c r="K54" s="41"/>
    </row>
    <row r="55" spans="1:31" s="160" customFormat="1" ht="87.6" customHeight="1">
      <c r="A55" s="281" t="s">
        <v>402</v>
      </c>
      <c r="B55" s="281"/>
      <c r="C55" s="281"/>
      <c r="D55" s="281"/>
      <c r="E55" s="281"/>
      <c r="F55" s="281"/>
      <c r="G55" s="280"/>
      <c r="H55" s="280"/>
      <c r="L55" s="282" t="s">
        <v>94</v>
      </c>
      <c r="M55" s="282"/>
      <c r="N55" s="282"/>
      <c r="O55" s="282"/>
      <c r="P55" s="282"/>
      <c r="Q55" s="280" t="s">
        <v>403</v>
      </c>
      <c r="R55" s="280"/>
    </row>
    <row r="56" spans="1:31" s="5" customFormat="1" ht="19.5" customHeight="1">
      <c r="B56" s="4"/>
      <c r="E56" s="46"/>
      <c r="F56" s="46"/>
      <c r="G56" s="46"/>
      <c r="H56" s="46"/>
      <c r="I56" s="46"/>
      <c r="J56" s="46"/>
      <c r="K56" s="46"/>
      <c r="M56" s="4"/>
      <c r="N56" s="26"/>
      <c r="O56" s="4"/>
      <c r="Q56" s="46"/>
      <c r="R56" s="46"/>
      <c r="S56" s="46"/>
      <c r="V56" s="276"/>
      <c r="W56" s="276"/>
      <c r="X56" s="276"/>
      <c r="Y56" s="276"/>
      <c r="Z56" s="276"/>
    </row>
    <row r="57" spans="1:31" ht="20.100000000000001" customHeight="1">
      <c r="B57" s="38"/>
      <c r="C57" s="38"/>
      <c r="D57" s="38"/>
      <c r="E57" s="38"/>
      <c r="F57" s="38"/>
      <c r="G57" s="3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38"/>
      <c r="U57" s="38"/>
    </row>
    <row r="58" spans="1:31" ht="20.100000000000001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</row>
    <row r="59" spans="1:3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</row>
    <row r="60" spans="1:31" s="242" customFormat="1" ht="19.149999999999999" customHeight="1">
      <c r="A60" s="241" t="s">
        <v>392</v>
      </c>
    </row>
    <row r="63" spans="1:31" ht="19.5">
      <c r="B63" s="39"/>
    </row>
    <row r="64" spans="1:31" ht="19.5">
      <c r="B64" s="39"/>
    </row>
    <row r="65" spans="2:2" ht="19.5">
      <c r="B65" s="39"/>
    </row>
    <row r="66" spans="2:2" ht="19.5">
      <c r="B66" s="39"/>
    </row>
    <row r="67" spans="2:2" ht="19.5">
      <c r="B67" s="39"/>
    </row>
    <row r="68" spans="2:2" ht="19.5">
      <c r="B68" s="39"/>
    </row>
    <row r="69" spans="2:2" ht="19.5">
      <c r="B69" s="39"/>
    </row>
  </sheetData>
  <mergeCells count="252">
    <mergeCell ref="A4:A5"/>
    <mergeCell ref="W29:Z29"/>
    <mergeCell ref="B28:F30"/>
    <mergeCell ref="AC10:AE10"/>
    <mergeCell ref="AC11:AE11"/>
    <mergeCell ref="G18:M18"/>
    <mergeCell ref="N15:P17"/>
    <mergeCell ref="R29:U29"/>
    <mergeCell ref="Z10:AB10"/>
    <mergeCell ref="Z11:AB11"/>
    <mergeCell ref="AA29:AA30"/>
    <mergeCell ref="AC9:AE9"/>
    <mergeCell ref="R6:U6"/>
    <mergeCell ref="Z4:AB5"/>
    <mergeCell ref="Z9:AB9"/>
    <mergeCell ref="AC4:AE5"/>
    <mergeCell ref="AC6:AE6"/>
    <mergeCell ref="R8:U8"/>
    <mergeCell ref="AC8:AE8"/>
    <mergeCell ref="Z8:AB8"/>
    <mergeCell ref="Z7:AB7"/>
    <mergeCell ref="AC7:AE7"/>
    <mergeCell ref="Z6:AB6"/>
    <mergeCell ref="V5:Y5"/>
    <mergeCell ref="C45:D45"/>
    <mergeCell ref="E45:F45"/>
    <mergeCell ref="G45:H45"/>
    <mergeCell ref="E46:F46"/>
    <mergeCell ref="G46:H46"/>
    <mergeCell ref="C46:D46"/>
    <mergeCell ref="I46:J46"/>
    <mergeCell ref="O49:P49"/>
    <mergeCell ref="C47:D47"/>
    <mergeCell ref="E47:F47"/>
    <mergeCell ref="G47:H47"/>
    <mergeCell ref="I45:J45"/>
    <mergeCell ref="I47:J47"/>
    <mergeCell ref="M48:N48"/>
    <mergeCell ref="O48:P48"/>
    <mergeCell ref="C48:D48"/>
    <mergeCell ref="C49:D49"/>
    <mergeCell ref="K45:L45"/>
    <mergeCell ref="K46:L46"/>
    <mergeCell ref="M46:N46"/>
    <mergeCell ref="M45:N45"/>
    <mergeCell ref="K47:L47"/>
    <mergeCell ref="M47:N47"/>
    <mergeCell ref="AA28:AE28"/>
    <mergeCell ref="V28:Z28"/>
    <mergeCell ref="Q28:U28"/>
    <mergeCell ref="Z45:AE45"/>
    <mergeCell ref="U40:Y42"/>
    <mergeCell ref="U43:Y43"/>
    <mergeCell ref="U44:Y44"/>
    <mergeCell ref="U45:Y45"/>
    <mergeCell ref="AB29:AE29"/>
    <mergeCell ref="S45:T45"/>
    <mergeCell ref="V29:V30"/>
    <mergeCell ref="Q29:Q30"/>
    <mergeCell ref="Z40:AE42"/>
    <mergeCell ref="Z43:AE43"/>
    <mergeCell ref="Q43:R43"/>
    <mergeCell ref="Q45:R45"/>
    <mergeCell ref="Q44:R44"/>
    <mergeCell ref="Z44:AE44"/>
    <mergeCell ref="Z46:AE46"/>
    <mergeCell ref="E51:F51"/>
    <mergeCell ref="G51:H51"/>
    <mergeCell ref="I50:J50"/>
    <mergeCell ref="M51:N51"/>
    <mergeCell ref="O51:P51"/>
    <mergeCell ref="I51:J51"/>
    <mergeCell ref="K50:L50"/>
    <mergeCell ref="K49:L49"/>
    <mergeCell ref="I49:J49"/>
    <mergeCell ref="Q49:R49"/>
    <mergeCell ref="U51:Y51"/>
    <mergeCell ref="M49:N49"/>
    <mergeCell ref="Q48:R48"/>
    <mergeCell ref="Q46:R46"/>
    <mergeCell ref="Q47:R47"/>
    <mergeCell ref="E48:F48"/>
    <mergeCell ref="G48:H48"/>
    <mergeCell ref="I48:J48"/>
    <mergeCell ref="K48:L48"/>
    <mergeCell ref="O46:P46"/>
    <mergeCell ref="G49:H49"/>
    <mergeCell ref="E49:F49"/>
    <mergeCell ref="O47:P47"/>
    <mergeCell ref="B4:B5"/>
    <mergeCell ref="C4:F5"/>
    <mergeCell ref="N9:Q9"/>
    <mergeCell ref="G8:M8"/>
    <mergeCell ref="G9:M9"/>
    <mergeCell ref="N8:Q8"/>
    <mergeCell ref="C9:F9"/>
    <mergeCell ref="C6:F6"/>
    <mergeCell ref="N4:Y4"/>
    <mergeCell ref="C7:F7"/>
    <mergeCell ref="C8:F8"/>
    <mergeCell ref="G4:M5"/>
    <mergeCell ref="G6:M6"/>
    <mergeCell ref="G7:M7"/>
    <mergeCell ref="R7:U7"/>
    <mergeCell ref="N5:Q5"/>
    <mergeCell ref="R5:U5"/>
    <mergeCell ref="N6:Q6"/>
    <mergeCell ref="N7:Q7"/>
    <mergeCell ref="V6:Y6"/>
    <mergeCell ref="V7:Y7"/>
    <mergeCell ref="V8:Y8"/>
    <mergeCell ref="Z15:AB17"/>
    <mergeCell ref="Z18:AB18"/>
    <mergeCell ref="R11:U11"/>
    <mergeCell ref="V9:Y9"/>
    <mergeCell ref="V10:Y10"/>
    <mergeCell ref="R9:U9"/>
    <mergeCell ref="Q15:Y15"/>
    <mergeCell ref="W16:Y17"/>
    <mergeCell ref="W18:Y18"/>
    <mergeCell ref="V11:Y11"/>
    <mergeCell ref="N10:Q10"/>
    <mergeCell ref="G15:M17"/>
    <mergeCell ref="G10:M10"/>
    <mergeCell ref="A11:M11"/>
    <mergeCell ref="T16:V17"/>
    <mergeCell ref="N11:Q11"/>
    <mergeCell ref="R10:U10"/>
    <mergeCell ref="A15:A17"/>
    <mergeCell ref="B15:B17"/>
    <mergeCell ref="C15:F17"/>
    <mergeCell ref="C10:F10"/>
    <mergeCell ref="A40:A42"/>
    <mergeCell ref="B40:B42"/>
    <mergeCell ref="C40:D42"/>
    <mergeCell ref="L28:P28"/>
    <mergeCell ref="L29:L30"/>
    <mergeCell ref="B31:F31"/>
    <mergeCell ref="H29:K29"/>
    <mergeCell ref="B32:F32"/>
    <mergeCell ref="G20:M20"/>
    <mergeCell ref="G22:M22"/>
    <mergeCell ref="N22:P22"/>
    <mergeCell ref="N23:P23"/>
    <mergeCell ref="N21:P21"/>
    <mergeCell ref="A35:F35"/>
    <mergeCell ref="M29:P29"/>
    <mergeCell ref="G28:K28"/>
    <mergeCell ref="G29:G30"/>
    <mergeCell ref="G21:M21"/>
    <mergeCell ref="A28:A30"/>
    <mergeCell ref="A34:F34"/>
    <mergeCell ref="M41:N42"/>
    <mergeCell ref="B33:F33"/>
    <mergeCell ref="AB1:AE1"/>
    <mergeCell ref="Q50:R50"/>
    <mergeCell ref="S46:T46"/>
    <mergeCell ref="U46:Y46"/>
    <mergeCell ref="S48:T48"/>
    <mergeCell ref="U48:Y48"/>
    <mergeCell ref="S44:T44"/>
    <mergeCell ref="Q42:R42"/>
    <mergeCell ref="Z21:AB21"/>
    <mergeCell ref="Z22:AB22"/>
    <mergeCell ref="Z47:AE47"/>
    <mergeCell ref="S47:T47"/>
    <mergeCell ref="U47:Y47"/>
    <mergeCell ref="K40:T40"/>
    <mergeCell ref="O41:T41"/>
    <mergeCell ref="S49:T49"/>
    <mergeCell ref="U49:Y49"/>
    <mergeCell ref="Z48:AE48"/>
    <mergeCell ref="Z49:AE49"/>
    <mergeCell ref="K43:L43"/>
    <mergeCell ref="K44:L44"/>
    <mergeCell ref="S43:T43"/>
    <mergeCell ref="O43:P43"/>
    <mergeCell ref="O45:P45"/>
    <mergeCell ref="V56:Z56"/>
    <mergeCell ref="Z51:AE51"/>
    <mergeCell ref="A51:D51"/>
    <mergeCell ref="Z50:AE50"/>
    <mergeCell ref="O50:P50"/>
    <mergeCell ref="S50:T50"/>
    <mergeCell ref="U50:Y50"/>
    <mergeCell ref="G50:H50"/>
    <mergeCell ref="Q51:R51"/>
    <mergeCell ref="K51:L51"/>
    <mergeCell ref="C50:D50"/>
    <mergeCell ref="E50:F50"/>
    <mergeCell ref="M50:N50"/>
    <mergeCell ref="Q55:R55"/>
    <mergeCell ref="A55:F55"/>
    <mergeCell ref="S51:T51"/>
    <mergeCell ref="G55:H55"/>
    <mergeCell ref="L55:P55"/>
    <mergeCell ref="E43:F43"/>
    <mergeCell ref="S42:T42"/>
    <mergeCell ref="O42:P42"/>
    <mergeCell ref="M43:N43"/>
    <mergeCell ref="C44:D44"/>
    <mergeCell ref="E44:F44"/>
    <mergeCell ref="C43:D43"/>
    <mergeCell ref="E40:F42"/>
    <mergeCell ref="I40:J42"/>
    <mergeCell ref="K41:L42"/>
    <mergeCell ref="O44:P44"/>
    <mergeCell ref="G43:H43"/>
    <mergeCell ref="G40:H42"/>
    <mergeCell ref="G44:H44"/>
    <mergeCell ref="I44:J44"/>
    <mergeCell ref="I43:J43"/>
    <mergeCell ref="M44:N44"/>
    <mergeCell ref="W20:Y20"/>
    <mergeCell ref="T19:V19"/>
    <mergeCell ref="T18:V18"/>
    <mergeCell ref="Q20:S20"/>
    <mergeCell ref="Q22:S22"/>
    <mergeCell ref="A23:M23"/>
    <mergeCell ref="C22:F22"/>
    <mergeCell ref="C21:F21"/>
    <mergeCell ref="C19:F19"/>
    <mergeCell ref="G19:M19"/>
    <mergeCell ref="C18:F18"/>
    <mergeCell ref="C20:F20"/>
    <mergeCell ref="Q23:S23"/>
    <mergeCell ref="Q21:S21"/>
    <mergeCell ref="Q19:S19"/>
    <mergeCell ref="A60:XFD60"/>
    <mergeCell ref="AC23:AE23"/>
    <mergeCell ref="AC15:AE17"/>
    <mergeCell ref="AC18:AE18"/>
    <mergeCell ref="AC19:AE19"/>
    <mergeCell ref="AC20:AE20"/>
    <mergeCell ref="AC21:AE21"/>
    <mergeCell ref="AC22:AE22"/>
    <mergeCell ref="Z19:AB19"/>
    <mergeCell ref="Z20:AB20"/>
    <mergeCell ref="Z23:AB23"/>
    <mergeCell ref="T20:V20"/>
    <mergeCell ref="W21:Y21"/>
    <mergeCell ref="W22:Y22"/>
    <mergeCell ref="W23:Y23"/>
    <mergeCell ref="T22:V22"/>
    <mergeCell ref="T23:V23"/>
    <mergeCell ref="T21:V21"/>
    <mergeCell ref="Q16:S17"/>
    <mergeCell ref="N19:P19"/>
    <mergeCell ref="N20:P20"/>
    <mergeCell ref="N18:P18"/>
    <mergeCell ref="Q18:S18"/>
    <mergeCell ref="W19:Y19"/>
  </mergeCells>
  <phoneticPr fontId="3" type="noConversion"/>
  <pageMargins left="1.1811023622047245" right="0.39370078740157483" top="0.78740157480314965" bottom="0.39370078740157483" header="0.47244094488188981" footer="0.31496062992125984"/>
  <pageSetup paperSize="9" scale="35" orientation="landscape" r:id="rId1"/>
  <headerFooter alignWithMargins="0">
    <oddHeader xml:space="preserve">&amp;C&amp;"Times New Roman,обычный"&amp;14
 15&amp;R
&amp;"Times New Roman,обычный"&amp;14Продовження додатка 1
Таблиця 6
</oddHeader>
  </headerFooter>
  <ignoredErrors>
    <ignoredError sqref="H34:AE34 N11 R11:Y11 Q23 T23 W23 E51:T51" formulaRange="1"/>
    <ignoredError sqref="AA35:AE35 H35:K35 Z7:AE7 M35:P35 Z11:AE11 R35:U35 W35:Z3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Admin</cp:lastModifiedBy>
  <cp:lastPrinted>2019-06-24T12:23:36Z</cp:lastPrinted>
  <dcterms:created xsi:type="dcterms:W3CDTF">2003-03-13T16:00:22Z</dcterms:created>
  <dcterms:modified xsi:type="dcterms:W3CDTF">2019-10-17T07:02:05Z</dcterms:modified>
</cp:coreProperties>
</file>