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/>
  <bookViews>
    <workbookView xWindow="0" yWindow="0" windowWidth="20520" windowHeight="11640" tabRatio="837" activeTab="1"/>
  </bookViews>
  <sheets>
    <sheet name="Осн. фін. пок." sheetId="14" r:id="rId1"/>
    <sheet name="I. Фін результат" sheetId="20" r:id="rId2"/>
    <sheet name="ІІ. Розр. з бюджетом" sheetId="19" r:id="rId3"/>
    <sheet name="ІІІ. Рух грош. коштів" sheetId="18" r:id="rId4"/>
    <sheet name="IV. Кап. інвестиції" sheetId="3" r:id="rId5"/>
    <sheet name=" V. Коефіцієнти" sheetId="11" r:id="rId6"/>
    <sheet name="6.1. Інша інфо_1" sheetId="10" r:id="rId7"/>
    <sheet name="6.2. Інша інфо_2" sheetId="9" r:id="rId8"/>
    <sheet name="Лист1" sheetId="2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atabase" hidden="1">'[10]Ener '!$A$1:$G$2645</definedName>
    <definedName name="dCPIb">[11]попер_роз!#REF!</definedName>
    <definedName name="dPPIb">[11]попер_роз!#REF!</definedName>
    <definedName name="ds">'[12]7  Інші витрати'!#REF!</definedName>
    <definedName name="Fact_Type_ID">#REF!</definedName>
    <definedName name="G">'[13]МТР Газ України'!$B$1</definedName>
    <definedName name="ij1sssss">'[14]7  Інші витрати'!#REF!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Print_Area" localSheetId="5">' V. Коефіцієнти'!$A$1:$H$26</definedName>
    <definedName name="Print_Area" localSheetId="6">'6.1. Інша інфо_1'!$A$1:$O$75</definedName>
    <definedName name="Print_Area" localSheetId="7">'6.2. Інша інфо_2'!$A$1:$AE$57</definedName>
    <definedName name="Print_Area" localSheetId="4">'IV. Кап. інвестиції'!$A$1:$J$17</definedName>
    <definedName name="Print_Area" localSheetId="2">'ІІ. Розр. з бюджетом'!$A$1:$J$48</definedName>
    <definedName name="Print_Area" localSheetId="3">'ІІІ. Рух грош. коштів'!$A$1:$J$89</definedName>
    <definedName name="Print_Area" localSheetId="0">'Осн. фін. пок.'!$A$1:$J$121</definedName>
    <definedName name="Print_Titles" localSheetId="5">' V. Коефіцієнти'!$5:$5</definedName>
    <definedName name="Print_Titles" localSheetId="1">'I. Фін результат'!$3:$5</definedName>
    <definedName name="Print_Titles" localSheetId="2">'ІІ. Розр. з бюджетом'!$3:$5</definedName>
    <definedName name="Print_Titles" localSheetId="3">'ІІІ. Рух грош. коштів'!$3:$5</definedName>
    <definedName name="Print_Titles" localSheetId="0">'Осн. фін. пок.'!$27:$29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>[15]!ShowFil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'[14]7  Інші витрати'!#REF!</definedName>
    <definedName name="ав">#REF!</definedName>
    <definedName name="аен">'[25]МТР Газ України'!$B$4</definedName>
    <definedName name="в">'[26]МТР Газ України'!$F$1</definedName>
    <definedName name="ватт">'[27]БАЗА  '!#REF!</definedName>
    <definedName name="Д">'[16]МТР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'[13]МТР Газ України'!$B$1</definedName>
    <definedName name="іцу">[24]Inform!$G$2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3">'ІІІ. Рух грош. коштів'!$A$1:$J$89</definedName>
    <definedName name="п">'[14]7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'[16]МТР Газ України'!$B$4</definedName>
    <definedName name="фів">'[25]МТР Газ України'!$B$4</definedName>
    <definedName name="фіваіф">'[30]7  Інші витрати'!#REF!</definedName>
    <definedName name="фф">'[26]МТР Газ України'!$F$1</definedName>
    <definedName name="ц">'[14]7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F121" i="20"/>
  <c r="J80" i="18"/>
  <c r="I80"/>
  <c r="H80"/>
  <c r="G80"/>
  <c r="F81"/>
  <c r="J71"/>
  <c r="I71"/>
  <c r="H71"/>
  <c r="G71"/>
  <c r="F72"/>
  <c r="H11"/>
  <c r="I11"/>
  <c r="J11"/>
  <c r="G11"/>
  <c r="F14"/>
  <c r="F62" i="20"/>
  <c r="F63"/>
  <c r="G59"/>
  <c r="J59" l="1"/>
  <c r="J56" s="1"/>
  <c r="H116" l="1"/>
  <c r="I116"/>
  <c r="J116"/>
  <c r="L20" i="10" l="1"/>
  <c r="L21"/>
  <c r="L22"/>
  <c r="F11" i="3"/>
  <c r="I117" i="20"/>
  <c r="G117"/>
  <c r="J117"/>
  <c r="H118"/>
  <c r="H59"/>
  <c r="H56" s="1"/>
  <c r="I59"/>
  <c r="I56" s="1"/>
  <c r="G56"/>
  <c r="F7" i="3"/>
  <c r="H16" i="20"/>
  <c r="H8" s="1"/>
  <c r="I16"/>
  <c r="I8" s="1"/>
  <c r="J16"/>
  <c r="J8" s="1"/>
  <c r="G16"/>
  <c r="G8" s="1"/>
  <c r="G116"/>
  <c r="G114" s="1"/>
  <c r="F20"/>
  <c r="E16"/>
  <c r="E8" s="1"/>
  <c r="F26" i="10"/>
  <c r="D117" i="14"/>
  <c r="F24" i="10"/>
  <c r="F25"/>
  <c r="D116" i="14"/>
  <c r="D115"/>
  <c r="F71" i="20"/>
  <c r="F72"/>
  <c r="F81"/>
  <c r="F82"/>
  <c r="C16"/>
  <c r="C8" s="1"/>
  <c r="D16"/>
  <c r="D70"/>
  <c r="D64" s="1"/>
  <c r="D37" i="14" s="1"/>
  <c r="F7" i="20"/>
  <c r="F31" i="14" s="1"/>
  <c r="G31" s="1"/>
  <c r="H31" s="1"/>
  <c r="I31" s="1"/>
  <c r="J31" s="1"/>
  <c r="C31"/>
  <c r="E31"/>
  <c r="D48" i="20"/>
  <c r="D35" i="14" s="1"/>
  <c r="D56" i="20"/>
  <c r="D36" i="14"/>
  <c r="E56" i="20"/>
  <c r="B40" i="14"/>
  <c r="C41"/>
  <c r="D41"/>
  <c r="E41"/>
  <c r="C42"/>
  <c r="D42"/>
  <c r="E42"/>
  <c r="C43"/>
  <c r="D43"/>
  <c r="E43"/>
  <c r="C44"/>
  <c r="D44"/>
  <c r="E44"/>
  <c r="D88" i="20"/>
  <c r="D45" i="14" s="1"/>
  <c r="E91" i="20"/>
  <c r="E46" i="14"/>
  <c r="C48"/>
  <c r="D48"/>
  <c r="E48"/>
  <c r="C49"/>
  <c r="D49"/>
  <c r="E49"/>
  <c r="C50"/>
  <c r="D50"/>
  <c r="E50"/>
  <c r="C51"/>
  <c r="D51"/>
  <c r="E51"/>
  <c r="C54"/>
  <c r="D54"/>
  <c r="E54"/>
  <c r="F101" i="20"/>
  <c r="F54" i="14" s="1"/>
  <c r="C57"/>
  <c r="D57"/>
  <c r="E57"/>
  <c r="C58"/>
  <c r="D58"/>
  <c r="E58"/>
  <c r="C59"/>
  <c r="D59"/>
  <c r="E59"/>
  <c r="C60"/>
  <c r="D60"/>
  <c r="E60"/>
  <c r="C61"/>
  <c r="D61"/>
  <c r="E61"/>
  <c r="C62"/>
  <c r="D62"/>
  <c r="E62"/>
  <c r="C63"/>
  <c r="D63"/>
  <c r="E63"/>
  <c r="C66"/>
  <c r="D66"/>
  <c r="E66"/>
  <c r="C67"/>
  <c r="D67"/>
  <c r="E67"/>
  <c r="C70"/>
  <c r="C71"/>
  <c r="C75"/>
  <c r="D75"/>
  <c r="E75"/>
  <c r="E95"/>
  <c r="E83"/>
  <c r="C84"/>
  <c r="D84"/>
  <c r="E84"/>
  <c r="F84"/>
  <c r="C87"/>
  <c r="D87"/>
  <c r="E87"/>
  <c r="F87"/>
  <c r="C95"/>
  <c r="C83"/>
  <c r="D95"/>
  <c r="D83"/>
  <c r="F95"/>
  <c r="F83"/>
  <c r="C100"/>
  <c r="D100"/>
  <c r="E100"/>
  <c r="G100"/>
  <c r="H100"/>
  <c r="I100"/>
  <c r="J100"/>
  <c r="F101"/>
  <c r="F102"/>
  <c r="F103"/>
  <c r="F100"/>
  <c r="C104"/>
  <c r="D104"/>
  <c r="E104"/>
  <c r="F105"/>
  <c r="F104" s="1"/>
  <c r="F106"/>
  <c r="F107"/>
  <c r="G104"/>
  <c r="H104"/>
  <c r="I104"/>
  <c r="J104"/>
  <c r="C110"/>
  <c r="C109" s="1"/>
  <c r="C111"/>
  <c r="C112"/>
  <c r="D110"/>
  <c r="D109" s="1"/>
  <c r="D111"/>
  <c r="D112"/>
  <c r="E110"/>
  <c r="E109" s="1"/>
  <c r="E111"/>
  <c r="E112"/>
  <c r="F110"/>
  <c r="F109" s="1"/>
  <c r="F111"/>
  <c r="F112"/>
  <c r="C113"/>
  <c r="D113"/>
  <c r="E113"/>
  <c r="F9" i="20"/>
  <c r="F10"/>
  <c r="F11"/>
  <c r="H22"/>
  <c r="H48"/>
  <c r="H70"/>
  <c r="H64" s="1"/>
  <c r="F15"/>
  <c r="D8"/>
  <c r="D32" i="14" s="1"/>
  <c r="E48" i="20"/>
  <c r="E35" i="14"/>
  <c r="E22" i="20"/>
  <c r="E34" i="14" s="1"/>
  <c r="E70" i="20"/>
  <c r="E64" s="1"/>
  <c r="E37" i="14" s="1"/>
  <c r="C22" i="20"/>
  <c r="C34" i="14" s="1"/>
  <c r="J22" i="20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G22"/>
  <c r="I22"/>
  <c r="F45"/>
  <c r="F46"/>
  <c r="H91"/>
  <c r="C48"/>
  <c r="C35" i="14" s="1"/>
  <c r="C64" i="20"/>
  <c r="C91"/>
  <c r="D22"/>
  <c r="D34" i="14" s="1"/>
  <c r="G48" i="20"/>
  <c r="I48"/>
  <c r="J48"/>
  <c r="F49"/>
  <c r="F50"/>
  <c r="F51"/>
  <c r="F52"/>
  <c r="F53"/>
  <c r="F54"/>
  <c r="F55"/>
  <c r="C56"/>
  <c r="C36" i="14"/>
  <c r="F57" i="20"/>
  <c r="F58"/>
  <c r="H88"/>
  <c r="F60"/>
  <c r="F61"/>
  <c r="C37" i="14"/>
  <c r="F65" i="20"/>
  <c r="F66"/>
  <c r="F67"/>
  <c r="F68"/>
  <c r="F69"/>
  <c r="G70"/>
  <c r="G64" s="1"/>
  <c r="I70"/>
  <c r="I64" s="1"/>
  <c r="J70"/>
  <c r="J64" s="1"/>
  <c r="F84"/>
  <c r="F41" i="14" s="1"/>
  <c r="F85" i="20"/>
  <c r="F42" i="14"/>
  <c r="F86" i="20"/>
  <c r="F43" i="14" s="1"/>
  <c r="F87" i="20"/>
  <c r="F44" i="14"/>
  <c r="C88" i="20"/>
  <c r="C45" i="14" s="1"/>
  <c r="E88" i="20"/>
  <c r="E45" i="14" s="1"/>
  <c r="G88" i="20"/>
  <c r="I88"/>
  <c r="J88"/>
  <c r="J102" s="1"/>
  <c r="F89"/>
  <c r="F90"/>
  <c r="C46" i="14"/>
  <c r="D91" i="20"/>
  <c r="D46" i="14" s="1"/>
  <c r="G91" i="20"/>
  <c r="I91"/>
  <c r="J91"/>
  <c r="F91" s="1"/>
  <c r="F46" i="14" s="1"/>
  <c r="G46" s="1"/>
  <c r="H46" s="1"/>
  <c r="I46" s="1"/>
  <c r="J46" s="1"/>
  <c r="F92" i="20"/>
  <c r="F93"/>
  <c r="F95"/>
  <c r="F48" i="14"/>
  <c r="F96" i="20"/>
  <c r="F49" i="14" s="1"/>
  <c r="F97" i="20"/>
  <c r="F50" i="14"/>
  <c r="F98" i="20"/>
  <c r="F51" i="14" s="1"/>
  <c r="F104" i="20"/>
  <c r="C107"/>
  <c r="D107"/>
  <c r="E107"/>
  <c r="G119"/>
  <c r="G107" s="1"/>
  <c r="H119"/>
  <c r="H107" s="1"/>
  <c r="I119"/>
  <c r="I107"/>
  <c r="J119"/>
  <c r="J107" s="1"/>
  <c r="C108"/>
  <c r="D108"/>
  <c r="E108"/>
  <c r="G108"/>
  <c r="H108"/>
  <c r="I108"/>
  <c r="J108"/>
  <c r="C109"/>
  <c r="D109"/>
  <c r="E109"/>
  <c r="F109"/>
  <c r="C110"/>
  <c r="D110"/>
  <c r="E110"/>
  <c r="F110"/>
  <c r="C111"/>
  <c r="D111"/>
  <c r="E111"/>
  <c r="F111"/>
  <c r="C114"/>
  <c r="C121"/>
  <c r="D114"/>
  <c r="D121" s="1"/>
  <c r="E114"/>
  <c r="E121" s="1"/>
  <c r="G115"/>
  <c r="I115"/>
  <c r="I114" s="1"/>
  <c r="J115"/>
  <c r="H115"/>
  <c r="H114" s="1"/>
  <c r="G118"/>
  <c r="I118"/>
  <c r="C8" i="19"/>
  <c r="D8"/>
  <c r="E8"/>
  <c r="G8"/>
  <c r="H8"/>
  <c r="I8"/>
  <c r="J8"/>
  <c r="F8" s="1"/>
  <c r="F9"/>
  <c r="F10"/>
  <c r="F11"/>
  <c r="F12"/>
  <c r="F13"/>
  <c r="F14"/>
  <c r="F15"/>
  <c r="F16"/>
  <c r="F17"/>
  <c r="C20"/>
  <c r="C56" i="14"/>
  <c r="D20" i="19"/>
  <c r="D56" i="14"/>
  <c r="E20" i="19"/>
  <c r="E56" i="14"/>
  <c r="G20" i="19"/>
  <c r="H20"/>
  <c r="I20"/>
  <c r="F20" s="1"/>
  <c r="F56" i="14" s="1"/>
  <c r="J20" i="19"/>
  <c r="F21"/>
  <c r="F57" i="14"/>
  <c r="F22" i="19"/>
  <c r="F58" i="14"/>
  <c r="F23" i="19"/>
  <c r="F59" i="14"/>
  <c r="F24" i="19"/>
  <c r="F60" i="14"/>
  <c r="F25" i="19"/>
  <c r="F61" i="14"/>
  <c r="F26" i="19"/>
  <c r="F62" i="14"/>
  <c r="F27" i="19"/>
  <c r="F63" i="14"/>
  <c r="F28" i="19"/>
  <c r="F29"/>
  <c r="C30"/>
  <c r="C64" i="14"/>
  <c r="D30" i="19"/>
  <c r="D64" i="14"/>
  <c r="E30" i="19"/>
  <c r="E64" i="14"/>
  <c r="G30" i="19"/>
  <c r="H30"/>
  <c r="I30"/>
  <c r="J30"/>
  <c r="F31"/>
  <c r="F32"/>
  <c r="F33"/>
  <c r="F34"/>
  <c r="C35"/>
  <c r="C65" i="14"/>
  <c r="D35" i="19"/>
  <c r="D65" i="14"/>
  <c r="E35" i="19"/>
  <c r="E65" i="14"/>
  <c r="G35" i="19"/>
  <c r="F35" s="1"/>
  <c r="F65" i="14" s="1"/>
  <c r="G65" s="1"/>
  <c r="H65" s="1"/>
  <c r="I65" s="1"/>
  <c r="J65" s="1"/>
  <c r="H35" i="19"/>
  <c r="I35"/>
  <c r="J35"/>
  <c r="F36"/>
  <c r="F66" i="14"/>
  <c r="F37" i="19"/>
  <c r="F38"/>
  <c r="F67" i="14"/>
  <c r="G67" s="1"/>
  <c r="H67"/>
  <c r="I67" s="1"/>
  <c r="J67" s="1"/>
  <c r="F39" i="19"/>
  <c r="C40"/>
  <c r="D40"/>
  <c r="E40"/>
  <c r="E43"/>
  <c r="E68" i="14"/>
  <c r="G40" i="19"/>
  <c r="H40"/>
  <c r="I40"/>
  <c r="I43" s="1"/>
  <c r="J40"/>
  <c r="F41"/>
  <c r="F42"/>
  <c r="D43"/>
  <c r="D68" i="14"/>
  <c r="J43" i="19"/>
  <c r="F8" i="18"/>
  <c r="F9"/>
  <c r="F10"/>
  <c r="D7"/>
  <c r="E71" i="14"/>
  <c r="E7" i="18"/>
  <c r="F11"/>
  <c r="F71" i="14" s="1"/>
  <c r="G71" s="1"/>
  <c r="H71" s="1"/>
  <c r="I71" s="1"/>
  <c r="J71" s="1"/>
  <c r="F12" i="18"/>
  <c r="F13"/>
  <c r="F15"/>
  <c r="C16"/>
  <c r="C7" s="1"/>
  <c r="D16"/>
  <c r="E16"/>
  <c r="G16"/>
  <c r="G7" s="1"/>
  <c r="H16"/>
  <c r="I16"/>
  <c r="J16"/>
  <c r="J7" s="1"/>
  <c r="F17"/>
  <c r="F18"/>
  <c r="F19"/>
  <c r="F20"/>
  <c r="F22"/>
  <c r="F23"/>
  <c r="C24"/>
  <c r="D24"/>
  <c r="E24"/>
  <c r="G24"/>
  <c r="H24"/>
  <c r="I24"/>
  <c r="J24"/>
  <c r="F25"/>
  <c r="F26"/>
  <c r="F27"/>
  <c r="F29"/>
  <c r="F30"/>
  <c r="F31"/>
  <c r="F32"/>
  <c r="F33"/>
  <c r="C34"/>
  <c r="C28" s="1"/>
  <c r="D34"/>
  <c r="D28" s="1"/>
  <c r="E34"/>
  <c r="E28" s="1"/>
  <c r="G34"/>
  <c r="G28" s="1"/>
  <c r="H34"/>
  <c r="H28" s="1"/>
  <c r="I34"/>
  <c r="I28" s="1"/>
  <c r="J34"/>
  <c r="J28" s="1"/>
  <c r="F35"/>
  <c r="F36"/>
  <c r="F38"/>
  <c r="F39"/>
  <c r="F40"/>
  <c r="F41"/>
  <c r="D42"/>
  <c r="E42"/>
  <c r="G42"/>
  <c r="H42"/>
  <c r="I42"/>
  <c r="J42"/>
  <c r="F43"/>
  <c r="F44"/>
  <c r="F45"/>
  <c r="F46"/>
  <c r="F47"/>
  <c r="F48"/>
  <c r="F49"/>
  <c r="C52"/>
  <c r="D52"/>
  <c r="E52"/>
  <c r="G52"/>
  <c r="H52"/>
  <c r="I52"/>
  <c r="I63" s="1"/>
  <c r="J52"/>
  <c r="F53"/>
  <c r="F54"/>
  <c r="F55"/>
  <c r="F56"/>
  <c r="C57"/>
  <c r="D57"/>
  <c r="E57"/>
  <c r="G57"/>
  <c r="H57"/>
  <c r="I57"/>
  <c r="J57"/>
  <c r="J63" s="1"/>
  <c r="F58"/>
  <c r="F59"/>
  <c r="F60"/>
  <c r="F61"/>
  <c r="F62"/>
  <c r="F66"/>
  <c r="C67"/>
  <c r="C65" s="1"/>
  <c r="D67"/>
  <c r="D65" s="1"/>
  <c r="E67"/>
  <c r="E65" s="1"/>
  <c r="G67"/>
  <c r="H67"/>
  <c r="H65" s="1"/>
  <c r="I67"/>
  <c r="I65" s="1"/>
  <c r="J67"/>
  <c r="J65" s="1"/>
  <c r="F68"/>
  <c r="F69"/>
  <c r="F70"/>
  <c r="F71"/>
  <c r="F74"/>
  <c r="C75"/>
  <c r="C73" s="1"/>
  <c r="D75"/>
  <c r="D73" s="1"/>
  <c r="E75"/>
  <c r="E73" s="1"/>
  <c r="G75"/>
  <c r="G73" s="1"/>
  <c r="H75"/>
  <c r="H73" s="1"/>
  <c r="I75"/>
  <c r="I73" s="1"/>
  <c r="J75"/>
  <c r="J73" s="1"/>
  <c r="F76"/>
  <c r="F77"/>
  <c r="F78"/>
  <c r="F79"/>
  <c r="F80"/>
  <c r="F84"/>
  <c r="F70" i="14" s="1"/>
  <c r="F85" i="18"/>
  <c r="F75" i="14" s="1"/>
  <c r="C6" i="3"/>
  <c r="C78" i="14"/>
  <c r="D6" i="3"/>
  <c r="E17" i="11"/>
  <c r="E6" i="3"/>
  <c r="E78" i="14"/>
  <c r="G6" i="3"/>
  <c r="H6"/>
  <c r="I6"/>
  <c r="J6"/>
  <c r="F8"/>
  <c r="F9"/>
  <c r="F10"/>
  <c r="F12"/>
  <c r="D14" i="11"/>
  <c r="E14"/>
  <c r="F14"/>
  <c r="G14"/>
  <c r="D15"/>
  <c r="E15"/>
  <c r="F15"/>
  <c r="G15"/>
  <c r="D17"/>
  <c r="F17"/>
  <c r="D19"/>
  <c r="E19"/>
  <c r="F19"/>
  <c r="G19"/>
  <c r="D11" i="10"/>
  <c r="F11"/>
  <c r="H11"/>
  <c r="J11"/>
  <c r="L11"/>
  <c r="L12"/>
  <c r="N12"/>
  <c r="L13"/>
  <c r="N13"/>
  <c r="L14"/>
  <c r="N14"/>
  <c r="D15"/>
  <c r="F15"/>
  <c r="H15"/>
  <c r="J15"/>
  <c r="L15" s="1"/>
  <c r="L16"/>
  <c r="N16"/>
  <c r="L17"/>
  <c r="N17"/>
  <c r="L18"/>
  <c r="N18"/>
  <c r="N21"/>
  <c r="H25"/>
  <c r="E116" i="14"/>
  <c r="D24" i="10"/>
  <c r="C115" i="14"/>
  <c r="H24" i="10"/>
  <c r="E115" i="14"/>
  <c r="J24" i="10"/>
  <c r="J25"/>
  <c r="F116" i="14"/>
  <c r="D26" i="10"/>
  <c r="C117" i="14"/>
  <c r="H26" i="10"/>
  <c r="E117" i="14"/>
  <c r="J26" i="10"/>
  <c r="F117" i="14" s="1"/>
  <c r="D51" i="10"/>
  <c r="G51"/>
  <c r="J51"/>
  <c r="M51"/>
  <c r="K60"/>
  <c r="M66"/>
  <c r="M69"/>
  <c r="M72"/>
  <c r="D75"/>
  <c r="G75"/>
  <c r="J75"/>
  <c r="M75"/>
  <c r="Z7" i="9"/>
  <c r="AC7"/>
  <c r="Z8"/>
  <c r="AC8"/>
  <c r="Z9"/>
  <c r="AC9"/>
  <c r="Z10"/>
  <c r="AC10"/>
  <c r="N11"/>
  <c r="R11"/>
  <c r="V11"/>
  <c r="Z11"/>
  <c r="AC11"/>
  <c r="Z19"/>
  <c r="AC19"/>
  <c r="Z20"/>
  <c r="AC20"/>
  <c r="Z21"/>
  <c r="AC21"/>
  <c r="Z22"/>
  <c r="AC22"/>
  <c r="Q23"/>
  <c r="T23"/>
  <c r="W23"/>
  <c r="Z23"/>
  <c r="G32"/>
  <c r="L32"/>
  <c r="Q32"/>
  <c r="V32"/>
  <c r="AB32"/>
  <c r="AC32"/>
  <c r="AD32"/>
  <c r="AE32"/>
  <c r="G33"/>
  <c r="L33"/>
  <c r="Q33"/>
  <c r="V33"/>
  <c r="AB33"/>
  <c r="AC33"/>
  <c r="AD33"/>
  <c r="AE33"/>
  <c r="G34"/>
  <c r="L34"/>
  <c r="Q34"/>
  <c r="V34"/>
  <c r="V36" s="1"/>
  <c r="V37" s="1"/>
  <c r="AB34"/>
  <c r="AC34"/>
  <c r="AD34"/>
  <c r="AE34"/>
  <c r="G35"/>
  <c r="L35"/>
  <c r="L36"/>
  <c r="Q35"/>
  <c r="V35"/>
  <c r="AB35"/>
  <c r="AC35"/>
  <c r="AD35"/>
  <c r="AD36" s="1"/>
  <c r="AE35"/>
  <c r="AA35"/>
  <c r="G36"/>
  <c r="H36"/>
  <c r="I36"/>
  <c r="J36"/>
  <c r="K36"/>
  <c r="M36"/>
  <c r="N36"/>
  <c r="O36"/>
  <c r="P36"/>
  <c r="R36"/>
  <c r="S36"/>
  <c r="T36"/>
  <c r="U36"/>
  <c r="W36"/>
  <c r="X36"/>
  <c r="Y36"/>
  <c r="Z36"/>
  <c r="M45"/>
  <c r="M46"/>
  <c r="M47"/>
  <c r="M48"/>
  <c r="M49"/>
  <c r="M50"/>
  <c r="M52" s="1"/>
  <c r="M51"/>
  <c r="E52"/>
  <c r="G52"/>
  <c r="I52"/>
  <c r="K52"/>
  <c r="O52"/>
  <c r="Q52"/>
  <c r="S52"/>
  <c r="N22" i="10"/>
  <c r="N20"/>
  <c r="F37" i="18"/>
  <c r="D71" i="14"/>
  <c r="L24" i="10"/>
  <c r="D31" i="14"/>
  <c r="F44" i="20"/>
  <c r="F47"/>
  <c r="F13"/>
  <c r="F14"/>
  <c r="D102"/>
  <c r="H43" i="19"/>
  <c r="F40"/>
  <c r="C43"/>
  <c r="C68" i="14"/>
  <c r="C53"/>
  <c r="AE36" i="9"/>
  <c r="AA32"/>
  <c r="AB36"/>
  <c r="AC23"/>
  <c r="D25" i="10"/>
  <c r="C116" i="14"/>
  <c r="J19" i="10"/>
  <c r="N19" s="1"/>
  <c r="H19"/>
  <c r="H23"/>
  <c r="E114" i="14"/>
  <c r="F19" i="10"/>
  <c r="F23"/>
  <c r="D114" i="14"/>
  <c r="D19" i="10"/>
  <c r="AA33" i="9"/>
  <c r="Q36"/>
  <c r="AC36"/>
  <c r="L25" i="10"/>
  <c r="F115" i="14"/>
  <c r="N24" i="10"/>
  <c r="D78" i="14"/>
  <c r="N25" i="10"/>
  <c r="F100" i="20"/>
  <c r="F53" i="14" s="1"/>
  <c r="AA34" i="9"/>
  <c r="AA36"/>
  <c r="L37"/>
  <c r="G37"/>
  <c r="AA37"/>
  <c r="Q37"/>
  <c r="F6" i="3"/>
  <c r="F78" i="14" s="1"/>
  <c r="N11" i="10"/>
  <c r="D23"/>
  <c r="C114" i="14"/>
  <c r="F116" i="20"/>
  <c r="F19"/>
  <c r="F18"/>
  <c r="J118"/>
  <c r="H117"/>
  <c r="F12"/>
  <c r="D18" i="11" l="1"/>
  <c r="G21" i="18"/>
  <c r="H63"/>
  <c r="C63"/>
  <c r="C73" i="14" s="1"/>
  <c r="J21" i="18"/>
  <c r="J50" s="1"/>
  <c r="E63"/>
  <c r="E73" i="14" s="1"/>
  <c r="G50" i="18"/>
  <c r="G63"/>
  <c r="N15" i="10"/>
  <c r="F117" i="20"/>
  <c r="F113" i="14" s="1"/>
  <c r="N26" i="10"/>
  <c r="J23"/>
  <c r="L26"/>
  <c r="L19"/>
  <c r="G43" i="19"/>
  <c r="F43" s="1"/>
  <c r="F68" i="14" s="1"/>
  <c r="F52" i="18"/>
  <c r="H21"/>
  <c r="F16"/>
  <c r="F67"/>
  <c r="F42"/>
  <c r="F34"/>
  <c r="F24"/>
  <c r="F57"/>
  <c r="G65"/>
  <c r="J82"/>
  <c r="D82"/>
  <c r="D74" i="14" s="1"/>
  <c r="C21" i="18"/>
  <c r="C50" s="1"/>
  <c r="D63"/>
  <c r="D73" i="14" s="1"/>
  <c r="I7" i="18"/>
  <c r="H7"/>
  <c r="I21"/>
  <c r="F28"/>
  <c r="H82"/>
  <c r="F75"/>
  <c r="E82"/>
  <c r="E74" i="14" s="1"/>
  <c r="E21" i="18"/>
  <c r="E50" s="1"/>
  <c r="E72" i="14" s="1"/>
  <c r="I82" i="18"/>
  <c r="D21"/>
  <c r="D50" s="1"/>
  <c r="D72" i="14" s="1"/>
  <c r="F73" i="18"/>
  <c r="C82"/>
  <c r="C74" i="14" s="1"/>
  <c r="C21" i="20"/>
  <c r="C32" i="14"/>
  <c r="C33" s="1"/>
  <c r="D7" i="11" s="1"/>
  <c r="F118" i="20"/>
  <c r="C112"/>
  <c r="C39" i="14" s="1"/>
  <c r="F115" i="20"/>
  <c r="F22"/>
  <c r="F34" i="14" s="1"/>
  <c r="G34" s="1"/>
  <c r="H34" s="1"/>
  <c r="I34" s="1"/>
  <c r="J34" s="1"/>
  <c r="F114" i="20"/>
  <c r="F119"/>
  <c r="G17" i="11" s="1"/>
  <c r="F70" i="20"/>
  <c r="J114"/>
  <c r="F108"/>
  <c r="F48"/>
  <c r="F35" i="14" s="1"/>
  <c r="E102" i="20"/>
  <c r="F107"/>
  <c r="C83"/>
  <c r="C94" s="1"/>
  <c r="C99" s="1"/>
  <c r="C18" i="19" s="1"/>
  <c r="F88" i="20"/>
  <c r="F45" i="14" s="1"/>
  <c r="G45" s="1"/>
  <c r="H45" s="1"/>
  <c r="I45" s="1"/>
  <c r="J45" s="1"/>
  <c r="F59" i="20"/>
  <c r="D8" i="11"/>
  <c r="C40" i="14"/>
  <c r="D13" i="11"/>
  <c r="E21" i="20"/>
  <c r="E83" s="1"/>
  <c r="E103"/>
  <c r="E32" i="14"/>
  <c r="E33" s="1"/>
  <c r="F64" i="20"/>
  <c r="F37" i="14" s="1"/>
  <c r="C103" i="20"/>
  <c r="D21"/>
  <c r="D83" s="1"/>
  <c r="D103"/>
  <c r="C102"/>
  <c r="I102"/>
  <c r="H102"/>
  <c r="E36" i="14"/>
  <c r="D33"/>
  <c r="E7" i="11" s="1"/>
  <c r="C38" i="14"/>
  <c r="C47" s="1"/>
  <c r="C52" s="1"/>
  <c r="E18" i="11"/>
  <c r="F18"/>
  <c r="G18"/>
  <c r="F56" i="20"/>
  <c r="G102"/>
  <c r="F30" i="19"/>
  <c r="F64" i="14" s="1"/>
  <c r="G64" s="1"/>
  <c r="G68" s="1"/>
  <c r="I21" i="20"/>
  <c r="I83" s="1"/>
  <c r="I103"/>
  <c r="I120" s="1"/>
  <c r="I121" s="1"/>
  <c r="F16"/>
  <c r="J103"/>
  <c r="J21"/>
  <c r="J83" s="1"/>
  <c r="H21"/>
  <c r="H83" s="1"/>
  <c r="H103"/>
  <c r="H120" s="1"/>
  <c r="H121" s="1"/>
  <c r="F17"/>
  <c r="H64" i="14" l="1"/>
  <c r="H68" s="1"/>
  <c r="F65" i="18"/>
  <c r="G82"/>
  <c r="G83" s="1"/>
  <c r="G86" s="1"/>
  <c r="F63"/>
  <c r="F73" i="14" s="1"/>
  <c r="J83" i="18"/>
  <c r="J86" s="1"/>
  <c r="F114" i="14"/>
  <c r="L23" i="10"/>
  <c r="N23"/>
  <c r="I50" i="18"/>
  <c r="I83" s="1"/>
  <c r="I86" s="1"/>
  <c r="E76" i="14"/>
  <c r="E83" i="18"/>
  <c r="E86" s="1"/>
  <c r="F7"/>
  <c r="C72" i="14"/>
  <c r="C76" s="1"/>
  <c r="C83" i="18"/>
  <c r="C86" s="1"/>
  <c r="D83"/>
  <c r="D86" s="1"/>
  <c r="D76" i="14"/>
  <c r="H50" i="18"/>
  <c r="H83" s="1"/>
  <c r="H86" s="1"/>
  <c r="F21"/>
  <c r="J120" i="20"/>
  <c r="J121" s="1"/>
  <c r="D38" i="14"/>
  <c r="D47" s="1"/>
  <c r="D52" s="1"/>
  <c r="D80" s="1"/>
  <c r="E94" i="20"/>
  <c r="E99" s="1"/>
  <c r="E18" i="19" s="1"/>
  <c r="E100" i="20" s="1"/>
  <c r="E53" i="14" s="1"/>
  <c r="E106" i="20"/>
  <c r="E112" s="1"/>
  <c r="E39" i="14" s="1"/>
  <c r="D106" i="20"/>
  <c r="D112" s="1"/>
  <c r="D39" i="14" s="1"/>
  <c r="D94" i="20"/>
  <c r="D99" s="1"/>
  <c r="D18" i="19" s="1"/>
  <c r="D100" i="20" s="1"/>
  <c r="D53" i="14" s="1"/>
  <c r="E9" i="11"/>
  <c r="C81" i="14"/>
  <c r="D11" i="11"/>
  <c r="C80" i="14"/>
  <c r="D9" i="11"/>
  <c r="C82" i="14"/>
  <c r="D10" i="11"/>
  <c r="F7"/>
  <c r="E38" i="14"/>
  <c r="E47" s="1"/>
  <c r="E52" s="1"/>
  <c r="F36"/>
  <c r="F102" i="20"/>
  <c r="H106"/>
  <c r="H112" s="1"/>
  <c r="H94"/>
  <c r="H99" s="1"/>
  <c r="H18" i="19" s="1"/>
  <c r="J94" i="20"/>
  <c r="J99" s="1"/>
  <c r="J18" i="19" s="1"/>
  <c r="J106" i="20"/>
  <c r="J112" s="1"/>
  <c r="G103"/>
  <c r="G120" s="1"/>
  <c r="G21"/>
  <c r="G83" s="1"/>
  <c r="G94" s="1"/>
  <c r="F8"/>
  <c r="I106"/>
  <c r="I112" s="1"/>
  <c r="I94"/>
  <c r="I99" s="1"/>
  <c r="I18" i="19" s="1"/>
  <c r="I64" i="14"/>
  <c r="F82" i="18" l="1"/>
  <c r="F74" i="14" s="1"/>
  <c r="F50" i="18"/>
  <c r="E10" i="11"/>
  <c r="D82" i="14"/>
  <c r="E11" i="11"/>
  <c r="D81" i="14"/>
  <c r="E8" i="11"/>
  <c r="E13"/>
  <c r="D40" i="14"/>
  <c r="F13" i="11"/>
  <c r="E40" i="14"/>
  <c r="F8" i="11"/>
  <c r="F11"/>
  <c r="E80" i="14"/>
  <c r="E82"/>
  <c r="E81"/>
  <c r="F9" i="11"/>
  <c r="F10"/>
  <c r="I68" i="14"/>
  <c r="J64"/>
  <c r="J68" s="1"/>
  <c r="F32"/>
  <c r="G32" s="1"/>
  <c r="F21" i="20"/>
  <c r="F83" s="1"/>
  <c r="F94" s="1"/>
  <c r="F99" s="1"/>
  <c r="F18" i="19" s="1"/>
  <c r="F103" i="20"/>
  <c r="G99"/>
  <c r="G18" i="19" s="1"/>
  <c r="G106" i="20"/>
  <c r="F120"/>
  <c r="G121"/>
  <c r="F72" i="14" l="1"/>
  <c r="F76" s="1"/>
  <c r="F83" i="18"/>
  <c r="F86" s="1"/>
  <c r="G112" i="20"/>
  <c r="F106"/>
  <c r="F112" s="1"/>
  <c r="F39" i="14" s="1"/>
  <c r="G39" s="1"/>
  <c r="F33"/>
  <c r="G7" i="11" l="1"/>
  <c r="F38" i="14"/>
  <c r="F47" s="1"/>
  <c r="F52" s="1"/>
  <c r="H32"/>
  <c r="G33"/>
  <c r="G38" s="1"/>
  <c r="G47" s="1"/>
  <c r="G52" s="1"/>
  <c r="G80" s="1"/>
  <c r="G8" i="11"/>
  <c r="G13"/>
  <c r="F40" i="14"/>
  <c r="H39" l="1"/>
  <c r="G40"/>
  <c r="H33"/>
  <c r="H38" s="1"/>
  <c r="H47" s="1"/>
  <c r="H52" s="1"/>
  <c r="H80" s="1"/>
  <c r="I32"/>
  <c r="F82"/>
  <c r="F81"/>
  <c r="G9" i="11"/>
  <c r="G11"/>
  <c r="G10"/>
  <c r="F80" i="14"/>
  <c r="I33" l="1"/>
  <c r="I38" s="1"/>
  <c r="I47" s="1"/>
  <c r="I52" s="1"/>
  <c r="I80" s="1"/>
  <c r="J32"/>
  <c r="J33" s="1"/>
  <c r="J38" s="1"/>
  <c r="J47" s="1"/>
  <c r="J52" s="1"/>
  <c r="J80" s="1"/>
  <c r="I39"/>
  <c r="H40"/>
  <c r="J39" l="1"/>
  <c r="J40" s="1"/>
  <c r="I40"/>
</calcChain>
</file>

<file path=xl/sharedStrings.xml><?xml version="1.0" encoding="utf-8"?>
<sst xmlns="http://schemas.openxmlformats.org/spreadsheetml/2006/main" count="1264" uniqueCount="506">
  <si>
    <t>Додаток 1</t>
  </si>
  <si>
    <t xml:space="preserve">до Порядку складання, затвердження та контролю виконання </t>
  </si>
  <si>
    <t>фінансових планів комунальних підприємств Вараської міської ради</t>
  </si>
  <si>
    <t xml:space="preserve"> ФІНАНСОВИЙ ПЛАН </t>
  </si>
  <si>
    <t>Рік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</si>
  <si>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</si>
  <si>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</si>
  <si>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</si>
  <si>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</si>
  <si>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</si>
  <si>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</si>
  <si>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м.Вараш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</si>
  <si>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</si>
  <si>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</si>
  <si>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</si>
  <si>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</si>
  <si>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</si>
  <si>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</si>
  <si>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</si>
  <si>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 xml:space="preserve">за  КВЕД  </t>
  </si>
  <si>
    <t>Одиниця виміру, тис. грн</t>
  </si>
  <si>
    <t>Стандарти звітності П(с)БОУ</t>
  </si>
  <si>
    <t>Форма власності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</si>
  <si>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</si>
  <si>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</si>
  <si>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</si>
  <si>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 xml:space="preserve">Телефон </t>
  </si>
  <si>
    <t xml:space="preserve">Прізвище та ініціали керівника  </t>
  </si>
  <si>
    <t>Основні фінансові показники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</si>
  <si>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</si>
  <si>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</si>
  <si>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</si>
  <si>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</si>
  <si>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Прогноз на поточний рік</t>
  </si>
  <si>
    <t>Плановий рік</t>
  </si>
  <si>
    <t>Інформація згідно із стратегічним планом розвитку</t>
  </si>
  <si>
    <t>плановий рік +1 рік</t>
  </si>
  <si>
    <t>плановий рік +2 роки</t>
  </si>
  <si>
    <t>плановий рік +3 роки</t>
  </si>
  <si>
    <t>плановий рік
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</si>
  <si>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</si>
  <si>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</si>
  <si>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</si>
  <si>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</si>
  <si>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Адміністративні витрати</t>
  </si>
  <si>
    <t>Витрати на збут</t>
  </si>
  <si>
    <t>Інші операційні доходи</t>
  </si>
  <si>
    <t>Інші операційні витрати</t>
  </si>
  <si>
    <t>Фінансовий результат від операційної діяльності</t>
  </si>
  <si>
    <t>EBITDA</t>
  </si>
  <si>
    <t>Рентабельність EBITDA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</si>
  <si>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</si>
  <si>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</si>
  <si>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</si>
  <si>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</si>
  <si>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доходи</t>
  </si>
  <si>
    <t>Інші витрати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</si>
  <si>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</si>
  <si>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</si>
  <si>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</si>
  <si>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</si>
  <si>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</si>
  <si>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</t>
  </si>
  <si>
    <t xml:space="preserve">Прибуток </t>
  </si>
  <si>
    <t>Збиток</t>
  </si>
  <si>
    <t>IІ. Розрахунки з бюджетом</t>
  </si>
  <si>
    <t>Сплата податків та зборів до Державного бюджету України (податкові платежі), усього, у тому числі: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</si>
  <si>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</si>
  <si>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</si>
  <si>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</si>
  <si>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(    )</t>
  </si>
  <si>
    <t>акцизний податок</t>
  </si>
  <si>
    <t>відрахування частини чистого прибутку державними унітарними підприємствами та їх об'єднаннями</t>
  </si>
  <si>
    <t>рентна плата за транспортування</t>
  </si>
  <si>
    <t>рентна плата за користування надрами</t>
  </si>
  <si>
    <t>Сплата податків та зборів до місцевих бюджетів (податкові платежі)</t>
  </si>
  <si>
    <t>Інші податки, збори та платежі на користь держави,
усього, у тому числі:</t>
  </si>
  <si>
    <t>відрахування частини чистого прибутку господарськими товариствами, у статутному капіталі яких більше 50 відсотків акцій (часток, паїв) належать державі, на виплату дивідендів на державну частку</t>
  </si>
  <si>
    <t xml:space="preserve">єдиний внесок на загальнообов'язкове державне соціальне страхування               </t>
  </si>
  <si>
    <t>Усього виплат на користь держави</t>
  </si>
  <si>
    <t>ІІІ. Рух грошових коштів</t>
  </si>
  <si>
    <t>Залишок коштів на початок періоду</t>
  </si>
  <si>
    <t>x</t>
  </si>
  <si>
    <r>
      <t xml:space="preserve">Цільове фінансування </t>
    </r>
    <r>
      <rPr>
        <b/>
        <sz val="14"/>
        <rFont val="Times New Roman"/>
        <family val="1"/>
        <charset val="204"/>
      </rPr>
      <t>(кошти місцевого бюджету)</t>
    </r>
  </si>
  <si>
    <t>Чистий рух коштів від операційної діяльності</t>
  </si>
  <si>
    <t>Чистий рух коштів від інвестиційної діяльності </t>
  </si>
  <si>
    <t>Чистий рух коштів від фінансової діяльності</t>
  </si>
  <si>
    <t xml:space="preserve">Вплив зміни валютних курсів на залишок коштів </t>
  </si>
  <si>
    <t>Залишок коштів на кінець періоду</t>
  </si>
  <si>
    <t>IV. Капітальні інвестиції</t>
  </si>
  <si>
    <t>Капітальні інвестиції</t>
  </si>
  <si>
    <t>V. Коефіцієнтний аналіз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</si>
  <si>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</si>
  <si>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</si>
  <si>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</si>
  <si>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фінансової стійкості</t>
  </si>
  <si>
    <t>Коефіцієнт зносу основних засобів</t>
  </si>
  <si>
    <t>VI. Звіт про фінансовий стан</t>
  </si>
  <si>
    <t>Необоротні активи, усього, у тому числі: (бал 1095)</t>
  </si>
  <si>
    <t>основні засоби (бал 1010)</t>
  </si>
  <si>
    <t>первісна вартість</t>
  </si>
  <si>
    <t>знос</t>
  </si>
  <si>
    <t>Оборотні активи, усього, у тому числі: (бал 1195)</t>
  </si>
  <si>
    <t>гроші та їх еквіваленти</t>
  </si>
  <si>
    <t>Усього активи  (бал 1300)</t>
  </si>
  <si>
    <t>Довгострокові зобов'язання і забезпечення (бал 1595)</t>
  </si>
  <si>
    <t>Поточні зобов'язання і забезпечення (бал 1695)</t>
  </si>
  <si>
    <t>Усього зобов'язання і забезпечення</t>
  </si>
  <si>
    <t>У тому числі державні гранти і субсидії</t>
  </si>
  <si>
    <t>У тому числі фінансові запозичення</t>
  </si>
  <si>
    <t>Власний капітал (бал 1495)</t>
  </si>
  <si>
    <t xml:space="preserve"> </t>
  </si>
  <si>
    <t>Отримано залучених коштів, усього, у тому числі:</t>
  </si>
  <si>
    <t>7000</t>
  </si>
  <si>
    <t>довгострокові зобов'язання</t>
  </si>
  <si>
    <t>7001</t>
  </si>
  <si>
    <t>короткострокові зобов'язання</t>
  </si>
  <si>
    <t>7002</t>
  </si>
  <si>
    <t>інші фінансові зобов'язання</t>
  </si>
  <si>
    <t>7003</t>
  </si>
  <si>
    <t>Повернено залучених коштів, усього, у тому числі:</t>
  </si>
  <si>
    <t>7010</t>
  </si>
  <si>
    <t>7011</t>
  </si>
  <si>
    <t>7012</t>
  </si>
  <si>
    <t>7013</t>
  </si>
  <si>
    <t>VIII.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</si>
  <si>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</si>
  <si>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8000</t>
  </si>
  <si>
    <t>директор</t>
  </si>
  <si>
    <t>8001</t>
  </si>
  <si>
    <t>адміністративно-управлінський персонал</t>
  </si>
  <si>
    <t>8002</t>
  </si>
  <si>
    <t>працівники</t>
  </si>
  <si>
    <t>8003</t>
  </si>
  <si>
    <t>Витрати на оплату праці</t>
  </si>
  <si>
    <t>8010</t>
  </si>
  <si>
    <t>Середньомісячні витрати на оплату праці одного працівника (грн), усього, у тому числі:</t>
  </si>
  <si>
    <t>8020</t>
  </si>
  <si>
    <t>8021</t>
  </si>
  <si>
    <t>8022</t>
  </si>
  <si>
    <t>8023</t>
  </si>
  <si>
    <r>
      <t xml:space="preserve">Директор </t>
    </r>
    <r>
      <rPr>
        <sz val="14"/>
        <rFont val="Times New Roman"/>
        <family val="1"/>
        <charset val="204"/>
      </rPr>
      <t xml:space="preserve">   </t>
    </r>
  </si>
  <si>
    <t>_____________________________</t>
  </si>
  <si>
    <t>(підпис)</t>
  </si>
  <si>
    <t>Плановий рік 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</si>
  <si>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</si>
  <si>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</si>
  <si>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</si>
  <si>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</si>
  <si>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</si>
  <si>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</si>
  <si>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Доходи і витрати</t>
  </si>
  <si>
    <t>Чистий дохід від реалізації продукції (товарів, робіт, послуг) (703)</t>
  </si>
  <si>
    <t>Собівартість реалізованої продукції (товарів, робіт, послуг) (903)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</si>
  <si>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</si>
  <si>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</si>
  <si>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</si>
  <si>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</si>
  <si>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</si>
  <si>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</si>
  <si>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витрати, в т.ч.</t>
  </si>
  <si>
    <t>Послуги з програмного забезпечення</t>
  </si>
  <si>
    <t>Інші (відрядження, навчання, підписка, інші комунальні послуги, інші)</t>
  </si>
  <si>
    <t>1018/3</t>
  </si>
  <si>
    <t>Валовий прибуток (збиток)</t>
  </si>
  <si>
    <t>Адміністративні витрати, у тому числі: (92)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</si>
  <si>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</si>
  <si>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</si>
  <si>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</si>
  <si>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</si>
  <si>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</si>
  <si>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</si>
  <si>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</si>
  <si>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</si>
  <si>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</si>
  <si>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</si>
  <si>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</si>
  <si>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</si>
  <si>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</si>
  <si>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</si>
  <si>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</si>
  <si>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</si>
  <si>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</si>
  <si>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</si>
  <si>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</si>
  <si>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</si>
  <si>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</si>
  <si>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</si>
  <si>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витрати, в тому числі:</t>
  </si>
  <si>
    <t>1051/1</t>
  </si>
  <si>
    <t>Матеріальні витрати</t>
  </si>
  <si>
    <t>1051/2</t>
  </si>
  <si>
    <t xml:space="preserve"> Інші: (підписка, інші комунальні послуги)</t>
  </si>
  <si>
    <t>1051/3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</si>
  <si>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</si>
  <si>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</si>
  <si>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</si>
  <si>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</si>
  <si>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</si>
  <si>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</si>
  <si>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 (718,719)</t>
  </si>
  <si>
    <t>курсові різниці</t>
  </si>
  <si>
    <t>нетипові операційні доходи (розшифрувати)</t>
  </si>
  <si>
    <t>інші операційні доходи, в тому числі:</t>
  </si>
  <si>
    <t>1073/1</t>
  </si>
  <si>
    <t>1073/2</t>
  </si>
  <si>
    <t>1073/3</t>
  </si>
  <si>
    <t>Інші операційні витрати, усього, у тому числі: (949)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</si>
  <si>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</si>
  <si>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</si>
  <si>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</si>
  <si>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</si>
  <si>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 xml:space="preserve">інші операційні витрати, в тому числі:  </t>
  </si>
  <si>
    <t>1086/1</t>
  </si>
  <si>
    <t>1086/2</t>
  </si>
  <si>
    <t>Безкоштовні матеріали та вакцини</t>
  </si>
  <si>
    <t>1086/6</t>
  </si>
  <si>
    <t>1086/7</t>
  </si>
  <si>
    <t>Дохід від участі в капіталі (розшифрувати)</t>
  </si>
  <si>
    <t>Втрати від участі в капіталі  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</si>
  <si>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</si>
  <si>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</si>
  <si>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 (745)</t>
  </si>
  <si>
    <r>
      <t xml:space="preserve">інші доходи </t>
    </r>
    <r>
      <rPr>
        <sz val="16"/>
        <rFont val="Times New Roman"/>
        <family val="1"/>
        <charset val="204"/>
      </rPr>
      <t>(дохід від амортизації на безкоштовно отримані основні засоби)</t>
    </r>
  </si>
  <si>
    <t>Інші витрати, усього, у тому числі: (977)</t>
  </si>
  <si>
    <r>
      <t>інші витрати</t>
    </r>
    <r>
      <rPr>
        <sz val="16"/>
        <rFont val="Times New Roman"/>
        <family val="1"/>
        <charset val="204"/>
      </rPr>
      <t xml:space="preserve"> (амортизація на безкоштовно отримані основні засоби)</t>
    </r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</si>
  <si>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</si>
  <si>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</si>
  <si>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</si>
  <si>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</si>
  <si>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</si>
  <si>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</si>
  <si>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t>Розрахунок показника EBITDA</t>
  </si>
  <si>
    <t>Фінансовий результат від операційної діяльності, рядок 1100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</si>
  <si>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</si>
  <si>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</si>
  <si>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</si>
  <si>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</si>
  <si>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</si>
  <si>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</si>
  <si>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</si>
  <si>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</si>
  <si>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 xml:space="preserve">витрати на паливо та енергію </t>
  </si>
  <si>
    <t xml:space="preserve">Витрати на оплату праці </t>
  </si>
  <si>
    <t>Амортизація</t>
  </si>
  <si>
    <t>Інші операційні витрати (комунальні послуги, відрядження, зв'язок, охорона праці, навчання, ремонт, програми, відшкодування функціональних досліджень та інші відшкодування)</t>
  </si>
  <si>
    <t>Усього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</si>
  <si>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</si>
  <si>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</si>
  <si>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</si>
  <si>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</si>
  <si>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(часток, паїв)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</si>
  <si>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</si>
  <si>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</si>
  <si>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</si>
  <si>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</si>
  <si>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КВЕД: у 2020 році заупівля 2 біохімічних та 3 гематологічних аналізатори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</si>
  <si>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</si>
  <si>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</si>
  <si>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</si>
  <si>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</si>
  <si>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</si>
  <si>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</si>
  <si>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</si>
  <si>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</si>
  <si>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</si>
  <si>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</si>
  <si>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</si>
  <si>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</si>
  <si>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</si>
  <si>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(військовий збір)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</si>
  <si>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</si>
  <si>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</si>
  <si>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</si>
  <si>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ІІІ. Рух грошових коштів (за прямим методом)  на 2021 рік       </t>
  </si>
  <si>
    <t>Код рядка</t>
  </si>
  <si>
    <t>План поточного року</t>
  </si>
  <si>
    <t>І. Рух коштів у результаті операційної діяльності</t>
  </si>
  <si>
    <t>Надходження грошових коштів від операційної діяльності (Рух по рахунках )</t>
  </si>
  <si>
    <t>Виручка від реалізації продукції (товарів, робіт, послуг)  (кошти НСЗУ)</t>
  </si>
  <si>
    <t>Повернення податків і зборів, у тому числі:</t>
  </si>
  <si>
    <t>податку на додану вартість</t>
  </si>
  <si>
    <t>Цільове фінансування  (кошти місцевого бюджету), в тому числі:</t>
  </si>
  <si>
    <t>3030/1</t>
  </si>
  <si>
    <t>3030/2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</si>
  <si>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</si>
  <si>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</si>
  <si>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</si>
  <si>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</si>
  <si>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</si>
  <si>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r>
      <t xml:space="preserve">Інші надходження </t>
    </r>
    <r>
      <rPr>
        <b/>
        <sz val="14"/>
        <rFont val="Times New Roman"/>
        <family val="1"/>
        <charset val="204"/>
      </rPr>
      <t>(відсотки банку)</t>
    </r>
    <r>
      <rPr>
        <b/>
        <i/>
        <sz val="14"/>
        <rFont val="Times New Roman"/>
        <family val="1"/>
        <charset val="204"/>
      </rPr>
      <t xml:space="preserve"> </t>
    </r>
  </si>
  <si>
    <t>Видатки грошових коштів від операційної діяльності (банк)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</si>
  <si>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</si>
  <si>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</si>
  <si>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</si>
  <si>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</si>
  <si>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</si>
  <si>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</si>
  <si>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>інші обов’язкові платежі, у тому числі:</t>
  </si>
  <si>
    <t>відрахування частини чистого прибутку державними підприємствами</t>
  </si>
  <si>
    <t>3146/1</t>
  </si>
  <si>
    <t xml:space="preserve">відрахування частини чистого прибутку до фонду на виплату дивідендів на державну частку господарськими товариствами </t>
  </si>
  <si>
    <t>3146/2</t>
  </si>
  <si>
    <t>інші платежі, в тому числі:</t>
  </si>
  <si>
    <t>єдиний соціальний внесок</t>
  </si>
  <si>
    <t>3150/1</t>
  </si>
  <si>
    <t>військовий збір</t>
  </si>
  <si>
    <t>3150/2</t>
  </si>
  <si>
    <t>3150/3</t>
  </si>
  <si>
    <t>Повернення коштів до бюджету</t>
  </si>
  <si>
    <t>Інші витрати, в тому числі:</t>
  </si>
  <si>
    <t>3170/1</t>
  </si>
  <si>
    <t>3170/2</t>
  </si>
  <si>
    <t>3170/3</t>
  </si>
  <si>
    <t>Перерахування стороннім організаціям утримань із зарплати</t>
  </si>
  <si>
    <t>3170/4</t>
  </si>
  <si>
    <t>Аудиторські послуги, юридичні послуги, консультаційні та інформаційні послуги</t>
  </si>
  <si>
    <t>3170/5</t>
  </si>
  <si>
    <t>Послуги з програмного забезпечененя</t>
  </si>
  <si>
    <t>3170/6</t>
  </si>
  <si>
    <t>Інші витрати (навчання, підвищення кваліфікації, зв'язок, страхування, охорона, інші комунальні послуги, підписка, комісія банку, РКО та інші)</t>
  </si>
  <si>
    <t>3170/7</t>
  </si>
  <si>
    <t>II. Рух коштів у результаті інвестиційної діяльності</t>
  </si>
  <si>
    <t xml:space="preserve">Надходження грошових коштів від інвестиційної діяльності </t>
  </si>
  <si>
    <t>Виручка від реалізації фінансових інвестицій</t>
  </si>
  <si>
    <t xml:space="preserve">Виручка від реалізації необоротних активів </t>
  </si>
  <si>
    <t xml:space="preserve">Надходження від продажу акцій та облігацій </t>
  </si>
  <si>
    <r>
      <t>Інші надходження (розшифрувати)</t>
    </r>
    <r>
      <rPr>
        <i/>
        <sz val="14"/>
        <rFont val="Times New Roman"/>
        <family val="1"/>
        <charset val="204"/>
      </rPr>
      <t xml:space="preserve"> </t>
    </r>
  </si>
  <si>
    <t xml:space="preserve">Видатки грошових коштів від інвестиційної діяльності </t>
  </si>
  <si>
    <r>
      <t>Придбання (створення) основних засобів (медичне та інше обладнання)</t>
    </r>
    <r>
      <rPr>
        <i/>
        <sz val="14"/>
        <rFont val="Times New Roman"/>
        <family val="1"/>
        <charset val="204"/>
      </rPr>
      <t xml:space="preserve"> </t>
    </r>
  </si>
  <si>
    <r>
      <t>Капітальне будівництво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</si>
  <si>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4"/>
        <rFont val="Times New Roman"/>
        <family val="1"/>
        <charset val="204"/>
      </rPr>
      <t xml:space="preserve"> </t>
    </r>
  </si>
  <si>
    <t xml:space="preserve">Придбання акцій та облігацій  </t>
  </si>
  <si>
    <t>Інші витрати (розшифрувати)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</si>
  <si>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</si>
  <si>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</si>
  <si>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</si>
  <si>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</si>
  <si>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 xml:space="preserve">Видатки грошових коштів від фінансової діяльності </t>
  </si>
  <si>
    <t>Витрачання на викуп власних акцій</t>
  </si>
  <si>
    <t>Повернення коштів за довгостроковими зобов'язаннями, у тому числі:</t>
  </si>
  <si>
    <t xml:space="preserve">Сплата дивідендів </t>
  </si>
  <si>
    <t>Чистий рух коштів від фінансової діяльності </t>
  </si>
  <si>
    <t>Чистий грошовий потік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</si>
  <si>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</si>
  <si>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</si>
  <si>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</si>
  <si>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 (медичне та інше обладнання)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</si>
  <si>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</si>
  <si>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</si>
  <si>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</si>
  <si>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</si>
  <si>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Оптимальне значення</t>
  </si>
  <si>
    <t>Примітки</t>
  </si>
  <si>
    <t>Коефіцієнти рентабельності та прибутковості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</si>
  <si>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</si>
  <si>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Збільшення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</si>
  <si>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</si>
  <si>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</si>
  <si>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Характеризує ефективність використання активів підприємства</t>
  </si>
  <si>
    <t>Рентабельність власного капіталу
(чистий фінансовий результат, рядок 1200 / власний капітал, рядок 6080)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</si>
  <si>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</si>
  <si>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Характеризує ефективність господарської діяльності підприємства</t>
  </si>
  <si>
    <t>Коефіцієнти фінансової стійкості та ліквідності</t>
  </si>
  <si>
    <t>Коефіцієнт відношення боргу до EBITDA
(довгострокові зобов'язання, рядок 6030 + поточні зобов'язання, рядок 6040) / EBITDA, рядок 1310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</si>
  <si>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</si>
  <si>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&gt; 1</t>
  </si>
  <si>
    <t>Характеризує співвідношення власних та позикових коштів і залежність підприємства від зовнішніх фінансових джерел</t>
  </si>
  <si>
    <t>Коефіцієнт поточної ліквідності (покриття)
(оборотні активи, рядок 6010 / поточні зобов'язання, рядок 6040)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</si>
  <si>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</si>
  <si>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Аналіз капітальних інвестицій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</si>
  <si>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</si>
  <si>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</si>
  <si>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</si>
  <si>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Зменшення</t>
  </si>
  <si>
    <t>Характеризує інвестиційну політику підприємства</t>
  </si>
  <si>
    <t>Ковенанти/обмежувальні коефіцієнти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</si>
  <si>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</si>
  <si>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Інформація</t>
  </si>
  <si>
    <t>(найменування підприємства)</t>
  </si>
  <si>
    <t xml:space="preserve">      1. Дані про підприємство, персонал та витрати на оплату праці</t>
  </si>
  <si>
    <t xml:space="preserve">      Загальна інформація про підприємство (резюме)</t>
  </si>
  <si>
    <t>Фінансовий план
поточного року</t>
  </si>
  <si>
    <t>Плановий рік до прогнозу на поточний рік, %</t>
  </si>
  <si>
    <t>Плановий рік до факту минулого року, %</t>
  </si>
  <si>
    <t>Фонд оплати праці, тис. грн, у тому числі:</t>
  </si>
  <si>
    <t>Витрати на оплату праці, тис. грн, у тому числі:</t>
  </si>
  <si>
    <t xml:space="preserve"> 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</si>
  <si>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 xml:space="preserve">      2.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</si>
  <si>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</si>
  <si>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</si>
  <si>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</si>
  <si>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 xml:space="preserve">      3.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</si>
  <si>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</si>
  <si>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</si>
  <si>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за _____ минулий рік</t>
  </si>
  <si>
    <t>Плановий показник поточного_____ року</t>
  </si>
  <si>
    <t>Фактичний показник поточного року за останній звітний період _________________________</t>
  </si>
  <si>
    <t>Плановий ______  рік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</si>
  <si>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</si>
  <si>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</si>
  <si>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</si>
  <si>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</si>
  <si>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</si>
  <si>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 xml:space="preserve">      4. Діючі фінансові зобов'язання підприємства</t>
  </si>
  <si>
    <t>Найменування  банку</t>
  </si>
  <si>
    <t xml:space="preserve">Вид кредитного продукту та цільове призначення </t>
  </si>
  <si>
    <t xml:space="preserve">Сума, валюта за договорами </t>
  </si>
  <si>
    <t>Процентна ставка</t>
  </si>
  <si>
    <t>Дата видачі/погашення (графік)</t>
  </si>
  <si>
    <t>Заборгованість на останню дату</t>
  </si>
  <si>
    <t>Забезпечення</t>
  </si>
  <si>
    <t>х</t>
  </si>
  <si>
    <t xml:space="preserve">      5.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</si>
  <si>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</si>
  <si>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</si>
  <si>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 із залучення коштів</t>
  </si>
  <si>
    <t>План з повернення коштів</t>
  </si>
  <si>
    <t>Заборгованість за кредитами на кінець ______ року</t>
  </si>
  <si>
    <t xml:space="preserve">Довгострокові зобов'язання, усього </t>
  </si>
  <si>
    <t>у тому числі:</t>
  </si>
  <si>
    <t>Короткострокові зобов'язання, усього</t>
  </si>
  <si>
    <r>
      <t>у тому числі:</t>
    </r>
    <r>
      <rPr>
        <i/>
        <sz val="14"/>
        <rFont val="Times New Roman"/>
        <family val="1"/>
        <charset val="204"/>
      </rPr>
      <t xml:space="preserve"> </t>
    </r>
  </si>
  <si>
    <t>Інші фінансові зобов'язання, усього</t>
  </si>
  <si>
    <t>№ з/п</t>
  </si>
  <si>
    <t>Марка</t>
  </si>
  <si>
    <t>Рік придбання</t>
  </si>
  <si>
    <t>Мета використання</t>
  </si>
  <si>
    <t>Витрати, усього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</si>
  <si>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</si>
  <si>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</si>
  <si>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</si>
  <si>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
поточного року</t>
  </si>
  <si>
    <t>плановий рік</t>
  </si>
  <si>
    <t>7. Витрати на оренду службових автомобілів (у складі адміністративних витрат, рядок 1032)</t>
  </si>
  <si>
    <t>Договір</t>
  </si>
  <si>
    <t>Дата початку оренди</t>
  </si>
  <si>
    <t>8. Джерела капітальних інвестицій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</si>
  <si>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</si>
  <si>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</si>
  <si>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</si>
  <si>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</si>
  <si>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</si>
  <si>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</si>
  <si>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</si>
  <si>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</si>
  <si>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</si>
  <si>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</si>
  <si>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</si>
  <si>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Кошти Національної Служби здоров'я України (медичне та інше обладнання)</t>
  </si>
  <si>
    <t>Відсоток</t>
  </si>
  <si>
    <t>9. Капітальне будівництво (рядок 4010 таблиці 4)</t>
  </si>
  <si>
    <t xml:space="preserve">Найменування об’єктів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</si>
  <si>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</si>
  <si>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</si>
  <si>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</si>
  <si>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</si>
  <si>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</si>
  <si>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Документ, яким затверджений титул будови,
із зазначенням органу,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</si>
  <si>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</si>
  <si>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</si>
  <si>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</si>
  <si>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</si>
  <si>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</si>
  <si>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</si>
  <si>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r>
      <t xml:space="preserve">Директор </t>
    </r>
    <r>
      <rPr>
        <sz val="16"/>
        <rFont val="Times New Roman"/>
        <family val="1"/>
        <charset val="204"/>
      </rPr>
      <t xml:space="preserve">   </t>
    </r>
  </si>
  <si>
    <t>{Додаток 1 в редакції Наказу Міністерства економічного розвитку і торгівлі № 1394 від 03.11.2015}</t>
  </si>
  <si>
    <t>Комунальне некомерційне підприємство Вараської міської ради "Вараська багатопрофільна лікарня"</t>
  </si>
  <si>
    <t>86.10</t>
  </si>
  <si>
    <t>1086/3</t>
  </si>
  <si>
    <t>1086/4</t>
  </si>
  <si>
    <t>1086/5</t>
  </si>
  <si>
    <t>1086/8</t>
  </si>
  <si>
    <t>1086/9</t>
  </si>
  <si>
    <t>1086/10</t>
  </si>
  <si>
    <t>1086/12</t>
  </si>
  <si>
    <t>1086/13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</si>
  <si>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</si>
  <si>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</si>
  <si>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</si>
  <si>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Інші (інші комунальні послуги, видатки на соціальне забезпечення)</t>
  </si>
  <si>
    <t>на 2021 рік</t>
  </si>
  <si>
    <t>ФІНАНСОВИЙ ПЛАН ПІДПРИЄМСТВА НА 2021 рік</t>
  </si>
  <si>
    <t xml:space="preserve">I. Формування фінансових результатів             на 2021 рік </t>
  </si>
  <si>
    <t xml:space="preserve">IІ. Розрахунки з бюджетом   на 2021 рік   </t>
  </si>
  <si>
    <t xml:space="preserve">IV. Капітальні інвестиції    на 2021 рік         </t>
  </si>
  <si>
    <t xml:space="preserve">V. Коефіцієнтний аналіз    на 2021 рік          </t>
  </si>
  <si>
    <t xml:space="preserve">до фінансового плану           на 2021 рік           </t>
  </si>
  <si>
    <t xml:space="preserve">6. Витрати, пов'язані з використанням власних службових автомобілів (у складі адміністративних витрат, рядок 1031)       на 2021 рік          </t>
  </si>
  <si>
    <t>1018/1</t>
  </si>
  <si>
    <t>1018/2</t>
  </si>
  <si>
    <t>1018/4</t>
  </si>
  <si>
    <t>Централізовані заходи з лікування онкологічних хворих</t>
  </si>
  <si>
    <t>Централізовані заходи з лікування хворих на цукровий та нецукровий діабет</t>
  </si>
  <si>
    <t>Тетяна ЛАТИШЕНКО</t>
  </si>
  <si>
    <t>(03636) 2-43-63</t>
  </si>
  <si>
    <t>Латишенко Тетяна Іванівна</t>
  </si>
  <si>
    <t>Комунальне підприємство</t>
  </si>
  <si>
    <t>Діяльність лікарняних закладів (основний)</t>
  </si>
  <si>
    <t>вул. Енергетиків  буд.23 м.Вараш, Рівненська область, 34400</t>
  </si>
  <si>
    <t>Комунальна</t>
  </si>
  <si>
    <t>Плата за послуги</t>
  </si>
  <si>
    <t>Надання населенню міста медичної допомоги за місцем проживання та заходи підтримки комунальних підприємств, що надають вторинну медичну допомогу комплексної програми "Здоров'я на 2021 рік"</t>
  </si>
  <si>
    <t>3030/3</t>
  </si>
  <si>
    <t>3340/1</t>
  </si>
  <si>
    <t>3380/1</t>
  </si>
</sst>
</file>

<file path=xl/styles.xml><?xml version="1.0" encoding="utf-8"?>
<styleSheet xmlns="http://schemas.openxmlformats.org/spreadsheetml/2006/main">
  <numFmts count="22">
    <numFmt numFmtId="43" formatCode="_-* #,##0.00_₴_-;\-* #,##0.00_₴_-;_-* &quot;-&quot;??_₴_-;_-@_-"/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\ _г_р_н_._-;\-* #,##0.00\ _г_р_н_._-;_-* &quot;-&quot;??\ _г_р_н_._-;_-@_-"/>
    <numFmt numFmtId="168" formatCode="###\ ##0.000"/>
    <numFmt numFmtId="169" formatCode="_(&quot;$&quot;* #,##0.00_);_(&quot;$&quot;* \(#,##0.00\);_(&quot;$&quot;* &quot;-&quot;??_);_(@_)"/>
    <numFmt numFmtId="170" formatCode="_(* #,##0_);_(* \(#,##0\);_(* &quot;-&quot;_);_(@_)"/>
    <numFmt numFmtId="171" formatCode="_(* #,##0.00_);_(* \(#,##0.00\);_(* &quot;-&quot;??_);_(@_)"/>
    <numFmt numFmtId="172" formatCode="#,##0.0_ ;[Red]\-#,##0.0\ "/>
    <numFmt numFmtId="173" formatCode="0.0;\(0.0\);\ ;\-"/>
    <numFmt numFmtId="174" formatCode="_(* #,##0_);_(* \(#,##0\);_(* &quot;-&quot;??_);_(@_)"/>
    <numFmt numFmtId="175" formatCode="0.0"/>
    <numFmt numFmtId="176" formatCode="#,##0.0"/>
    <numFmt numFmtId="177" formatCode="_(* #,##0.0_);_(* \(#,##0.0\);_(* &quot;-&quot;??_);_(@_)"/>
    <numFmt numFmtId="178" formatCode="_(* #,##0.00_);_(* \(#,##0.00\);_(* &quot;-&quot;??.00_);_(@_)"/>
    <numFmt numFmtId="179" formatCode="_(* #,##0.0_);_(* \(#,##0.0\);_(* &quot;-&quot;??.0_);_(@_)"/>
    <numFmt numFmtId="180" formatCode="0.0_);\(0.0\)"/>
    <numFmt numFmtId="181" formatCode="0.0;[Red]0.0"/>
    <numFmt numFmtId="182" formatCode="0;[Red]0"/>
    <numFmt numFmtId="183" formatCode="0.00_);\(0.00\)"/>
    <numFmt numFmtId="184" formatCode="0_);\(0\)"/>
  </numFmts>
  <fonts count="85"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26"/>
      <name val="Times New Roman"/>
      <family val="1"/>
      <charset val="204"/>
    </font>
    <font>
      <sz val="16"/>
      <name val="Arial Cyr"/>
      <family val="2"/>
      <charset val="204"/>
    </font>
    <font>
      <b/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1"/>
      <color indexed="56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3"/>
      <color indexed="56"/>
      <name val="Calibri"/>
      <family val="2"/>
      <charset val="204"/>
    </font>
    <font>
      <sz val="10"/>
      <name val="Helv"/>
      <family val="2"/>
      <charset val="204"/>
    </font>
    <font>
      <sz val="11"/>
      <color indexed="9"/>
      <name val="Arial"/>
      <family val="2"/>
      <charset val="204"/>
    </font>
    <font>
      <sz val="11"/>
      <color indexed="9"/>
      <name val="Arial Cyr"/>
      <family val="2"/>
      <charset val="204"/>
    </font>
    <font>
      <sz val="11"/>
      <color indexed="8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2"/>
      <name val="Arial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1"/>
      <charset val="204"/>
    </font>
    <font>
      <b/>
      <sz val="11"/>
      <color indexed="8"/>
      <name val="Calibri"/>
      <family val="2"/>
      <charset val="204"/>
    </font>
    <font>
      <b/>
      <i/>
      <sz val="14"/>
      <name val="Arial"/>
      <family val="2"/>
      <charset val="204"/>
    </font>
    <font>
      <b/>
      <sz val="11"/>
      <color indexed="8"/>
      <name val="Arial Cyr"/>
      <family val="2"/>
      <charset val="204"/>
    </font>
    <font>
      <b/>
      <sz val="12"/>
      <color indexed="9"/>
      <name val="Arial"/>
      <family val="2"/>
      <charset val="204"/>
    </font>
    <font>
      <b/>
      <sz val="11"/>
      <color indexed="9"/>
      <name val="Arial Cyr"/>
      <family val="2"/>
      <charset val="204"/>
    </font>
    <font>
      <sz val="10"/>
      <name val="FreeSet"/>
      <family val="2"/>
      <charset val="204"/>
    </font>
    <font>
      <b/>
      <sz val="11"/>
      <name val="Arial"/>
      <family val="2"/>
      <charset val="204"/>
    </font>
    <font>
      <i/>
      <sz val="11"/>
      <color indexed="23"/>
      <name val="Arial Cyr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color indexed="17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i/>
      <sz val="11"/>
      <color indexed="9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sz val="11"/>
      <color indexed="20"/>
      <name val="Arial Cyr"/>
      <family val="2"/>
      <charset val="204"/>
    </font>
    <font>
      <b/>
      <sz val="14"/>
      <name val="Arial"/>
      <family val="2"/>
      <charset val="204"/>
    </font>
    <font>
      <b/>
      <sz val="15"/>
      <color indexed="56"/>
      <name val="Arial Cyr"/>
      <family val="2"/>
      <charset val="204"/>
    </font>
    <font>
      <sz val="10"/>
      <name val="Petersburg"/>
      <family val="2"/>
      <charset val="204"/>
    </font>
    <font>
      <u/>
      <sz val="10"/>
      <color indexed="12"/>
      <name val="Arial"/>
      <family val="2"/>
      <charset val="204"/>
    </font>
    <font>
      <sz val="8"/>
      <name val="Arial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9"/>
      <name val="Arial"/>
      <family val="2"/>
      <charset val="204"/>
    </font>
    <font>
      <b/>
      <sz val="11"/>
      <color indexed="56"/>
      <name val="Arial Cyr"/>
      <family val="2"/>
      <charset val="204"/>
    </font>
    <font>
      <sz val="11"/>
      <color indexed="60"/>
      <name val="Arial Cyr"/>
      <family val="2"/>
      <charset val="204"/>
    </font>
    <font>
      <sz val="12"/>
      <name val="Journal"/>
      <family val="2"/>
      <charset val="204"/>
    </font>
    <font>
      <sz val="11"/>
      <color indexed="62"/>
      <name val="Arial Cyr"/>
      <family val="2"/>
      <charset val="204"/>
    </font>
    <font>
      <sz val="12"/>
      <color indexed="9"/>
      <name val="Bookman Old Style"/>
      <family val="1"/>
      <charset val="204"/>
    </font>
    <font>
      <b/>
      <i/>
      <sz val="12"/>
      <color indexed="9"/>
      <name val="Arial"/>
      <family val="2"/>
      <charset val="204"/>
    </font>
    <font>
      <b/>
      <sz val="11"/>
      <color indexed="52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1"/>
      <color indexed="10"/>
      <name val="Arial Cyr"/>
      <family val="2"/>
      <charset val="204"/>
    </font>
    <font>
      <sz val="10"/>
      <name val="Tahoma"/>
      <family val="2"/>
      <charset val="204"/>
    </font>
    <font>
      <sz val="10"/>
      <name val="Arial Cyr"/>
      <family val="2"/>
      <charset val="204"/>
    </font>
    <font>
      <sz val="14"/>
      <color indexed="1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0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8"/>
      <name val="Arial Cyr"/>
      <family val="2"/>
      <charset val="204"/>
    </font>
    <font>
      <sz val="1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3">
    <xf numFmtId="0" fontId="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37" fillId="2" borderId="0" applyNumberFormat="0" applyBorder="0" applyAlignment="0" applyProtection="0"/>
    <xf numFmtId="0" fontId="23" fillId="2" borderId="0" applyNumberFormat="0" applyBorder="0" applyAlignment="0" applyProtection="0"/>
    <xf numFmtId="0" fontId="37" fillId="3" borderId="0" applyNumberFormat="0" applyBorder="0" applyAlignment="0" applyProtection="0"/>
    <xf numFmtId="0" fontId="23" fillId="3" borderId="0" applyNumberFormat="0" applyBorder="0" applyAlignment="0" applyProtection="0"/>
    <xf numFmtId="0" fontId="37" fillId="4" borderId="0" applyNumberFormat="0" applyBorder="0" applyAlignment="0" applyProtection="0"/>
    <xf numFmtId="0" fontId="23" fillId="4" borderId="0" applyNumberFormat="0" applyBorder="0" applyAlignment="0" applyProtection="0"/>
    <xf numFmtId="0" fontId="37" fillId="5" borderId="0" applyNumberFormat="0" applyBorder="0" applyAlignment="0" applyProtection="0"/>
    <xf numFmtId="0" fontId="23" fillId="5" borderId="0" applyNumberFormat="0" applyBorder="0" applyAlignment="0" applyProtection="0"/>
    <xf numFmtId="0" fontId="37" fillId="6" borderId="0" applyNumberFormat="0" applyBorder="0" applyAlignment="0" applyProtection="0"/>
    <xf numFmtId="0" fontId="23" fillId="6" borderId="0" applyNumberFormat="0" applyBorder="0" applyAlignment="0" applyProtection="0"/>
    <xf numFmtId="0" fontId="37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37" fillId="8" borderId="0" applyNumberFormat="0" applyBorder="0" applyAlignment="0" applyProtection="0"/>
    <xf numFmtId="0" fontId="23" fillId="8" borderId="0" applyNumberFormat="0" applyBorder="0" applyAlignment="0" applyProtection="0"/>
    <xf numFmtId="0" fontId="37" fillId="9" borderId="0" applyNumberFormat="0" applyBorder="0" applyAlignment="0" applyProtection="0"/>
    <xf numFmtId="0" fontId="23" fillId="9" borderId="0" applyNumberFormat="0" applyBorder="0" applyAlignment="0" applyProtection="0"/>
    <xf numFmtId="0" fontId="37" fillId="10" borderId="0" applyNumberFormat="0" applyBorder="0" applyAlignment="0" applyProtection="0"/>
    <xf numFmtId="0" fontId="23" fillId="10" borderId="0" applyNumberFormat="0" applyBorder="0" applyAlignment="0" applyProtection="0"/>
    <xf numFmtId="0" fontId="37" fillId="5" borderId="0" applyNumberFormat="0" applyBorder="0" applyAlignment="0" applyProtection="0"/>
    <xf numFmtId="0" fontId="23" fillId="5" borderId="0" applyNumberFormat="0" applyBorder="0" applyAlignment="0" applyProtection="0"/>
    <xf numFmtId="0" fontId="37" fillId="8" borderId="0" applyNumberFormat="0" applyBorder="0" applyAlignment="0" applyProtection="0"/>
    <xf numFmtId="0" fontId="23" fillId="8" borderId="0" applyNumberFormat="0" applyBorder="0" applyAlignment="0" applyProtection="0"/>
    <xf numFmtId="0" fontId="37" fillId="11" borderId="0" applyNumberFormat="0" applyBorder="0" applyAlignment="0" applyProtection="0"/>
    <xf numFmtId="0" fontId="23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6" fillId="12" borderId="0" applyNumberFormat="0" applyBorder="0" applyAlignment="0" applyProtection="0"/>
    <xf numFmtId="0" fontId="30" fillId="12" borderId="0" applyNumberFormat="0" applyBorder="0" applyAlignment="0" applyProtection="0"/>
    <xf numFmtId="0" fontId="36" fillId="9" borderId="0" applyNumberFormat="0" applyBorder="0" applyAlignment="0" applyProtection="0"/>
    <xf numFmtId="0" fontId="30" fillId="9" borderId="0" applyNumberFormat="0" applyBorder="0" applyAlignment="0" applyProtection="0"/>
    <xf numFmtId="0" fontId="36" fillId="10" borderId="0" applyNumberFormat="0" applyBorder="0" applyAlignment="0" applyProtection="0"/>
    <xf numFmtId="0" fontId="30" fillId="10" borderId="0" applyNumberFormat="0" applyBorder="0" applyAlignment="0" applyProtection="0"/>
    <xf numFmtId="0" fontId="36" fillId="13" borderId="0" applyNumberFormat="0" applyBorder="0" applyAlignment="0" applyProtection="0"/>
    <xf numFmtId="0" fontId="30" fillId="13" borderId="0" applyNumberFormat="0" applyBorder="0" applyAlignment="0" applyProtection="0"/>
    <xf numFmtId="0" fontId="36" fillId="14" borderId="0" applyNumberFormat="0" applyBorder="0" applyAlignment="0" applyProtection="0"/>
    <xf numFmtId="0" fontId="30" fillId="14" borderId="0" applyNumberFormat="0" applyBorder="0" applyAlignment="0" applyProtection="0"/>
    <xf numFmtId="0" fontId="36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8" fillId="3" borderId="0" applyNumberFormat="0" applyBorder="0" applyAlignment="0" applyProtection="0"/>
    <xf numFmtId="0" fontId="27" fillId="20" borderId="1" applyNumberFormat="0" applyAlignment="0" applyProtection="0"/>
    <xf numFmtId="0" fontId="41" fillId="21" borderId="2" applyNumberFormat="0" applyAlignment="0" applyProtection="0"/>
    <xf numFmtId="49" fontId="39" fillId="0" borderId="3">
      <alignment horizontal="center" vertical="center"/>
      <protection locked="0"/>
    </xf>
    <xf numFmtId="49" fontId="39" fillId="0" borderId="3">
      <alignment horizontal="center" vertical="center"/>
      <protection locked="0"/>
    </xf>
    <xf numFmtId="49" fontId="39" fillId="0" borderId="3">
      <alignment horizontal="center" vertical="center"/>
      <protection locked="0"/>
    </xf>
    <xf numFmtId="49" fontId="39" fillId="0" borderId="3">
      <alignment horizontal="center" vertical="center"/>
      <protection locked="0"/>
    </xf>
    <xf numFmtId="49" fontId="39" fillId="0" borderId="3">
      <alignment horizontal="center" vertical="center"/>
      <protection locked="0"/>
    </xf>
    <xf numFmtId="49" fontId="39" fillId="0" borderId="3">
      <alignment horizontal="center" vertical="center"/>
      <protection locked="0"/>
    </xf>
    <xf numFmtId="49" fontId="39" fillId="0" borderId="3">
      <alignment horizontal="center" vertical="center"/>
      <protection locked="0"/>
    </xf>
    <xf numFmtId="49" fontId="39" fillId="0" borderId="3">
      <alignment horizontal="center" vertical="center"/>
      <protection locked="0"/>
    </xf>
    <xf numFmtId="49" fontId="39" fillId="0" borderId="3">
      <alignment horizontal="center" vertical="center"/>
      <protection locked="0"/>
    </xf>
    <xf numFmtId="49" fontId="39" fillId="0" borderId="3">
      <alignment horizontal="center" vertical="center"/>
      <protection locked="0"/>
    </xf>
    <xf numFmtId="49" fontId="39" fillId="0" borderId="3">
      <alignment horizontal="center" vertical="center"/>
      <protection locked="0"/>
    </xf>
    <xf numFmtId="49" fontId="39" fillId="0" borderId="3">
      <alignment horizontal="center" vertical="center"/>
      <protection locked="0"/>
    </xf>
    <xf numFmtId="49" fontId="39" fillId="0" borderId="3">
      <alignment horizontal="center" vertical="center"/>
      <protection locked="0"/>
    </xf>
    <xf numFmtId="167" fontId="24" fillId="0" borderId="0" applyFont="0" applyFill="0" applyBorder="0" applyAlignment="0" applyProtection="0"/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49" fontId="24" fillId="0" borderId="3">
      <alignment horizontal="left" vertical="center"/>
      <protection locked="0"/>
    </xf>
    <xf numFmtId="0" fontId="26" fillId="0" borderId="0" applyNumberFormat="0" applyFill="0" applyBorder="0" applyAlignment="0" applyProtection="0"/>
    <xf numFmtId="168" fontId="49" fillId="0" borderId="0" applyAlignment="0">
      <alignment wrapText="1"/>
    </xf>
    <xf numFmtId="0" fontId="29" fillId="4" borderId="0" applyNumberFormat="0" applyBorder="0" applyAlignment="0" applyProtection="0"/>
    <xf numFmtId="0" fontId="28" fillId="0" borderId="4" applyNumberFormat="0" applyFill="0" applyAlignment="0" applyProtection="0"/>
    <xf numFmtId="0" fontId="33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22" fillId="7" borderId="1" applyNumberFormat="0" applyAlignment="0" applyProtection="0"/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59" fillId="22" borderId="7">
      <alignment horizontal="left" vertical="center"/>
      <protection locked="0"/>
    </xf>
    <xf numFmtId="49" fontId="59" fillId="22" borderId="7">
      <alignment horizontal="left" vertical="center"/>
    </xf>
    <xf numFmtId="4" fontId="59" fillId="22" borderId="7">
      <alignment horizontal="right" vertical="center"/>
      <protection locked="0"/>
    </xf>
    <xf numFmtId="4" fontId="59" fillId="22" borderId="7">
      <alignment horizontal="right" vertical="center"/>
    </xf>
    <xf numFmtId="4" fontId="47" fillId="22" borderId="7">
      <alignment horizontal="right" vertical="center"/>
      <protection locked="0"/>
    </xf>
    <xf numFmtId="49" fontId="45" fillId="22" borderId="3">
      <alignment horizontal="left" vertical="center"/>
      <protection locked="0"/>
    </xf>
    <xf numFmtId="49" fontId="45" fillId="22" borderId="3">
      <alignment horizontal="left" vertical="center"/>
    </xf>
    <xf numFmtId="49" fontId="57" fillId="22" borderId="3">
      <alignment horizontal="left" vertical="center"/>
      <protection locked="0"/>
    </xf>
    <xf numFmtId="49" fontId="57" fillId="22" borderId="3">
      <alignment horizontal="left" vertical="center"/>
    </xf>
    <xf numFmtId="4" fontId="45" fillId="22" borderId="3">
      <alignment horizontal="right" vertical="center"/>
      <protection locked="0"/>
    </xf>
    <xf numFmtId="4" fontId="45" fillId="22" borderId="3">
      <alignment horizontal="right" vertical="center"/>
    </xf>
    <xf numFmtId="4" fontId="71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39" fillId="22" borderId="3">
      <alignment horizontal="left" vertical="center"/>
    </xf>
    <xf numFmtId="49" fontId="47" fillId="22" borderId="3">
      <alignment horizontal="left" vertical="center"/>
      <protection locked="0"/>
    </xf>
    <xf numFmtId="49" fontId="47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39" fillId="22" borderId="3">
      <alignment horizontal="right" vertical="center"/>
    </xf>
    <xf numFmtId="4" fontId="47" fillId="22" borderId="3">
      <alignment horizontal="right" vertical="center"/>
      <protection locked="0"/>
    </xf>
    <xf numFmtId="49" fontId="50" fillId="22" borderId="3">
      <alignment horizontal="left" vertical="center"/>
      <protection locked="0"/>
    </xf>
    <xf numFmtId="49" fontId="50" fillId="22" borderId="3">
      <alignment horizontal="left" vertical="center"/>
    </xf>
    <xf numFmtId="49" fontId="65" fillId="22" borderId="3">
      <alignment horizontal="left" vertical="center"/>
      <protection locked="0"/>
    </xf>
    <xf numFmtId="49" fontId="65" fillId="22" borderId="3">
      <alignment horizontal="left" vertical="center"/>
    </xf>
    <xf numFmtId="4" fontId="50" fillId="22" borderId="3">
      <alignment horizontal="right" vertical="center"/>
      <protection locked="0"/>
    </xf>
    <xf numFmtId="4" fontId="50" fillId="22" borderId="3">
      <alignment horizontal="right" vertical="center"/>
    </xf>
    <xf numFmtId="4" fontId="70" fillId="22" borderId="3">
      <alignment horizontal="right" vertical="center"/>
      <protection locked="0"/>
    </xf>
    <xf numFmtId="49" fontId="52" fillId="0" borderId="3">
      <alignment horizontal="left" vertical="center"/>
      <protection locked="0"/>
    </xf>
    <xf numFmtId="49" fontId="52" fillId="0" borderId="3">
      <alignment horizontal="left" vertical="center"/>
    </xf>
    <xf numFmtId="49" fontId="35" fillId="0" borderId="3">
      <alignment horizontal="left" vertical="center"/>
      <protection locked="0"/>
    </xf>
    <xf numFmtId="49" fontId="35" fillId="0" borderId="3">
      <alignment horizontal="left" vertical="center"/>
    </xf>
    <xf numFmtId="4" fontId="52" fillId="0" borderId="3">
      <alignment horizontal="right" vertical="center"/>
      <protection locked="0"/>
    </xf>
    <xf numFmtId="4" fontId="52" fillId="0" borderId="3">
      <alignment horizontal="right" vertical="center"/>
    </xf>
    <xf numFmtId="4" fontId="35" fillId="0" borderId="3">
      <alignment horizontal="right" vertical="center"/>
      <protection locked="0"/>
    </xf>
    <xf numFmtId="49" fontId="53" fillId="0" borderId="3">
      <alignment horizontal="left" vertical="center"/>
      <protection locked="0"/>
    </xf>
    <xf numFmtId="49" fontId="53" fillId="0" borderId="3">
      <alignment horizontal="left" vertical="center"/>
    </xf>
    <xf numFmtId="49" fontId="56" fillId="0" borderId="3">
      <alignment horizontal="left" vertical="center"/>
      <protection locked="0"/>
    </xf>
    <xf numFmtId="49" fontId="56" fillId="0" borderId="3">
      <alignment horizontal="left" vertical="center"/>
    </xf>
    <xf numFmtId="4" fontId="53" fillId="0" borderId="3">
      <alignment horizontal="right" vertical="center"/>
      <protection locked="0"/>
    </xf>
    <xf numFmtId="4" fontId="53" fillId="0" borderId="3">
      <alignment horizontal="right" vertical="center"/>
    </xf>
    <xf numFmtId="49" fontId="52" fillId="0" borderId="3">
      <alignment horizontal="left" vertical="center"/>
      <protection locked="0"/>
    </xf>
    <xf numFmtId="49" fontId="35" fillId="0" borderId="3">
      <alignment horizontal="left" vertical="center"/>
      <protection locked="0"/>
    </xf>
    <xf numFmtId="4" fontId="52" fillId="0" borderId="3">
      <alignment horizontal="right" vertical="center"/>
      <protection locked="0"/>
    </xf>
    <xf numFmtId="0" fontId="32" fillId="0" borderId="8" applyNumberFormat="0" applyFill="0" applyAlignment="0" applyProtection="0"/>
    <xf numFmtId="0" fontId="40" fillId="23" borderId="0" applyNumberFormat="0" applyBorder="0" applyAlignment="0" applyProtection="0"/>
    <xf numFmtId="0" fontId="24" fillId="0" borderId="0"/>
    <xf numFmtId="0" fontId="24" fillId="0" borderId="0"/>
    <xf numFmtId="0" fontId="24" fillId="0" borderId="0" applyNumberFormat="0" applyFill="0" applyAlignment="0">
      <alignment horizontal="center"/>
      <protection locked="0"/>
    </xf>
    <xf numFmtId="0" fontId="77" fillId="24" borderId="9" applyNumberFormat="0" applyFont="0" applyAlignment="0" applyProtection="0"/>
    <xf numFmtId="4" fontId="21" fillId="7" borderId="3">
      <alignment horizontal="right" vertical="center"/>
      <protection locked="0"/>
    </xf>
    <xf numFmtId="4" fontId="21" fillId="25" borderId="3">
      <alignment horizontal="right" vertical="center"/>
      <protection locked="0"/>
    </xf>
    <xf numFmtId="4" fontId="21" fillId="20" borderId="3">
      <alignment horizontal="right" vertical="center"/>
      <protection locked="0"/>
    </xf>
    <xf numFmtId="0" fontId="42" fillId="20" borderId="10" applyNumberFormat="0" applyAlignment="0" applyProtection="0"/>
    <xf numFmtId="49" fontId="39" fillId="0" borderId="3">
      <alignment horizontal="left" vertical="center" wrapText="1"/>
      <protection locked="0"/>
    </xf>
    <xf numFmtId="49" fontId="39" fillId="0" borderId="3">
      <alignment horizontal="left" vertical="center" wrapText="1"/>
      <protection locked="0"/>
    </xf>
    <xf numFmtId="0" fontId="43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6" fillId="16" borderId="0" applyNumberFormat="0" applyBorder="0" applyAlignment="0" applyProtection="0"/>
    <xf numFmtId="0" fontId="30" fillId="16" borderId="0" applyNumberFormat="0" applyBorder="0" applyAlignment="0" applyProtection="0"/>
    <xf numFmtId="0" fontId="36" fillId="17" borderId="0" applyNumberFormat="0" applyBorder="0" applyAlignment="0" applyProtection="0"/>
    <xf numFmtId="0" fontId="30" fillId="17" borderId="0" applyNumberFormat="0" applyBorder="0" applyAlignment="0" applyProtection="0"/>
    <xf numFmtId="0" fontId="36" fillId="18" borderId="0" applyNumberFormat="0" applyBorder="0" applyAlignment="0" applyProtection="0"/>
    <xf numFmtId="0" fontId="30" fillId="18" borderId="0" applyNumberFormat="0" applyBorder="0" applyAlignment="0" applyProtection="0"/>
    <xf numFmtId="0" fontId="36" fillId="13" borderId="0" applyNumberFormat="0" applyBorder="0" applyAlignment="0" applyProtection="0"/>
    <xf numFmtId="0" fontId="30" fillId="13" borderId="0" applyNumberFormat="0" applyBorder="0" applyAlignment="0" applyProtection="0"/>
    <xf numFmtId="0" fontId="36" fillId="14" borderId="0" applyNumberFormat="0" applyBorder="0" applyAlignment="0" applyProtection="0"/>
    <xf numFmtId="0" fontId="30" fillId="14" borderId="0" applyNumberFormat="0" applyBorder="0" applyAlignment="0" applyProtection="0"/>
    <xf numFmtId="0" fontId="36" fillId="19" borderId="0" applyNumberFormat="0" applyBorder="0" applyAlignment="0" applyProtection="0"/>
    <xf numFmtId="0" fontId="30" fillId="19" borderId="0" applyNumberFormat="0" applyBorder="0" applyAlignment="0" applyProtection="0"/>
    <xf numFmtId="0" fontId="69" fillId="7" borderId="1" applyNumberFormat="0" applyAlignment="0" applyProtection="0"/>
    <xf numFmtId="0" fontId="22" fillId="7" borderId="1" applyNumberFormat="0" applyAlignment="0" applyProtection="0"/>
    <xf numFmtId="0" fontId="64" fillId="20" borderId="10" applyNumberFormat="0" applyAlignment="0" applyProtection="0"/>
    <xf numFmtId="0" fontId="42" fillId="20" borderId="10" applyNumberFormat="0" applyAlignment="0" applyProtection="0"/>
    <xf numFmtId="0" fontId="72" fillId="20" borderId="1" applyNumberFormat="0" applyAlignment="0" applyProtection="0"/>
    <xf numFmtId="0" fontId="27" fillId="20" borderId="1" applyNumberFormat="0" applyAlignment="0" applyProtection="0"/>
    <xf numFmtId="169" fontId="24" fillId="0" borderId="0" applyFont="0" applyFill="0" applyBorder="0" applyAlignment="0" applyProtection="0"/>
    <xf numFmtId="0" fontId="60" fillId="0" borderId="4" applyNumberFormat="0" applyFill="0" applyAlignment="0" applyProtection="0"/>
    <xf numFmtId="0" fontId="28" fillId="0" borderId="4" applyNumberFormat="0" applyFill="0" applyAlignment="0" applyProtection="0"/>
    <xf numFmtId="0" fontId="55" fillId="0" borderId="5" applyNumberFormat="0" applyFill="0" applyAlignment="0" applyProtection="0"/>
    <xf numFmtId="0" fontId="33" fillId="0" borderId="5" applyNumberFormat="0" applyFill="0" applyAlignment="0" applyProtection="0"/>
    <xf numFmtId="0" fontId="66" fillId="0" borderId="6" applyNumberFormat="0" applyFill="0" applyAlignment="0" applyProtection="0"/>
    <xf numFmtId="0" fontId="25" fillId="0" borderId="6" applyNumberFormat="0" applyFill="0" applyAlignment="0" applyProtection="0"/>
    <xf numFmtId="0" fontId="6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6" fillId="0" borderId="11" applyNumberFormat="0" applyFill="0" applyAlignment="0" applyProtection="0"/>
    <xf numFmtId="0" fontId="44" fillId="0" borderId="11" applyNumberFormat="0" applyFill="0" applyAlignment="0" applyProtection="0"/>
    <xf numFmtId="0" fontId="48" fillId="21" borderId="2" applyNumberFormat="0" applyAlignment="0" applyProtection="0"/>
    <xf numFmtId="0" fontId="41" fillId="21" borderId="2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7" fillId="23" borderId="0" applyNumberFormat="0" applyBorder="0" applyAlignment="0" applyProtection="0"/>
    <xf numFmtId="0" fontId="40" fillId="23" borderId="0" applyNumberFormat="0" applyBorder="0" applyAlignment="0" applyProtection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4" fillId="0" borderId="0"/>
    <xf numFmtId="0" fontId="6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3" fillId="0" borderId="0"/>
    <xf numFmtId="0" fontId="2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77" fillId="0" borderId="0"/>
    <xf numFmtId="0" fontId="24" fillId="0" borderId="0"/>
    <xf numFmtId="0" fontId="24" fillId="0" borderId="0" applyNumberFormat="0" applyFont="0" applyFill="0" applyBorder="0" applyAlignment="0" applyProtection="0">
      <alignment vertical="top"/>
    </xf>
    <xf numFmtId="0" fontId="24" fillId="0" borderId="0" applyNumberFormat="0" applyFont="0" applyFill="0" applyBorder="0" applyAlignment="0" applyProtection="0">
      <alignment vertical="top"/>
    </xf>
    <xf numFmtId="0" fontId="77" fillId="0" borderId="0"/>
    <xf numFmtId="0" fontId="24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4" fillId="0" borderId="0"/>
    <xf numFmtId="0" fontId="58" fillId="3" borderId="0" applyNumberFormat="0" applyBorder="0" applyAlignment="0" applyProtection="0"/>
    <xf numFmtId="0" fontId="38" fillId="3" borderId="0" applyNumberFormat="0" applyBorder="0" applyAlignment="0" applyProtection="0"/>
    <xf numFmtId="0" fontId="5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73" fillId="24" borderId="9" applyNumberFormat="0" applyFont="0" applyAlignment="0" applyProtection="0"/>
    <xf numFmtId="0" fontId="24" fillId="24" borderId="9" applyNumberFormat="0" applyFont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74" fillId="0" borderId="8" applyNumberFormat="0" applyFill="0" applyAlignment="0" applyProtection="0"/>
    <xf numFmtId="0" fontId="32" fillId="0" borderId="8" applyNumberFormat="0" applyFill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70" fontId="68" fillId="0" borderId="0" applyFont="0" applyFill="0" applyBorder="0" applyAlignment="0" applyProtection="0"/>
    <xf numFmtId="171" fontId="6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54" fillId="4" borderId="0" applyNumberFormat="0" applyBorder="0" applyAlignment="0" applyProtection="0"/>
    <xf numFmtId="0" fontId="29" fillId="4" borderId="0" applyNumberFormat="0" applyBorder="0" applyAlignment="0" applyProtection="0"/>
    <xf numFmtId="173" fontId="76" fillId="0" borderId="12" applyFill="0" applyBorder="0">
      <alignment horizontal="center" vertical="center" wrapText="1"/>
      <protection locked="0"/>
    </xf>
    <xf numFmtId="168" fontId="61" fillId="0" borderId="0">
      <alignment wrapText="1"/>
    </xf>
    <xf numFmtId="168" fontId="49" fillId="0" borderId="0">
      <alignment wrapText="1"/>
    </xf>
  </cellStyleXfs>
  <cellXfs count="424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center" vertical="center" wrapText="1" shrinkToFit="1"/>
    </xf>
    <xf numFmtId="175" fontId="1" fillId="0" borderId="0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left" vertical="center" wrapText="1" shrinkToFit="1"/>
    </xf>
    <xf numFmtId="0" fontId="3" fillId="0" borderId="13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4" fontId="5" fillId="23" borderId="3" xfId="0" applyNumberFormat="1" applyFont="1" applyFill="1" applyBorder="1" applyAlignment="1">
      <alignment horizontal="center" vertical="center" wrapText="1"/>
    </xf>
    <xf numFmtId="174" fontId="5" fillId="0" borderId="3" xfId="0" applyNumberFormat="1" applyFont="1" applyFill="1" applyBorder="1" applyAlignment="1">
      <alignment horizontal="center" vertical="center" wrapText="1"/>
    </xf>
    <xf numFmtId="174" fontId="6" fillId="23" borderId="3" xfId="0" applyNumberFormat="1" applyFont="1" applyFill="1" applyBorder="1" applyAlignment="1">
      <alignment horizontal="center" vertical="center" wrapText="1"/>
    </xf>
    <xf numFmtId="175" fontId="3" fillId="23" borderId="3" xfId="0" applyNumberFormat="1" applyFont="1" applyFill="1" applyBorder="1" applyAlignment="1">
      <alignment horizontal="center" vertical="center" wrapText="1"/>
    </xf>
    <xf numFmtId="175" fontId="3" fillId="0" borderId="3" xfId="0" applyNumberFormat="1" applyFont="1" applyFill="1" applyBorder="1" applyAlignment="1">
      <alignment horizontal="center" vertical="center" wrapText="1"/>
    </xf>
    <xf numFmtId="175" fontId="3" fillId="0" borderId="0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left" vertical="center" wrapText="1"/>
    </xf>
    <xf numFmtId="174" fontId="3" fillId="0" borderId="3" xfId="0" applyNumberFormat="1" applyFont="1" applyFill="1" applyBorder="1" applyAlignment="1">
      <alignment horizontal="center" vertical="center" wrapText="1"/>
    </xf>
    <xf numFmtId="174" fontId="1" fillId="23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175" fontId="1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wrapText="1" shrinkToFit="1"/>
    </xf>
    <xf numFmtId="0" fontId="3" fillId="0" borderId="0" xfId="0" applyFont="1" applyFill="1" applyBorder="1" applyAlignment="1">
      <alignment vertical="center" wrapText="1" shrinkToFit="1"/>
    </xf>
    <xf numFmtId="0" fontId="9" fillId="0" borderId="0" xfId="0" applyFont="1" applyFill="1" applyAlignment="1">
      <alignment vertical="center"/>
    </xf>
    <xf numFmtId="175" fontId="1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5" fontId="5" fillId="23" borderId="3" xfId="0" applyNumberFormat="1" applyFont="1" applyFill="1" applyBorder="1" applyAlignment="1">
      <alignment horizontal="center" vertical="center" wrapText="1"/>
    </xf>
    <xf numFmtId="175" fontId="5" fillId="0" borderId="3" xfId="0" applyNumberFormat="1" applyFont="1" applyFill="1" applyBorder="1" applyAlignment="1">
      <alignment horizontal="center" vertical="center" wrapText="1"/>
    </xf>
    <xf numFmtId="175" fontId="6" fillId="23" borderId="3" xfId="0" applyNumberFormat="1" applyFont="1" applyFill="1" applyBorder="1" applyAlignment="1">
      <alignment horizontal="center" vertical="center" wrapText="1"/>
    </xf>
    <xf numFmtId="1" fontId="3" fillId="23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5" fontId="1" fillId="23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 wrapText="1" shrinkToFit="1"/>
    </xf>
    <xf numFmtId="0" fontId="3" fillId="0" borderId="14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4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/>
    <xf numFmtId="0" fontId="12" fillId="0" borderId="0" xfId="0" applyFont="1" applyFill="1"/>
    <xf numFmtId="0" fontId="3" fillId="0" borderId="3" xfId="237" applyFont="1" applyFill="1" applyBorder="1" applyAlignment="1">
      <alignment horizontal="center" vertical="center"/>
    </xf>
    <xf numFmtId="0" fontId="1" fillId="0" borderId="3" xfId="237" applyFont="1" applyFill="1" applyBorder="1" applyAlignment="1">
      <alignment horizontal="left" vertical="center"/>
    </xf>
    <xf numFmtId="0" fontId="3" fillId="0" borderId="3" xfId="237" applyNumberFormat="1" applyFont="1" applyFill="1" applyBorder="1" applyAlignment="1">
      <alignment horizontal="center" vertical="center" wrapText="1"/>
    </xf>
    <xf numFmtId="176" fontId="3" fillId="23" borderId="3" xfId="237" applyNumberFormat="1" applyFont="1" applyFill="1" applyBorder="1" applyAlignment="1">
      <alignment horizontal="center" vertical="center" wrapText="1"/>
    </xf>
    <xf numFmtId="49" fontId="3" fillId="0" borderId="3" xfId="237" applyNumberFormat="1" applyFont="1" applyFill="1" applyBorder="1" applyAlignment="1">
      <alignment horizontal="left" vertical="center" wrapText="1"/>
    </xf>
    <xf numFmtId="0" fontId="3" fillId="0" borderId="3" xfId="237" applyNumberFormat="1" applyFont="1" applyFill="1" applyBorder="1" applyAlignment="1">
      <alignment horizontal="left" vertical="top" wrapText="1"/>
    </xf>
    <xf numFmtId="0" fontId="3" fillId="0" borderId="3" xfId="237" applyFont="1" applyFill="1" applyBorder="1" applyAlignment="1">
      <alignment horizontal="center" vertical="center" wrapText="1"/>
    </xf>
    <xf numFmtId="176" fontId="3" fillId="0" borderId="3" xfId="237" applyNumberFormat="1" applyFont="1" applyFill="1" applyBorder="1" applyAlignment="1">
      <alignment horizontal="center" vertical="center" wrapText="1"/>
    </xf>
    <xf numFmtId="0" fontId="3" fillId="0" borderId="3" xfId="237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81" fontId="1" fillId="23" borderId="3" xfId="0" applyNumberFormat="1" applyFont="1" applyFill="1" applyBorder="1" applyAlignment="1">
      <alignment horizontal="center" vertical="center" wrapText="1"/>
    </xf>
    <xf numFmtId="181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245" applyFont="1" applyFill="1"/>
    <xf numFmtId="0" fontId="1" fillId="0" borderId="0" xfId="0" applyFont="1" applyFill="1" applyAlignment="1">
      <alignment vertical="center"/>
    </xf>
    <xf numFmtId="0" fontId="1" fillId="7" borderId="14" xfId="245" applyFont="1" applyFill="1" applyBorder="1" applyAlignment="1">
      <alignment horizontal="left" vertical="center" wrapText="1"/>
    </xf>
    <xf numFmtId="0" fontId="1" fillId="0" borderId="14" xfId="245" applyFont="1" applyFill="1" applyBorder="1" applyAlignment="1">
      <alignment horizontal="left" vertical="center" wrapText="1"/>
    </xf>
    <xf numFmtId="0" fontId="1" fillId="0" borderId="15" xfId="245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/>
    </xf>
    <xf numFmtId="180" fontId="1" fillId="25" borderId="3" xfId="0" applyNumberFormat="1" applyFont="1" applyFill="1" applyBorder="1" applyAlignment="1">
      <alignment horizontal="center" vertical="center" wrapText="1"/>
    </xf>
    <xf numFmtId="180" fontId="1" fillId="23" borderId="3" xfId="0" applyNumberFormat="1" applyFont="1" applyFill="1" applyBorder="1" applyAlignment="1">
      <alignment horizontal="center" vertical="center" wrapText="1"/>
    </xf>
    <xf numFmtId="180" fontId="3" fillId="0" borderId="3" xfId="0" applyNumberFormat="1" applyFont="1" applyFill="1" applyBorder="1" applyAlignment="1">
      <alignment horizontal="center" vertical="center" wrapText="1"/>
    </xf>
    <xf numFmtId="180" fontId="1" fillId="0" borderId="3" xfId="0" applyNumberFormat="1" applyFont="1" applyFill="1" applyBorder="1" applyAlignment="1">
      <alignment horizontal="center" vertical="center" wrapText="1"/>
    </xf>
    <xf numFmtId="180" fontId="9" fillId="23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center" vertical="center" wrapText="1"/>
    </xf>
    <xf numFmtId="180" fontId="3" fillId="23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180" fontId="1" fillId="0" borderId="15" xfId="245" applyNumberFormat="1" applyFont="1" applyFill="1" applyBorder="1" applyAlignment="1">
      <alignment horizontal="left" vertical="center" wrapText="1"/>
    </xf>
    <xf numFmtId="0" fontId="1" fillId="0" borderId="17" xfId="245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8" xfId="245" applyFont="1" applyFill="1" applyBorder="1" applyAlignment="1">
      <alignment horizontal="left" vertical="center" wrapText="1"/>
    </xf>
    <xf numFmtId="0" fontId="3" fillId="22" borderId="0" xfId="0" applyFont="1" applyFill="1" applyAlignment="1">
      <alignment vertical="center"/>
    </xf>
    <xf numFmtId="0" fontId="78" fillId="22" borderId="0" xfId="0" applyFont="1" applyFill="1" applyAlignment="1">
      <alignment vertical="center"/>
    </xf>
    <xf numFmtId="180" fontId="1" fillId="0" borderId="18" xfId="245" applyNumberFormat="1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180" fontId="3" fillId="25" borderId="3" xfId="0" applyNumberFormat="1" applyFont="1" applyFill="1" applyBorder="1" applyAlignment="1">
      <alignment horizontal="center" vertical="center" wrapText="1"/>
    </xf>
    <xf numFmtId="0" fontId="1" fillId="0" borderId="0" xfId="245" applyFont="1" applyFill="1" applyBorder="1" applyAlignment="1">
      <alignment vertical="center"/>
    </xf>
    <xf numFmtId="0" fontId="1" fillId="0" borderId="0" xfId="245" applyFont="1" applyFill="1" applyBorder="1" applyAlignment="1">
      <alignment horizontal="center" vertical="center"/>
    </xf>
    <xf numFmtId="0" fontId="3" fillId="0" borderId="0" xfId="245" applyFont="1" applyFill="1" applyBorder="1" applyAlignment="1">
      <alignment horizontal="center" vertical="center"/>
    </xf>
    <xf numFmtId="0" fontId="3" fillId="0" borderId="0" xfId="245" applyFont="1" applyFill="1" applyBorder="1" applyAlignment="1">
      <alignment vertical="center"/>
    </xf>
    <xf numFmtId="0" fontId="3" fillId="0" borderId="3" xfId="245" applyFont="1" applyFill="1" applyBorder="1" applyAlignment="1">
      <alignment horizontal="center" vertical="center" wrapText="1"/>
    </xf>
    <xf numFmtId="0" fontId="3" fillId="0" borderId="3" xfId="245" applyFont="1" applyFill="1" applyBorder="1" applyAlignment="1">
      <alignment horizontal="center" vertical="center"/>
    </xf>
    <xf numFmtId="0" fontId="1" fillId="0" borderId="3" xfId="245" applyFont="1" applyFill="1" applyBorder="1" applyAlignment="1">
      <alignment horizontal="left" vertical="center" wrapText="1"/>
    </xf>
    <xf numFmtId="0" fontId="3" fillId="0" borderId="3" xfId="245" applyFont="1" applyFill="1" applyBorder="1" applyAlignment="1">
      <alignment horizontal="left" vertical="center" wrapText="1"/>
    </xf>
    <xf numFmtId="170" fontId="3" fillId="0" borderId="3" xfId="0" applyNumberFormat="1" applyFont="1" applyFill="1" applyBorder="1" applyAlignment="1">
      <alignment horizontal="center" vertical="center" wrapText="1"/>
    </xf>
    <xf numFmtId="175" fontId="3" fillId="22" borderId="3" xfId="0" applyNumberFormat="1" applyFont="1" applyFill="1" applyBorder="1" applyAlignment="1">
      <alignment horizontal="center" vertical="center" wrapText="1"/>
    </xf>
    <xf numFmtId="175" fontId="3" fillId="0" borderId="3" xfId="245" applyNumberFormat="1" applyFont="1" applyFill="1" applyBorder="1" applyAlignment="1">
      <alignment horizontal="left" vertical="center" wrapText="1"/>
    </xf>
    <xf numFmtId="175" fontId="3" fillId="0" borderId="3" xfId="0" applyNumberFormat="1" applyFont="1" applyFill="1" applyBorder="1" applyAlignment="1">
      <alignment horizontal="center" vertical="center"/>
    </xf>
    <xf numFmtId="175" fontId="3" fillId="0" borderId="3" xfId="0" applyNumberFormat="1" applyFont="1" applyFill="1" applyBorder="1" applyAlignment="1">
      <alignment horizontal="left" vertical="center" wrapText="1"/>
    </xf>
    <xf numFmtId="175" fontId="1" fillId="0" borderId="3" xfId="245" applyNumberFormat="1" applyFont="1" applyFill="1" applyBorder="1" applyAlignment="1">
      <alignment horizontal="left" vertical="center" wrapText="1"/>
    </xf>
    <xf numFmtId="180" fontId="5" fillId="22" borderId="3" xfId="0" applyNumberFormat="1" applyFont="1" applyFill="1" applyBorder="1" applyAlignment="1">
      <alignment horizontal="center" vertical="center" wrapText="1"/>
    </xf>
    <xf numFmtId="175" fontId="1" fillId="0" borderId="3" xfId="0" applyNumberFormat="1" applyFont="1" applyFill="1" applyBorder="1" applyAlignment="1">
      <alignment horizontal="center" vertical="center"/>
    </xf>
    <xf numFmtId="175" fontId="3" fillId="0" borderId="3" xfId="245" applyNumberFormat="1" applyFont="1" applyFill="1" applyBorder="1" applyAlignment="1">
      <alignment horizontal="center" vertical="center"/>
    </xf>
    <xf numFmtId="175" fontId="1" fillId="0" borderId="3" xfId="0" applyNumberFormat="1" applyFont="1" applyFill="1" applyBorder="1" applyAlignment="1">
      <alignment horizontal="center" vertical="center" wrapText="1"/>
    </xf>
    <xf numFmtId="175" fontId="1" fillId="0" borderId="3" xfId="245" applyNumberFormat="1" applyFont="1" applyFill="1" applyBorder="1" applyAlignment="1">
      <alignment horizontal="center" vertical="center"/>
    </xf>
    <xf numFmtId="0" fontId="3" fillId="0" borderId="0" xfId="245" applyFont="1" applyFill="1" applyBorder="1" applyAlignment="1">
      <alignment horizontal="left" vertical="center" wrapText="1"/>
    </xf>
    <xf numFmtId="176" fontId="3" fillId="0" borderId="0" xfId="245" applyNumberFormat="1" applyFont="1" applyFill="1" applyBorder="1" applyAlignment="1">
      <alignment horizontal="center" vertical="center" wrapText="1"/>
    </xf>
    <xf numFmtId="176" fontId="3" fillId="0" borderId="0" xfId="245" applyNumberFormat="1" applyFont="1" applyFill="1" applyBorder="1" applyAlignment="1">
      <alignment horizontal="right" vertical="center" wrapText="1"/>
    </xf>
    <xf numFmtId="0" fontId="3" fillId="0" borderId="0" xfId="245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left" vertical="center" wrapText="1"/>
    </xf>
    <xf numFmtId="180" fontId="6" fillId="0" borderId="3" xfId="0" applyNumberFormat="1" applyFont="1" applyFill="1" applyBorder="1" applyAlignment="1">
      <alignment horizontal="center" vertical="center" wrapText="1"/>
    </xf>
    <xf numFmtId="180" fontId="6" fillId="23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180" fontId="5" fillId="23" borderId="3" xfId="0" applyNumberFormat="1" applyFont="1" applyFill="1" applyBorder="1" applyAlignment="1">
      <alignment horizontal="center" vertical="center" wrapText="1"/>
    </xf>
    <xf numFmtId="183" fontId="5" fillId="0" borderId="3" xfId="0" applyNumberFormat="1" applyFont="1" applyFill="1" applyBorder="1" applyAlignment="1">
      <alignment horizontal="center" vertical="center" wrapText="1"/>
    </xf>
    <xf numFmtId="180" fontId="79" fillId="23" borderId="3" xfId="0" applyNumberFormat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left" vertical="center" wrapText="1"/>
    </xf>
    <xf numFmtId="180" fontId="80" fillId="23" borderId="3" xfId="0" applyNumberFormat="1" applyFont="1" applyFill="1" applyBorder="1" applyAlignment="1">
      <alignment horizontal="center" vertical="center" wrapText="1"/>
    </xf>
    <xf numFmtId="183" fontId="5" fillId="22" borderId="3" xfId="0" applyNumberFormat="1" applyFont="1" applyFill="1" applyBorder="1" applyAlignment="1">
      <alignment horizontal="center" vertical="center" wrapText="1"/>
    </xf>
    <xf numFmtId="0" fontId="9" fillId="22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 shrinkToFit="1"/>
    </xf>
    <xf numFmtId="49" fontId="81" fillId="0" borderId="3" xfId="0" applyNumberFormat="1" applyFont="1" applyFill="1" applyBorder="1" applyAlignment="1">
      <alignment horizontal="left" vertical="center" wrapText="1"/>
    </xf>
    <xf numFmtId="0" fontId="81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49" fontId="82" fillId="0" borderId="3" xfId="0" applyNumberFormat="1" applyFont="1" applyFill="1" applyBorder="1" applyAlignment="1">
      <alignment horizontal="left" vertical="center" wrapText="1"/>
    </xf>
    <xf numFmtId="0" fontId="82" fillId="0" borderId="0" xfId="0" applyFont="1" applyFill="1" applyBorder="1" applyAlignment="1">
      <alignment vertical="center"/>
    </xf>
    <xf numFmtId="0" fontId="3" fillId="22" borderId="3" xfId="0" applyNumberFormat="1" applyFont="1" applyFill="1" applyBorder="1" applyAlignment="1">
      <alignment horizontal="left" vertical="center" wrapText="1"/>
    </xf>
    <xf numFmtId="0" fontId="3" fillId="23" borderId="3" xfId="0" applyNumberFormat="1" applyFont="1" applyFill="1" applyBorder="1" applyAlignment="1">
      <alignment horizontal="left" vertical="center" wrapText="1"/>
    </xf>
    <xf numFmtId="183" fontId="78" fillId="22" borderId="3" xfId="0" applyNumberFormat="1" applyFont="1" applyFill="1" applyBorder="1" applyAlignment="1">
      <alignment horizontal="left" vertical="center" wrapText="1"/>
    </xf>
    <xf numFmtId="0" fontId="78" fillId="22" borderId="3" xfId="0" applyNumberFormat="1" applyFont="1" applyFill="1" applyBorder="1" applyAlignment="1">
      <alignment horizontal="left" vertical="center" wrapText="1"/>
    </xf>
    <xf numFmtId="183" fontId="1" fillId="0" borderId="3" xfId="0" applyNumberFormat="1" applyFont="1" applyFill="1" applyBorder="1" applyAlignment="1">
      <alignment horizontal="left" vertical="center" wrapText="1"/>
    </xf>
    <xf numFmtId="183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82" fillId="0" borderId="3" xfId="0" applyNumberFormat="1" applyFont="1" applyFill="1" applyBorder="1" applyAlignment="1">
      <alignment horizontal="left" vertical="center" wrapText="1"/>
    </xf>
    <xf numFmtId="0" fontId="78" fillId="0" borderId="3" xfId="0" applyNumberFormat="1" applyFont="1" applyFill="1" applyBorder="1" applyAlignment="1">
      <alignment horizontal="left" vertical="center" wrapText="1"/>
    </xf>
    <xf numFmtId="180" fontId="6" fillId="7" borderId="3" xfId="0" applyNumberFormat="1" applyFont="1" applyFill="1" applyBorder="1" applyAlignment="1">
      <alignment horizontal="center" vertical="center" wrapText="1"/>
    </xf>
    <xf numFmtId="184" fontId="5" fillId="23" borderId="3" xfId="0" applyNumberFormat="1" applyFont="1" applyFill="1" applyBorder="1" applyAlignment="1">
      <alignment horizontal="center" vertical="center" wrapText="1"/>
    </xf>
    <xf numFmtId="184" fontId="6" fillId="4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80" fontId="6" fillId="22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180" fontId="79" fillId="22" borderId="3" xfId="0" applyNumberFormat="1" applyFont="1" applyFill="1" applyBorder="1" applyAlignment="1">
      <alignment horizontal="center" vertical="center" wrapText="1"/>
    </xf>
    <xf numFmtId="49" fontId="78" fillId="0" borderId="3" xfId="0" applyNumberFormat="1" applyFont="1" applyFill="1" applyBorder="1" applyAlignment="1">
      <alignment horizontal="left" vertical="center" wrapText="1"/>
    </xf>
    <xf numFmtId="49" fontId="78" fillId="22" borderId="3" xfId="0" applyNumberFormat="1" applyFont="1" applyFill="1" applyBorder="1" applyAlignment="1">
      <alignment horizontal="left" vertical="center" wrapText="1"/>
    </xf>
    <xf numFmtId="49" fontId="1" fillId="22" borderId="3" xfId="0" applyNumberFormat="1" applyFont="1" applyFill="1" applyBorder="1" applyAlignment="1">
      <alignment horizontal="left" vertical="center" wrapText="1"/>
    </xf>
    <xf numFmtId="49" fontId="3" fillId="22" borderId="3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 wrapText="1"/>
    </xf>
    <xf numFmtId="0" fontId="3" fillId="0" borderId="3" xfId="182" applyFont="1" applyFill="1" applyBorder="1" applyAlignment="1">
      <alignment vertical="center" wrapText="1"/>
      <protection locked="0"/>
    </xf>
    <xf numFmtId="180" fontId="3" fillId="3" borderId="3" xfId="0" applyNumberFormat="1" applyFont="1" applyFill="1" applyBorder="1" applyAlignment="1">
      <alignment horizontal="center" vertical="center" wrapText="1"/>
    </xf>
    <xf numFmtId="0" fontId="1" fillId="0" borderId="3" xfId="182" applyFont="1" applyFill="1" applyBorder="1" applyAlignment="1">
      <alignment vertical="center" wrapText="1"/>
      <protection locked="0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 applyProtection="1">
      <alignment vertical="center" wrapText="1"/>
      <protection locked="0"/>
    </xf>
    <xf numFmtId="180" fontId="1" fillId="4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0" fontId="1" fillId="0" borderId="16" xfId="0" applyFont="1" applyFill="1" applyBorder="1" applyAlignment="1" applyProtection="1">
      <alignment horizontal="left" vertical="center" wrapText="1"/>
      <protection locked="0"/>
    </xf>
    <xf numFmtId="0" fontId="3" fillId="0" borderId="17" xfId="0" applyFont="1" applyFill="1" applyBorder="1" applyAlignment="1">
      <alignment horizontal="center" vertical="center"/>
    </xf>
    <xf numFmtId="0" fontId="1" fillId="0" borderId="17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>
      <alignment horizontal="center" vertical="center"/>
    </xf>
    <xf numFmtId="180" fontId="3" fillId="4" borderId="3" xfId="237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 applyProtection="1">
      <alignment horizontal="left" vertical="center" wrapText="1"/>
      <protection locked="0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0" fontId="3" fillId="3" borderId="3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  <protection locked="0"/>
    </xf>
    <xf numFmtId="176" fontId="1" fillId="0" borderId="0" xfId="0" applyNumberFormat="1" applyFont="1" applyFill="1" applyBorder="1" applyAlignment="1">
      <alignment horizontal="right" vertical="center" wrapText="1"/>
    </xf>
    <xf numFmtId="0" fontId="8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170" fontId="1" fillId="0" borderId="3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81" fontId="3" fillId="0" borderId="14" xfId="0" applyNumberFormat="1" applyFont="1" applyFill="1" applyBorder="1" applyAlignment="1">
      <alignment vertical="center" wrapText="1"/>
    </xf>
    <xf numFmtId="181" fontId="3" fillId="0" borderId="18" xfId="0" applyNumberFormat="1" applyFont="1" applyFill="1" applyBorder="1" applyAlignment="1">
      <alignment vertical="center" wrapText="1"/>
    </xf>
    <xf numFmtId="182" fontId="3" fillId="0" borderId="14" xfId="0" applyNumberFormat="1" applyFont="1" applyFill="1" applyBorder="1" applyAlignment="1">
      <alignment vertical="center" wrapText="1"/>
    </xf>
    <xf numFmtId="182" fontId="3" fillId="0" borderId="18" xfId="0" applyNumberFormat="1" applyFont="1" applyFill="1" applyBorder="1" applyAlignment="1">
      <alignment vertical="center" wrapText="1"/>
    </xf>
    <xf numFmtId="184" fontId="5" fillId="0" borderId="3" xfId="0" applyNumberFormat="1" applyFont="1" applyFill="1" applyBorder="1" applyAlignment="1">
      <alignment horizontal="center" vertical="center"/>
    </xf>
    <xf numFmtId="180" fontId="3" fillId="22" borderId="3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" fillId="0" borderId="3" xfId="237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 shrinkToFit="1"/>
    </xf>
    <xf numFmtId="0" fontId="3" fillId="0" borderId="16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 applyProtection="1">
      <alignment horizontal="center"/>
      <protection locked="0"/>
    </xf>
    <xf numFmtId="0" fontId="1" fillId="0" borderId="15" xfId="0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1" fillId="0" borderId="0" xfId="245" applyFont="1" applyFill="1" applyBorder="1" applyAlignment="1">
      <alignment horizontal="center" vertical="center"/>
    </xf>
    <xf numFmtId="0" fontId="1" fillId="0" borderId="3" xfId="245" applyFont="1" applyFill="1" applyBorder="1" applyAlignment="1">
      <alignment horizontal="left" vertical="center" wrapText="1"/>
    </xf>
    <xf numFmtId="175" fontId="1" fillId="0" borderId="3" xfId="245" applyNumberFormat="1" applyFont="1" applyFill="1" applyBorder="1" applyAlignment="1">
      <alignment horizontal="left" vertical="center" wrapText="1"/>
    </xf>
    <xf numFmtId="0" fontId="3" fillId="0" borderId="3" xfId="245" applyFont="1" applyFill="1" applyBorder="1" applyAlignment="1">
      <alignment horizontal="center" vertical="center" wrapText="1"/>
    </xf>
    <xf numFmtId="0" fontId="3" fillId="0" borderId="17" xfId="245" applyFont="1" applyFill="1" applyBorder="1" applyAlignment="1">
      <alignment horizontal="center" vertical="center" wrapText="1"/>
    </xf>
    <xf numFmtId="0" fontId="3" fillId="0" borderId="16" xfId="245" applyFont="1" applyFill="1" applyBorder="1" applyAlignment="1">
      <alignment horizontal="center" vertical="center" wrapText="1"/>
    </xf>
    <xf numFmtId="0" fontId="1" fillId="0" borderId="0" xfId="237" applyNumberFormat="1" applyFont="1" applyFill="1" applyBorder="1" applyAlignment="1">
      <alignment horizontal="center" vertical="center" wrapText="1"/>
    </xf>
    <xf numFmtId="0" fontId="3" fillId="0" borderId="17" xfId="237" applyNumberFormat="1" applyFont="1" applyFill="1" applyBorder="1" applyAlignment="1">
      <alignment horizontal="center" vertical="center" wrapText="1"/>
    </xf>
    <xf numFmtId="0" fontId="3" fillId="0" borderId="16" xfId="237" applyNumberFormat="1" applyFont="1" applyFill="1" applyBorder="1" applyAlignment="1">
      <alignment horizontal="center" vertical="center" wrapText="1"/>
    </xf>
    <xf numFmtId="174" fontId="1" fillId="23" borderId="3" xfId="0" applyNumberFormat="1" applyFont="1" applyFill="1" applyBorder="1" applyAlignment="1">
      <alignment horizontal="center" vertical="center" wrapText="1"/>
    </xf>
    <xf numFmtId="174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74" fontId="3" fillId="0" borderId="14" xfId="0" applyNumberFormat="1" applyFont="1" applyFill="1" applyBorder="1" applyAlignment="1">
      <alignment horizontal="center" vertical="center" wrapText="1"/>
    </xf>
    <xf numFmtId="174" fontId="3" fillId="0" borderId="15" xfId="0" applyNumberFormat="1" applyFont="1" applyFill="1" applyBorder="1" applyAlignment="1">
      <alignment horizontal="center" vertical="center" wrapText="1"/>
    </xf>
    <xf numFmtId="174" fontId="3" fillId="0" borderId="18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174" fontId="3" fillId="23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174" fontId="1" fillId="23" borderId="14" xfId="0" applyNumberFormat="1" applyFont="1" applyFill="1" applyBorder="1" applyAlignment="1">
      <alignment horizontal="center" vertical="center" wrapText="1"/>
    </xf>
    <xf numFmtId="174" fontId="1" fillId="23" borderId="18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 vertical="center" wrapText="1"/>
    </xf>
    <xf numFmtId="176" fontId="3" fillId="0" borderId="14" xfId="0" applyNumberFormat="1" applyFont="1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18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center" wrapText="1"/>
    </xf>
    <xf numFmtId="2" fontId="3" fillId="23" borderId="14" xfId="0" applyNumberFormat="1" applyFont="1" applyFill="1" applyBorder="1" applyAlignment="1">
      <alignment horizontal="right" vertical="center" wrapText="1"/>
    </xf>
    <xf numFmtId="2" fontId="3" fillId="23" borderId="18" xfId="0" applyNumberFormat="1" applyFont="1" applyFill="1" applyBorder="1" applyAlignment="1">
      <alignment horizontal="right" vertical="center" wrapText="1"/>
    </xf>
    <xf numFmtId="184" fontId="3" fillId="23" borderId="14" xfId="0" applyNumberFormat="1" applyFont="1" applyFill="1" applyBorder="1" applyAlignment="1">
      <alignment horizontal="right" vertical="center" wrapText="1"/>
    </xf>
    <xf numFmtId="184" fontId="3" fillId="23" borderId="18" xfId="0" applyNumberFormat="1" applyFont="1" applyFill="1" applyBorder="1" applyAlignment="1">
      <alignment horizontal="right" vertical="center" wrapText="1"/>
    </xf>
    <xf numFmtId="180" fontId="3" fillId="23" borderId="14" xfId="0" applyNumberFormat="1" applyFont="1" applyFill="1" applyBorder="1" applyAlignment="1">
      <alignment horizontal="right" vertical="center" wrapText="1"/>
    </xf>
    <xf numFmtId="180" fontId="3" fillId="23" borderId="18" xfId="0" applyNumberFormat="1" applyFont="1" applyFill="1" applyBorder="1" applyAlignment="1">
      <alignment horizontal="right" vertical="center" wrapText="1"/>
    </xf>
    <xf numFmtId="177" fontId="3" fillId="0" borderId="14" xfId="0" applyNumberFormat="1" applyFont="1" applyFill="1" applyBorder="1" applyAlignment="1">
      <alignment horizontal="center" vertical="center" wrapText="1"/>
    </xf>
    <xf numFmtId="177" fontId="3" fillId="0" borderId="1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 shrinkToFit="1"/>
    </xf>
    <xf numFmtId="177" fontId="1" fillId="0" borderId="14" xfId="0" applyNumberFormat="1" applyFont="1" applyFill="1" applyBorder="1" applyAlignment="1">
      <alignment horizontal="center" vertical="center" wrapText="1"/>
    </xf>
    <xf numFmtId="177" fontId="1" fillId="0" borderId="18" xfId="0" applyNumberFormat="1" applyFont="1" applyFill="1" applyBorder="1" applyAlignment="1">
      <alignment horizontal="center" vertical="center" wrapText="1"/>
    </xf>
    <xf numFmtId="180" fontId="1" fillId="23" borderId="14" xfId="0" applyNumberFormat="1" applyFont="1" applyFill="1" applyBorder="1" applyAlignment="1">
      <alignment horizontal="right" vertical="center" wrapText="1"/>
    </xf>
    <xf numFmtId="180" fontId="1" fillId="23" borderId="18" xfId="0" applyNumberFormat="1" applyFont="1" applyFill="1" applyBorder="1" applyAlignment="1">
      <alignment horizontal="right" vertical="center" wrapText="1"/>
    </xf>
    <xf numFmtId="2" fontId="1" fillId="23" borderId="14" xfId="0" applyNumberFormat="1" applyFont="1" applyFill="1" applyBorder="1" applyAlignment="1">
      <alignment horizontal="right" vertical="center" wrapText="1"/>
    </xf>
    <xf numFmtId="2" fontId="1" fillId="23" borderId="18" xfId="0" applyNumberFormat="1" applyFont="1" applyFill="1" applyBorder="1" applyAlignment="1">
      <alignment horizontal="right" vertical="center" wrapText="1"/>
    </xf>
    <xf numFmtId="180" fontId="3" fillId="0" borderId="14" xfId="0" applyNumberFormat="1" applyFont="1" applyFill="1" applyBorder="1" applyAlignment="1">
      <alignment horizontal="right" vertical="center" wrapText="1"/>
    </xf>
    <xf numFmtId="180" fontId="3" fillId="0" borderId="18" xfId="0" applyNumberFormat="1" applyFont="1" applyFill="1" applyBorder="1" applyAlignment="1">
      <alignment horizontal="right" vertical="center" wrapText="1"/>
    </xf>
    <xf numFmtId="181" fontId="3" fillId="0" borderId="14" xfId="0" applyNumberFormat="1" applyFont="1" applyFill="1" applyBorder="1" applyAlignment="1">
      <alignment horizontal="right" vertical="center" wrapText="1"/>
    </xf>
    <xf numFmtId="181" fontId="3" fillId="0" borderId="18" xfId="0" applyNumberFormat="1" applyFont="1" applyFill="1" applyBorder="1" applyAlignment="1">
      <alignment horizontal="right" vertical="center" wrapText="1"/>
    </xf>
    <xf numFmtId="181" fontId="1" fillId="23" borderId="14" xfId="0" applyNumberFormat="1" applyFont="1" applyFill="1" applyBorder="1" applyAlignment="1">
      <alignment horizontal="right" vertical="center" wrapText="1"/>
    </xf>
    <xf numFmtId="181" fontId="1" fillId="23" borderId="18" xfId="0" applyNumberFormat="1" applyFont="1" applyFill="1" applyBorder="1" applyAlignment="1">
      <alignment horizontal="right" vertical="center" wrapText="1"/>
    </xf>
    <xf numFmtId="175" fontId="3" fillId="0" borderId="14" xfId="0" applyNumberFormat="1" applyFont="1" applyFill="1" applyBorder="1" applyAlignment="1">
      <alignment horizontal="right" vertical="center" wrapText="1"/>
    </xf>
    <xf numFmtId="175" fontId="3" fillId="0" borderId="18" xfId="0" applyNumberFormat="1" applyFont="1" applyFill="1" applyBorder="1" applyAlignment="1">
      <alignment horizontal="right" vertical="center" wrapText="1"/>
    </xf>
    <xf numFmtId="178" fontId="3" fillId="0" borderId="14" xfId="0" applyNumberFormat="1" applyFont="1" applyFill="1" applyBorder="1" applyAlignment="1">
      <alignment horizontal="center" vertical="center" wrapText="1"/>
    </xf>
    <xf numFmtId="178" fontId="3" fillId="0" borderId="18" xfId="0" applyNumberFormat="1" applyFont="1" applyFill="1" applyBorder="1" applyAlignment="1">
      <alignment horizontal="center" vertical="center" wrapText="1"/>
    </xf>
    <xf numFmtId="178" fontId="1" fillId="23" borderId="14" xfId="0" applyNumberFormat="1" applyFont="1" applyFill="1" applyBorder="1" applyAlignment="1">
      <alignment horizontal="center" vertical="center" wrapText="1"/>
    </xf>
    <xf numFmtId="178" fontId="1" fillId="23" borderId="18" xfId="0" applyNumberFormat="1" applyFont="1" applyFill="1" applyBorder="1" applyAlignment="1">
      <alignment horizontal="center" vertical="center" wrapText="1"/>
    </xf>
    <xf numFmtId="179" fontId="1" fillId="23" borderId="14" xfId="0" applyNumberFormat="1" applyFont="1" applyFill="1" applyBorder="1" applyAlignment="1">
      <alignment horizontal="center" vertical="center" wrapText="1"/>
    </xf>
    <xf numFmtId="179" fontId="1" fillId="23" borderId="18" xfId="0" applyNumberFormat="1" applyFont="1" applyFill="1" applyBorder="1" applyAlignment="1">
      <alignment horizontal="center" vertical="center" wrapText="1"/>
    </xf>
    <xf numFmtId="171" fontId="3" fillId="0" borderId="14" xfId="0" applyNumberFormat="1" applyFont="1" applyFill="1" applyBorder="1" applyAlignment="1">
      <alignment horizontal="center" vertical="center" wrapText="1"/>
    </xf>
    <xf numFmtId="171" fontId="3" fillId="0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 shrinkToFit="1"/>
    </xf>
    <xf numFmtId="0" fontId="1" fillId="0" borderId="15" xfId="0" applyFont="1" applyFill="1" applyBorder="1" applyAlignment="1">
      <alignment horizontal="center" vertical="center" wrapText="1" shrinkToFit="1"/>
    </xf>
    <xf numFmtId="0" fontId="1" fillId="0" borderId="18" xfId="0" applyFont="1" applyFill="1" applyBorder="1" applyAlignment="1">
      <alignment horizontal="center" vertical="center" wrapText="1" shrinkToFit="1"/>
    </xf>
    <xf numFmtId="1" fontId="1" fillId="23" borderId="14" xfId="0" applyNumberFormat="1" applyFont="1" applyFill="1" applyBorder="1" applyAlignment="1">
      <alignment horizontal="right" wrapText="1" shrinkToFit="1"/>
    </xf>
    <xf numFmtId="1" fontId="1" fillId="23" borderId="15" xfId="0" applyNumberFormat="1" applyFont="1" applyFill="1" applyBorder="1" applyAlignment="1">
      <alignment horizontal="right" wrapText="1" shrinkToFit="1"/>
    </xf>
    <xf numFmtId="1" fontId="1" fillId="23" borderId="18" xfId="0" applyNumberFormat="1" applyFont="1" applyFill="1" applyBorder="1" applyAlignment="1">
      <alignment horizontal="right" wrapText="1" shrinkToFi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74" fontId="3" fillId="23" borderId="14" xfId="0" applyNumberFormat="1" applyFont="1" applyFill="1" applyBorder="1" applyAlignment="1">
      <alignment horizontal="center" vertical="center" wrapText="1"/>
    </xf>
    <xf numFmtId="174" fontId="3" fillId="23" borderId="18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76" fontId="5" fillId="0" borderId="1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left" vertical="center" wrapText="1"/>
    </xf>
    <xf numFmtId="3" fontId="6" fillId="0" borderId="14" xfId="0" applyNumberFormat="1" applyFont="1" applyFill="1" applyBorder="1" applyAlignment="1">
      <alignment horizontal="left" vertical="center" wrapText="1"/>
    </xf>
    <xf numFmtId="3" fontId="6" fillId="0" borderId="15" xfId="0" applyNumberFormat="1" applyFont="1" applyFill="1" applyBorder="1" applyAlignment="1">
      <alignment horizontal="left" vertical="center" wrapText="1"/>
    </xf>
    <xf numFmtId="3" fontId="6" fillId="0" borderId="18" xfId="0" applyNumberFormat="1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" fontId="4" fillId="0" borderId="14" xfId="0" applyNumberFormat="1" applyFont="1" applyFill="1" applyBorder="1" applyAlignment="1">
      <alignment horizontal="right" wrapText="1"/>
    </xf>
    <xf numFmtId="1" fontId="4" fillId="0" borderId="15" xfId="0" applyNumberFormat="1" applyFont="1" applyFill="1" applyBorder="1" applyAlignment="1">
      <alignment horizontal="right" wrapText="1"/>
    </xf>
    <xf numFmtId="1" fontId="4" fillId="0" borderId="18" xfId="0" applyNumberFormat="1" applyFont="1" applyFill="1" applyBorder="1" applyAlignment="1">
      <alignment horizontal="right" wrapText="1"/>
    </xf>
    <xf numFmtId="177" fontId="4" fillId="0" borderId="15" xfId="0" applyNumberFormat="1" applyFont="1" applyFill="1" applyBorder="1" applyAlignment="1">
      <alignment horizontal="center" vertical="center" wrapText="1"/>
    </xf>
    <xf numFmtId="177" fontId="4" fillId="0" borderId="18" xfId="0" applyNumberFormat="1" applyFont="1" applyFill="1" applyBorder="1" applyAlignment="1">
      <alignment horizontal="center" vertical="center" wrapText="1"/>
    </xf>
    <xf numFmtId="174" fontId="4" fillId="0" borderId="14" xfId="0" applyNumberFormat="1" applyFont="1" applyFill="1" applyBorder="1" applyAlignment="1">
      <alignment horizontal="center" vertical="center" wrapText="1"/>
    </xf>
    <xf numFmtId="174" fontId="4" fillId="0" borderId="15" xfId="0" applyNumberFormat="1" applyFont="1" applyFill="1" applyBorder="1" applyAlignment="1">
      <alignment horizontal="center" vertical="center" wrapText="1"/>
    </xf>
    <xf numFmtId="174" fontId="4" fillId="0" borderId="18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left" vertical="center" wrapText="1"/>
    </xf>
    <xf numFmtId="49" fontId="4" fillId="0" borderId="15" xfId="0" applyNumberFormat="1" applyFont="1" applyFill="1" applyBorder="1" applyAlignment="1">
      <alignment horizontal="left" vertical="center" wrapText="1"/>
    </xf>
    <xf numFmtId="49" fontId="4" fillId="0" borderId="18" xfId="0" applyNumberFormat="1" applyFont="1" applyFill="1" applyBorder="1" applyAlignment="1">
      <alignment horizontal="left" vertical="center" wrapText="1"/>
    </xf>
    <xf numFmtId="177" fontId="11" fillId="0" borderId="15" xfId="0" applyNumberFormat="1" applyFont="1" applyFill="1" applyBorder="1" applyAlignment="1">
      <alignment horizontal="center" vertical="center" wrapText="1"/>
    </xf>
    <xf numFmtId="177" fontId="11" fillId="0" borderId="18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4" fontId="1" fillId="23" borderId="15" xfId="0" applyNumberFormat="1" applyFont="1" applyFill="1" applyBorder="1" applyAlignment="1">
      <alignment horizontal="center" vertical="center" wrapText="1"/>
    </xf>
    <xf numFmtId="177" fontId="11" fillId="0" borderId="14" xfId="0" applyNumberFormat="1" applyFont="1" applyFill="1" applyBorder="1" applyAlignment="1">
      <alignment horizontal="center" vertical="center" wrapText="1"/>
    </xf>
    <xf numFmtId="177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externalLink" Target="externalLinks/externalLink33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41" Type="http://schemas.openxmlformats.org/officeDocument/2006/relationships/externalLink" Target="externalLinks/externalLink3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externalLink" Target="externalLinks/externalLink31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3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34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J272"/>
  <sheetViews>
    <sheetView view="pageBreakPreview" zoomScale="70" zoomScaleNormal="75" workbookViewId="0">
      <selection activeCell="F27" sqref="F27:F28"/>
    </sheetView>
  </sheetViews>
  <sheetFormatPr defaultRowHeight="18.75"/>
  <cols>
    <col min="1" max="1" width="82.7109375" style="59" customWidth="1"/>
    <col min="2" max="2" width="15.28515625" style="8" customWidth="1"/>
    <col min="3" max="5" width="18" style="8" customWidth="1"/>
    <col min="6" max="9" width="16.7109375" style="59" customWidth="1"/>
    <col min="10" max="10" width="26" style="59" customWidth="1"/>
    <col min="11" max="11" width="10" style="59" customWidth="1"/>
    <col min="12" max="12" width="9.5703125" style="59" customWidth="1"/>
    <col min="13" max="14" width="9.140625" style="59"/>
    <col min="15" max="15" width="10.5703125" style="59" customWidth="1"/>
    <col min="16" max="16384" width="9.140625" style="59"/>
  </cols>
  <sheetData>
    <row r="1" spans="1:10" ht="18.75" customHeight="1">
      <c r="B1" s="77"/>
      <c r="D1" s="59"/>
      <c r="E1" s="59"/>
      <c r="G1" s="244" t="s">
        <v>0</v>
      </c>
      <c r="H1" s="244"/>
      <c r="I1" s="244"/>
      <c r="J1" s="244"/>
    </row>
    <row r="2" spans="1:10">
      <c r="B2" s="77"/>
      <c r="D2" s="59"/>
      <c r="E2" s="59"/>
      <c r="F2" s="266" t="s">
        <v>1</v>
      </c>
      <c r="G2" s="266"/>
      <c r="H2" s="266"/>
      <c r="I2" s="266"/>
      <c r="J2" s="266"/>
    </row>
    <row r="3" spans="1:10" ht="18.75" customHeight="1">
      <c r="A3" s="267"/>
      <c r="B3" s="268"/>
      <c r="D3" s="77"/>
      <c r="E3" s="77"/>
      <c r="F3" s="266" t="s">
        <v>2</v>
      </c>
      <c r="G3" s="266"/>
      <c r="H3" s="266"/>
      <c r="I3" s="266"/>
      <c r="J3" s="266"/>
    </row>
    <row r="4" spans="1:10" ht="18.75" customHeight="1">
      <c r="A4" s="8"/>
      <c r="D4" s="77"/>
      <c r="E4" s="77"/>
      <c r="F4" s="77"/>
      <c r="G4" s="269"/>
      <c r="H4" s="269"/>
      <c r="I4" s="269"/>
      <c r="J4" s="269"/>
    </row>
    <row r="5" spans="1:10" ht="18.75" customHeight="1">
      <c r="A5" s="8"/>
      <c r="D5" s="77"/>
      <c r="E5" s="77"/>
      <c r="F5" s="77"/>
      <c r="G5" s="244"/>
      <c r="H5" s="244"/>
      <c r="I5" s="87"/>
      <c r="J5" s="87"/>
    </row>
    <row r="6" spans="1:10" ht="18.75" customHeight="1">
      <c r="A6" s="8"/>
      <c r="D6" s="77"/>
      <c r="E6" s="77"/>
      <c r="F6" s="77"/>
      <c r="G6" s="87"/>
      <c r="H6" s="87"/>
      <c r="I6" s="87"/>
      <c r="J6" s="87"/>
    </row>
    <row r="7" spans="1:10" ht="123" customHeight="1">
      <c r="A7" s="270" t="s">
        <v>3</v>
      </c>
      <c r="B7" s="270"/>
      <c r="C7" s="270"/>
      <c r="D7" s="270"/>
      <c r="E7" s="270"/>
      <c r="F7" s="270"/>
      <c r="G7" s="270"/>
      <c r="H7" s="270"/>
      <c r="I7" s="270"/>
      <c r="J7" s="270"/>
    </row>
    <row r="8" spans="1:10" ht="47.1" customHeight="1">
      <c r="A8" s="270" t="s">
        <v>481</v>
      </c>
      <c r="B8" s="270"/>
      <c r="C8" s="270"/>
      <c r="D8" s="270"/>
      <c r="E8" s="270"/>
      <c r="F8" s="270"/>
      <c r="G8" s="270"/>
      <c r="H8" s="270"/>
      <c r="I8" s="270"/>
      <c r="J8" s="270"/>
    </row>
    <row r="9" spans="1:10" ht="18.75" customHeight="1">
      <c r="A9" s="243"/>
      <c r="B9" s="243"/>
      <c r="D9" s="77"/>
      <c r="E9" s="77"/>
      <c r="F9" s="77"/>
      <c r="G9" s="244"/>
      <c r="H9" s="244"/>
      <c r="I9" s="244"/>
      <c r="J9" s="244"/>
    </row>
    <row r="10" spans="1:10" ht="20.100000000000001" customHeight="1">
      <c r="A10" s="195"/>
      <c r="B10" s="265"/>
      <c r="C10" s="265"/>
      <c r="D10" s="265"/>
      <c r="E10" s="265"/>
      <c r="F10" s="265"/>
      <c r="G10" s="196"/>
      <c r="H10" s="197"/>
      <c r="I10" s="211" t="s">
        <v>4</v>
      </c>
      <c r="J10" s="28" t="s">
        <v>5</v>
      </c>
    </row>
    <row r="11" spans="1:10" ht="44.1" customHeight="1">
      <c r="A11" s="198" t="s">
        <v>6</v>
      </c>
      <c r="B11" s="262" t="s">
        <v>467</v>
      </c>
      <c r="C11" s="262"/>
      <c r="D11" s="262"/>
      <c r="E11" s="262"/>
      <c r="F11" s="262"/>
      <c r="G11" s="199"/>
      <c r="H11" s="200"/>
      <c r="I11" s="212" t="s">
        <v>7</v>
      </c>
      <c r="J11" s="213">
        <v>33992414</v>
      </c>
    </row>
    <row r="12" spans="1:10" ht="35.1" customHeight="1">
      <c r="A12" s="198" t="s">
        <v>8</v>
      </c>
      <c r="B12" s="262" t="s">
        <v>497</v>
      </c>
      <c r="C12" s="262"/>
      <c r="D12" s="262"/>
      <c r="E12" s="262"/>
      <c r="F12" s="262"/>
      <c r="G12" s="201"/>
      <c r="H12" s="202"/>
      <c r="I12" s="212" t="s">
        <v>9</v>
      </c>
      <c r="J12" s="213">
        <v>150</v>
      </c>
    </row>
    <row r="13" spans="1:10" ht="35.1" customHeight="1">
      <c r="A13" s="198" t="s">
        <v>10</v>
      </c>
      <c r="B13" s="262" t="s">
        <v>11</v>
      </c>
      <c r="C13" s="262"/>
      <c r="D13" s="262"/>
      <c r="E13" s="262"/>
      <c r="F13" s="262"/>
      <c r="G13" s="201"/>
      <c r="H13" s="202"/>
      <c r="I13" s="212" t="s">
        <v>12</v>
      </c>
      <c r="J13" s="237">
        <v>5610700000</v>
      </c>
    </row>
    <row r="14" spans="1:10" ht="35.1" customHeight="1">
      <c r="A14" s="198" t="s">
        <v>13</v>
      </c>
      <c r="B14" s="262"/>
      <c r="C14" s="262"/>
      <c r="D14" s="262"/>
      <c r="E14" s="262"/>
      <c r="F14" s="262"/>
      <c r="G14" s="199"/>
      <c r="H14" s="200"/>
      <c r="I14" s="212" t="s">
        <v>14</v>
      </c>
      <c r="J14" s="213"/>
    </row>
    <row r="15" spans="1:10" ht="35.1" customHeight="1">
      <c r="A15" s="198" t="s">
        <v>15</v>
      </c>
      <c r="B15" s="262" t="s">
        <v>16</v>
      </c>
      <c r="C15" s="262"/>
      <c r="D15" s="262"/>
      <c r="E15" s="262"/>
      <c r="F15" s="262"/>
      <c r="G15" s="199"/>
      <c r="H15" s="200"/>
      <c r="I15" s="212" t="s">
        <v>17</v>
      </c>
      <c r="J15" s="213"/>
    </row>
    <row r="16" spans="1:10" ht="35.1" customHeight="1">
      <c r="A16" s="198" t="s">
        <v>18</v>
      </c>
      <c r="B16" s="262" t="s">
        <v>498</v>
      </c>
      <c r="C16" s="262"/>
      <c r="D16" s="262"/>
      <c r="E16" s="262"/>
      <c r="F16" s="262"/>
      <c r="G16" s="199"/>
      <c r="H16" s="203"/>
      <c r="I16" s="214" t="s">
        <v>19</v>
      </c>
      <c r="J16" s="213" t="s">
        <v>468</v>
      </c>
    </row>
    <row r="17" spans="1:10" ht="35.1" customHeight="1">
      <c r="A17" s="198" t="s">
        <v>20</v>
      </c>
      <c r="B17" s="262"/>
      <c r="C17" s="262"/>
      <c r="D17" s="262"/>
      <c r="E17" s="262"/>
      <c r="F17" s="262"/>
      <c r="G17" s="262" t="s">
        <v>21</v>
      </c>
      <c r="H17" s="263"/>
      <c r="I17" s="264"/>
      <c r="J17" s="215"/>
    </row>
    <row r="18" spans="1:10" ht="35.1" customHeight="1">
      <c r="A18" s="198" t="s">
        <v>22</v>
      </c>
      <c r="B18" s="262" t="s">
        <v>500</v>
      </c>
      <c r="C18" s="262"/>
      <c r="D18" s="262"/>
      <c r="E18" s="262"/>
      <c r="F18" s="262"/>
      <c r="G18" s="262" t="s">
        <v>23</v>
      </c>
      <c r="H18" s="263"/>
      <c r="I18" s="264"/>
      <c r="J18" s="215"/>
    </row>
    <row r="19" spans="1:10" ht="35.1" customHeight="1">
      <c r="A19" s="198" t="s">
        <v>24</v>
      </c>
      <c r="B19" s="262">
        <v>495</v>
      </c>
      <c r="C19" s="262"/>
      <c r="D19" s="262"/>
      <c r="E19" s="262"/>
      <c r="F19" s="262"/>
      <c r="G19" s="199"/>
      <c r="H19" s="199"/>
      <c r="I19" s="199"/>
      <c r="J19" s="200"/>
    </row>
    <row r="20" spans="1:10" ht="39.950000000000003" customHeight="1">
      <c r="A20" s="198" t="s">
        <v>25</v>
      </c>
      <c r="B20" s="262" t="s">
        <v>499</v>
      </c>
      <c r="C20" s="262"/>
      <c r="D20" s="262"/>
      <c r="E20" s="262"/>
      <c r="F20" s="262"/>
      <c r="G20" s="201"/>
      <c r="H20" s="201"/>
      <c r="I20" s="201"/>
      <c r="J20" s="202"/>
    </row>
    <row r="21" spans="1:10" ht="35.1" customHeight="1">
      <c r="A21" s="198" t="s">
        <v>26</v>
      </c>
      <c r="B21" s="262" t="s">
        <v>495</v>
      </c>
      <c r="C21" s="262"/>
      <c r="D21" s="262"/>
      <c r="E21" s="262"/>
      <c r="F21" s="262"/>
      <c r="G21" s="199"/>
      <c r="H21" s="199"/>
      <c r="I21" s="199"/>
      <c r="J21" s="200"/>
    </row>
    <row r="22" spans="1:10" ht="35.1" customHeight="1">
      <c r="A22" s="198" t="s">
        <v>27</v>
      </c>
      <c r="B22" s="262" t="s">
        <v>496</v>
      </c>
      <c r="C22" s="262"/>
      <c r="D22" s="262"/>
      <c r="E22" s="262"/>
      <c r="F22" s="262"/>
      <c r="G22" s="201"/>
      <c r="H22" s="201"/>
      <c r="I22" s="201"/>
      <c r="J22" s="202"/>
    </row>
    <row r="23" spans="1:10" ht="47.1" customHeight="1">
      <c r="A23" s="245" t="s">
        <v>482</v>
      </c>
      <c r="B23" s="245"/>
      <c r="C23" s="245"/>
      <c r="D23" s="245"/>
      <c r="E23" s="245"/>
      <c r="F23" s="245"/>
      <c r="G23" s="245"/>
      <c r="H23" s="245"/>
      <c r="I23" s="245"/>
      <c r="J23" s="245"/>
    </row>
    <row r="24" spans="1:10" ht="9" customHeight="1">
      <c r="A24" s="79"/>
      <c r="B24" s="79"/>
      <c r="C24" s="79"/>
      <c r="D24" s="79"/>
      <c r="E24" s="79"/>
      <c r="F24" s="79"/>
      <c r="G24" s="79"/>
      <c r="H24" s="79"/>
      <c r="I24" s="79"/>
      <c r="J24" s="79"/>
    </row>
    <row r="25" spans="1:10">
      <c r="A25" s="245" t="s">
        <v>28</v>
      </c>
      <c r="B25" s="245"/>
      <c r="C25" s="245"/>
      <c r="D25" s="245"/>
      <c r="E25" s="245"/>
      <c r="F25" s="245"/>
      <c r="G25" s="245"/>
      <c r="H25" s="245"/>
      <c r="I25" s="245"/>
      <c r="J25" s="245"/>
    </row>
    <row r="26" spans="1:10" ht="12" customHeight="1">
      <c r="B26" s="86"/>
      <c r="C26" s="5"/>
      <c r="D26" s="86"/>
      <c r="E26" s="86"/>
      <c r="F26" s="86"/>
      <c r="G26" s="86"/>
      <c r="H26" s="86"/>
      <c r="I26" s="86"/>
      <c r="J26" s="86"/>
    </row>
    <row r="27" spans="1:10" ht="31.5" customHeight="1">
      <c r="A27" s="259" t="s">
        <v>29</v>
      </c>
      <c r="B27" s="254" t="s">
        <v>30</v>
      </c>
      <c r="C27" s="260" t="s">
        <v>31</v>
      </c>
      <c r="D27" s="260" t="s">
        <v>32</v>
      </c>
      <c r="E27" s="252" t="s">
        <v>33</v>
      </c>
      <c r="F27" s="254" t="s">
        <v>34</v>
      </c>
      <c r="G27" s="246" t="s">
        <v>35</v>
      </c>
      <c r="H27" s="247"/>
      <c r="I27" s="247"/>
      <c r="J27" s="248"/>
    </row>
    <row r="28" spans="1:10" ht="54.75" customHeight="1">
      <c r="A28" s="259"/>
      <c r="B28" s="254"/>
      <c r="C28" s="261"/>
      <c r="D28" s="261"/>
      <c r="E28" s="253"/>
      <c r="F28" s="254"/>
      <c r="G28" s="15" t="s">
        <v>36</v>
      </c>
      <c r="H28" s="15" t="s">
        <v>37</v>
      </c>
      <c r="I28" s="15" t="s">
        <v>38</v>
      </c>
      <c r="J28" s="15" t="s">
        <v>39</v>
      </c>
    </row>
    <row r="29" spans="1:10" ht="20.100000000000001" customHeight="1">
      <c r="A29" s="28">
        <v>1</v>
      </c>
      <c r="B29" s="15">
        <v>2</v>
      </c>
      <c r="C29" s="15">
        <v>3</v>
      </c>
      <c r="D29" s="15">
        <v>4</v>
      </c>
      <c r="E29" s="15">
        <v>5</v>
      </c>
      <c r="F29" s="15">
        <v>6</v>
      </c>
      <c r="G29" s="15">
        <v>7</v>
      </c>
      <c r="H29" s="15">
        <v>8</v>
      </c>
      <c r="I29" s="15">
        <v>9</v>
      </c>
      <c r="J29" s="15">
        <v>10</v>
      </c>
    </row>
    <row r="30" spans="1:10" ht="24.95" customHeight="1">
      <c r="A30" s="251" t="s">
        <v>40</v>
      </c>
      <c r="B30" s="251"/>
      <c r="C30" s="251"/>
      <c r="D30" s="251"/>
      <c r="E30" s="251"/>
      <c r="F30" s="251"/>
      <c r="G30" s="251"/>
      <c r="H30" s="251"/>
      <c r="I30" s="251"/>
      <c r="J30" s="251"/>
    </row>
    <row r="31" spans="1:10" ht="20.100000000000001" customHeight="1">
      <c r="A31" s="204" t="s">
        <v>41</v>
      </c>
      <c r="B31" s="28">
        <v>1000</v>
      </c>
      <c r="C31" s="114">
        <f>'I. Фін результат'!C7</f>
        <v>0</v>
      </c>
      <c r="D31" s="114">
        <f>'I. Фін результат'!D7</f>
        <v>0</v>
      </c>
      <c r="E31" s="114">
        <f>'I. Фін результат'!E7</f>
        <v>0</v>
      </c>
      <c r="F31" s="114">
        <f>'I. Фін результат'!F7</f>
        <v>31751.399999999998</v>
      </c>
      <c r="G31" s="205">
        <f>F31*1.062</f>
        <v>33719.986799999999</v>
      </c>
      <c r="H31" s="205">
        <f>G31*1.05</f>
        <v>35405.986140000001</v>
      </c>
      <c r="I31" s="205">
        <f t="shared" ref="H31:J32" si="0">H31*1.05</f>
        <v>37176.285447000002</v>
      </c>
      <c r="J31" s="205">
        <f t="shared" si="0"/>
        <v>39035.099719350001</v>
      </c>
    </row>
    <row r="32" spans="1:10" ht="20.100000000000001" customHeight="1">
      <c r="A32" s="204" t="s">
        <v>42</v>
      </c>
      <c r="B32" s="28">
        <v>1010</v>
      </c>
      <c r="C32" s="114">
        <f>'I. Фін результат'!C8</f>
        <v>0</v>
      </c>
      <c r="D32" s="114">
        <f>'I. Фін результат'!D8</f>
        <v>0</v>
      </c>
      <c r="E32" s="114">
        <f>'I. Фін результат'!E8</f>
        <v>0</v>
      </c>
      <c r="F32" s="114">
        <f>'I. Фін результат'!F8</f>
        <v>-66413.799999999988</v>
      </c>
      <c r="G32" s="205">
        <f>F32*1.062</f>
        <v>-70531.455599999987</v>
      </c>
      <c r="H32" s="205">
        <f t="shared" si="0"/>
        <v>-74058.028379999989</v>
      </c>
      <c r="I32" s="205">
        <f t="shared" si="0"/>
        <v>-77760.92979899999</v>
      </c>
      <c r="J32" s="205">
        <f t="shared" si="0"/>
        <v>-81648.976288949998</v>
      </c>
    </row>
    <row r="33" spans="1:10" ht="20.100000000000001" customHeight="1">
      <c r="A33" s="206" t="s">
        <v>43</v>
      </c>
      <c r="B33" s="28">
        <v>1020</v>
      </c>
      <c r="C33" s="115">
        <f t="shared" ref="C33:J33" si="1">SUM(C31:C32)</f>
        <v>0</v>
      </c>
      <c r="D33" s="115">
        <f t="shared" si="1"/>
        <v>0</v>
      </c>
      <c r="E33" s="115">
        <f t="shared" si="1"/>
        <v>0</v>
      </c>
      <c r="F33" s="115">
        <f t="shared" si="1"/>
        <v>-34662.399999999994</v>
      </c>
      <c r="G33" s="115">
        <f t="shared" si="1"/>
        <v>-36811.468799999988</v>
      </c>
      <c r="H33" s="115">
        <f t="shared" si="1"/>
        <v>-38652.042239999988</v>
      </c>
      <c r="I33" s="115">
        <f t="shared" si="1"/>
        <v>-40584.644351999988</v>
      </c>
      <c r="J33" s="115">
        <f t="shared" si="1"/>
        <v>-42613.876569599997</v>
      </c>
    </row>
    <row r="34" spans="1:10" ht="20.100000000000001" customHeight="1">
      <c r="A34" s="204" t="s">
        <v>44</v>
      </c>
      <c r="B34" s="28">
        <v>1030</v>
      </c>
      <c r="C34" s="114">
        <f>'I. Фін результат'!C22</f>
        <v>0</v>
      </c>
      <c r="D34" s="114">
        <f>'I. Фін результат'!D22</f>
        <v>0</v>
      </c>
      <c r="E34" s="114">
        <f>'I. Фін результат'!E22</f>
        <v>0</v>
      </c>
      <c r="F34" s="114">
        <f>'I. Фін результат'!F22</f>
        <v>-3438.8999999999996</v>
      </c>
      <c r="G34" s="205">
        <f>F34*1.062</f>
        <v>-3652.1117999999997</v>
      </c>
      <c r="H34" s="205">
        <f>G34*1.05</f>
        <v>-3834.7173899999998</v>
      </c>
      <c r="I34" s="205">
        <f>H34*1.05</f>
        <v>-4026.4532595000001</v>
      </c>
      <c r="J34" s="205">
        <f>I34*1.05</f>
        <v>-4227.7759224749998</v>
      </c>
    </row>
    <row r="35" spans="1:10" ht="20.100000000000001" customHeight="1">
      <c r="A35" s="204" t="s">
        <v>45</v>
      </c>
      <c r="B35" s="28">
        <v>1060</v>
      </c>
      <c r="C35" s="114">
        <f>'I. Фін результат'!C48</f>
        <v>0</v>
      </c>
      <c r="D35" s="114">
        <f>'I. Фін результат'!D48</f>
        <v>0</v>
      </c>
      <c r="E35" s="114">
        <f>'I. Фін результат'!E48</f>
        <v>0</v>
      </c>
      <c r="F35" s="114">
        <f>'I. Фін результат'!F48</f>
        <v>0</v>
      </c>
      <c r="G35" s="205"/>
      <c r="H35" s="205"/>
      <c r="I35" s="205"/>
      <c r="J35" s="205"/>
    </row>
    <row r="36" spans="1:10" ht="20.100000000000001" customHeight="1">
      <c r="A36" s="204" t="s">
        <v>46</v>
      </c>
      <c r="B36" s="28">
        <v>1070</v>
      </c>
      <c r="C36" s="114">
        <f>'I. Фін результат'!C56</f>
        <v>0</v>
      </c>
      <c r="D36" s="114">
        <f>'I. Фін результат'!D56</f>
        <v>0</v>
      </c>
      <c r="E36" s="114">
        <f>'I. Фін результат'!E56</f>
        <v>0</v>
      </c>
      <c r="F36" s="114">
        <f>'I. Фін результат'!F56</f>
        <v>38847.5</v>
      </c>
      <c r="G36" s="205"/>
      <c r="H36" s="205"/>
      <c r="I36" s="205"/>
      <c r="J36" s="205"/>
    </row>
    <row r="37" spans="1:10" ht="20.100000000000001" customHeight="1">
      <c r="A37" s="204" t="s">
        <v>47</v>
      </c>
      <c r="B37" s="28">
        <v>1080</v>
      </c>
      <c r="C37" s="114">
        <f>'I. Фін результат'!C64</f>
        <v>0</v>
      </c>
      <c r="D37" s="114">
        <f>'I. Фін результат'!D64</f>
        <v>0</v>
      </c>
      <c r="E37" s="114">
        <f>'I. Фін результат'!E64</f>
        <v>0</v>
      </c>
      <c r="F37" s="114">
        <f>'I. Фін результат'!F64</f>
        <v>-746.2</v>
      </c>
      <c r="G37" s="205"/>
      <c r="H37" s="205"/>
      <c r="I37" s="205"/>
      <c r="J37" s="205"/>
    </row>
    <row r="38" spans="1:10" ht="20.100000000000001" customHeight="1">
      <c r="A38" s="207" t="s">
        <v>48</v>
      </c>
      <c r="B38" s="28">
        <v>1100</v>
      </c>
      <c r="C38" s="115">
        <f>SUM(C33:C37)</f>
        <v>0</v>
      </c>
      <c r="D38" s="115">
        <f>SUM(D33:D37)</f>
        <v>0</v>
      </c>
      <c r="E38" s="115">
        <f>SUM(E33:E37)</f>
        <v>0</v>
      </c>
      <c r="F38" s="115">
        <f>SUM(F33:F37)</f>
        <v>4.3200998334214091E-12</v>
      </c>
      <c r="G38" s="115">
        <f>SUM(G33:G37)</f>
        <v>-40463.580599999987</v>
      </c>
      <c r="H38" s="115">
        <f>SUM(H33:H34)</f>
        <v>-42486.759629999986</v>
      </c>
      <c r="I38" s="115">
        <f>SUM(I33:I34)</f>
        <v>-44611.097611499987</v>
      </c>
      <c r="J38" s="115">
        <f>SUM(J33:J34)</f>
        <v>-46841.652492074994</v>
      </c>
    </row>
    <row r="39" spans="1:10" ht="20.100000000000001" customHeight="1">
      <c r="A39" s="208" t="s">
        <v>49</v>
      </c>
      <c r="B39" s="28">
        <v>1310</v>
      </c>
      <c r="C39" s="115" t="e">
        <f>'I. Фін результат'!C112</f>
        <v>#VALUE!</v>
      </c>
      <c r="D39" s="115" t="e">
        <f>'I. Фін результат'!D112</f>
        <v>#VALUE!</v>
      </c>
      <c r="E39" s="115" t="e">
        <f>'I. Фін результат'!E112</f>
        <v>#VALUE!</v>
      </c>
      <c r="F39" s="115">
        <f>'I. Фін результат'!F112</f>
        <v>-1.0800249583553523E-12</v>
      </c>
      <c r="G39" s="205">
        <f>F39*1.062</f>
        <v>-1.1469865057733842E-12</v>
      </c>
      <c r="H39" s="205">
        <f>G39*1.05</f>
        <v>-1.2043358310620534E-12</v>
      </c>
      <c r="I39" s="205">
        <f>H39*1.05</f>
        <v>-1.2645526226151561E-12</v>
      </c>
      <c r="J39" s="205">
        <f>I39*1.05</f>
        <v>-1.327780253745914E-12</v>
      </c>
    </row>
    <row r="40" spans="1:10" ht="20.100000000000001" customHeight="1">
      <c r="A40" s="208" t="s">
        <v>50</v>
      </c>
      <c r="B40" s="28">
        <f>' V. Коефіцієнти'!B8</f>
        <v>5010</v>
      </c>
      <c r="C40" s="209" t="e">
        <f>(C39/C31)*100</f>
        <v>#VALUE!</v>
      </c>
      <c r="D40" s="209" t="e">
        <f t="shared" ref="D40:J40" si="2">(D39/D31)*100</f>
        <v>#VALUE!</v>
      </c>
      <c r="E40" s="209" t="e">
        <f t="shared" si="2"/>
        <v>#VALUE!</v>
      </c>
      <c r="F40" s="209">
        <f t="shared" si="2"/>
        <v>-3.401503424590262E-15</v>
      </c>
      <c r="G40" s="209">
        <f t="shared" si="2"/>
        <v>-3.401503424590262E-15</v>
      </c>
      <c r="H40" s="209">
        <f t="shared" si="2"/>
        <v>-3.4015034245902612E-15</v>
      </c>
      <c r="I40" s="209">
        <f t="shared" si="2"/>
        <v>-3.4015034245902612E-15</v>
      </c>
      <c r="J40" s="209">
        <f t="shared" si="2"/>
        <v>-3.401503424590262E-15</v>
      </c>
    </row>
    <row r="41" spans="1:10" ht="20.100000000000001" customHeight="1">
      <c r="A41" s="70" t="s">
        <v>51</v>
      </c>
      <c r="B41" s="28">
        <v>1110</v>
      </c>
      <c r="C41" s="114">
        <f>'I. Фін результат'!C84</f>
        <v>0</v>
      </c>
      <c r="D41" s="114">
        <f>'I. Фін результат'!D84</f>
        <v>0</v>
      </c>
      <c r="E41" s="114">
        <f>'I. Фін результат'!E84</f>
        <v>0</v>
      </c>
      <c r="F41" s="114">
        <f>'I. Фін результат'!F84</f>
        <v>0</v>
      </c>
      <c r="G41" s="205"/>
      <c r="H41" s="205"/>
      <c r="I41" s="205"/>
      <c r="J41" s="205"/>
    </row>
    <row r="42" spans="1:10" ht="20.100000000000001" customHeight="1">
      <c r="A42" s="70" t="s">
        <v>52</v>
      </c>
      <c r="B42" s="28">
        <v>1120</v>
      </c>
      <c r="C42" s="114" t="str">
        <f>'I. Фін результат'!C85</f>
        <v>(    )</v>
      </c>
      <c r="D42" s="114" t="str">
        <f>'I. Фін результат'!D85</f>
        <v>(    )</v>
      </c>
      <c r="E42" s="114" t="str">
        <f>'I. Фін результат'!E85</f>
        <v>(    )</v>
      </c>
      <c r="F42" s="114">
        <f>'I. Фін результат'!F85</f>
        <v>0</v>
      </c>
      <c r="G42" s="205"/>
      <c r="H42" s="205"/>
      <c r="I42" s="205"/>
      <c r="J42" s="205"/>
    </row>
    <row r="43" spans="1:10" ht="20.100000000000001" customHeight="1">
      <c r="A43" s="70" t="s">
        <v>53</v>
      </c>
      <c r="B43" s="28">
        <v>1130</v>
      </c>
      <c r="C43" s="114">
        <f>'I. Фін результат'!C86</f>
        <v>0</v>
      </c>
      <c r="D43" s="114">
        <f>'I. Фін результат'!D86</f>
        <v>0</v>
      </c>
      <c r="E43" s="114">
        <f>'I. Фін результат'!E86</f>
        <v>0</v>
      </c>
      <c r="F43" s="114">
        <f>'I. Фін результат'!F86</f>
        <v>0</v>
      </c>
      <c r="G43" s="205"/>
      <c r="H43" s="205"/>
      <c r="I43" s="205"/>
      <c r="J43" s="205"/>
    </row>
    <row r="44" spans="1:10" ht="20.100000000000001" customHeight="1">
      <c r="A44" s="70" t="s">
        <v>54</v>
      </c>
      <c r="B44" s="28">
        <v>1140</v>
      </c>
      <c r="C44" s="114" t="str">
        <f>'I. Фін результат'!C87</f>
        <v>(    )</v>
      </c>
      <c r="D44" s="114" t="str">
        <f>'I. Фін результат'!D87</f>
        <v>(    )</v>
      </c>
      <c r="E44" s="114" t="str">
        <f>'I. Фін результат'!E87</f>
        <v>(    )</v>
      </c>
      <c r="F44" s="114">
        <f>'I. Фін результат'!F87</f>
        <v>0</v>
      </c>
      <c r="G44" s="205"/>
      <c r="H44" s="205"/>
      <c r="I44" s="205"/>
      <c r="J44" s="205"/>
    </row>
    <row r="45" spans="1:10" ht="20.100000000000001" customHeight="1">
      <c r="A45" s="70" t="s">
        <v>55</v>
      </c>
      <c r="B45" s="28">
        <v>1150</v>
      </c>
      <c r="C45" s="114">
        <f>'I. Фін результат'!C88</f>
        <v>0</v>
      </c>
      <c r="D45" s="114">
        <f>'I. Фін результат'!D88</f>
        <v>0</v>
      </c>
      <c r="E45" s="114">
        <f>'I. Фін результат'!E88</f>
        <v>0</v>
      </c>
      <c r="F45" s="114">
        <f>'I. Фін результат'!F88</f>
        <v>0</v>
      </c>
      <c r="G45" s="205">
        <f>F45*1.062</f>
        <v>0</v>
      </c>
      <c r="H45" s="205">
        <f t="shared" ref="H45:J46" si="3">G45*1.05</f>
        <v>0</v>
      </c>
      <c r="I45" s="205">
        <f t="shared" si="3"/>
        <v>0</v>
      </c>
      <c r="J45" s="205">
        <f t="shared" si="3"/>
        <v>0</v>
      </c>
    </row>
    <row r="46" spans="1:10" ht="20.100000000000001" customHeight="1">
      <c r="A46" s="204" t="s">
        <v>56</v>
      </c>
      <c r="B46" s="28">
        <v>1160</v>
      </c>
      <c r="C46" s="114">
        <f>'I. Фін результат'!C91</f>
        <v>0</v>
      </c>
      <c r="D46" s="114">
        <f>'I. Фін результат'!D91</f>
        <v>0</v>
      </c>
      <c r="E46" s="114">
        <f>'I. Фін результат'!E91</f>
        <v>0</v>
      </c>
      <c r="F46" s="114">
        <f>'I. Фін результат'!F91</f>
        <v>0</v>
      </c>
      <c r="G46" s="205">
        <f>F46*1.062</f>
        <v>0</v>
      </c>
      <c r="H46" s="205">
        <f t="shared" si="3"/>
        <v>0</v>
      </c>
      <c r="I46" s="205">
        <f t="shared" si="3"/>
        <v>0</v>
      </c>
      <c r="J46" s="205">
        <f t="shared" si="3"/>
        <v>0</v>
      </c>
    </row>
    <row r="47" spans="1:10" ht="20.100000000000001" customHeight="1">
      <c r="A47" s="208" t="s">
        <v>57</v>
      </c>
      <c r="B47" s="28">
        <v>1170</v>
      </c>
      <c r="C47" s="115">
        <f>SUM(C38,C41:C46)</f>
        <v>0</v>
      </c>
      <c r="D47" s="115">
        <f t="shared" ref="D47:J47" si="4">SUM(D38,D41:D46)</f>
        <v>0</v>
      </c>
      <c r="E47" s="115">
        <f t="shared" si="4"/>
        <v>0</v>
      </c>
      <c r="F47" s="115">
        <f t="shared" si="4"/>
        <v>4.3200998334214091E-12</v>
      </c>
      <c r="G47" s="115">
        <f t="shared" si="4"/>
        <v>-40463.580599999987</v>
      </c>
      <c r="H47" s="115">
        <f t="shared" si="4"/>
        <v>-42486.759629999986</v>
      </c>
      <c r="I47" s="115">
        <f t="shared" si="4"/>
        <v>-44611.097611499987</v>
      </c>
      <c r="J47" s="115">
        <f t="shared" si="4"/>
        <v>-46841.652492074994</v>
      </c>
    </row>
    <row r="48" spans="1:10" ht="20.100000000000001" customHeight="1">
      <c r="A48" s="70" t="s">
        <v>58</v>
      </c>
      <c r="B48" s="15">
        <v>1180</v>
      </c>
      <c r="C48" s="114" t="str">
        <f>'I. Фін результат'!C95</f>
        <v>(    )</v>
      </c>
      <c r="D48" s="114" t="str">
        <f>'I. Фін результат'!D95</f>
        <v>(    )</v>
      </c>
      <c r="E48" s="114" t="str">
        <f>'I. Фін результат'!E95</f>
        <v>(    )</v>
      </c>
      <c r="F48" s="114">
        <f>'I. Фін результат'!F95</f>
        <v>0</v>
      </c>
      <c r="G48" s="205"/>
      <c r="H48" s="205"/>
      <c r="I48" s="205"/>
      <c r="J48" s="205"/>
    </row>
    <row r="49" spans="1:10" ht="20.100000000000001" customHeight="1">
      <c r="A49" s="70" t="s">
        <v>59</v>
      </c>
      <c r="B49" s="15">
        <v>1181</v>
      </c>
      <c r="C49" s="114">
        <f>'I. Фін результат'!C96</f>
        <v>0</v>
      </c>
      <c r="D49" s="114">
        <f>'I. Фін результат'!D96</f>
        <v>0</v>
      </c>
      <c r="E49" s="114">
        <f>'I. Фін результат'!E96</f>
        <v>0</v>
      </c>
      <c r="F49" s="114">
        <f>'I. Фін результат'!F96</f>
        <v>0</v>
      </c>
      <c r="G49" s="205"/>
      <c r="H49" s="205"/>
      <c r="I49" s="205"/>
      <c r="J49" s="205"/>
    </row>
    <row r="50" spans="1:10" ht="20.100000000000001" customHeight="1">
      <c r="A50" s="70" t="s">
        <v>60</v>
      </c>
      <c r="B50" s="28">
        <v>1190</v>
      </c>
      <c r="C50" s="114">
        <f>'I. Фін результат'!C97</f>
        <v>0</v>
      </c>
      <c r="D50" s="114">
        <f>'I. Фін результат'!D97</f>
        <v>0</v>
      </c>
      <c r="E50" s="114">
        <f>'I. Фін результат'!E97</f>
        <v>0</v>
      </c>
      <c r="F50" s="114">
        <f>'I. Фін результат'!F97</f>
        <v>0</v>
      </c>
      <c r="G50" s="205"/>
      <c r="H50" s="205"/>
      <c r="I50" s="205"/>
      <c r="J50" s="205"/>
    </row>
    <row r="51" spans="1:10" ht="20.100000000000001" customHeight="1">
      <c r="A51" s="70" t="s">
        <v>61</v>
      </c>
      <c r="B51" s="28">
        <v>1191</v>
      </c>
      <c r="C51" s="114" t="str">
        <f>'I. Фін результат'!C98</f>
        <v>(    )</v>
      </c>
      <c r="D51" s="114" t="str">
        <f>'I. Фін результат'!D98</f>
        <v>(    )</v>
      </c>
      <c r="E51" s="114" t="str">
        <f>'I. Фін результат'!E98</f>
        <v>(    )</v>
      </c>
      <c r="F51" s="114">
        <f>'I. Фін результат'!F98</f>
        <v>0</v>
      </c>
      <c r="G51" s="205"/>
      <c r="H51" s="205"/>
      <c r="I51" s="205"/>
      <c r="J51" s="205"/>
    </row>
    <row r="52" spans="1:10" ht="20.100000000000001" customHeight="1">
      <c r="A52" s="207" t="s">
        <v>62</v>
      </c>
      <c r="B52" s="28">
        <v>1200</v>
      </c>
      <c r="C52" s="115">
        <f>SUM(C47:C51)</f>
        <v>0</v>
      </c>
      <c r="D52" s="115">
        <f t="shared" ref="D52:J52" si="5">SUM(D47:D51)</f>
        <v>0</v>
      </c>
      <c r="E52" s="115">
        <f t="shared" si="5"/>
        <v>0</v>
      </c>
      <c r="F52" s="115">
        <f t="shared" si="5"/>
        <v>4.3200998334214091E-12</v>
      </c>
      <c r="G52" s="115">
        <f t="shared" si="5"/>
        <v>-40463.580599999987</v>
      </c>
      <c r="H52" s="115">
        <f t="shared" si="5"/>
        <v>-42486.759629999986</v>
      </c>
      <c r="I52" s="115">
        <f t="shared" si="5"/>
        <v>-44611.097611499987</v>
      </c>
      <c r="J52" s="115">
        <f t="shared" si="5"/>
        <v>-46841.652492074994</v>
      </c>
    </row>
    <row r="53" spans="1:10" ht="20.100000000000001" customHeight="1">
      <c r="A53" s="70" t="s">
        <v>63</v>
      </c>
      <c r="B53" s="28">
        <v>1201</v>
      </c>
      <c r="C53" s="114">
        <f>'I. Фін результат'!C100</f>
        <v>0</v>
      </c>
      <c r="D53" s="114">
        <f>'I. Фін результат'!D100</f>
        <v>0</v>
      </c>
      <c r="E53" s="114">
        <f>'I. Фін результат'!E100</f>
        <v>0</v>
      </c>
      <c r="F53" s="114">
        <f>'I. Фін результат'!F100</f>
        <v>0</v>
      </c>
      <c r="G53" s="205"/>
      <c r="H53" s="205"/>
      <c r="I53" s="205"/>
      <c r="J53" s="205"/>
    </row>
    <row r="54" spans="1:10" ht="20.100000000000001" customHeight="1">
      <c r="A54" s="70" t="s">
        <v>64</v>
      </c>
      <c r="B54" s="28">
        <v>1202</v>
      </c>
      <c r="C54" s="114" t="str">
        <f>'I. Фін результат'!C101</f>
        <v>(    )</v>
      </c>
      <c r="D54" s="114" t="str">
        <f>'I. Фін результат'!D101</f>
        <v>(    )</v>
      </c>
      <c r="E54" s="114" t="str">
        <f>'I. Фін результат'!E101</f>
        <v>(    )</v>
      </c>
      <c r="F54" s="114">
        <f>'I. Фін результат'!F101</f>
        <v>0</v>
      </c>
      <c r="G54" s="205"/>
      <c r="H54" s="205"/>
      <c r="I54" s="205"/>
      <c r="J54" s="205"/>
    </row>
    <row r="55" spans="1:10" ht="24.95" customHeight="1">
      <c r="A55" s="250" t="s">
        <v>65</v>
      </c>
      <c r="B55" s="250"/>
      <c r="C55" s="250"/>
      <c r="D55" s="250"/>
      <c r="E55" s="250"/>
      <c r="F55" s="250"/>
      <c r="G55" s="250"/>
      <c r="H55" s="250"/>
      <c r="I55" s="250"/>
      <c r="J55" s="250"/>
    </row>
    <row r="56" spans="1:10" ht="37.5">
      <c r="A56" s="137" t="s">
        <v>66</v>
      </c>
      <c r="B56" s="28">
        <v>2110</v>
      </c>
      <c r="C56" s="115">
        <f>'ІІ. Розр. з бюджетом'!C20</f>
        <v>0</v>
      </c>
      <c r="D56" s="115">
        <f>'ІІ. Розр. з бюджетом'!D20</f>
        <v>0</v>
      </c>
      <c r="E56" s="115">
        <f>'ІІ. Розр. з бюджетом'!E20</f>
        <v>0</v>
      </c>
      <c r="F56" s="115">
        <f>'ІІ. Розр. з бюджетом'!F20</f>
        <v>0</v>
      </c>
      <c r="G56" s="205"/>
      <c r="H56" s="205"/>
      <c r="I56" s="205"/>
      <c r="J56" s="205"/>
    </row>
    <row r="57" spans="1:10">
      <c r="A57" s="70" t="s">
        <v>67</v>
      </c>
      <c r="B57" s="28">
        <v>2111</v>
      </c>
      <c r="C57" s="114">
        <f>'ІІ. Розр. з бюджетом'!C21</f>
        <v>0</v>
      </c>
      <c r="D57" s="114">
        <f>'ІІ. Розр. з бюджетом'!D21</f>
        <v>0</v>
      </c>
      <c r="E57" s="114">
        <f>'ІІ. Розр. з бюджетом'!E21</f>
        <v>0</v>
      </c>
      <c r="F57" s="114">
        <f>'ІІ. Розр. з бюджетом'!F21</f>
        <v>0</v>
      </c>
      <c r="G57" s="205"/>
      <c r="H57" s="205"/>
      <c r="I57" s="205"/>
      <c r="J57" s="205"/>
    </row>
    <row r="58" spans="1:10" ht="37.5">
      <c r="A58" s="70" t="s">
        <v>68</v>
      </c>
      <c r="B58" s="28">
        <v>2112</v>
      </c>
      <c r="C58" s="114">
        <f>'ІІ. Розр. з бюджетом'!C22</f>
        <v>0</v>
      </c>
      <c r="D58" s="114">
        <f>'ІІ. Розр. з бюджетом'!D22</f>
        <v>0</v>
      </c>
      <c r="E58" s="114">
        <f>'ІІ. Розр. з бюджетом'!E22</f>
        <v>0</v>
      </c>
      <c r="F58" s="114">
        <f>'ІІ. Розр. з бюджетом'!F22</f>
        <v>0</v>
      </c>
      <c r="G58" s="205"/>
      <c r="H58" s="205"/>
      <c r="I58" s="205"/>
      <c r="J58" s="205"/>
    </row>
    <row r="59" spans="1:10" ht="37.5">
      <c r="A59" s="138" t="s">
        <v>69</v>
      </c>
      <c r="B59" s="15">
        <v>2113</v>
      </c>
      <c r="C59" s="114" t="str">
        <f>'ІІ. Розр. з бюджетом'!C23</f>
        <v>(    )</v>
      </c>
      <c r="D59" s="114" t="str">
        <f>'ІІ. Розр. з бюджетом'!D23</f>
        <v>(    )</v>
      </c>
      <c r="E59" s="114" t="str">
        <f>'ІІ. Розр. з бюджетом'!E23</f>
        <v>(    )</v>
      </c>
      <c r="F59" s="114">
        <f>'ІІ. Розр. з бюджетом'!F23</f>
        <v>0</v>
      </c>
      <c r="G59" s="205" t="s">
        <v>70</v>
      </c>
      <c r="H59" s="205" t="s">
        <v>70</v>
      </c>
      <c r="I59" s="205" t="s">
        <v>70</v>
      </c>
      <c r="J59" s="205" t="s">
        <v>70</v>
      </c>
    </row>
    <row r="60" spans="1:10">
      <c r="A60" s="138" t="s">
        <v>71</v>
      </c>
      <c r="B60" s="136">
        <v>2114</v>
      </c>
      <c r="C60" s="114">
        <f>'ІІ. Розр. з бюджетом'!C24</f>
        <v>0</v>
      </c>
      <c r="D60" s="114">
        <f>'ІІ. Розр. з бюджетом'!D24</f>
        <v>0</v>
      </c>
      <c r="E60" s="114">
        <f>'ІІ. Розр. з бюджетом'!E24</f>
        <v>0</v>
      </c>
      <c r="F60" s="114">
        <f>'ІІ. Розр. з бюджетом'!F24</f>
        <v>0</v>
      </c>
      <c r="G60" s="205"/>
      <c r="H60" s="205"/>
      <c r="I60" s="205"/>
      <c r="J60" s="205"/>
    </row>
    <row r="61" spans="1:10" ht="37.5">
      <c r="A61" s="138" t="s">
        <v>72</v>
      </c>
      <c r="B61" s="136">
        <v>2115</v>
      </c>
      <c r="C61" s="114">
        <f>'ІІ. Розр. з бюджетом'!C25</f>
        <v>0</v>
      </c>
      <c r="D61" s="114">
        <f>'ІІ. Розр. з бюджетом'!D25</f>
        <v>0</v>
      </c>
      <c r="E61" s="114">
        <f>'ІІ. Розр. з бюджетом'!E25</f>
        <v>0</v>
      </c>
      <c r="F61" s="114">
        <f>'ІІ. Розр. з бюджетом'!F25</f>
        <v>0</v>
      </c>
      <c r="G61" s="205"/>
      <c r="H61" s="205"/>
      <c r="I61" s="205"/>
      <c r="J61" s="205"/>
    </row>
    <row r="62" spans="1:10">
      <c r="A62" s="129" t="s">
        <v>73</v>
      </c>
      <c r="B62" s="15">
        <v>2116</v>
      </c>
      <c r="C62" s="114">
        <f>'ІІ. Розр. з бюджетом'!C26</f>
        <v>0</v>
      </c>
      <c r="D62" s="114">
        <f>'ІІ. Розр. з бюджетом'!D26</f>
        <v>0</v>
      </c>
      <c r="E62" s="114">
        <f>'ІІ. Розр. з бюджетом'!E26</f>
        <v>0</v>
      </c>
      <c r="F62" s="114">
        <f>'ІІ. Розр. з бюджетом'!F26</f>
        <v>0</v>
      </c>
      <c r="G62" s="205"/>
      <c r="H62" s="205"/>
      <c r="I62" s="205"/>
      <c r="J62" s="205"/>
    </row>
    <row r="63" spans="1:10">
      <c r="A63" s="129" t="s">
        <v>74</v>
      </c>
      <c r="B63" s="15">
        <v>2117</v>
      </c>
      <c r="C63" s="114">
        <f>'ІІ. Розр. з бюджетом'!C27</f>
        <v>0</v>
      </c>
      <c r="D63" s="114">
        <f>'ІІ. Розр. з бюджетом'!D27</f>
        <v>0</v>
      </c>
      <c r="E63" s="114">
        <f>'ІІ. Розр. з бюджетом'!E27</f>
        <v>0</v>
      </c>
      <c r="F63" s="114">
        <f>'ІІ. Розр. з бюджетом'!F27</f>
        <v>0</v>
      </c>
      <c r="G63" s="205"/>
      <c r="H63" s="205"/>
      <c r="I63" s="205"/>
      <c r="J63" s="205"/>
    </row>
    <row r="64" spans="1:10" ht="37.5">
      <c r="A64" s="210" t="s">
        <v>75</v>
      </c>
      <c r="B64" s="15">
        <v>2120</v>
      </c>
      <c r="C64" s="115">
        <f>'ІІ. Розр. з бюджетом'!C30</f>
        <v>0</v>
      </c>
      <c r="D64" s="115">
        <f>'ІІ. Розр. з бюджетом'!D30</f>
        <v>0</v>
      </c>
      <c r="E64" s="115">
        <f>'ІІ. Розр. з бюджетом'!E30</f>
        <v>0</v>
      </c>
      <c r="F64" s="115">
        <f>'ІІ. Розр. з бюджетом'!F30</f>
        <v>0</v>
      </c>
      <c r="G64" s="205">
        <f>F64*1.062</f>
        <v>0</v>
      </c>
      <c r="H64" s="205">
        <f t="shared" ref="H64:J65" si="6">G64*1.05</f>
        <v>0</v>
      </c>
      <c r="I64" s="205">
        <f t="shared" si="6"/>
        <v>0</v>
      </c>
      <c r="J64" s="205">
        <f t="shared" si="6"/>
        <v>0</v>
      </c>
    </row>
    <row r="65" spans="1:10" ht="37.5">
      <c r="A65" s="210" t="s">
        <v>76</v>
      </c>
      <c r="B65" s="15">
        <v>2130</v>
      </c>
      <c r="C65" s="115">
        <f>'ІІ. Розр. з бюджетом'!C35</f>
        <v>0</v>
      </c>
      <c r="D65" s="115">
        <f>'ІІ. Розр. з бюджетом'!D35</f>
        <v>0</v>
      </c>
      <c r="E65" s="115">
        <f>'ІІ. Розр. з бюджетом'!E35</f>
        <v>0</v>
      </c>
      <c r="F65" s="115">
        <f>'ІІ. Розр. з бюджетом'!F35</f>
        <v>0</v>
      </c>
      <c r="G65" s="205">
        <f>F65*1.062</f>
        <v>0</v>
      </c>
      <c r="H65" s="205">
        <f t="shared" si="6"/>
        <v>0</v>
      </c>
      <c r="I65" s="205">
        <f t="shared" si="6"/>
        <v>0</v>
      </c>
      <c r="J65" s="205">
        <f t="shared" si="6"/>
        <v>0</v>
      </c>
    </row>
    <row r="66" spans="1:10" ht="75">
      <c r="A66" s="129" t="s">
        <v>77</v>
      </c>
      <c r="B66" s="15">
        <v>2131</v>
      </c>
      <c r="C66" s="114">
        <f>'ІІ. Розр. з бюджетом'!C36</f>
        <v>0</v>
      </c>
      <c r="D66" s="114">
        <f>'ІІ. Розр. з бюджетом'!D36</f>
        <v>0</v>
      </c>
      <c r="E66" s="114">
        <f>'ІІ. Розр. з бюджетом'!E36</f>
        <v>0</v>
      </c>
      <c r="F66" s="114">
        <f>'ІІ. Розр. з бюджетом'!F36</f>
        <v>0</v>
      </c>
      <c r="G66" s="205"/>
      <c r="H66" s="205"/>
      <c r="I66" s="205"/>
      <c r="J66" s="205"/>
    </row>
    <row r="67" spans="1:10" ht="37.5">
      <c r="A67" s="129" t="s">
        <v>78</v>
      </c>
      <c r="B67" s="15">
        <v>2133</v>
      </c>
      <c r="C67" s="114">
        <f>'ІІ. Розр. з бюджетом'!C38</f>
        <v>0</v>
      </c>
      <c r="D67" s="114">
        <f>'ІІ. Розр. з бюджетом'!D38</f>
        <v>0</v>
      </c>
      <c r="E67" s="114">
        <f>'ІІ. Розр. з бюджетом'!E38</f>
        <v>0</v>
      </c>
      <c r="F67" s="114">
        <f>'ІІ. Розр. з бюджетом'!F38</f>
        <v>0</v>
      </c>
      <c r="G67" s="205">
        <f>F67*1.062</f>
        <v>0</v>
      </c>
      <c r="H67" s="205">
        <f>G67*1.05</f>
        <v>0</v>
      </c>
      <c r="I67" s="205">
        <f>H67*1.05</f>
        <v>0</v>
      </c>
      <c r="J67" s="205">
        <f>I67*1.05</f>
        <v>0</v>
      </c>
    </row>
    <row r="68" spans="1:10" ht="25.5" customHeight="1">
      <c r="A68" s="210" t="s">
        <v>79</v>
      </c>
      <c r="B68" s="15">
        <v>2200</v>
      </c>
      <c r="C68" s="115">
        <f>'ІІ. Розр. з бюджетом'!C43</f>
        <v>0</v>
      </c>
      <c r="D68" s="115">
        <f>'ІІ. Розр. з бюджетом'!D43</f>
        <v>0</v>
      </c>
      <c r="E68" s="115">
        <f>'ІІ. Розр. з бюджетом'!E43</f>
        <v>0</v>
      </c>
      <c r="F68" s="115">
        <f>'ІІ. Розр. з бюджетом'!F43</f>
        <v>0</v>
      </c>
      <c r="G68" s="205">
        <f>G64+G65</f>
        <v>0</v>
      </c>
      <c r="H68" s="205">
        <f>H64+H65</f>
        <v>0</v>
      </c>
      <c r="I68" s="205">
        <f>I64+I65</f>
        <v>0</v>
      </c>
      <c r="J68" s="205">
        <f>J64+J65</f>
        <v>0</v>
      </c>
    </row>
    <row r="69" spans="1:10" ht="24.95" customHeight="1">
      <c r="A69" s="250" t="s">
        <v>80</v>
      </c>
      <c r="B69" s="255"/>
      <c r="C69" s="250"/>
      <c r="D69" s="250"/>
      <c r="E69" s="250"/>
      <c r="F69" s="250"/>
      <c r="G69" s="250"/>
      <c r="H69" s="250"/>
      <c r="I69" s="250"/>
      <c r="J69" s="250"/>
    </row>
    <row r="70" spans="1:10" ht="20.100000000000001" customHeight="1">
      <c r="A70" s="216" t="s">
        <v>81</v>
      </c>
      <c r="B70" s="28">
        <v>3405</v>
      </c>
      <c r="C70" s="115">
        <f>'ІІІ. Рух грош. коштів'!C84</f>
        <v>0</v>
      </c>
      <c r="D70" s="115"/>
      <c r="E70" s="115"/>
      <c r="F70" s="115">
        <f>'ІІІ. Рух грош. коштів'!F84</f>
        <v>0</v>
      </c>
      <c r="G70" s="114" t="s">
        <v>82</v>
      </c>
      <c r="H70" s="114" t="s">
        <v>82</v>
      </c>
      <c r="I70" s="114" t="s">
        <v>82</v>
      </c>
      <c r="J70" s="114" t="s">
        <v>82</v>
      </c>
    </row>
    <row r="71" spans="1:10" ht="20.100000000000001" customHeight="1">
      <c r="A71" s="129" t="s">
        <v>83</v>
      </c>
      <c r="B71" s="217">
        <v>3030</v>
      </c>
      <c r="C71" s="114">
        <f>'ІІІ. Рух грош. коштів'!C11</f>
        <v>0</v>
      </c>
      <c r="D71" s="114">
        <f>'ІІІ. Рух грош. коштів'!D11</f>
        <v>0</v>
      </c>
      <c r="E71" s="114">
        <f>'ІІІ. Рух грош. коштів'!E11</f>
        <v>0</v>
      </c>
      <c r="F71" s="114">
        <f>'ІІІ. Рух грош. коштів'!F11</f>
        <v>38847.5</v>
      </c>
      <c r="G71" s="205">
        <f>F71*1.062</f>
        <v>41256.045000000006</v>
      </c>
      <c r="H71" s="205">
        <f>G71*1.05</f>
        <v>43318.847250000006</v>
      </c>
      <c r="I71" s="205">
        <f>H71*1.05</f>
        <v>45484.789612500012</v>
      </c>
      <c r="J71" s="205">
        <f>I71*1.05</f>
        <v>47759.029093125013</v>
      </c>
    </row>
    <row r="72" spans="1:10" ht="20.100000000000001" customHeight="1">
      <c r="A72" s="129" t="s">
        <v>84</v>
      </c>
      <c r="B72" s="217">
        <v>3195</v>
      </c>
      <c r="C72" s="114">
        <f>'ІІІ. Рух грош. коштів'!C50</f>
        <v>0</v>
      </c>
      <c r="D72" s="114">
        <f>'ІІІ. Рух грош. коштів'!D50</f>
        <v>0</v>
      </c>
      <c r="E72" s="114">
        <f>'ІІІ. Рух грош. коштів'!E50</f>
        <v>0</v>
      </c>
      <c r="F72" s="114">
        <f>'ІІІ. Рух грош. коштів'!F50</f>
        <v>0</v>
      </c>
      <c r="G72" s="114" t="s">
        <v>82</v>
      </c>
      <c r="H72" s="114" t="s">
        <v>82</v>
      </c>
      <c r="I72" s="114" t="s">
        <v>82</v>
      </c>
      <c r="J72" s="114" t="s">
        <v>82</v>
      </c>
    </row>
    <row r="73" spans="1:10" ht="20.100000000000001" customHeight="1">
      <c r="A73" s="129" t="s">
        <v>85</v>
      </c>
      <c r="B73" s="217">
        <v>3295</v>
      </c>
      <c r="C73" s="114">
        <f>'ІІІ. Рух грош. коштів'!C63</f>
        <v>0</v>
      </c>
      <c r="D73" s="114">
        <f>'ІІІ. Рух грош. коштів'!D63</f>
        <v>0</v>
      </c>
      <c r="E73" s="114">
        <f>'ІІІ. Рух грош. коштів'!E63</f>
        <v>0</v>
      </c>
      <c r="F73" s="114">
        <f>'ІІІ. Рух грош. коштів'!F63</f>
        <v>0</v>
      </c>
      <c r="G73" s="114" t="s">
        <v>82</v>
      </c>
      <c r="H73" s="114" t="s">
        <v>82</v>
      </c>
      <c r="I73" s="114" t="s">
        <v>82</v>
      </c>
      <c r="J73" s="114" t="s">
        <v>82</v>
      </c>
    </row>
    <row r="74" spans="1:10" ht="20.100000000000001" customHeight="1">
      <c r="A74" s="129" t="s">
        <v>86</v>
      </c>
      <c r="B74" s="28">
        <v>3395</v>
      </c>
      <c r="C74" s="114">
        <f>'ІІІ. Рух грош. коштів'!C82</f>
        <v>0</v>
      </c>
      <c r="D74" s="114">
        <f>'ІІІ. Рух грош. коштів'!D82</f>
        <v>0</v>
      </c>
      <c r="E74" s="114">
        <f>'ІІІ. Рух грош. коштів'!E82</f>
        <v>0</v>
      </c>
      <c r="F74" s="114">
        <f>'ІІІ. Рух грош. коштів'!F82</f>
        <v>0</v>
      </c>
      <c r="G74" s="114" t="s">
        <v>82</v>
      </c>
      <c r="H74" s="114" t="s">
        <v>82</v>
      </c>
      <c r="I74" s="114" t="s">
        <v>82</v>
      </c>
      <c r="J74" s="114" t="s">
        <v>82</v>
      </c>
    </row>
    <row r="75" spans="1:10" ht="20.100000000000001" customHeight="1">
      <c r="A75" s="129" t="s">
        <v>87</v>
      </c>
      <c r="B75" s="28">
        <v>3410</v>
      </c>
      <c r="C75" s="114">
        <f>'ІІІ. Рух грош. коштів'!C85</f>
        <v>0</v>
      </c>
      <c r="D75" s="114">
        <f>'ІІІ. Рух грош. коштів'!D85</f>
        <v>0</v>
      </c>
      <c r="E75" s="114">
        <f>'ІІІ. Рух грош. коштів'!E85</f>
        <v>0</v>
      </c>
      <c r="F75" s="114">
        <f>'ІІІ. Рух грош. коштів'!F85</f>
        <v>0</v>
      </c>
      <c r="G75" s="114" t="s">
        <v>82</v>
      </c>
      <c r="H75" s="114" t="s">
        <v>82</v>
      </c>
      <c r="I75" s="114" t="s">
        <v>82</v>
      </c>
      <c r="J75" s="114" t="s">
        <v>82</v>
      </c>
    </row>
    <row r="76" spans="1:10" ht="20.100000000000001" customHeight="1">
      <c r="A76" s="218" t="s">
        <v>88</v>
      </c>
      <c r="B76" s="28">
        <v>3415</v>
      </c>
      <c r="C76" s="115">
        <f>SUM(C70,C72:C75)</f>
        <v>0</v>
      </c>
      <c r="D76" s="115">
        <f>SUM(D70,D72:D75)</f>
        <v>0</v>
      </c>
      <c r="E76" s="115">
        <f>SUM(E70,E72:E75)</f>
        <v>0</v>
      </c>
      <c r="F76" s="115">
        <f>SUM(F70,F72:F75)</f>
        <v>0</v>
      </c>
      <c r="G76" s="114" t="s">
        <v>82</v>
      </c>
      <c r="H76" s="114" t="s">
        <v>82</v>
      </c>
      <c r="I76" s="114" t="s">
        <v>82</v>
      </c>
      <c r="J76" s="114" t="s">
        <v>82</v>
      </c>
    </row>
    <row r="77" spans="1:10" ht="24.95" customHeight="1">
      <c r="A77" s="256" t="s">
        <v>89</v>
      </c>
      <c r="B77" s="257"/>
      <c r="C77" s="257"/>
      <c r="D77" s="257"/>
      <c r="E77" s="257"/>
      <c r="F77" s="257"/>
      <c r="G77" s="257"/>
      <c r="H77" s="257"/>
      <c r="I77" s="257"/>
      <c r="J77" s="258"/>
    </row>
    <row r="78" spans="1:10" ht="20.100000000000001" customHeight="1">
      <c r="A78" s="129" t="s">
        <v>90</v>
      </c>
      <c r="B78" s="28">
        <v>4000</v>
      </c>
      <c r="C78" s="26">
        <f>'IV. Кап. інвестиції'!C6</f>
        <v>0</v>
      </c>
      <c r="D78" s="52">
        <f>'IV. Кап. інвестиції'!D6</f>
        <v>0</v>
      </c>
      <c r="E78" s="52">
        <f>'IV. Кап. інвестиції'!E6</f>
        <v>0</v>
      </c>
      <c r="F78" s="52">
        <f>'IV. Кап. інвестиції'!F6</f>
        <v>15145</v>
      </c>
      <c r="G78" s="139"/>
      <c r="H78" s="139"/>
      <c r="I78" s="139"/>
      <c r="J78" s="139"/>
    </row>
    <row r="79" spans="1:10" ht="24.95" customHeight="1">
      <c r="A79" s="249" t="s">
        <v>91</v>
      </c>
      <c r="B79" s="249"/>
      <c r="C79" s="249"/>
      <c r="D79" s="249"/>
      <c r="E79" s="249"/>
      <c r="F79" s="249"/>
      <c r="G79" s="249"/>
      <c r="H79" s="249"/>
      <c r="I79" s="249"/>
      <c r="J79" s="249"/>
    </row>
    <row r="80" spans="1:10" ht="19.5" customHeight="1">
      <c r="A80" s="219" t="s">
        <v>92</v>
      </c>
      <c r="B80" s="220">
        <v>5040</v>
      </c>
      <c r="C80" s="221" t="e">
        <f>(C52/C31)*100</f>
        <v>#DIV/0!</v>
      </c>
      <c r="D80" s="221" t="e">
        <f t="shared" ref="D80:J80" si="7">(D52/D31)*100</f>
        <v>#DIV/0!</v>
      </c>
      <c r="E80" s="221" t="e">
        <f t="shared" si="7"/>
        <v>#DIV/0!</v>
      </c>
      <c r="F80" s="221">
        <f t="shared" si="7"/>
        <v>1.3606013698361048E-14</v>
      </c>
      <c r="G80" s="221">
        <f t="shared" si="7"/>
        <v>-119.99880320237844</v>
      </c>
      <c r="H80" s="221">
        <f t="shared" si="7"/>
        <v>-119.99880320237844</v>
      </c>
      <c r="I80" s="221">
        <f t="shared" si="7"/>
        <v>-119.99880320237844</v>
      </c>
      <c r="J80" s="221">
        <f t="shared" si="7"/>
        <v>-119.99880320237845</v>
      </c>
    </row>
    <row r="81" spans="1:10" ht="20.100000000000001" customHeight="1">
      <c r="A81" s="219" t="s">
        <v>93</v>
      </c>
      <c r="B81" s="220">
        <v>5020</v>
      </c>
      <c r="C81" s="221" t="e">
        <f>(C52/C92)*100</f>
        <v>#DIV/0!</v>
      </c>
      <c r="D81" s="221" t="e">
        <f>(D52/D92)*100</f>
        <v>#DIV/0!</v>
      </c>
      <c r="E81" s="221" t="e">
        <f>(E52/E92)*100</f>
        <v>#DIV/0!</v>
      </c>
      <c r="F81" s="221" t="e">
        <f>(F52/F92)*100</f>
        <v>#DIV/0!</v>
      </c>
      <c r="G81" s="114" t="s">
        <v>82</v>
      </c>
      <c r="H81" s="114" t="s">
        <v>82</v>
      </c>
      <c r="I81" s="114" t="s">
        <v>82</v>
      </c>
      <c r="J81" s="114" t="s">
        <v>82</v>
      </c>
    </row>
    <row r="82" spans="1:10" ht="20.100000000000001" customHeight="1">
      <c r="A82" s="129" t="s">
        <v>94</v>
      </c>
      <c r="B82" s="28">
        <v>5030</v>
      </c>
      <c r="C82" s="221" t="e">
        <f>(C52/C98)*100</f>
        <v>#DIV/0!</v>
      </c>
      <c r="D82" s="221" t="e">
        <f>(D52/D98)*100</f>
        <v>#DIV/0!</v>
      </c>
      <c r="E82" s="221" t="e">
        <f>(E52/E98)*100</f>
        <v>#DIV/0!</v>
      </c>
      <c r="F82" s="221">
        <f>(F52/F98)*100</f>
        <v>5.7402260074347621E-15</v>
      </c>
      <c r="G82" s="114" t="s">
        <v>82</v>
      </c>
      <c r="H82" s="114" t="s">
        <v>82</v>
      </c>
      <c r="I82" s="114" t="s">
        <v>82</v>
      </c>
      <c r="J82" s="114" t="s">
        <v>82</v>
      </c>
    </row>
    <row r="83" spans="1:10" ht="20.100000000000001" customHeight="1">
      <c r="A83" s="222" t="s">
        <v>95</v>
      </c>
      <c r="B83" s="217">
        <v>5110</v>
      </c>
      <c r="C83" s="221" t="e">
        <f>C98/C95</f>
        <v>#DIV/0!</v>
      </c>
      <c r="D83" s="221" t="e">
        <f>D98/D95</f>
        <v>#DIV/0!</v>
      </c>
      <c r="E83" s="221" t="e">
        <f>E98/E95</f>
        <v>#DIV/0!</v>
      </c>
      <c r="F83" s="221">
        <f>F98/F95</f>
        <v>79.112898139388221</v>
      </c>
      <c r="G83" s="114" t="s">
        <v>82</v>
      </c>
      <c r="H83" s="114" t="s">
        <v>82</v>
      </c>
      <c r="I83" s="114" t="s">
        <v>82</v>
      </c>
      <c r="J83" s="114" t="s">
        <v>82</v>
      </c>
    </row>
    <row r="84" spans="1:10" ht="20.100000000000001" customHeight="1">
      <c r="A84" s="222" t="s">
        <v>96</v>
      </c>
      <c r="B84" s="217">
        <v>5220</v>
      </c>
      <c r="C84" s="221" t="e">
        <f>C89/C88</f>
        <v>#DIV/0!</v>
      </c>
      <c r="D84" s="221" t="e">
        <f>D89/D88</f>
        <v>#DIV/0!</v>
      </c>
      <c r="E84" s="221" t="e">
        <f>E89/E88</f>
        <v>#DIV/0!</v>
      </c>
      <c r="F84" s="221">
        <f>F89/F88</f>
        <v>0.70409951621111311</v>
      </c>
      <c r="G84" s="114" t="s">
        <v>82</v>
      </c>
      <c r="H84" s="114" t="s">
        <v>82</v>
      </c>
      <c r="I84" s="114" t="s">
        <v>82</v>
      </c>
      <c r="J84" s="114" t="s">
        <v>82</v>
      </c>
    </row>
    <row r="85" spans="1:10" ht="24.95" customHeight="1">
      <c r="A85" s="250" t="s">
        <v>97</v>
      </c>
      <c r="B85" s="250"/>
      <c r="C85" s="250"/>
      <c r="D85" s="250"/>
      <c r="E85" s="250"/>
      <c r="F85" s="250"/>
      <c r="G85" s="250"/>
      <c r="H85" s="250"/>
      <c r="I85" s="250"/>
      <c r="J85" s="250"/>
    </row>
    <row r="86" spans="1:10" ht="20.100000000000001" customHeight="1">
      <c r="A86" s="219" t="s">
        <v>98</v>
      </c>
      <c r="B86" s="220">
        <v>6000</v>
      </c>
      <c r="C86" s="205"/>
      <c r="D86" s="205"/>
      <c r="E86" s="205"/>
      <c r="F86" s="205"/>
      <c r="G86" s="114" t="s">
        <v>82</v>
      </c>
      <c r="H86" s="114" t="s">
        <v>82</v>
      </c>
      <c r="I86" s="114" t="s">
        <v>82</v>
      </c>
      <c r="J86" s="114" t="s">
        <v>82</v>
      </c>
    </row>
    <row r="87" spans="1:10" ht="20.100000000000001" customHeight="1">
      <c r="A87" s="219" t="s">
        <v>99</v>
      </c>
      <c r="B87" s="220">
        <v>6001</v>
      </c>
      <c r="C87" s="114">
        <f>C88-C89</f>
        <v>0</v>
      </c>
      <c r="D87" s="114">
        <f>D88-D89</f>
        <v>0</v>
      </c>
      <c r="E87" s="114">
        <f>E88-E89</f>
        <v>0</v>
      </c>
      <c r="F87" s="114">
        <f>F88-F89</f>
        <v>22269.500000000007</v>
      </c>
      <c r="G87" s="114" t="s">
        <v>82</v>
      </c>
      <c r="H87" s="114" t="s">
        <v>82</v>
      </c>
      <c r="I87" s="114" t="s">
        <v>82</v>
      </c>
      <c r="J87" s="114" t="s">
        <v>82</v>
      </c>
    </row>
    <row r="88" spans="1:10" ht="20.100000000000001" customHeight="1">
      <c r="A88" s="219" t="s">
        <v>100</v>
      </c>
      <c r="B88" s="220">
        <v>6002</v>
      </c>
      <c r="C88" s="205"/>
      <c r="D88" s="205"/>
      <c r="E88" s="205"/>
      <c r="F88" s="205">
        <v>75260.100000000006</v>
      </c>
      <c r="G88" s="114" t="s">
        <v>82</v>
      </c>
      <c r="H88" s="114" t="s">
        <v>82</v>
      </c>
      <c r="I88" s="114" t="s">
        <v>82</v>
      </c>
      <c r="J88" s="114" t="s">
        <v>82</v>
      </c>
    </row>
    <row r="89" spans="1:10" ht="20.100000000000001" customHeight="1">
      <c r="A89" s="219" t="s">
        <v>101</v>
      </c>
      <c r="B89" s="220">
        <v>6003</v>
      </c>
      <c r="C89" s="205"/>
      <c r="D89" s="205"/>
      <c r="E89" s="205"/>
      <c r="F89" s="205">
        <v>52990.6</v>
      </c>
      <c r="G89" s="114" t="s">
        <v>82</v>
      </c>
      <c r="H89" s="114" t="s">
        <v>82</v>
      </c>
      <c r="I89" s="114" t="s">
        <v>82</v>
      </c>
      <c r="J89" s="114" t="s">
        <v>82</v>
      </c>
    </row>
    <row r="90" spans="1:10" ht="20.100000000000001" customHeight="1">
      <c r="A90" s="129" t="s">
        <v>102</v>
      </c>
      <c r="B90" s="28">
        <v>6010</v>
      </c>
      <c r="C90" s="205"/>
      <c r="D90" s="205"/>
      <c r="E90" s="205"/>
      <c r="F90" s="205">
        <v>9721.7999999999993</v>
      </c>
      <c r="G90" s="114" t="s">
        <v>82</v>
      </c>
      <c r="H90" s="114" t="s">
        <v>82</v>
      </c>
      <c r="I90" s="114" t="s">
        <v>82</v>
      </c>
      <c r="J90" s="114" t="s">
        <v>82</v>
      </c>
    </row>
    <row r="91" spans="1:10" ht="20.100000000000001" customHeight="1">
      <c r="A91" s="129" t="s">
        <v>103</v>
      </c>
      <c r="B91" s="28">
        <v>6011</v>
      </c>
      <c r="C91" s="205"/>
      <c r="D91" s="205"/>
      <c r="E91" s="205"/>
      <c r="F91" s="205"/>
      <c r="G91" s="114" t="s">
        <v>82</v>
      </c>
      <c r="H91" s="114" t="s">
        <v>82</v>
      </c>
      <c r="I91" s="114" t="s">
        <v>82</v>
      </c>
      <c r="J91" s="114" t="s">
        <v>82</v>
      </c>
    </row>
    <row r="92" spans="1:10" s="62" customFormat="1" ht="20.100000000000001" customHeight="1">
      <c r="A92" s="210" t="s">
        <v>104</v>
      </c>
      <c r="B92" s="28">
        <v>6020</v>
      </c>
      <c r="C92" s="205"/>
      <c r="D92" s="205"/>
      <c r="E92" s="205"/>
      <c r="F92" s="205"/>
      <c r="G92" s="114" t="s">
        <v>82</v>
      </c>
      <c r="H92" s="114" t="s">
        <v>82</v>
      </c>
      <c r="I92" s="114" t="s">
        <v>82</v>
      </c>
      <c r="J92" s="114" t="s">
        <v>82</v>
      </c>
    </row>
    <row r="93" spans="1:10" ht="20.100000000000001" customHeight="1">
      <c r="A93" s="129" t="s">
        <v>105</v>
      </c>
      <c r="B93" s="28">
        <v>6030</v>
      </c>
      <c r="C93" s="205"/>
      <c r="D93" s="205"/>
      <c r="E93" s="205"/>
      <c r="F93" s="205">
        <v>951.3</v>
      </c>
      <c r="G93" s="114" t="s">
        <v>82</v>
      </c>
      <c r="H93" s="114" t="s">
        <v>82</v>
      </c>
      <c r="I93" s="114" t="s">
        <v>82</v>
      </c>
      <c r="J93" s="114" t="s">
        <v>82</v>
      </c>
    </row>
    <row r="94" spans="1:10" ht="20.100000000000001" customHeight="1">
      <c r="A94" s="129" t="s">
        <v>106</v>
      </c>
      <c r="B94" s="28">
        <v>6040</v>
      </c>
      <c r="C94" s="205"/>
      <c r="D94" s="205"/>
      <c r="E94" s="205"/>
      <c r="F94" s="205"/>
      <c r="G94" s="114" t="s">
        <v>82</v>
      </c>
      <c r="H94" s="114" t="s">
        <v>82</v>
      </c>
      <c r="I94" s="114" t="s">
        <v>82</v>
      </c>
      <c r="J94" s="114" t="s">
        <v>82</v>
      </c>
    </row>
    <row r="95" spans="1:10" s="62" customFormat="1" ht="20.100000000000001" customHeight="1">
      <c r="A95" s="210" t="s">
        <v>107</v>
      </c>
      <c r="B95" s="28">
        <v>6050</v>
      </c>
      <c r="C95" s="115">
        <f>SUM(C93:C94)</f>
        <v>0</v>
      </c>
      <c r="D95" s="115">
        <f>SUM(D93:D94)</f>
        <v>0</v>
      </c>
      <c r="E95" s="115">
        <f>SUM(E93:E94)</f>
        <v>0</v>
      </c>
      <c r="F95" s="115">
        <f>SUM(F93:F94)</f>
        <v>951.3</v>
      </c>
      <c r="G95" s="114" t="s">
        <v>82</v>
      </c>
      <c r="H95" s="114" t="s">
        <v>82</v>
      </c>
      <c r="I95" s="114" t="s">
        <v>82</v>
      </c>
      <c r="J95" s="114" t="s">
        <v>82</v>
      </c>
    </row>
    <row r="96" spans="1:10" ht="20.100000000000001" customHeight="1">
      <c r="A96" s="129" t="s">
        <v>108</v>
      </c>
      <c r="B96" s="28">
        <v>6060</v>
      </c>
      <c r="C96" s="205"/>
      <c r="D96" s="205"/>
      <c r="E96" s="205"/>
      <c r="F96" s="205"/>
      <c r="G96" s="205"/>
      <c r="H96" s="205"/>
      <c r="I96" s="205"/>
      <c r="J96" s="205"/>
    </row>
    <row r="97" spans="1:10" ht="20.100000000000001" customHeight="1">
      <c r="A97" s="129" t="s">
        <v>109</v>
      </c>
      <c r="B97" s="28">
        <v>6070</v>
      </c>
      <c r="C97" s="205"/>
      <c r="D97" s="205"/>
      <c r="E97" s="205"/>
      <c r="F97" s="205"/>
      <c r="G97" s="114" t="s">
        <v>82</v>
      </c>
      <c r="H97" s="114" t="s">
        <v>82</v>
      </c>
      <c r="I97" s="114" t="s">
        <v>82</v>
      </c>
      <c r="J97" s="114" t="s">
        <v>82</v>
      </c>
    </row>
    <row r="98" spans="1:10" s="62" customFormat="1" ht="20.100000000000001" customHeight="1">
      <c r="A98" s="210" t="s">
        <v>110</v>
      </c>
      <c r="B98" s="28">
        <v>6080</v>
      </c>
      <c r="C98" s="205"/>
      <c r="D98" s="205"/>
      <c r="E98" s="205"/>
      <c r="F98" s="205">
        <v>75260.100000000006</v>
      </c>
      <c r="G98" s="114" t="s">
        <v>82</v>
      </c>
      <c r="H98" s="114" t="s">
        <v>82</v>
      </c>
      <c r="I98" s="114" t="s">
        <v>82</v>
      </c>
      <c r="J98" s="114" t="s">
        <v>82</v>
      </c>
    </row>
    <row r="99" spans="1:10" s="62" customFormat="1" ht="20.100000000000001" customHeight="1">
      <c r="A99" s="250" t="s">
        <v>111</v>
      </c>
      <c r="B99" s="250"/>
      <c r="C99" s="250"/>
      <c r="D99" s="250"/>
      <c r="E99" s="250"/>
      <c r="F99" s="250"/>
      <c r="G99" s="250"/>
      <c r="H99" s="250"/>
      <c r="I99" s="250"/>
      <c r="J99" s="250"/>
    </row>
    <row r="100" spans="1:10" s="62" customFormat="1" ht="20.100000000000001" customHeight="1">
      <c r="A100" s="216" t="s">
        <v>112</v>
      </c>
      <c r="B100" s="223" t="s">
        <v>113</v>
      </c>
      <c r="C100" s="231">
        <f t="shared" ref="C100:J100" si="8">SUM(C101:C103)</f>
        <v>0</v>
      </c>
      <c r="D100" s="231">
        <f t="shared" si="8"/>
        <v>0</v>
      </c>
      <c r="E100" s="231">
        <f t="shared" si="8"/>
        <v>0</v>
      </c>
      <c r="F100" s="231">
        <f t="shared" si="8"/>
        <v>0</v>
      </c>
      <c r="G100" s="231">
        <f t="shared" si="8"/>
        <v>0</v>
      </c>
      <c r="H100" s="231">
        <f t="shared" si="8"/>
        <v>0</v>
      </c>
      <c r="I100" s="231">
        <f t="shared" si="8"/>
        <v>0</v>
      </c>
      <c r="J100" s="231">
        <f t="shared" si="8"/>
        <v>0</v>
      </c>
    </row>
    <row r="101" spans="1:10" s="62" customFormat="1" ht="20.100000000000001" customHeight="1">
      <c r="A101" s="129" t="s">
        <v>114</v>
      </c>
      <c r="B101" s="224" t="s">
        <v>115</v>
      </c>
      <c r="C101" s="225"/>
      <c r="D101" s="225"/>
      <c r="E101" s="225"/>
      <c r="F101" s="139">
        <f>'6.1. Інша інфо_1'!G66</f>
        <v>0</v>
      </c>
      <c r="G101" s="225"/>
      <c r="H101" s="225"/>
      <c r="I101" s="225"/>
      <c r="J101" s="225"/>
    </row>
    <row r="102" spans="1:10" s="62" customFormat="1" ht="20.100000000000001" customHeight="1">
      <c r="A102" s="129" t="s">
        <v>116</v>
      </c>
      <c r="B102" s="224" t="s">
        <v>117</v>
      </c>
      <c r="C102" s="225"/>
      <c r="D102" s="225"/>
      <c r="E102" s="225"/>
      <c r="F102" s="139">
        <f>'6.1. Інша інфо_1'!G69</f>
        <v>0</v>
      </c>
      <c r="G102" s="225"/>
      <c r="H102" s="225"/>
      <c r="I102" s="225"/>
      <c r="J102" s="225"/>
    </row>
    <row r="103" spans="1:10" s="62" customFormat="1" ht="20.100000000000001" customHeight="1">
      <c r="A103" s="129" t="s">
        <v>118</v>
      </c>
      <c r="B103" s="224" t="s">
        <v>119</v>
      </c>
      <c r="C103" s="225"/>
      <c r="D103" s="225"/>
      <c r="E103" s="225"/>
      <c r="F103" s="139">
        <f>'6.1. Інша інфо_1'!G72</f>
        <v>0</v>
      </c>
      <c r="G103" s="225"/>
      <c r="H103" s="225"/>
      <c r="I103" s="225"/>
      <c r="J103" s="225"/>
    </row>
    <row r="104" spans="1:10" s="62" customFormat="1" ht="20.100000000000001" customHeight="1">
      <c r="A104" s="210" t="s">
        <v>120</v>
      </c>
      <c r="B104" s="224" t="s">
        <v>121</v>
      </c>
      <c r="C104" s="231">
        <f t="shared" ref="C104:J104" si="9">SUM(C105:C107)</f>
        <v>0</v>
      </c>
      <c r="D104" s="231">
        <f t="shared" si="9"/>
        <v>0</v>
      </c>
      <c r="E104" s="231">
        <f t="shared" si="9"/>
        <v>0</v>
      </c>
      <c r="F104" s="231">
        <f t="shared" si="9"/>
        <v>0</v>
      </c>
      <c r="G104" s="231">
        <f t="shared" si="9"/>
        <v>0</v>
      </c>
      <c r="H104" s="231">
        <f t="shared" si="9"/>
        <v>0</v>
      </c>
      <c r="I104" s="231">
        <f t="shared" si="9"/>
        <v>0</v>
      </c>
      <c r="J104" s="231">
        <f t="shared" si="9"/>
        <v>0</v>
      </c>
    </row>
    <row r="105" spans="1:10" s="62" customFormat="1" ht="20.100000000000001" customHeight="1">
      <c r="A105" s="129" t="s">
        <v>114</v>
      </c>
      <c r="B105" s="224" t="s">
        <v>122</v>
      </c>
      <c r="C105" s="225"/>
      <c r="D105" s="225"/>
      <c r="E105" s="225"/>
      <c r="F105" s="139">
        <f>'6.1. Інша інфо_1'!J66</f>
        <v>0</v>
      </c>
      <c r="G105" s="225"/>
      <c r="H105" s="225"/>
      <c r="I105" s="225"/>
      <c r="J105" s="225"/>
    </row>
    <row r="106" spans="1:10" s="62" customFormat="1" ht="19.5" customHeight="1">
      <c r="A106" s="129" t="s">
        <v>116</v>
      </c>
      <c r="B106" s="224" t="s">
        <v>123</v>
      </c>
      <c r="C106" s="225"/>
      <c r="D106" s="225"/>
      <c r="E106" s="225"/>
      <c r="F106" s="139">
        <f>'6.1. Інша інфо_1'!J69</f>
        <v>0</v>
      </c>
      <c r="G106" s="225"/>
      <c r="H106" s="225"/>
      <c r="I106" s="225"/>
      <c r="J106" s="225"/>
    </row>
    <row r="107" spans="1:10" ht="19.5" customHeight="1">
      <c r="A107" s="222" t="s">
        <v>118</v>
      </c>
      <c r="B107" s="226" t="s">
        <v>124</v>
      </c>
      <c r="C107" s="225"/>
      <c r="D107" s="225"/>
      <c r="E107" s="225"/>
      <c r="F107" s="139">
        <f>'6.1. Інша інфо_1'!J72</f>
        <v>0</v>
      </c>
      <c r="G107" s="225"/>
      <c r="H107" s="225"/>
      <c r="I107" s="225"/>
      <c r="J107" s="225"/>
    </row>
    <row r="108" spans="1:10">
      <c r="A108" s="250" t="s">
        <v>125</v>
      </c>
      <c r="B108" s="250"/>
      <c r="C108" s="250"/>
      <c r="D108" s="250"/>
      <c r="E108" s="250"/>
      <c r="F108" s="250"/>
      <c r="G108" s="250"/>
      <c r="H108" s="250"/>
      <c r="I108" s="250"/>
      <c r="J108" s="250"/>
    </row>
    <row r="109" spans="1:10" s="8" customFormat="1" ht="56.25">
      <c r="A109" s="210" t="s">
        <v>126</v>
      </c>
      <c r="B109" s="224" t="s">
        <v>127</v>
      </c>
      <c r="C109" s="232">
        <f>SUM(C110:C112)</f>
        <v>0</v>
      </c>
      <c r="D109" s="232">
        <f>SUM(D110:D112)</f>
        <v>0</v>
      </c>
      <c r="E109" s="232">
        <f>SUM(E110:E112)</f>
        <v>0</v>
      </c>
      <c r="F109" s="232">
        <f>SUM(F110:F112)</f>
        <v>495</v>
      </c>
      <c r="G109" s="71" t="s">
        <v>82</v>
      </c>
      <c r="H109" s="71" t="s">
        <v>82</v>
      </c>
      <c r="I109" s="71" t="s">
        <v>82</v>
      </c>
      <c r="J109" s="71" t="s">
        <v>82</v>
      </c>
    </row>
    <row r="110" spans="1:10" s="8" customFormat="1">
      <c r="A110" s="70" t="s">
        <v>128</v>
      </c>
      <c r="B110" s="224" t="s">
        <v>129</v>
      </c>
      <c r="C110" s="52">
        <f>'6.1. Інша інфо_1'!D12</f>
        <v>0</v>
      </c>
      <c r="D110" s="52">
        <f>'6.1. Інша інфо_1'!F12</f>
        <v>0</v>
      </c>
      <c r="E110" s="52">
        <f>'6.1. Інша інфо_1'!H12</f>
        <v>0</v>
      </c>
      <c r="F110" s="52">
        <f>'6.1. Інша інфо_1'!J12</f>
        <v>1</v>
      </c>
      <c r="G110" s="71" t="s">
        <v>82</v>
      </c>
      <c r="H110" s="71" t="s">
        <v>82</v>
      </c>
      <c r="I110" s="71" t="s">
        <v>82</v>
      </c>
      <c r="J110" s="71" t="s">
        <v>82</v>
      </c>
    </row>
    <row r="111" spans="1:10" s="8" customFormat="1">
      <c r="A111" s="70" t="s">
        <v>130</v>
      </c>
      <c r="B111" s="224" t="s">
        <v>131</v>
      </c>
      <c r="C111" s="52">
        <f>'6.1. Інша інфо_1'!D13</f>
        <v>0</v>
      </c>
      <c r="D111" s="52">
        <f>'6.1. Інша інфо_1'!F13</f>
        <v>0</v>
      </c>
      <c r="E111" s="52">
        <f>'6.1. Інша інфо_1'!H13</f>
        <v>0</v>
      </c>
      <c r="F111" s="52">
        <f>'6.1. Інша інфо_1'!J13</f>
        <v>23</v>
      </c>
      <c r="G111" s="71" t="s">
        <v>82</v>
      </c>
      <c r="H111" s="71" t="s">
        <v>82</v>
      </c>
      <c r="I111" s="71" t="s">
        <v>82</v>
      </c>
      <c r="J111" s="71" t="s">
        <v>82</v>
      </c>
    </row>
    <row r="112" spans="1:10" s="8" customFormat="1">
      <c r="A112" s="70" t="s">
        <v>132</v>
      </c>
      <c r="B112" s="224" t="s">
        <v>133</v>
      </c>
      <c r="C112" s="52">
        <f>'6.1. Інша інфо_1'!D14</f>
        <v>0</v>
      </c>
      <c r="D112" s="52">
        <f>'6.1. Інша інфо_1'!F14</f>
        <v>0</v>
      </c>
      <c r="E112" s="52">
        <f>'6.1. Інша інфо_1'!H14</f>
        <v>0</v>
      </c>
      <c r="F112" s="52">
        <f>'6.1. Інша інфо_1'!J14</f>
        <v>471</v>
      </c>
      <c r="G112" s="71" t="s">
        <v>82</v>
      </c>
      <c r="H112" s="71" t="s">
        <v>82</v>
      </c>
      <c r="I112" s="71" t="s">
        <v>82</v>
      </c>
      <c r="J112" s="71" t="s">
        <v>82</v>
      </c>
    </row>
    <row r="113" spans="1:10" s="8" customFormat="1">
      <c r="A113" s="210" t="s">
        <v>134</v>
      </c>
      <c r="B113" s="224" t="s">
        <v>135</v>
      </c>
      <c r="C113" s="115">
        <f>'I. Фін результат'!C117</f>
        <v>0</v>
      </c>
      <c r="D113" s="115">
        <f>'I. Фін результат'!D117</f>
        <v>0</v>
      </c>
      <c r="E113" s="115">
        <f>'I. Фін результат'!E117</f>
        <v>0</v>
      </c>
      <c r="F113" s="115">
        <f>'I. Фін результат'!F117</f>
        <v>-46743.8</v>
      </c>
      <c r="G113" s="114" t="s">
        <v>82</v>
      </c>
      <c r="H113" s="114" t="s">
        <v>82</v>
      </c>
      <c r="I113" s="114" t="s">
        <v>82</v>
      </c>
      <c r="J113" s="114" t="s">
        <v>82</v>
      </c>
    </row>
    <row r="114" spans="1:10" s="8" customFormat="1" ht="37.5">
      <c r="A114" s="210" t="s">
        <v>136</v>
      </c>
      <c r="B114" s="224" t="s">
        <v>137</v>
      </c>
      <c r="C114" s="115" t="e">
        <f>'6.1. Інша інфо_1'!D23</f>
        <v>#DIV/0!</v>
      </c>
      <c r="D114" s="115" t="e">
        <f>'6.1. Інша інфо_1'!F23</f>
        <v>#DIV/0!</v>
      </c>
      <c r="E114" s="115" t="e">
        <f>'6.1. Інша інфо_1'!H23</f>
        <v>#DIV/0!</v>
      </c>
      <c r="F114" s="115">
        <f>'6.1. Інша інфо_1'!J23</f>
        <v>7869.3265993265986</v>
      </c>
      <c r="G114" s="114" t="s">
        <v>82</v>
      </c>
      <c r="H114" s="114" t="s">
        <v>82</v>
      </c>
      <c r="I114" s="114" t="s">
        <v>82</v>
      </c>
      <c r="J114" s="114" t="s">
        <v>82</v>
      </c>
    </row>
    <row r="115" spans="1:10" s="8" customFormat="1">
      <c r="A115" s="70" t="s">
        <v>128</v>
      </c>
      <c r="B115" s="224" t="s">
        <v>138</v>
      </c>
      <c r="C115" s="114" t="e">
        <f>'6.1. Інша інфо_1'!D24</f>
        <v>#DIV/0!</v>
      </c>
      <c r="D115" s="114" t="e">
        <f>'6.1. Інша інфо_1'!F24</f>
        <v>#DIV/0!</v>
      </c>
      <c r="E115" s="114" t="e">
        <f>'6.1. Інша інфо_1'!H24</f>
        <v>#DIV/0!</v>
      </c>
      <c r="F115" s="114">
        <f>'6.1. Інша інфо_1'!J24</f>
        <v>37283.333333333328</v>
      </c>
      <c r="G115" s="114" t="s">
        <v>82</v>
      </c>
      <c r="H115" s="114" t="s">
        <v>82</v>
      </c>
      <c r="I115" s="114" t="s">
        <v>82</v>
      </c>
      <c r="J115" s="114" t="s">
        <v>82</v>
      </c>
    </row>
    <row r="116" spans="1:10" s="8" customFormat="1">
      <c r="A116" s="70" t="s">
        <v>130</v>
      </c>
      <c r="B116" s="224" t="s">
        <v>139</v>
      </c>
      <c r="C116" s="114" t="e">
        <f>'6.1. Інша інфо_1'!D25</f>
        <v>#DIV/0!</v>
      </c>
      <c r="D116" s="114" t="e">
        <f>'6.1. Інша інфо_1'!F25</f>
        <v>#DIV/0!</v>
      </c>
      <c r="E116" s="114" t="e">
        <f>'6.1. Інша інфо_1'!H25</f>
        <v>#DIV/0!</v>
      </c>
      <c r="F116" s="114">
        <f>'6.1. Інша інфо_1'!J25</f>
        <v>8269.927536231884</v>
      </c>
      <c r="G116" s="114" t="s">
        <v>82</v>
      </c>
      <c r="H116" s="114" t="s">
        <v>82</v>
      </c>
      <c r="I116" s="114" t="s">
        <v>82</v>
      </c>
      <c r="J116" s="114" t="s">
        <v>82</v>
      </c>
    </row>
    <row r="117" spans="1:10" s="8" customFormat="1">
      <c r="A117" s="70" t="s">
        <v>132</v>
      </c>
      <c r="B117" s="224" t="s">
        <v>140</v>
      </c>
      <c r="C117" s="114" t="e">
        <f>'6.1. Інша інфо_1'!D26</f>
        <v>#DIV/0!</v>
      </c>
      <c r="D117" s="114" t="e">
        <f>'6.1. Інша інфо_1'!F26</f>
        <v>#DIV/0!</v>
      </c>
      <c r="E117" s="114" t="e">
        <f>'6.1. Інша інфо_1'!H26</f>
        <v>#DIV/0!</v>
      </c>
      <c r="F117" s="114">
        <f>'6.1. Інша інфо_1'!J26</f>
        <v>7787.31422505308</v>
      </c>
      <c r="G117" s="114" t="s">
        <v>82</v>
      </c>
      <c r="H117" s="114" t="s">
        <v>82</v>
      </c>
      <c r="I117" s="114" t="s">
        <v>82</v>
      </c>
      <c r="J117" s="114" t="s">
        <v>82</v>
      </c>
    </row>
    <row r="118" spans="1:10" s="8" customFormat="1">
      <c r="A118" s="227"/>
      <c r="C118" s="46"/>
      <c r="D118" s="228"/>
      <c r="E118" s="228"/>
      <c r="F118" s="228"/>
      <c r="G118" s="84"/>
      <c r="H118" s="84"/>
      <c r="I118" s="84"/>
      <c r="J118" s="84"/>
    </row>
    <row r="119" spans="1:10" s="8" customFormat="1">
      <c r="A119" s="227"/>
      <c r="C119" s="46"/>
      <c r="D119" s="228"/>
      <c r="E119" s="228"/>
      <c r="F119" s="228"/>
      <c r="G119" s="84"/>
      <c r="H119" s="84"/>
      <c r="I119" s="84"/>
      <c r="J119" s="84"/>
    </row>
    <row r="120" spans="1:10" s="8" customFormat="1">
      <c r="A120" s="83" t="s">
        <v>141</v>
      </c>
      <c r="C120" s="241" t="s">
        <v>142</v>
      </c>
      <c r="D120" s="241"/>
      <c r="E120" s="241"/>
      <c r="F120" s="241"/>
      <c r="G120" s="85"/>
      <c r="H120" s="242" t="s">
        <v>494</v>
      </c>
      <c r="I120" s="242"/>
      <c r="J120" s="242"/>
    </row>
    <row r="121" spans="1:10" s="8" customFormat="1">
      <c r="B121" s="59"/>
      <c r="C121" s="243" t="s">
        <v>143</v>
      </c>
      <c r="D121" s="243"/>
      <c r="E121" s="243"/>
      <c r="F121" s="243"/>
      <c r="G121" s="86"/>
      <c r="H121" s="244"/>
      <c r="I121" s="244"/>
      <c r="J121" s="244"/>
    </row>
    <row r="122" spans="1:10" s="8" customFormat="1">
      <c r="A122" s="104"/>
      <c r="F122" s="59"/>
      <c r="G122" s="59"/>
      <c r="H122" s="59"/>
      <c r="I122" s="59"/>
      <c r="J122" s="59"/>
    </row>
    <row r="123" spans="1:10" s="8" customFormat="1">
      <c r="A123" s="104"/>
      <c r="F123" s="59"/>
      <c r="G123" s="59"/>
      <c r="H123" s="59"/>
      <c r="I123" s="59"/>
      <c r="J123" s="59"/>
    </row>
    <row r="124" spans="1:10" s="8" customFormat="1">
      <c r="A124" s="104"/>
      <c r="F124" s="59"/>
      <c r="G124" s="59"/>
      <c r="H124" s="59"/>
      <c r="I124" s="59"/>
      <c r="J124" s="59"/>
    </row>
    <row r="125" spans="1:10" s="8" customFormat="1">
      <c r="A125" s="104"/>
      <c r="F125" s="59"/>
      <c r="G125" s="59"/>
      <c r="H125" s="59"/>
      <c r="I125" s="59"/>
      <c r="J125" s="59"/>
    </row>
    <row r="126" spans="1:10" s="8" customFormat="1">
      <c r="A126" s="104"/>
      <c r="F126" s="59"/>
      <c r="G126" s="59"/>
      <c r="H126" s="59"/>
      <c r="I126" s="59"/>
      <c r="J126" s="59"/>
    </row>
    <row r="127" spans="1:10" s="8" customFormat="1">
      <c r="A127" s="104"/>
      <c r="F127" s="59"/>
      <c r="G127" s="59"/>
      <c r="H127" s="59"/>
      <c r="I127" s="59"/>
      <c r="J127" s="59"/>
    </row>
    <row r="128" spans="1:10" s="8" customFormat="1">
      <c r="A128" s="104"/>
      <c r="F128" s="59"/>
      <c r="G128" s="59"/>
      <c r="H128" s="59"/>
      <c r="I128" s="59"/>
      <c r="J128" s="59"/>
    </row>
    <row r="129" spans="1:10" s="8" customFormat="1">
      <c r="A129" s="104"/>
      <c r="F129" s="59"/>
      <c r="G129" s="59"/>
      <c r="H129" s="59"/>
      <c r="I129" s="59"/>
      <c r="J129" s="59"/>
    </row>
    <row r="130" spans="1:10" s="8" customFormat="1">
      <c r="A130" s="104"/>
      <c r="F130" s="59"/>
      <c r="G130" s="59"/>
      <c r="H130" s="59"/>
      <c r="I130" s="59"/>
      <c r="J130" s="59"/>
    </row>
    <row r="131" spans="1:10" s="8" customFormat="1">
      <c r="A131" s="104"/>
      <c r="F131" s="59"/>
      <c r="G131" s="59"/>
      <c r="H131" s="59"/>
      <c r="I131" s="59"/>
      <c r="J131" s="59"/>
    </row>
    <row r="132" spans="1:10" s="8" customFormat="1">
      <c r="A132" s="104"/>
      <c r="F132" s="59"/>
      <c r="G132" s="59"/>
      <c r="H132" s="59"/>
      <c r="I132" s="59"/>
      <c r="J132" s="59"/>
    </row>
    <row r="133" spans="1:10" s="8" customFormat="1">
      <c r="A133" s="104"/>
      <c r="F133" s="59"/>
      <c r="G133" s="59"/>
      <c r="H133" s="59"/>
      <c r="I133" s="59"/>
      <c r="J133" s="59"/>
    </row>
    <row r="134" spans="1:10" s="8" customFormat="1">
      <c r="A134" s="104"/>
      <c r="F134" s="59"/>
      <c r="G134" s="59"/>
      <c r="H134" s="59"/>
      <c r="I134" s="59"/>
      <c r="J134" s="59"/>
    </row>
    <row r="135" spans="1:10" s="8" customFormat="1">
      <c r="A135" s="104"/>
      <c r="F135" s="59"/>
      <c r="G135" s="59"/>
      <c r="H135" s="59"/>
      <c r="I135" s="59"/>
      <c r="J135" s="59"/>
    </row>
    <row r="136" spans="1:10" s="8" customFormat="1">
      <c r="A136" s="104"/>
      <c r="F136" s="59"/>
      <c r="G136" s="59"/>
      <c r="H136" s="59"/>
      <c r="I136" s="59"/>
      <c r="J136" s="59"/>
    </row>
    <row r="137" spans="1:10" s="8" customFormat="1">
      <c r="A137" s="104"/>
      <c r="F137" s="59"/>
      <c r="G137" s="59"/>
      <c r="H137" s="59"/>
      <c r="I137" s="59"/>
      <c r="J137" s="59"/>
    </row>
    <row r="138" spans="1:10" s="8" customFormat="1">
      <c r="A138" s="104"/>
      <c r="F138" s="59"/>
      <c r="G138" s="59"/>
      <c r="H138" s="59"/>
      <c r="I138" s="59"/>
      <c r="J138" s="59"/>
    </row>
    <row r="139" spans="1:10" s="8" customFormat="1">
      <c r="A139" s="104"/>
      <c r="F139" s="59"/>
      <c r="G139" s="59"/>
      <c r="H139" s="59"/>
      <c r="I139" s="59"/>
      <c r="J139" s="59"/>
    </row>
    <row r="140" spans="1:10" s="8" customFormat="1">
      <c r="A140" s="104"/>
      <c r="F140" s="59"/>
      <c r="G140" s="59"/>
      <c r="H140" s="59"/>
      <c r="I140" s="59"/>
      <c r="J140" s="59"/>
    </row>
    <row r="141" spans="1:10" s="8" customFormat="1">
      <c r="A141" s="104"/>
      <c r="F141" s="59"/>
      <c r="G141" s="59"/>
      <c r="H141" s="59"/>
      <c r="I141" s="59"/>
      <c r="J141" s="59"/>
    </row>
    <row r="142" spans="1:10" s="8" customFormat="1">
      <c r="A142" s="104"/>
      <c r="F142" s="59"/>
      <c r="G142" s="59"/>
      <c r="H142" s="59"/>
      <c r="I142" s="59"/>
      <c r="J142" s="59"/>
    </row>
    <row r="143" spans="1:10" s="8" customFormat="1">
      <c r="A143" s="104"/>
      <c r="F143" s="59"/>
      <c r="G143" s="59"/>
      <c r="H143" s="59"/>
      <c r="I143" s="59"/>
      <c r="J143" s="59"/>
    </row>
    <row r="144" spans="1:10" s="8" customFormat="1">
      <c r="A144" s="104"/>
      <c r="F144" s="59"/>
      <c r="G144" s="59"/>
      <c r="H144" s="59"/>
      <c r="I144" s="59"/>
      <c r="J144" s="59"/>
    </row>
    <row r="145" spans="1:10" s="8" customFormat="1">
      <c r="A145" s="104"/>
      <c r="F145" s="59"/>
      <c r="G145" s="59"/>
      <c r="H145" s="59"/>
      <c r="I145" s="59"/>
      <c r="J145" s="59"/>
    </row>
    <row r="146" spans="1:10" s="8" customFormat="1">
      <c r="A146" s="104"/>
      <c r="F146" s="59"/>
      <c r="G146" s="59"/>
      <c r="H146" s="59"/>
      <c r="I146" s="59"/>
      <c r="J146" s="59"/>
    </row>
    <row r="147" spans="1:10" s="8" customFormat="1">
      <c r="A147" s="104"/>
      <c r="F147" s="59"/>
      <c r="G147" s="59"/>
      <c r="H147" s="59"/>
      <c r="I147" s="59"/>
      <c r="J147" s="59"/>
    </row>
    <row r="148" spans="1:10" s="8" customFormat="1">
      <c r="A148" s="104"/>
      <c r="F148" s="59"/>
      <c r="G148" s="59"/>
      <c r="H148" s="59"/>
      <c r="I148" s="59"/>
      <c r="J148" s="59"/>
    </row>
    <row r="149" spans="1:10" s="8" customFormat="1">
      <c r="A149" s="104"/>
      <c r="F149" s="59"/>
      <c r="G149" s="59"/>
      <c r="H149" s="59"/>
      <c r="I149" s="59"/>
      <c r="J149" s="59"/>
    </row>
    <row r="150" spans="1:10" s="8" customFormat="1">
      <c r="A150" s="104"/>
      <c r="F150" s="59"/>
      <c r="G150" s="59"/>
      <c r="H150" s="59"/>
      <c r="I150" s="59"/>
      <c r="J150" s="59"/>
    </row>
    <row r="151" spans="1:10" s="8" customFormat="1">
      <c r="A151" s="104"/>
      <c r="F151" s="59"/>
      <c r="G151" s="59"/>
      <c r="H151" s="59"/>
      <c r="I151" s="59"/>
      <c r="J151" s="59"/>
    </row>
    <row r="152" spans="1:10" s="8" customFormat="1">
      <c r="A152" s="104"/>
      <c r="F152" s="59"/>
      <c r="G152" s="59"/>
      <c r="H152" s="59"/>
      <c r="I152" s="59"/>
      <c r="J152" s="59"/>
    </row>
    <row r="153" spans="1:10" s="8" customFormat="1">
      <c r="A153" s="104"/>
      <c r="F153" s="59"/>
      <c r="G153" s="59"/>
      <c r="H153" s="59"/>
      <c r="I153" s="59"/>
      <c r="J153" s="59"/>
    </row>
    <row r="154" spans="1:10" s="8" customFormat="1">
      <c r="A154" s="104"/>
      <c r="F154" s="59"/>
      <c r="G154" s="59"/>
      <c r="H154" s="59"/>
      <c r="I154" s="59"/>
      <c r="J154" s="59"/>
    </row>
    <row r="155" spans="1:10" s="8" customFormat="1">
      <c r="A155" s="104"/>
      <c r="F155" s="59"/>
      <c r="G155" s="59"/>
      <c r="H155" s="59"/>
      <c r="I155" s="59"/>
      <c r="J155" s="59"/>
    </row>
    <row r="156" spans="1:10" s="8" customFormat="1">
      <c r="A156" s="104"/>
      <c r="F156" s="59"/>
      <c r="G156" s="59"/>
      <c r="H156" s="59"/>
      <c r="I156" s="59"/>
      <c r="J156" s="59"/>
    </row>
    <row r="157" spans="1:10" s="8" customFormat="1">
      <c r="A157" s="104"/>
      <c r="F157" s="59"/>
      <c r="G157" s="59"/>
      <c r="H157" s="59"/>
      <c r="I157" s="59"/>
      <c r="J157" s="59"/>
    </row>
    <row r="158" spans="1:10" s="8" customFormat="1">
      <c r="A158" s="104"/>
      <c r="F158" s="59"/>
      <c r="G158" s="59"/>
      <c r="H158" s="59"/>
      <c r="I158" s="59"/>
      <c r="J158" s="59"/>
    </row>
    <row r="159" spans="1:10" s="8" customFormat="1">
      <c r="A159" s="104"/>
      <c r="F159" s="59"/>
      <c r="G159" s="59"/>
      <c r="H159" s="59"/>
      <c r="I159" s="59"/>
      <c r="J159" s="59"/>
    </row>
    <row r="160" spans="1:10" s="8" customFormat="1">
      <c r="A160" s="104"/>
      <c r="F160" s="59"/>
      <c r="G160" s="59"/>
      <c r="H160" s="59"/>
      <c r="I160" s="59"/>
      <c r="J160" s="59"/>
    </row>
    <row r="161" spans="1:10" s="8" customFormat="1">
      <c r="A161" s="104"/>
      <c r="F161" s="59"/>
      <c r="G161" s="59"/>
      <c r="H161" s="59"/>
      <c r="I161" s="59"/>
      <c r="J161" s="59"/>
    </row>
    <row r="162" spans="1:10" s="8" customFormat="1">
      <c r="A162" s="104"/>
      <c r="F162" s="59"/>
      <c r="G162" s="59"/>
      <c r="H162" s="59"/>
      <c r="I162" s="59"/>
      <c r="J162" s="59"/>
    </row>
    <row r="163" spans="1:10" s="8" customFormat="1">
      <c r="A163" s="104"/>
      <c r="F163" s="59"/>
      <c r="G163" s="59"/>
      <c r="H163" s="59"/>
      <c r="I163" s="59"/>
      <c r="J163" s="59"/>
    </row>
    <row r="164" spans="1:10" s="8" customFormat="1">
      <c r="A164" s="104"/>
      <c r="F164" s="59"/>
      <c r="G164" s="59"/>
      <c r="H164" s="59"/>
      <c r="I164" s="59"/>
      <c r="J164" s="59"/>
    </row>
    <row r="165" spans="1:10" s="8" customFormat="1">
      <c r="A165" s="104"/>
      <c r="F165" s="59"/>
      <c r="G165" s="59"/>
      <c r="H165" s="59"/>
      <c r="I165" s="59"/>
      <c r="J165" s="59"/>
    </row>
    <row r="166" spans="1:10" s="8" customFormat="1">
      <c r="A166" s="104"/>
      <c r="F166" s="59"/>
      <c r="G166" s="59"/>
      <c r="H166" s="59"/>
      <c r="I166" s="59"/>
      <c r="J166" s="59"/>
    </row>
    <row r="167" spans="1:10" s="8" customFormat="1">
      <c r="A167" s="104"/>
      <c r="F167" s="59"/>
      <c r="G167" s="59"/>
      <c r="H167" s="59"/>
      <c r="I167" s="59"/>
      <c r="J167" s="59"/>
    </row>
    <row r="168" spans="1:10" s="8" customFormat="1">
      <c r="A168" s="104"/>
      <c r="F168" s="59"/>
      <c r="G168" s="59"/>
      <c r="H168" s="59"/>
      <c r="I168" s="59"/>
      <c r="J168" s="59"/>
    </row>
    <row r="169" spans="1:10" s="8" customFormat="1">
      <c r="A169" s="104"/>
      <c r="F169" s="59"/>
      <c r="G169" s="59"/>
      <c r="H169" s="59"/>
      <c r="I169" s="59"/>
      <c r="J169" s="59"/>
    </row>
    <row r="170" spans="1:10" s="8" customFormat="1">
      <c r="A170" s="104"/>
      <c r="F170" s="59"/>
      <c r="G170" s="59"/>
      <c r="H170" s="59"/>
      <c r="I170" s="59"/>
      <c r="J170" s="59"/>
    </row>
    <row r="171" spans="1:10" s="8" customFormat="1">
      <c r="A171" s="104"/>
      <c r="F171" s="59"/>
      <c r="G171" s="59"/>
      <c r="H171" s="59"/>
      <c r="I171" s="59"/>
      <c r="J171" s="59"/>
    </row>
    <row r="172" spans="1:10" s="8" customFormat="1">
      <c r="A172" s="104"/>
      <c r="F172" s="59"/>
      <c r="G172" s="59"/>
      <c r="H172" s="59"/>
      <c r="I172" s="59"/>
      <c r="J172" s="59"/>
    </row>
    <row r="173" spans="1:10" s="8" customFormat="1">
      <c r="A173" s="104"/>
      <c r="F173" s="59"/>
      <c r="G173" s="59"/>
      <c r="H173" s="59"/>
      <c r="I173" s="59"/>
      <c r="J173" s="59"/>
    </row>
    <row r="174" spans="1:10" s="8" customFormat="1">
      <c r="A174" s="104"/>
      <c r="F174" s="59"/>
      <c r="G174" s="59"/>
      <c r="H174" s="59"/>
      <c r="I174" s="59"/>
      <c r="J174" s="59"/>
    </row>
    <row r="175" spans="1:10" s="8" customFormat="1">
      <c r="A175" s="104"/>
      <c r="F175" s="59"/>
      <c r="G175" s="59"/>
      <c r="H175" s="59"/>
      <c r="I175" s="59"/>
      <c r="J175" s="59"/>
    </row>
    <row r="176" spans="1:10" s="8" customFormat="1">
      <c r="A176" s="104"/>
      <c r="F176" s="59"/>
      <c r="G176" s="59"/>
      <c r="H176" s="59"/>
      <c r="I176" s="59"/>
      <c r="J176" s="59"/>
    </row>
    <row r="177" spans="1:10" s="8" customFormat="1">
      <c r="A177" s="104"/>
      <c r="F177" s="59"/>
      <c r="G177" s="59"/>
      <c r="H177" s="59"/>
      <c r="I177" s="59"/>
      <c r="J177" s="59"/>
    </row>
    <row r="178" spans="1:10" s="8" customFormat="1">
      <c r="A178" s="104"/>
      <c r="F178" s="59"/>
      <c r="G178" s="59"/>
      <c r="H178" s="59"/>
      <c r="I178" s="59"/>
      <c r="J178" s="59"/>
    </row>
    <row r="179" spans="1:10" s="8" customFormat="1">
      <c r="A179" s="104"/>
      <c r="F179" s="59"/>
      <c r="G179" s="59"/>
      <c r="H179" s="59"/>
      <c r="I179" s="59"/>
      <c r="J179" s="59"/>
    </row>
    <row r="180" spans="1:10" s="8" customFormat="1">
      <c r="A180" s="104"/>
      <c r="F180" s="59"/>
      <c r="G180" s="59"/>
      <c r="H180" s="59"/>
      <c r="I180" s="59"/>
      <c r="J180" s="59"/>
    </row>
    <row r="181" spans="1:10" s="8" customFormat="1">
      <c r="A181" s="104"/>
      <c r="F181" s="59"/>
      <c r="G181" s="59"/>
      <c r="H181" s="59"/>
      <c r="I181" s="59"/>
      <c r="J181" s="59"/>
    </row>
    <row r="182" spans="1:10" s="8" customFormat="1">
      <c r="A182" s="104"/>
      <c r="F182" s="59"/>
      <c r="G182" s="59"/>
      <c r="H182" s="59"/>
      <c r="I182" s="59"/>
      <c r="J182" s="59"/>
    </row>
    <row r="183" spans="1:10" s="8" customFormat="1">
      <c r="A183" s="104"/>
      <c r="F183" s="59"/>
      <c r="G183" s="59"/>
      <c r="H183" s="59"/>
      <c r="I183" s="59"/>
      <c r="J183" s="59"/>
    </row>
    <row r="184" spans="1:10" s="8" customFormat="1">
      <c r="A184" s="104"/>
      <c r="F184" s="59"/>
      <c r="G184" s="59"/>
      <c r="H184" s="59"/>
      <c r="I184" s="59"/>
      <c r="J184" s="59"/>
    </row>
    <row r="185" spans="1:10" s="8" customFormat="1">
      <c r="A185" s="104"/>
      <c r="F185" s="59"/>
      <c r="G185" s="59"/>
      <c r="H185" s="59"/>
      <c r="I185" s="59"/>
      <c r="J185" s="59"/>
    </row>
    <row r="186" spans="1:10" s="8" customFormat="1">
      <c r="A186" s="104"/>
      <c r="F186" s="59"/>
      <c r="G186" s="59"/>
      <c r="H186" s="59"/>
      <c r="I186" s="59"/>
      <c r="J186" s="59"/>
    </row>
    <row r="187" spans="1:10" s="8" customFormat="1">
      <c r="A187" s="104"/>
      <c r="F187" s="59"/>
      <c r="G187" s="59"/>
      <c r="H187" s="59"/>
      <c r="I187" s="59"/>
      <c r="J187" s="59"/>
    </row>
    <row r="188" spans="1:10" s="8" customFormat="1">
      <c r="A188" s="104"/>
      <c r="F188" s="59"/>
      <c r="G188" s="59"/>
      <c r="H188" s="59"/>
      <c r="I188" s="59"/>
      <c r="J188" s="59"/>
    </row>
    <row r="189" spans="1:10" s="8" customFormat="1">
      <c r="A189" s="104"/>
      <c r="F189" s="59"/>
      <c r="G189" s="59"/>
      <c r="H189" s="59"/>
      <c r="I189" s="59"/>
      <c r="J189" s="59"/>
    </row>
    <row r="190" spans="1:10" s="8" customFormat="1">
      <c r="A190" s="104"/>
      <c r="F190" s="59"/>
      <c r="G190" s="59"/>
      <c r="H190" s="59"/>
      <c r="I190" s="59"/>
      <c r="J190" s="59"/>
    </row>
    <row r="191" spans="1:10" s="8" customFormat="1">
      <c r="A191" s="104"/>
      <c r="F191" s="59"/>
      <c r="G191" s="59"/>
      <c r="H191" s="59"/>
      <c r="I191" s="59"/>
      <c r="J191" s="59"/>
    </row>
    <row r="192" spans="1:10" s="8" customFormat="1">
      <c r="A192" s="104"/>
      <c r="F192" s="59"/>
      <c r="G192" s="59"/>
      <c r="H192" s="59"/>
      <c r="I192" s="59"/>
      <c r="J192" s="59"/>
    </row>
    <row r="193" spans="1:10" s="8" customFormat="1">
      <c r="A193" s="104"/>
      <c r="F193" s="59"/>
      <c r="G193" s="59"/>
      <c r="H193" s="59"/>
      <c r="I193" s="59"/>
      <c r="J193" s="59"/>
    </row>
    <row r="194" spans="1:10" s="8" customFormat="1">
      <c r="A194" s="104"/>
      <c r="F194" s="59"/>
      <c r="G194" s="59"/>
      <c r="H194" s="59"/>
      <c r="I194" s="59"/>
      <c r="J194" s="59"/>
    </row>
    <row r="195" spans="1:10" s="8" customFormat="1">
      <c r="A195" s="104"/>
      <c r="F195" s="59"/>
      <c r="G195" s="59"/>
      <c r="H195" s="59"/>
      <c r="I195" s="59"/>
      <c r="J195" s="59"/>
    </row>
    <row r="196" spans="1:10" s="8" customFormat="1">
      <c r="A196" s="104"/>
      <c r="F196" s="59"/>
      <c r="G196" s="59"/>
      <c r="H196" s="59"/>
      <c r="I196" s="59"/>
      <c r="J196" s="59"/>
    </row>
    <row r="197" spans="1:10" s="8" customFormat="1">
      <c r="A197" s="104"/>
      <c r="F197" s="59"/>
      <c r="G197" s="59"/>
      <c r="H197" s="59"/>
      <c r="I197" s="59"/>
      <c r="J197" s="59"/>
    </row>
    <row r="198" spans="1:10" s="8" customFormat="1">
      <c r="A198" s="104"/>
      <c r="F198" s="59"/>
      <c r="G198" s="59"/>
      <c r="H198" s="59"/>
      <c r="I198" s="59"/>
      <c r="J198" s="59"/>
    </row>
    <row r="199" spans="1:10" s="8" customFormat="1">
      <c r="A199" s="104"/>
      <c r="F199" s="59"/>
      <c r="G199" s="59"/>
      <c r="H199" s="59"/>
      <c r="I199" s="59"/>
      <c r="J199" s="59"/>
    </row>
    <row r="200" spans="1:10" s="8" customFormat="1">
      <c r="A200" s="104"/>
      <c r="F200" s="59"/>
      <c r="G200" s="59"/>
      <c r="H200" s="59"/>
      <c r="I200" s="59"/>
      <c r="J200" s="59"/>
    </row>
    <row r="201" spans="1:10" s="8" customFormat="1">
      <c r="A201" s="104"/>
      <c r="F201" s="59"/>
      <c r="G201" s="59"/>
      <c r="H201" s="59"/>
      <c r="I201" s="59"/>
      <c r="J201" s="59"/>
    </row>
    <row r="202" spans="1:10" s="8" customFormat="1">
      <c r="A202" s="104"/>
      <c r="F202" s="59"/>
      <c r="G202" s="59"/>
      <c r="H202" s="59"/>
      <c r="I202" s="59"/>
      <c r="J202" s="59"/>
    </row>
    <row r="203" spans="1:10" s="8" customFormat="1">
      <c r="A203" s="104"/>
      <c r="F203" s="59"/>
      <c r="G203" s="59"/>
      <c r="H203" s="59"/>
      <c r="I203" s="59"/>
      <c r="J203" s="59"/>
    </row>
    <row r="204" spans="1:10" s="8" customFormat="1">
      <c r="A204" s="104"/>
      <c r="F204" s="59"/>
      <c r="G204" s="59"/>
      <c r="H204" s="59"/>
      <c r="I204" s="59"/>
      <c r="J204" s="59"/>
    </row>
    <row r="205" spans="1:10" s="8" customFormat="1">
      <c r="A205" s="104"/>
      <c r="F205" s="59"/>
      <c r="G205" s="59"/>
      <c r="H205" s="59"/>
      <c r="I205" s="59"/>
      <c r="J205" s="59"/>
    </row>
    <row r="206" spans="1:10" s="8" customFormat="1">
      <c r="A206" s="104"/>
      <c r="F206" s="59"/>
      <c r="G206" s="59"/>
      <c r="H206" s="59"/>
      <c r="I206" s="59"/>
      <c r="J206" s="59"/>
    </row>
    <row r="207" spans="1:10" s="8" customFormat="1">
      <c r="A207" s="104"/>
      <c r="F207" s="59"/>
      <c r="G207" s="59"/>
      <c r="H207" s="59"/>
      <c r="I207" s="59"/>
      <c r="J207" s="59"/>
    </row>
    <row r="208" spans="1:10" s="8" customFormat="1">
      <c r="A208" s="104"/>
      <c r="F208" s="59"/>
      <c r="G208" s="59"/>
      <c r="H208" s="59"/>
      <c r="I208" s="59"/>
      <c r="J208" s="59"/>
    </row>
    <row r="209" spans="1:10" s="8" customFormat="1">
      <c r="A209" s="104"/>
      <c r="F209" s="59"/>
      <c r="G209" s="59"/>
      <c r="H209" s="59"/>
      <c r="I209" s="59"/>
      <c r="J209" s="59"/>
    </row>
    <row r="210" spans="1:10" s="8" customFormat="1">
      <c r="A210" s="104"/>
      <c r="F210" s="59"/>
      <c r="G210" s="59"/>
      <c r="H210" s="59"/>
      <c r="I210" s="59"/>
      <c r="J210" s="59"/>
    </row>
    <row r="211" spans="1:10" s="8" customFormat="1">
      <c r="A211" s="104"/>
      <c r="F211" s="59"/>
      <c r="G211" s="59"/>
      <c r="H211" s="59"/>
      <c r="I211" s="59"/>
      <c r="J211" s="59"/>
    </row>
    <row r="212" spans="1:10" s="8" customFormat="1">
      <c r="A212" s="104"/>
      <c r="F212" s="59"/>
      <c r="G212" s="59"/>
      <c r="H212" s="59"/>
      <c r="I212" s="59"/>
      <c r="J212" s="59"/>
    </row>
    <row r="213" spans="1:10" s="8" customFormat="1">
      <c r="A213" s="104"/>
      <c r="F213" s="59"/>
      <c r="G213" s="59"/>
      <c r="H213" s="59"/>
      <c r="I213" s="59"/>
      <c r="J213" s="59"/>
    </row>
    <row r="214" spans="1:10" s="8" customFormat="1">
      <c r="A214" s="104"/>
      <c r="F214" s="59"/>
      <c r="G214" s="59"/>
      <c r="H214" s="59"/>
      <c r="I214" s="59"/>
      <c r="J214" s="59"/>
    </row>
    <row r="215" spans="1:10" s="8" customFormat="1">
      <c r="A215" s="104"/>
      <c r="F215" s="59"/>
      <c r="G215" s="59"/>
      <c r="H215" s="59"/>
      <c r="I215" s="59"/>
      <c r="J215" s="59"/>
    </row>
    <row r="216" spans="1:10" s="8" customFormat="1">
      <c r="A216" s="104"/>
      <c r="F216" s="59"/>
      <c r="G216" s="59"/>
      <c r="H216" s="59"/>
      <c r="I216" s="59"/>
      <c r="J216" s="59"/>
    </row>
    <row r="217" spans="1:10" s="8" customFormat="1">
      <c r="A217" s="104"/>
      <c r="F217" s="59"/>
      <c r="G217" s="59"/>
      <c r="H217" s="59"/>
      <c r="I217" s="59"/>
      <c r="J217" s="59"/>
    </row>
    <row r="218" spans="1:10" s="8" customFormat="1">
      <c r="A218" s="104"/>
      <c r="F218" s="59"/>
      <c r="G218" s="59"/>
      <c r="H218" s="59"/>
      <c r="I218" s="59"/>
      <c r="J218" s="59"/>
    </row>
    <row r="219" spans="1:10" s="8" customFormat="1">
      <c r="A219" s="104"/>
      <c r="F219" s="59"/>
      <c r="G219" s="59"/>
      <c r="H219" s="59"/>
      <c r="I219" s="59"/>
      <c r="J219" s="59"/>
    </row>
    <row r="220" spans="1:10" s="8" customFormat="1">
      <c r="A220" s="104"/>
      <c r="F220" s="59"/>
      <c r="G220" s="59"/>
      <c r="H220" s="59"/>
      <c r="I220" s="59"/>
      <c r="J220" s="59"/>
    </row>
    <row r="221" spans="1:10" s="8" customFormat="1">
      <c r="A221" s="104"/>
      <c r="F221" s="59"/>
      <c r="G221" s="59"/>
      <c r="H221" s="59"/>
      <c r="I221" s="59"/>
      <c r="J221" s="59"/>
    </row>
    <row r="222" spans="1:10" s="8" customFormat="1">
      <c r="A222" s="104"/>
      <c r="F222" s="59"/>
      <c r="G222" s="59"/>
      <c r="H222" s="59"/>
      <c r="I222" s="59"/>
      <c r="J222" s="59"/>
    </row>
    <row r="223" spans="1:10" s="8" customFormat="1">
      <c r="A223" s="104"/>
      <c r="F223" s="59"/>
      <c r="G223" s="59"/>
      <c r="H223" s="59"/>
      <c r="I223" s="59"/>
      <c r="J223" s="59"/>
    </row>
    <row r="224" spans="1:10" s="8" customFormat="1">
      <c r="A224" s="104"/>
      <c r="F224" s="59"/>
      <c r="G224" s="59"/>
      <c r="H224" s="59"/>
      <c r="I224" s="59"/>
      <c r="J224" s="59"/>
    </row>
    <row r="225" spans="1:10" s="8" customFormat="1">
      <c r="A225" s="104"/>
      <c r="F225" s="59"/>
      <c r="G225" s="59"/>
      <c r="H225" s="59"/>
      <c r="I225" s="59"/>
      <c r="J225" s="59"/>
    </row>
    <row r="226" spans="1:10" s="8" customFormat="1">
      <c r="A226" s="104"/>
      <c r="F226" s="59"/>
      <c r="G226" s="59"/>
      <c r="H226" s="59"/>
      <c r="I226" s="59"/>
      <c r="J226" s="59"/>
    </row>
    <row r="227" spans="1:10" s="8" customFormat="1">
      <c r="A227" s="104"/>
      <c r="F227" s="59"/>
      <c r="G227" s="59"/>
      <c r="H227" s="59"/>
      <c r="I227" s="59"/>
      <c r="J227" s="59"/>
    </row>
    <row r="228" spans="1:10" s="8" customFormat="1">
      <c r="A228" s="104"/>
      <c r="F228" s="59"/>
      <c r="G228" s="59"/>
      <c r="H228" s="59"/>
      <c r="I228" s="59"/>
      <c r="J228" s="59"/>
    </row>
    <row r="229" spans="1:10" s="8" customFormat="1">
      <c r="A229" s="104"/>
      <c r="F229" s="59"/>
      <c r="G229" s="59"/>
      <c r="H229" s="59"/>
      <c r="I229" s="59"/>
      <c r="J229" s="59"/>
    </row>
    <row r="230" spans="1:10" s="8" customFormat="1">
      <c r="A230" s="104"/>
      <c r="F230" s="59"/>
      <c r="G230" s="59"/>
      <c r="H230" s="59"/>
      <c r="I230" s="59"/>
      <c r="J230" s="59"/>
    </row>
    <row r="231" spans="1:10" s="8" customFormat="1">
      <c r="A231" s="104"/>
      <c r="F231" s="59"/>
      <c r="G231" s="59"/>
      <c r="H231" s="59"/>
      <c r="I231" s="59"/>
      <c r="J231" s="59"/>
    </row>
    <row r="232" spans="1:10" s="8" customFormat="1">
      <c r="A232" s="104"/>
      <c r="F232" s="59"/>
      <c r="G232" s="59"/>
      <c r="H232" s="59"/>
      <c r="I232" s="59"/>
      <c r="J232" s="59"/>
    </row>
    <row r="233" spans="1:10" s="8" customFormat="1">
      <c r="A233" s="104"/>
      <c r="F233" s="59"/>
      <c r="G233" s="59"/>
      <c r="H233" s="59"/>
      <c r="I233" s="59"/>
      <c r="J233" s="59"/>
    </row>
    <row r="234" spans="1:10" s="8" customFormat="1">
      <c r="A234" s="104"/>
      <c r="F234" s="59"/>
      <c r="G234" s="59"/>
      <c r="H234" s="59"/>
      <c r="I234" s="59"/>
      <c r="J234" s="59"/>
    </row>
    <row r="235" spans="1:10" s="8" customFormat="1">
      <c r="A235" s="104"/>
      <c r="F235" s="59"/>
      <c r="G235" s="59"/>
      <c r="H235" s="59"/>
      <c r="I235" s="59"/>
      <c r="J235" s="59"/>
    </row>
    <row r="236" spans="1:10" s="8" customFormat="1">
      <c r="A236" s="104"/>
      <c r="F236" s="59"/>
      <c r="G236" s="59"/>
      <c r="H236" s="59"/>
      <c r="I236" s="59"/>
      <c r="J236" s="59"/>
    </row>
    <row r="237" spans="1:10" s="8" customFormat="1">
      <c r="A237" s="104"/>
      <c r="F237" s="59"/>
      <c r="G237" s="59"/>
      <c r="H237" s="59"/>
      <c r="I237" s="59"/>
      <c r="J237" s="59"/>
    </row>
    <row r="238" spans="1:10" s="8" customFormat="1">
      <c r="A238" s="104"/>
      <c r="F238" s="59"/>
      <c r="G238" s="59"/>
      <c r="H238" s="59"/>
      <c r="I238" s="59"/>
      <c r="J238" s="59"/>
    </row>
    <row r="239" spans="1:10" s="8" customFormat="1">
      <c r="A239" s="104"/>
      <c r="F239" s="59"/>
      <c r="G239" s="59"/>
      <c r="H239" s="59"/>
      <c r="I239" s="59"/>
      <c r="J239" s="59"/>
    </row>
    <row r="240" spans="1:10" s="8" customFormat="1">
      <c r="A240" s="104"/>
      <c r="F240" s="59"/>
      <c r="G240" s="59"/>
      <c r="H240" s="59"/>
      <c r="I240" s="59"/>
      <c r="J240" s="59"/>
    </row>
    <row r="241" spans="1:10" s="8" customFormat="1">
      <c r="A241" s="104"/>
      <c r="F241" s="59"/>
      <c r="G241" s="59"/>
      <c r="H241" s="59"/>
      <c r="I241" s="59"/>
      <c r="J241" s="59"/>
    </row>
    <row r="242" spans="1:10" s="8" customFormat="1">
      <c r="A242" s="104"/>
      <c r="F242" s="59"/>
      <c r="G242" s="59"/>
      <c r="H242" s="59"/>
      <c r="I242" s="59"/>
      <c r="J242" s="59"/>
    </row>
    <row r="243" spans="1:10" s="8" customFormat="1">
      <c r="A243" s="104"/>
      <c r="F243" s="59"/>
      <c r="G243" s="59"/>
      <c r="H243" s="59"/>
      <c r="I243" s="59"/>
      <c r="J243" s="59"/>
    </row>
    <row r="244" spans="1:10" s="8" customFormat="1">
      <c r="A244" s="104"/>
      <c r="F244" s="59"/>
      <c r="G244" s="59"/>
      <c r="H244" s="59"/>
      <c r="I244" s="59"/>
      <c r="J244" s="59"/>
    </row>
    <row r="245" spans="1:10" s="8" customFormat="1">
      <c r="A245" s="104"/>
      <c r="F245" s="59"/>
      <c r="G245" s="59"/>
      <c r="H245" s="59"/>
      <c r="I245" s="59"/>
      <c r="J245" s="59"/>
    </row>
    <row r="246" spans="1:10" s="8" customFormat="1">
      <c r="A246" s="104"/>
      <c r="F246" s="59"/>
      <c r="G246" s="59"/>
      <c r="H246" s="59"/>
      <c r="I246" s="59"/>
      <c r="J246" s="59"/>
    </row>
    <row r="247" spans="1:10" s="8" customFormat="1">
      <c r="A247" s="104"/>
      <c r="F247" s="59"/>
      <c r="G247" s="59"/>
      <c r="H247" s="59"/>
      <c r="I247" s="59"/>
      <c r="J247" s="59"/>
    </row>
    <row r="248" spans="1:10" s="8" customFormat="1">
      <c r="A248" s="104"/>
      <c r="F248" s="59"/>
      <c r="G248" s="59"/>
      <c r="H248" s="59"/>
      <c r="I248" s="59"/>
      <c r="J248" s="59"/>
    </row>
    <row r="249" spans="1:10" s="8" customFormat="1">
      <c r="A249" s="104"/>
      <c r="F249" s="59"/>
      <c r="G249" s="59"/>
      <c r="H249" s="59"/>
      <c r="I249" s="59"/>
      <c r="J249" s="59"/>
    </row>
    <row r="250" spans="1:10" s="8" customFormat="1">
      <c r="A250" s="104"/>
      <c r="F250" s="59"/>
      <c r="G250" s="59"/>
      <c r="H250" s="59"/>
      <c r="I250" s="59"/>
      <c r="J250" s="59"/>
    </row>
    <row r="251" spans="1:10" s="8" customFormat="1">
      <c r="A251" s="104"/>
      <c r="F251" s="59"/>
      <c r="G251" s="59"/>
      <c r="H251" s="59"/>
      <c r="I251" s="59"/>
      <c r="J251" s="59"/>
    </row>
    <row r="252" spans="1:10" s="8" customFormat="1">
      <c r="A252" s="104"/>
      <c r="F252" s="59"/>
      <c r="G252" s="59"/>
      <c r="H252" s="59"/>
      <c r="I252" s="59"/>
      <c r="J252" s="59"/>
    </row>
    <row r="253" spans="1:10" s="8" customFormat="1">
      <c r="A253" s="104"/>
      <c r="F253" s="59"/>
      <c r="G253" s="59"/>
      <c r="H253" s="59"/>
      <c r="I253" s="59"/>
      <c r="J253" s="59"/>
    </row>
    <row r="254" spans="1:10" s="8" customFormat="1">
      <c r="A254" s="104"/>
      <c r="F254" s="59"/>
      <c r="G254" s="59"/>
      <c r="H254" s="59"/>
      <c r="I254" s="59"/>
      <c r="J254" s="59"/>
    </row>
    <row r="255" spans="1:10" s="8" customFormat="1">
      <c r="A255" s="104"/>
      <c r="F255" s="59"/>
      <c r="G255" s="59"/>
      <c r="H255" s="59"/>
      <c r="I255" s="59"/>
      <c r="J255" s="59"/>
    </row>
    <row r="256" spans="1:10" s="8" customFormat="1">
      <c r="A256" s="104"/>
      <c r="F256" s="59"/>
      <c r="G256" s="59"/>
      <c r="H256" s="59"/>
      <c r="I256" s="59"/>
      <c r="J256" s="59"/>
    </row>
    <row r="257" spans="1:10" s="8" customFormat="1">
      <c r="A257" s="104"/>
      <c r="F257" s="59"/>
      <c r="G257" s="59"/>
      <c r="H257" s="59"/>
      <c r="I257" s="59"/>
      <c r="J257" s="59"/>
    </row>
    <row r="258" spans="1:10" s="8" customFormat="1">
      <c r="A258" s="104"/>
      <c r="F258" s="59"/>
      <c r="G258" s="59"/>
      <c r="H258" s="59"/>
      <c r="I258" s="59"/>
      <c r="J258" s="59"/>
    </row>
    <row r="259" spans="1:10" s="8" customFormat="1">
      <c r="A259" s="104"/>
      <c r="F259" s="59"/>
      <c r="G259" s="59"/>
      <c r="H259" s="59"/>
      <c r="I259" s="59"/>
      <c r="J259" s="59"/>
    </row>
    <row r="260" spans="1:10" s="8" customFormat="1">
      <c r="A260" s="104"/>
      <c r="F260" s="59"/>
      <c r="G260" s="59"/>
      <c r="H260" s="59"/>
      <c r="I260" s="59"/>
      <c r="J260" s="59"/>
    </row>
    <row r="261" spans="1:10" s="8" customFormat="1">
      <c r="A261" s="104"/>
      <c r="F261" s="59"/>
      <c r="G261" s="59"/>
      <c r="H261" s="59"/>
      <c r="I261" s="59"/>
      <c r="J261" s="59"/>
    </row>
    <row r="262" spans="1:10" s="8" customFormat="1">
      <c r="A262" s="104"/>
      <c r="F262" s="59"/>
      <c r="G262" s="59"/>
      <c r="H262" s="59"/>
      <c r="I262" s="59"/>
      <c r="J262" s="59"/>
    </row>
    <row r="263" spans="1:10" s="8" customFormat="1">
      <c r="A263" s="104"/>
      <c r="F263" s="59"/>
      <c r="G263" s="59"/>
      <c r="H263" s="59"/>
      <c r="I263" s="59"/>
      <c r="J263" s="59"/>
    </row>
    <row r="264" spans="1:10" s="8" customFormat="1">
      <c r="A264" s="104"/>
      <c r="F264" s="59"/>
      <c r="G264" s="59"/>
      <c r="H264" s="59"/>
      <c r="I264" s="59"/>
      <c r="J264" s="59"/>
    </row>
    <row r="265" spans="1:10" s="8" customFormat="1">
      <c r="A265" s="104"/>
      <c r="F265" s="59"/>
      <c r="G265" s="59"/>
      <c r="H265" s="59"/>
      <c r="I265" s="59"/>
      <c r="J265" s="59"/>
    </row>
    <row r="266" spans="1:10" s="8" customFormat="1">
      <c r="A266" s="104"/>
      <c r="F266" s="59"/>
      <c r="G266" s="59"/>
      <c r="H266" s="59"/>
      <c r="I266" s="59"/>
      <c r="J266" s="59"/>
    </row>
    <row r="267" spans="1:10" s="8" customFormat="1">
      <c r="A267" s="104"/>
      <c r="F267" s="59"/>
      <c r="G267" s="59"/>
      <c r="H267" s="59"/>
      <c r="I267" s="59"/>
      <c r="J267" s="59"/>
    </row>
    <row r="268" spans="1:10" s="8" customFormat="1">
      <c r="A268" s="104"/>
      <c r="F268" s="59"/>
      <c r="G268" s="59"/>
      <c r="H268" s="59"/>
      <c r="I268" s="59"/>
      <c r="J268" s="59"/>
    </row>
    <row r="269" spans="1:10" s="8" customFormat="1">
      <c r="A269" s="104"/>
      <c r="F269" s="59"/>
      <c r="G269" s="59"/>
      <c r="H269" s="59"/>
      <c r="I269" s="59"/>
      <c r="J269" s="59"/>
    </row>
    <row r="270" spans="1:10" s="8" customFormat="1">
      <c r="A270" s="104"/>
      <c r="F270" s="59"/>
      <c r="G270" s="59"/>
      <c r="H270" s="59"/>
      <c r="I270" s="59"/>
      <c r="J270" s="59"/>
    </row>
    <row r="271" spans="1:10" s="8" customFormat="1">
      <c r="A271" s="104"/>
      <c r="F271" s="59"/>
      <c r="G271" s="59"/>
      <c r="H271" s="59"/>
      <c r="I271" s="59"/>
      <c r="J271" s="59"/>
    </row>
    <row r="272" spans="1:10" s="8" customFormat="1">
      <c r="A272" s="104"/>
      <c r="F272" s="59"/>
      <c r="G272" s="59"/>
      <c r="H272" s="59"/>
      <c r="I272" s="59"/>
      <c r="J272" s="59"/>
    </row>
  </sheetData>
  <mergeCells count="46">
    <mergeCell ref="B10:F10"/>
    <mergeCell ref="B11:F11"/>
    <mergeCell ref="G1:J1"/>
    <mergeCell ref="F2:J2"/>
    <mergeCell ref="A3:B3"/>
    <mergeCell ref="F3:J3"/>
    <mergeCell ref="G4:J4"/>
    <mergeCell ref="G5:H5"/>
    <mergeCell ref="A7:J7"/>
    <mergeCell ref="A8:J8"/>
    <mergeCell ref="A9:B9"/>
    <mergeCell ref="G9:J9"/>
    <mergeCell ref="B12:F12"/>
    <mergeCell ref="B13:F13"/>
    <mergeCell ref="B14:F14"/>
    <mergeCell ref="B15:F15"/>
    <mergeCell ref="B16:F16"/>
    <mergeCell ref="G17:I17"/>
    <mergeCell ref="B18:F18"/>
    <mergeCell ref="G18:I18"/>
    <mergeCell ref="B19:F19"/>
    <mergeCell ref="B22:F22"/>
    <mergeCell ref="B20:F20"/>
    <mergeCell ref="B21:F21"/>
    <mergeCell ref="B17:F17"/>
    <mergeCell ref="A23:J23"/>
    <mergeCell ref="A27:A28"/>
    <mergeCell ref="B27:B28"/>
    <mergeCell ref="C27:C28"/>
    <mergeCell ref="D27:D28"/>
    <mergeCell ref="C120:F120"/>
    <mergeCell ref="H120:J120"/>
    <mergeCell ref="C121:F121"/>
    <mergeCell ref="H121:J121"/>
    <mergeCell ref="A25:J25"/>
    <mergeCell ref="G27:J27"/>
    <mergeCell ref="A79:J79"/>
    <mergeCell ref="A85:J85"/>
    <mergeCell ref="A30:J30"/>
    <mergeCell ref="A55:J55"/>
    <mergeCell ref="A99:J99"/>
    <mergeCell ref="A108:J108"/>
    <mergeCell ref="E27:E28"/>
    <mergeCell ref="F27:F28"/>
    <mergeCell ref="A69:J69"/>
    <mergeCell ref="A77:J77"/>
  </mergeCells>
  <phoneticPr fontId="83" type="noConversion"/>
  <pageMargins left="0.39" right="0.15694444444444444" top="0.39" bottom="0.39" header="0.39" footer="0.2"/>
  <pageSetup paperSize="9" scale="59" orientation="landscape" r:id="rId1"/>
  <headerFooter alignWithMargins="0"/>
  <rowBreaks count="2" manualBreakCount="2">
    <brk id="22" max="9" man="1"/>
    <brk id="59" max="9" man="1"/>
  </rowBreaks>
  <ignoredErrors>
    <ignoredError sqref="C95" formulaRange="1"/>
    <ignoredError sqref="B100:B107 B109:B117" numberStoredAsText="1"/>
    <ignoredError sqref="G40:J40 C39:F40 F80:J80 D81:F81 D82:F82 D83:F83 D84:F84 C114:F117 C80:E80 C81:C8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autoPageBreaks="0"/>
  </sheetPr>
  <dimension ref="A1:M348"/>
  <sheetViews>
    <sheetView tabSelected="1" view="pageBreakPreview" zoomScale="64" zoomScaleNormal="75" zoomScaleSheetLayoutView="64" workbookViewId="0">
      <selection activeCell="K11" sqref="K11"/>
    </sheetView>
  </sheetViews>
  <sheetFormatPr defaultRowHeight="18.75"/>
  <cols>
    <col min="1" max="1" width="124" style="59" customWidth="1"/>
    <col min="2" max="2" width="14.85546875" style="8" customWidth="1"/>
    <col min="3" max="5" width="16.28515625" style="8" customWidth="1"/>
    <col min="6" max="10" width="16.28515625" style="59" customWidth="1"/>
    <col min="11" max="11" width="69.28515625" style="59" customWidth="1"/>
    <col min="12" max="12" width="14.42578125" style="59" bestFit="1" customWidth="1"/>
    <col min="13" max="16384" width="9.140625" style="59"/>
  </cols>
  <sheetData>
    <row r="1" spans="1:13">
      <c r="A1" s="271" t="s">
        <v>483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3">
      <c r="A2" s="83"/>
      <c r="B2" s="16"/>
      <c r="C2" s="83"/>
      <c r="D2" s="83"/>
      <c r="E2" s="16"/>
      <c r="F2" s="83"/>
      <c r="G2" s="83"/>
      <c r="H2" s="83"/>
      <c r="I2" s="83"/>
      <c r="J2" s="83"/>
    </row>
    <row r="3" spans="1:13" ht="36" customHeight="1">
      <c r="A3" s="259" t="s">
        <v>29</v>
      </c>
      <c r="B3" s="254" t="s">
        <v>30</v>
      </c>
      <c r="C3" s="254" t="s">
        <v>31</v>
      </c>
      <c r="D3" s="254" t="s">
        <v>32</v>
      </c>
      <c r="E3" s="272" t="s">
        <v>33</v>
      </c>
      <c r="F3" s="254" t="s">
        <v>144</v>
      </c>
      <c r="G3" s="254" t="s">
        <v>145</v>
      </c>
      <c r="H3" s="254"/>
      <c r="I3" s="254"/>
      <c r="J3" s="254"/>
      <c r="K3" s="254" t="s">
        <v>146</v>
      </c>
    </row>
    <row r="4" spans="1:13" ht="50.1" customHeight="1">
      <c r="A4" s="259"/>
      <c r="B4" s="254"/>
      <c r="C4" s="254"/>
      <c r="D4" s="254"/>
      <c r="E4" s="272"/>
      <c r="F4" s="254"/>
      <c r="G4" s="14" t="s">
        <v>147</v>
      </c>
      <c r="H4" s="14" t="s">
        <v>148</v>
      </c>
      <c r="I4" s="14" t="s">
        <v>149</v>
      </c>
      <c r="J4" s="14" t="s">
        <v>150</v>
      </c>
      <c r="K4" s="254"/>
    </row>
    <row r="5" spans="1:13" ht="18" customHeight="1">
      <c r="A5" s="28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  <c r="K5" s="15">
        <v>11</v>
      </c>
    </row>
    <row r="6" spans="1:13" s="62" customFormat="1" ht="20.100000000000001" customHeight="1">
      <c r="A6" s="273" t="s">
        <v>151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</row>
    <row r="7" spans="1:13" s="62" customFormat="1" ht="51" customHeight="1">
      <c r="A7" s="154" t="s">
        <v>152</v>
      </c>
      <c r="B7" s="28">
        <v>1000</v>
      </c>
      <c r="C7" s="155"/>
      <c r="D7" s="155"/>
      <c r="E7" s="155"/>
      <c r="F7" s="156">
        <f>SUM(G7:J7)</f>
        <v>31751.399999999998</v>
      </c>
      <c r="G7" s="117">
        <v>7937.9</v>
      </c>
      <c r="H7" s="117">
        <v>7937.9</v>
      </c>
      <c r="I7" s="117">
        <v>7937.9</v>
      </c>
      <c r="J7" s="117">
        <v>7937.7</v>
      </c>
      <c r="K7" s="168"/>
      <c r="L7" s="169"/>
      <c r="M7" s="170"/>
    </row>
    <row r="8" spans="1:13" ht="27" customHeight="1">
      <c r="A8" s="157" t="s">
        <v>153</v>
      </c>
      <c r="B8" s="28">
        <v>1010</v>
      </c>
      <c r="C8" s="156">
        <f>SUM(C9:C16)</f>
        <v>0</v>
      </c>
      <c r="D8" s="156">
        <f>SUM(D9:D16)</f>
        <v>0</v>
      </c>
      <c r="E8" s="156">
        <f>SUM(E9:E16)</f>
        <v>0</v>
      </c>
      <c r="F8" s="156">
        <f>SUM(G8:J8)</f>
        <v>-66413.799999999988</v>
      </c>
      <c r="G8" s="156">
        <f>SUM(G9:G16)</f>
        <v>-16603.55</v>
      </c>
      <c r="H8" s="156">
        <f>SUM(H9:H16)</f>
        <v>-16603.55</v>
      </c>
      <c r="I8" s="156">
        <f>SUM(I9:I16)</f>
        <v>-16603.55</v>
      </c>
      <c r="J8" s="156">
        <f>SUM(J9:J16)</f>
        <v>-16603.150000000001</v>
      </c>
      <c r="K8" s="171"/>
      <c r="L8" s="172"/>
    </row>
    <row r="9" spans="1:13" s="7" customFormat="1" ht="20.100000000000001" customHeight="1">
      <c r="A9" s="70" t="s">
        <v>154</v>
      </c>
      <c r="B9" s="15">
        <v>1011</v>
      </c>
      <c r="C9" s="117"/>
      <c r="D9" s="117"/>
      <c r="E9" s="117"/>
      <c r="F9" s="158">
        <f>SUM(G9:J9)</f>
        <v>0</v>
      </c>
      <c r="G9" s="159"/>
      <c r="H9" s="159"/>
      <c r="I9" s="159"/>
      <c r="J9" s="159"/>
      <c r="K9" s="173"/>
    </row>
    <row r="10" spans="1:13" s="7" customFormat="1" ht="20.100000000000001" customHeight="1">
      <c r="A10" s="70" t="s">
        <v>155</v>
      </c>
      <c r="B10" s="15">
        <v>1012</v>
      </c>
      <c r="C10" s="117" t="s">
        <v>70</v>
      </c>
      <c r="D10" s="117"/>
      <c r="E10" s="117"/>
      <c r="F10" s="158">
        <f t="shared" ref="F10:F20" si="0">SUM(G10:J10)</f>
        <v>-327.8</v>
      </c>
      <c r="G10" s="159">
        <v>-81.95</v>
      </c>
      <c r="H10" s="159">
        <v>-81.95</v>
      </c>
      <c r="I10" s="159">
        <v>-81.95</v>
      </c>
      <c r="J10" s="159">
        <v>-81.95</v>
      </c>
      <c r="K10" s="173"/>
    </row>
    <row r="11" spans="1:13" s="7" customFormat="1" ht="20.100000000000001" customHeight="1">
      <c r="A11" s="70" t="s">
        <v>156</v>
      </c>
      <c r="B11" s="15">
        <v>1013</v>
      </c>
      <c r="C11" s="117"/>
      <c r="D11" s="117"/>
      <c r="E11" s="117"/>
      <c r="F11" s="158">
        <f t="shared" si="0"/>
        <v>-1256.5999999999999</v>
      </c>
      <c r="G11" s="159">
        <v>-314.2</v>
      </c>
      <c r="H11" s="159">
        <v>-314.2</v>
      </c>
      <c r="I11" s="159">
        <v>-314.2</v>
      </c>
      <c r="J11" s="159">
        <v>-314</v>
      </c>
      <c r="K11" s="173"/>
    </row>
    <row r="12" spans="1:13" s="7" customFormat="1" ht="20.100000000000001" customHeight="1">
      <c r="A12" s="70" t="s">
        <v>134</v>
      </c>
      <c r="B12" s="15">
        <v>1014</v>
      </c>
      <c r="C12" s="117"/>
      <c r="D12" s="117"/>
      <c r="E12" s="117"/>
      <c r="F12" s="160">
        <f t="shared" si="0"/>
        <v>-44013.9</v>
      </c>
      <c r="G12" s="159">
        <v>-11003.5</v>
      </c>
      <c r="H12" s="159">
        <v>-11003.5</v>
      </c>
      <c r="I12" s="159">
        <v>-11003.5</v>
      </c>
      <c r="J12" s="159">
        <v>-11003.4</v>
      </c>
      <c r="K12" s="238"/>
    </row>
    <row r="13" spans="1:13" s="7" customFormat="1" ht="20.100000000000001" customHeight="1">
      <c r="A13" s="70" t="s">
        <v>157</v>
      </c>
      <c r="B13" s="15">
        <v>1015</v>
      </c>
      <c r="C13" s="117"/>
      <c r="D13" s="117"/>
      <c r="E13" s="117"/>
      <c r="F13" s="160">
        <f t="shared" si="0"/>
        <v>-9710.5999999999985</v>
      </c>
      <c r="G13" s="159">
        <v>-2427.6999999999998</v>
      </c>
      <c r="H13" s="159">
        <v>-2427.6999999999998</v>
      </c>
      <c r="I13" s="159">
        <v>-2427.6999999999998</v>
      </c>
      <c r="J13" s="159">
        <v>-2427.5</v>
      </c>
      <c r="K13" s="173"/>
    </row>
    <row r="14" spans="1:13" s="7" customFormat="1" ht="39" customHeight="1">
      <c r="A14" s="70" t="s">
        <v>158</v>
      </c>
      <c r="B14" s="15">
        <v>1016</v>
      </c>
      <c r="C14" s="117"/>
      <c r="D14" s="117"/>
      <c r="E14" s="117"/>
      <c r="F14" s="160">
        <f t="shared" si="0"/>
        <v>-1348.8</v>
      </c>
      <c r="G14" s="159">
        <v>-337.2</v>
      </c>
      <c r="H14" s="159">
        <v>-337.2</v>
      </c>
      <c r="I14" s="159">
        <v>-337.2</v>
      </c>
      <c r="J14" s="159">
        <v>-337.2</v>
      </c>
      <c r="K14" s="174"/>
    </row>
    <row r="15" spans="1:13" s="7" customFormat="1" ht="20.100000000000001" customHeight="1">
      <c r="A15" s="70" t="s">
        <v>159</v>
      </c>
      <c r="B15" s="15">
        <v>1017</v>
      </c>
      <c r="C15" s="117"/>
      <c r="D15" s="117"/>
      <c r="E15" s="117"/>
      <c r="F15" s="160">
        <f t="shared" si="0"/>
        <v>0</v>
      </c>
      <c r="G15" s="159"/>
      <c r="H15" s="159"/>
      <c r="I15" s="159"/>
      <c r="J15" s="159"/>
      <c r="K15" s="173"/>
    </row>
    <row r="16" spans="1:13" s="7" customFormat="1" ht="33" customHeight="1">
      <c r="A16" s="161" t="s">
        <v>160</v>
      </c>
      <c r="B16" s="80">
        <v>1018</v>
      </c>
      <c r="C16" s="155">
        <f>SUM(C17:C20)</f>
        <v>0</v>
      </c>
      <c r="D16" s="155">
        <f>SUM(D17:D20)</f>
        <v>0</v>
      </c>
      <c r="E16" s="155">
        <f>SUM(E17:E20)</f>
        <v>0</v>
      </c>
      <c r="F16" s="162">
        <f>SUM(G16:J16)</f>
        <v>-9756.1</v>
      </c>
      <c r="G16" s="155">
        <f>SUM(G17:G20)</f>
        <v>-2439</v>
      </c>
      <c r="H16" s="155">
        <f>SUM(H17:H20)</f>
        <v>-2439</v>
      </c>
      <c r="I16" s="155">
        <f>SUM(I17:I20)</f>
        <v>-2439</v>
      </c>
      <c r="J16" s="155">
        <f>SUM(J17:J20)</f>
        <v>-2439.1</v>
      </c>
      <c r="K16" s="175"/>
    </row>
    <row r="17" spans="1:11" s="7" customFormat="1" ht="29.1" customHeight="1">
      <c r="A17" s="120" t="s">
        <v>480</v>
      </c>
      <c r="B17" s="15" t="s">
        <v>489</v>
      </c>
      <c r="C17" s="117"/>
      <c r="D17" s="117"/>
      <c r="E17" s="117"/>
      <c r="F17" s="160">
        <f t="shared" si="0"/>
        <v>-1723.3000000000002</v>
      </c>
      <c r="G17" s="159">
        <v>-430.8</v>
      </c>
      <c r="H17" s="159">
        <v>-430.8</v>
      </c>
      <c r="I17" s="159">
        <v>-430.8</v>
      </c>
      <c r="J17" s="159">
        <v>-430.9</v>
      </c>
      <c r="K17" s="176"/>
    </row>
    <row r="18" spans="1:11" s="7" customFormat="1" ht="29.1" customHeight="1">
      <c r="A18" s="230" t="s">
        <v>477</v>
      </c>
      <c r="B18" s="15" t="s">
        <v>490</v>
      </c>
      <c r="C18" s="117"/>
      <c r="D18" s="117"/>
      <c r="E18" s="117"/>
      <c r="F18" s="160">
        <f t="shared" si="0"/>
        <v>-311.2</v>
      </c>
      <c r="G18" s="159">
        <v>-77.8</v>
      </c>
      <c r="H18" s="159">
        <v>-77.8</v>
      </c>
      <c r="I18" s="159">
        <v>-77.8</v>
      </c>
      <c r="J18" s="159">
        <v>-77.8</v>
      </c>
      <c r="K18" s="176"/>
    </row>
    <row r="19" spans="1:11" s="7" customFormat="1" ht="29.1" customHeight="1">
      <c r="A19" s="230" t="s">
        <v>478</v>
      </c>
      <c r="B19" s="15" t="s">
        <v>163</v>
      </c>
      <c r="C19" s="117"/>
      <c r="D19" s="117"/>
      <c r="E19" s="117"/>
      <c r="F19" s="160">
        <f t="shared" si="0"/>
        <v>-6356.6</v>
      </c>
      <c r="G19" s="159">
        <v>-1589.2</v>
      </c>
      <c r="H19" s="159">
        <v>-1589.2</v>
      </c>
      <c r="I19" s="159">
        <v>-1589.2</v>
      </c>
      <c r="J19" s="159">
        <v>-1589</v>
      </c>
      <c r="K19" s="176"/>
    </row>
    <row r="20" spans="1:11" s="7" customFormat="1" ht="29.1" customHeight="1">
      <c r="A20" s="230" t="s">
        <v>479</v>
      </c>
      <c r="B20" s="15" t="s">
        <v>491</v>
      </c>
      <c r="C20" s="117"/>
      <c r="D20" s="117"/>
      <c r="E20" s="117"/>
      <c r="F20" s="160">
        <f t="shared" si="0"/>
        <v>-1365</v>
      </c>
      <c r="G20" s="159">
        <v>-341.2</v>
      </c>
      <c r="H20" s="159">
        <v>-341.2</v>
      </c>
      <c r="I20" s="159">
        <v>-341.2</v>
      </c>
      <c r="J20" s="159">
        <v>-341.4</v>
      </c>
      <c r="K20" s="176"/>
    </row>
    <row r="21" spans="1:11" s="62" customFormat="1" ht="27.95" customHeight="1">
      <c r="A21" s="157" t="s">
        <v>164</v>
      </c>
      <c r="B21" s="119">
        <v>1020</v>
      </c>
      <c r="C21" s="155">
        <f t="shared" ref="C21:F21" si="1">SUM(C7,C8)</f>
        <v>0</v>
      </c>
      <c r="D21" s="155">
        <f t="shared" si="1"/>
        <v>0</v>
      </c>
      <c r="E21" s="155">
        <f t="shared" si="1"/>
        <v>0</v>
      </c>
      <c r="F21" s="155">
        <f t="shared" si="1"/>
        <v>-34662.399999999994</v>
      </c>
      <c r="G21" s="155">
        <f>SUM(G7,G8)</f>
        <v>-8665.65</v>
      </c>
      <c r="H21" s="155">
        <f>SUM(H7,H8)</f>
        <v>-8665.65</v>
      </c>
      <c r="I21" s="155">
        <f>SUM(I7,I8)</f>
        <v>-8665.65</v>
      </c>
      <c r="J21" s="155">
        <f>SUM(J7,J8)</f>
        <v>-8665.4500000000007</v>
      </c>
      <c r="K21" s="177"/>
    </row>
    <row r="22" spans="1:11" ht="32.1" customHeight="1">
      <c r="A22" s="157" t="s">
        <v>165</v>
      </c>
      <c r="B22" s="28">
        <v>1030</v>
      </c>
      <c r="C22" s="156">
        <f>SUM(C23:C42,C44)</f>
        <v>0</v>
      </c>
      <c r="D22" s="156">
        <f>SUM(D23:D42,D44)</f>
        <v>0</v>
      </c>
      <c r="E22" s="156">
        <f>SUM(E23:E42,E44)</f>
        <v>0</v>
      </c>
      <c r="F22" s="156">
        <f t="shared" ref="F22:F46" si="2">SUM(G22:J22)</f>
        <v>-3438.8999999999996</v>
      </c>
      <c r="G22" s="156">
        <f>SUM(G23:G42,G44)</f>
        <v>-859.75</v>
      </c>
      <c r="H22" s="156">
        <f>SUM(H23:H42,H44)</f>
        <v>-859.75</v>
      </c>
      <c r="I22" s="156">
        <f>SUM(I23:I42,I44)</f>
        <v>-859.75</v>
      </c>
      <c r="J22" s="156">
        <f>SUM(J23:J42,J44)</f>
        <v>-859.64999999999986</v>
      </c>
      <c r="K22" s="178"/>
    </row>
    <row r="23" spans="1:11" ht="20.100000000000001" customHeight="1">
      <c r="A23" s="70" t="s">
        <v>166</v>
      </c>
      <c r="B23" s="28">
        <v>1031</v>
      </c>
      <c r="C23" s="117" t="s">
        <v>70</v>
      </c>
      <c r="D23" s="117" t="s">
        <v>70</v>
      </c>
      <c r="E23" s="117" t="s">
        <v>70</v>
      </c>
      <c r="F23" s="158">
        <f t="shared" si="2"/>
        <v>0</v>
      </c>
      <c r="G23" s="159" t="s">
        <v>70</v>
      </c>
      <c r="H23" s="117" t="s">
        <v>70</v>
      </c>
      <c r="I23" s="117" t="s">
        <v>70</v>
      </c>
      <c r="J23" s="117" t="s">
        <v>70</v>
      </c>
      <c r="K23" s="178"/>
    </row>
    <row r="24" spans="1:11" ht="20.100000000000001" customHeight="1">
      <c r="A24" s="70" t="s">
        <v>167</v>
      </c>
      <c r="B24" s="28">
        <v>1032</v>
      </c>
      <c r="C24" s="117" t="s">
        <v>70</v>
      </c>
      <c r="D24" s="117" t="s">
        <v>70</v>
      </c>
      <c r="E24" s="117" t="s">
        <v>70</v>
      </c>
      <c r="F24" s="158">
        <f t="shared" si="2"/>
        <v>0</v>
      </c>
      <c r="G24" s="159" t="s">
        <v>70</v>
      </c>
      <c r="H24" s="117" t="s">
        <v>70</v>
      </c>
      <c r="I24" s="117" t="s">
        <v>70</v>
      </c>
      <c r="J24" s="117" t="s">
        <v>70</v>
      </c>
      <c r="K24" s="178"/>
    </row>
    <row r="25" spans="1:11" ht="20.100000000000001" customHeight="1">
      <c r="A25" s="70" t="s">
        <v>168</v>
      </c>
      <c r="B25" s="28">
        <v>1033</v>
      </c>
      <c r="C25" s="117" t="s">
        <v>70</v>
      </c>
      <c r="D25" s="117" t="s">
        <v>70</v>
      </c>
      <c r="E25" s="117" t="s">
        <v>70</v>
      </c>
      <c r="F25" s="158">
        <f t="shared" si="2"/>
        <v>0</v>
      </c>
      <c r="G25" s="159" t="s">
        <v>70</v>
      </c>
      <c r="H25" s="117" t="s">
        <v>70</v>
      </c>
      <c r="I25" s="117" t="s">
        <v>70</v>
      </c>
      <c r="J25" s="117" t="s">
        <v>70</v>
      </c>
      <c r="K25" s="178"/>
    </row>
    <row r="26" spans="1:11" ht="20.100000000000001" customHeight="1">
      <c r="A26" s="70" t="s">
        <v>169</v>
      </c>
      <c r="B26" s="28">
        <v>1034</v>
      </c>
      <c r="C26" s="117" t="s">
        <v>70</v>
      </c>
      <c r="D26" s="117" t="s">
        <v>70</v>
      </c>
      <c r="E26" s="117" t="s">
        <v>70</v>
      </c>
      <c r="F26" s="158">
        <f t="shared" si="2"/>
        <v>0</v>
      </c>
      <c r="G26" s="159" t="s">
        <v>70</v>
      </c>
      <c r="H26" s="117" t="s">
        <v>70</v>
      </c>
      <c r="I26" s="117" t="s">
        <v>70</v>
      </c>
      <c r="J26" s="117" t="s">
        <v>70</v>
      </c>
      <c r="K26" s="178"/>
    </row>
    <row r="27" spans="1:11" ht="20.100000000000001" customHeight="1">
      <c r="A27" s="70" t="s">
        <v>170</v>
      </c>
      <c r="B27" s="28">
        <v>1035</v>
      </c>
      <c r="C27" s="117" t="s">
        <v>70</v>
      </c>
      <c r="D27" s="117"/>
      <c r="E27" s="117"/>
      <c r="F27" s="158">
        <f t="shared" si="2"/>
        <v>0</v>
      </c>
      <c r="G27" s="159"/>
      <c r="H27" s="159" t="s">
        <v>70</v>
      </c>
      <c r="I27" s="159" t="s">
        <v>70</v>
      </c>
      <c r="J27" s="159" t="s">
        <v>70</v>
      </c>
      <c r="K27" s="179"/>
    </row>
    <row r="28" spans="1:11" s="7" customFormat="1" ht="20.100000000000001" customHeight="1">
      <c r="A28" s="70" t="s">
        <v>171</v>
      </c>
      <c r="B28" s="28">
        <v>1036</v>
      </c>
      <c r="C28" s="117"/>
      <c r="D28" s="117"/>
      <c r="E28" s="117"/>
      <c r="F28" s="158">
        <f t="shared" si="2"/>
        <v>0</v>
      </c>
      <c r="G28" s="159"/>
      <c r="H28" s="159"/>
      <c r="I28" s="159"/>
      <c r="J28" s="159"/>
      <c r="K28" s="179"/>
    </row>
    <row r="29" spans="1:11" s="7" customFormat="1" ht="20.100000000000001" customHeight="1">
      <c r="A29" s="70" t="s">
        <v>172</v>
      </c>
      <c r="B29" s="28">
        <v>1037</v>
      </c>
      <c r="C29" s="117"/>
      <c r="D29" s="117"/>
      <c r="E29" s="117"/>
      <c r="F29" s="158">
        <f t="shared" si="2"/>
        <v>-61.2</v>
      </c>
      <c r="G29" s="159">
        <v>-15.3</v>
      </c>
      <c r="H29" s="159">
        <v>-15.3</v>
      </c>
      <c r="I29" s="159">
        <v>-15.3</v>
      </c>
      <c r="J29" s="159">
        <v>-15.3</v>
      </c>
      <c r="K29" s="179"/>
    </row>
    <row r="30" spans="1:11" s="7" customFormat="1" ht="20.100000000000001" customHeight="1">
      <c r="A30" s="70" t="s">
        <v>173</v>
      </c>
      <c r="B30" s="28">
        <v>1038</v>
      </c>
      <c r="C30" s="117"/>
      <c r="D30" s="117"/>
      <c r="E30" s="117"/>
      <c r="F30" s="160">
        <f>SUM(G30:J30)</f>
        <v>-2729.9</v>
      </c>
      <c r="G30" s="159">
        <v>-682.5</v>
      </c>
      <c r="H30" s="159">
        <v>-682.5</v>
      </c>
      <c r="I30" s="159">
        <v>-682.5</v>
      </c>
      <c r="J30" s="159">
        <v>-682.4</v>
      </c>
      <c r="K30" s="179"/>
    </row>
    <row r="31" spans="1:11" s="7" customFormat="1" ht="20.100000000000001" customHeight="1">
      <c r="A31" s="70" t="s">
        <v>174</v>
      </c>
      <c r="B31" s="28">
        <v>1039</v>
      </c>
      <c r="C31" s="117"/>
      <c r="D31" s="117"/>
      <c r="E31" s="117"/>
      <c r="F31" s="160">
        <f t="shared" si="2"/>
        <v>-647.79999999999995</v>
      </c>
      <c r="G31" s="159">
        <v>-161.94999999999999</v>
      </c>
      <c r="H31" s="159">
        <v>-161.94999999999999</v>
      </c>
      <c r="I31" s="159">
        <v>-161.94999999999999</v>
      </c>
      <c r="J31" s="159">
        <v>-161.94999999999999</v>
      </c>
      <c r="K31" s="179"/>
    </row>
    <row r="32" spans="1:11" s="7" customFormat="1" ht="33.950000000000003" customHeight="1">
      <c r="A32" s="70" t="s">
        <v>175</v>
      </c>
      <c r="B32" s="28">
        <v>1040</v>
      </c>
      <c r="C32" s="117"/>
      <c r="D32" s="117"/>
      <c r="E32" s="117"/>
      <c r="F32" s="160">
        <f t="shared" si="2"/>
        <v>0</v>
      </c>
      <c r="G32" s="159"/>
      <c r="H32" s="159"/>
      <c r="I32" s="159"/>
      <c r="J32" s="159"/>
      <c r="K32" s="179"/>
    </row>
    <row r="33" spans="1:11" s="7" customFormat="1" ht="27" customHeight="1">
      <c r="A33" s="70" t="s">
        <v>176</v>
      </c>
      <c r="B33" s="28">
        <v>1041</v>
      </c>
      <c r="C33" s="117" t="s">
        <v>70</v>
      </c>
      <c r="D33" s="117" t="s">
        <v>70</v>
      </c>
      <c r="E33" s="117" t="s">
        <v>70</v>
      </c>
      <c r="F33" s="160">
        <f t="shared" si="2"/>
        <v>0</v>
      </c>
      <c r="G33" s="159" t="s">
        <v>70</v>
      </c>
      <c r="H33" s="159" t="s">
        <v>70</v>
      </c>
      <c r="I33" s="159" t="s">
        <v>70</v>
      </c>
      <c r="J33" s="159" t="s">
        <v>70</v>
      </c>
      <c r="K33" s="178"/>
    </row>
    <row r="34" spans="1:11" s="7" customFormat="1" ht="20.100000000000001" customHeight="1">
      <c r="A34" s="70" t="s">
        <v>177</v>
      </c>
      <c r="B34" s="28">
        <v>1042</v>
      </c>
      <c r="C34" s="117"/>
      <c r="D34" s="117"/>
      <c r="E34" s="117"/>
      <c r="F34" s="160">
        <f t="shared" si="2"/>
        <v>0</v>
      </c>
      <c r="G34" s="159"/>
      <c r="H34" s="159" t="s">
        <v>70</v>
      </c>
      <c r="I34" s="159"/>
      <c r="J34" s="159" t="s">
        <v>70</v>
      </c>
      <c r="K34" s="179"/>
    </row>
    <row r="35" spans="1:11" s="7" customFormat="1" ht="20.100000000000001" customHeight="1">
      <c r="A35" s="70" t="s">
        <v>178</v>
      </c>
      <c r="B35" s="28">
        <v>1043</v>
      </c>
      <c r="C35" s="117" t="s">
        <v>70</v>
      </c>
      <c r="D35" s="117" t="s">
        <v>70</v>
      </c>
      <c r="E35" s="117" t="s">
        <v>70</v>
      </c>
      <c r="F35" s="160">
        <f t="shared" si="2"/>
        <v>0</v>
      </c>
      <c r="G35" s="159" t="s">
        <v>70</v>
      </c>
      <c r="H35" s="159" t="s">
        <v>70</v>
      </c>
      <c r="I35" s="159" t="s">
        <v>70</v>
      </c>
      <c r="J35" s="159" t="s">
        <v>70</v>
      </c>
      <c r="K35" s="178"/>
    </row>
    <row r="36" spans="1:11" s="7" customFormat="1" ht="20.100000000000001" customHeight="1">
      <c r="A36" s="70" t="s">
        <v>179</v>
      </c>
      <c r="B36" s="28">
        <v>1044</v>
      </c>
      <c r="C36" s="117" t="s">
        <v>70</v>
      </c>
      <c r="D36" s="117" t="s">
        <v>70</v>
      </c>
      <c r="E36" s="117" t="s">
        <v>70</v>
      </c>
      <c r="F36" s="160">
        <f t="shared" si="2"/>
        <v>0</v>
      </c>
      <c r="G36" s="159" t="s">
        <v>70</v>
      </c>
      <c r="H36" s="159" t="s">
        <v>70</v>
      </c>
      <c r="I36" s="159" t="s">
        <v>70</v>
      </c>
      <c r="J36" s="159" t="s">
        <v>70</v>
      </c>
      <c r="K36" s="178"/>
    </row>
    <row r="37" spans="1:11" s="7" customFormat="1" ht="20.100000000000001" customHeight="1">
      <c r="A37" s="70" t="s">
        <v>180</v>
      </c>
      <c r="B37" s="28">
        <v>1045</v>
      </c>
      <c r="C37" s="117" t="s">
        <v>70</v>
      </c>
      <c r="D37" s="117"/>
      <c r="E37" s="117"/>
      <c r="F37" s="160">
        <f t="shared" si="2"/>
        <v>0</v>
      </c>
      <c r="G37" s="159"/>
      <c r="H37" s="159"/>
      <c r="I37" s="159"/>
      <c r="J37" s="159"/>
      <c r="K37" s="179"/>
    </row>
    <row r="38" spans="1:11" s="7" customFormat="1" ht="20.100000000000001" customHeight="1">
      <c r="A38" s="70" t="s">
        <v>181</v>
      </c>
      <c r="B38" s="28">
        <v>1046</v>
      </c>
      <c r="C38" s="117" t="s">
        <v>70</v>
      </c>
      <c r="D38" s="117" t="s">
        <v>70</v>
      </c>
      <c r="E38" s="117" t="s">
        <v>70</v>
      </c>
      <c r="F38" s="160">
        <f t="shared" si="2"/>
        <v>0</v>
      </c>
      <c r="G38" s="159"/>
      <c r="H38" s="159"/>
      <c r="I38" s="159"/>
      <c r="J38" s="159"/>
      <c r="K38" s="179"/>
    </row>
    <row r="39" spans="1:11" s="7" customFormat="1" ht="20.100000000000001" customHeight="1">
      <c r="A39" s="70" t="s">
        <v>182</v>
      </c>
      <c r="B39" s="28">
        <v>1047</v>
      </c>
      <c r="C39" s="117" t="s">
        <v>70</v>
      </c>
      <c r="D39" s="117" t="s">
        <v>70</v>
      </c>
      <c r="E39" s="117" t="s">
        <v>70</v>
      </c>
      <c r="F39" s="160">
        <f t="shared" si="2"/>
        <v>0</v>
      </c>
      <c r="G39" s="159" t="s">
        <v>70</v>
      </c>
      <c r="H39" s="159" t="s">
        <v>70</v>
      </c>
      <c r="I39" s="159" t="s">
        <v>70</v>
      </c>
      <c r="J39" s="159" t="s">
        <v>70</v>
      </c>
      <c r="K39" s="178"/>
    </row>
    <row r="40" spans="1:11" s="7" customFormat="1" ht="20.100000000000001" customHeight="1">
      <c r="A40" s="70" t="s">
        <v>183</v>
      </c>
      <c r="B40" s="28">
        <v>1048</v>
      </c>
      <c r="C40" s="117"/>
      <c r="D40" s="117"/>
      <c r="E40" s="117"/>
      <c r="F40" s="160">
        <f t="shared" si="2"/>
        <v>0</v>
      </c>
      <c r="G40" s="159"/>
      <c r="H40" s="159"/>
      <c r="I40" s="159" t="s">
        <v>70</v>
      </c>
      <c r="J40" s="159" t="s">
        <v>70</v>
      </c>
      <c r="K40" s="179"/>
    </row>
    <row r="41" spans="1:11" s="7" customFormat="1" ht="20.100000000000001" customHeight="1">
      <c r="A41" s="70" t="s">
        <v>184</v>
      </c>
      <c r="B41" s="28">
        <v>1049</v>
      </c>
      <c r="C41" s="117"/>
      <c r="D41" s="117"/>
      <c r="E41" s="117"/>
      <c r="F41" s="160">
        <f t="shared" si="2"/>
        <v>0</v>
      </c>
      <c r="G41" s="159"/>
      <c r="H41" s="159"/>
      <c r="I41" s="159"/>
      <c r="J41" s="159"/>
      <c r="K41" s="179"/>
    </row>
    <row r="42" spans="1:11" s="7" customFormat="1" ht="36" customHeight="1">
      <c r="A42" s="70" t="s">
        <v>185</v>
      </c>
      <c r="B42" s="28">
        <v>1050</v>
      </c>
      <c r="C42" s="117" t="s">
        <v>70</v>
      </c>
      <c r="D42" s="117" t="s">
        <v>70</v>
      </c>
      <c r="E42" s="117" t="s">
        <v>70</v>
      </c>
      <c r="F42" s="158">
        <f t="shared" si="2"/>
        <v>0</v>
      </c>
      <c r="G42" s="163" t="s">
        <v>70</v>
      </c>
      <c r="H42" s="145" t="s">
        <v>70</v>
      </c>
      <c r="I42" s="145" t="s">
        <v>70</v>
      </c>
      <c r="J42" s="145" t="s">
        <v>70</v>
      </c>
      <c r="K42" s="178"/>
    </row>
    <row r="43" spans="1:11" s="7" customFormat="1" ht="20.100000000000001" customHeight="1">
      <c r="A43" s="70" t="s">
        <v>186</v>
      </c>
      <c r="B43" s="28" t="s">
        <v>187</v>
      </c>
      <c r="C43" s="117" t="s">
        <v>70</v>
      </c>
      <c r="D43" s="117" t="s">
        <v>70</v>
      </c>
      <c r="E43" s="117" t="s">
        <v>70</v>
      </c>
      <c r="F43" s="158">
        <f t="shared" si="2"/>
        <v>0</v>
      </c>
      <c r="G43" s="163" t="s">
        <v>70</v>
      </c>
      <c r="H43" s="145" t="s">
        <v>70</v>
      </c>
      <c r="I43" s="145" t="s">
        <v>70</v>
      </c>
      <c r="J43" s="145" t="s">
        <v>70</v>
      </c>
      <c r="K43" s="178"/>
    </row>
    <row r="44" spans="1:11" s="7" customFormat="1" ht="36.950000000000003" customHeight="1">
      <c r="A44" s="161" t="s">
        <v>188</v>
      </c>
      <c r="B44" s="28">
        <v>1051</v>
      </c>
      <c r="C44" s="117"/>
      <c r="D44" s="117"/>
      <c r="E44" s="117"/>
      <c r="F44" s="158">
        <f t="shared" si="2"/>
        <v>0</v>
      </c>
      <c r="G44" s="163"/>
      <c r="H44" s="145"/>
      <c r="I44" s="145"/>
      <c r="J44" s="145"/>
      <c r="K44" s="178"/>
    </row>
    <row r="45" spans="1:11" s="7" customFormat="1" ht="20.25" hidden="1">
      <c r="A45" s="164" t="s">
        <v>161</v>
      </c>
      <c r="B45" s="28" t="s">
        <v>189</v>
      </c>
      <c r="C45" s="117"/>
      <c r="D45" s="117"/>
      <c r="E45" s="117"/>
      <c r="F45" s="158">
        <f t="shared" si="2"/>
        <v>0</v>
      </c>
      <c r="G45" s="163"/>
      <c r="H45" s="163"/>
      <c r="I45" s="163"/>
      <c r="J45" s="163"/>
      <c r="K45" s="179"/>
    </row>
    <row r="46" spans="1:11" s="7" customFormat="1" ht="21.95" hidden="1" customHeight="1">
      <c r="A46" s="164" t="s">
        <v>190</v>
      </c>
      <c r="B46" s="28" t="s">
        <v>191</v>
      </c>
      <c r="C46" s="117"/>
      <c r="D46" s="117"/>
      <c r="E46" s="117"/>
      <c r="F46" s="158">
        <f t="shared" si="2"/>
        <v>0</v>
      </c>
      <c r="G46" s="163"/>
      <c r="H46" s="145"/>
      <c r="I46" s="145"/>
      <c r="J46" s="145"/>
      <c r="K46" s="179"/>
    </row>
    <row r="47" spans="1:11" s="7" customFormat="1" ht="27" hidden="1" customHeight="1">
      <c r="A47" s="165" t="s">
        <v>192</v>
      </c>
      <c r="B47" s="28" t="s">
        <v>193</v>
      </c>
      <c r="C47" s="117"/>
      <c r="D47" s="117"/>
      <c r="E47" s="117"/>
      <c r="F47" s="158">
        <f t="shared" ref="F47:F82" si="3">SUM(G47:J47)</f>
        <v>0</v>
      </c>
      <c r="G47" s="163"/>
      <c r="H47" s="145"/>
      <c r="I47" s="145"/>
      <c r="J47" s="145"/>
      <c r="K47" s="180"/>
    </row>
    <row r="48" spans="1:11" ht="20.100000000000001" customHeight="1">
      <c r="A48" s="70" t="s">
        <v>194</v>
      </c>
      <c r="B48" s="28">
        <v>1060</v>
      </c>
      <c r="C48" s="158">
        <f>SUM(C49:C55)</f>
        <v>0</v>
      </c>
      <c r="D48" s="158">
        <f t="shared" ref="D48:J48" si="4">SUM(D49:D55)</f>
        <v>0</v>
      </c>
      <c r="E48" s="158">
        <f t="shared" si="4"/>
        <v>0</v>
      </c>
      <c r="F48" s="158">
        <f t="shared" si="3"/>
        <v>0</v>
      </c>
      <c r="G48" s="158">
        <f t="shared" si="4"/>
        <v>0</v>
      </c>
      <c r="H48" s="158">
        <f t="shared" si="4"/>
        <v>0</v>
      </c>
      <c r="I48" s="158">
        <f t="shared" si="4"/>
        <v>0</v>
      </c>
      <c r="J48" s="158">
        <f t="shared" si="4"/>
        <v>0</v>
      </c>
      <c r="K48" s="178"/>
    </row>
    <row r="49" spans="1:11" s="7" customFormat="1" ht="20.100000000000001" customHeight="1">
      <c r="A49" s="70" t="s">
        <v>195</v>
      </c>
      <c r="B49" s="28">
        <v>1061</v>
      </c>
      <c r="C49" s="117" t="s">
        <v>70</v>
      </c>
      <c r="D49" s="117" t="s">
        <v>70</v>
      </c>
      <c r="E49" s="117" t="s">
        <v>70</v>
      </c>
      <c r="F49" s="158">
        <f t="shared" si="3"/>
        <v>0</v>
      </c>
      <c r="G49" s="117" t="s">
        <v>70</v>
      </c>
      <c r="H49" s="117" t="s">
        <v>70</v>
      </c>
      <c r="I49" s="117" t="s">
        <v>70</v>
      </c>
      <c r="J49" s="117" t="s">
        <v>70</v>
      </c>
      <c r="K49" s="178"/>
    </row>
    <row r="50" spans="1:11" s="7" customFormat="1" ht="20.100000000000001" customHeight="1">
      <c r="A50" s="70" t="s">
        <v>196</v>
      </c>
      <c r="B50" s="28">
        <v>1062</v>
      </c>
      <c r="C50" s="117" t="s">
        <v>70</v>
      </c>
      <c r="D50" s="117" t="s">
        <v>70</v>
      </c>
      <c r="E50" s="117" t="s">
        <v>70</v>
      </c>
      <c r="F50" s="158">
        <f t="shared" si="3"/>
        <v>0</v>
      </c>
      <c r="G50" s="117" t="s">
        <v>70</v>
      </c>
      <c r="H50" s="117" t="s">
        <v>70</v>
      </c>
      <c r="I50" s="117" t="s">
        <v>70</v>
      </c>
      <c r="J50" s="117" t="s">
        <v>70</v>
      </c>
      <c r="K50" s="178"/>
    </row>
    <row r="51" spans="1:11" s="7" customFormat="1" ht="20.100000000000001" customHeight="1">
      <c r="A51" s="70" t="s">
        <v>173</v>
      </c>
      <c r="B51" s="28">
        <v>1063</v>
      </c>
      <c r="C51" s="117" t="s">
        <v>70</v>
      </c>
      <c r="D51" s="117" t="s">
        <v>70</v>
      </c>
      <c r="E51" s="117" t="s">
        <v>70</v>
      </c>
      <c r="F51" s="158">
        <f t="shared" si="3"/>
        <v>0</v>
      </c>
      <c r="G51" s="117" t="s">
        <v>70</v>
      </c>
      <c r="H51" s="117" t="s">
        <v>70</v>
      </c>
      <c r="I51" s="117" t="s">
        <v>70</v>
      </c>
      <c r="J51" s="117" t="s">
        <v>70</v>
      </c>
      <c r="K51" s="178"/>
    </row>
    <row r="52" spans="1:11" s="7" customFormat="1" ht="20.100000000000001" customHeight="1">
      <c r="A52" s="70" t="s">
        <v>174</v>
      </c>
      <c r="B52" s="28">
        <v>1064</v>
      </c>
      <c r="C52" s="117" t="s">
        <v>70</v>
      </c>
      <c r="D52" s="117" t="s">
        <v>70</v>
      </c>
      <c r="E52" s="117" t="s">
        <v>70</v>
      </c>
      <c r="F52" s="158">
        <f t="shared" si="3"/>
        <v>0</v>
      </c>
      <c r="G52" s="117" t="s">
        <v>70</v>
      </c>
      <c r="H52" s="117" t="s">
        <v>70</v>
      </c>
      <c r="I52" s="117" t="s">
        <v>70</v>
      </c>
      <c r="J52" s="117" t="s">
        <v>70</v>
      </c>
      <c r="K52" s="178"/>
    </row>
    <row r="53" spans="1:11" s="7" customFormat="1" ht="20.100000000000001" customHeight="1">
      <c r="A53" s="70" t="s">
        <v>197</v>
      </c>
      <c r="B53" s="28">
        <v>1065</v>
      </c>
      <c r="C53" s="117" t="s">
        <v>70</v>
      </c>
      <c r="D53" s="117" t="s">
        <v>70</v>
      </c>
      <c r="E53" s="117" t="s">
        <v>70</v>
      </c>
      <c r="F53" s="158">
        <f t="shared" si="3"/>
        <v>0</v>
      </c>
      <c r="G53" s="117" t="s">
        <v>70</v>
      </c>
      <c r="H53" s="117" t="s">
        <v>70</v>
      </c>
      <c r="I53" s="117" t="s">
        <v>70</v>
      </c>
      <c r="J53" s="117" t="s">
        <v>70</v>
      </c>
      <c r="K53" s="178"/>
    </row>
    <row r="54" spans="1:11" s="7" customFormat="1" ht="20.100000000000001" customHeight="1">
      <c r="A54" s="70" t="s">
        <v>198</v>
      </c>
      <c r="B54" s="28">
        <v>1066</v>
      </c>
      <c r="C54" s="117" t="s">
        <v>70</v>
      </c>
      <c r="D54" s="117" t="s">
        <v>70</v>
      </c>
      <c r="E54" s="117" t="s">
        <v>70</v>
      </c>
      <c r="F54" s="158">
        <f t="shared" si="3"/>
        <v>0</v>
      </c>
      <c r="G54" s="117" t="s">
        <v>70</v>
      </c>
      <c r="H54" s="117" t="s">
        <v>70</v>
      </c>
      <c r="I54" s="117" t="s">
        <v>70</v>
      </c>
      <c r="J54" s="117" t="s">
        <v>70</v>
      </c>
      <c r="K54" s="178"/>
    </row>
    <row r="55" spans="1:11" s="7" customFormat="1" ht="20.100000000000001" customHeight="1">
      <c r="A55" s="70" t="s">
        <v>199</v>
      </c>
      <c r="B55" s="28">
        <v>1067</v>
      </c>
      <c r="C55" s="117" t="s">
        <v>70</v>
      </c>
      <c r="D55" s="117" t="s">
        <v>70</v>
      </c>
      <c r="E55" s="117" t="s">
        <v>70</v>
      </c>
      <c r="F55" s="158">
        <f t="shared" si="3"/>
        <v>0</v>
      </c>
      <c r="G55" s="117" t="s">
        <v>70</v>
      </c>
      <c r="H55" s="117" t="s">
        <v>70</v>
      </c>
      <c r="I55" s="117" t="s">
        <v>70</v>
      </c>
      <c r="J55" s="117" t="s">
        <v>70</v>
      </c>
      <c r="K55" s="178"/>
    </row>
    <row r="56" spans="1:11" s="7" customFormat="1" ht="27" customHeight="1">
      <c r="A56" s="157" t="s">
        <v>200</v>
      </c>
      <c r="B56" s="28">
        <v>1070</v>
      </c>
      <c r="C56" s="158">
        <f>SUM(C57:C59)</f>
        <v>0</v>
      </c>
      <c r="D56" s="158">
        <f>SUM(D57:D59)</f>
        <v>0</v>
      </c>
      <c r="E56" s="158">
        <f>SUM(E57:E59)</f>
        <v>0</v>
      </c>
      <c r="F56" s="156">
        <f t="shared" si="3"/>
        <v>38847.5</v>
      </c>
      <c r="G56" s="156">
        <f>SUM(G57:G59)</f>
        <v>9711.9</v>
      </c>
      <c r="H56" s="156">
        <f>SUM(H57:H59)</f>
        <v>9711.9</v>
      </c>
      <c r="I56" s="156">
        <f>SUM(I57:I59)</f>
        <v>9711.9</v>
      </c>
      <c r="J56" s="156">
        <f>SUM(J57:J59)</f>
        <v>9711.7999999999993</v>
      </c>
      <c r="K56" s="53"/>
    </row>
    <row r="57" spans="1:11" s="7" customFormat="1" ht="20.100000000000001" customHeight="1">
      <c r="A57" s="70" t="s">
        <v>201</v>
      </c>
      <c r="B57" s="28">
        <v>1071</v>
      </c>
      <c r="C57" s="117"/>
      <c r="D57" s="117"/>
      <c r="E57" s="117"/>
      <c r="F57" s="158">
        <f t="shared" si="3"/>
        <v>0</v>
      </c>
      <c r="G57" s="117"/>
      <c r="H57" s="117"/>
      <c r="I57" s="117"/>
      <c r="J57" s="117"/>
      <c r="K57" s="53"/>
    </row>
    <row r="58" spans="1:11" s="7" customFormat="1" ht="20.100000000000001" customHeight="1">
      <c r="A58" s="70" t="s">
        <v>202</v>
      </c>
      <c r="B58" s="28">
        <v>1072</v>
      </c>
      <c r="C58" s="117"/>
      <c r="D58" s="117"/>
      <c r="E58" s="117"/>
      <c r="F58" s="158">
        <f t="shared" si="3"/>
        <v>0</v>
      </c>
      <c r="G58" s="117"/>
      <c r="H58" s="117"/>
      <c r="I58" s="117"/>
      <c r="J58" s="117"/>
      <c r="K58" s="53"/>
    </row>
    <row r="59" spans="1:11" s="7" customFormat="1" ht="32.1" customHeight="1">
      <c r="A59" s="166" t="s">
        <v>203</v>
      </c>
      <c r="B59" s="28">
        <v>1073</v>
      </c>
      <c r="C59" s="117"/>
      <c r="D59" s="117"/>
      <c r="E59" s="117"/>
      <c r="F59" s="158">
        <f t="shared" si="3"/>
        <v>38847.5</v>
      </c>
      <c r="G59" s="117">
        <f>G60+G61+G62+G63</f>
        <v>9711.9</v>
      </c>
      <c r="H59" s="117">
        <f>H60+H61+H62+H63</f>
        <v>9711.9</v>
      </c>
      <c r="I59" s="117">
        <f>I60+I61+I62+I63</f>
        <v>9711.9</v>
      </c>
      <c r="J59" s="117">
        <f>J60+J61+J62+J63</f>
        <v>9711.7999999999993</v>
      </c>
      <c r="K59" s="53"/>
    </row>
    <row r="60" spans="1:11" s="7" customFormat="1" ht="24" customHeight="1">
      <c r="A60" s="165" t="s">
        <v>492</v>
      </c>
      <c r="B60" s="28" t="s">
        <v>204</v>
      </c>
      <c r="C60" s="117"/>
      <c r="D60" s="117"/>
      <c r="E60" s="117"/>
      <c r="F60" s="160">
        <f t="shared" si="3"/>
        <v>446.19999999999993</v>
      </c>
      <c r="G60" s="117">
        <v>111.6</v>
      </c>
      <c r="H60" s="117">
        <v>111.6</v>
      </c>
      <c r="I60" s="117">
        <v>111.6</v>
      </c>
      <c r="J60" s="117">
        <v>111.4</v>
      </c>
      <c r="K60" s="179"/>
    </row>
    <row r="61" spans="1:11" s="7" customFormat="1" ht="23.1" customHeight="1">
      <c r="A61" s="165" t="s">
        <v>493</v>
      </c>
      <c r="B61" s="28" t="s">
        <v>205</v>
      </c>
      <c r="C61" s="117"/>
      <c r="D61" s="117"/>
      <c r="E61" s="117"/>
      <c r="F61" s="160">
        <f t="shared" si="3"/>
        <v>300</v>
      </c>
      <c r="G61" s="117">
        <v>75</v>
      </c>
      <c r="H61" s="117">
        <v>75</v>
      </c>
      <c r="I61" s="117">
        <v>75</v>
      </c>
      <c r="J61" s="117">
        <v>75</v>
      </c>
      <c r="K61" s="53"/>
    </row>
    <row r="62" spans="1:11" s="7" customFormat="1" ht="24" hidden="1" customHeight="1">
      <c r="A62" s="165" t="s">
        <v>501</v>
      </c>
      <c r="B62" s="28" t="s">
        <v>206</v>
      </c>
      <c r="C62" s="117"/>
      <c r="D62" s="117"/>
      <c r="E62" s="117"/>
      <c r="F62" s="160">
        <f>SUM(G62:J62)</f>
        <v>0</v>
      </c>
      <c r="G62" s="117"/>
      <c r="H62" s="117"/>
      <c r="I62" s="117"/>
      <c r="J62" s="117"/>
      <c r="K62" s="181"/>
    </row>
    <row r="63" spans="1:11" s="7" customFormat="1" ht="63.75" customHeight="1">
      <c r="A63" s="165" t="s">
        <v>502</v>
      </c>
      <c r="B63" s="28" t="s">
        <v>206</v>
      </c>
      <c r="C63" s="117"/>
      <c r="D63" s="117"/>
      <c r="E63" s="117"/>
      <c r="F63" s="160">
        <f t="shared" si="3"/>
        <v>38101.299999999996</v>
      </c>
      <c r="G63" s="117">
        <v>9525.2999999999993</v>
      </c>
      <c r="H63" s="117">
        <v>9525.2999999999993</v>
      </c>
      <c r="I63" s="117">
        <v>9525.2999999999993</v>
      </c>
      <c r="J63" s="117">
        <v>9525.4</v>
      </c>
      <c r="K63" s="179"/>
    </row>
    <row r="64" spans="1:11" s="7" customFormat="1" ht="27" customHeight="1">
      <c r="A64" s="167" t="s">
        <v>207</v>
      </c>
      <c r="B64" s="28">
        <v>1080</v>
      </c>
      <c r="C64" s="156">
        <f>SUM(C65:C70)</f>
        <v>0</v>
      </c>
      <c r="D64" s="156">
        <f>SUM(D65:D70)</f>
        <v>0</v>
      </c>
      <c r="E64" s="156">
        <f>SUM(E65:E70)</f>
        <v>0</v>
      </c>
      <c r="F64" s="156">
        <f t="shared" si="3"/>
        <v>-746.2</v>
      </c>
      <c r="G64" s="156">
        <f>SUM(G65:G70)</f>
        <v>-186.5</v>
      </c>
      <c r="H64" s="156">
        <f>SUM(H65:H70)</f>
        <v>-186.5</v>
      </c>
      <c r="I64" s="156">
        <f>SUM(I65:I70)</f>
        <v>-186.5</v>
      </c>
      <c r="J64" s="156">
        <f>SUM(J65:J70)</f>
        <v>-186.7</v>
      </c>
      <c r="K64" s="53"/>
    </row>
    <row r="65" spans="1:11" s="7" customFormat="1" ht="20.100000000000001" customHeight="1">
      <c r="A65" s="70" t="s">
        <v>201</v>
      </c>
      <c r="B65" s="28">
        <v>1081</v>
      </c>
      <c r="C65" s="117" t="s">
        <v>70</v>
      </c>
      <c r="D65" s="117" t="s">
        <v>70</v>
      </c>
      <c r="E65" s="117" t="s">
        <v>70</v>
      </c>
      <c r="F65" s="158">
        <f t="shared" si="3"/>
        <v>0</v>
      </c>
      <c r="G65" s="117" t="s">
        <v>70</v>
      </c>
      <c r="H65" s="117" t="s">
        <v>70</v>
      </c>
      <c r="I65" s="117" t="s">
        <v>70</v>
      </c>
      <c r="J65" s="117" t="s">
        <v>70</v>
      </c>
      <c r="K65" s="53"/>
    </row>
    <row r="66" spans="1:11" s="7" customFormat="1" ht="20.100000000000001" customHeight="1">
      <c r="A66" s="70" t="s">
        <v>208</v>
      </c>
      <c r="B66" s="28">
        <v>1082</v>
      </c>
      <c r="C66" s="117" t="s">
        <v>70</v>
      </c>
      <c r="D66" s="117" t="s">
        <v>70</v>
      </c>
      <c r="E66" s="117" t="s">
        <v>70</v>
      </c>
      <c r="F66" s="158">
        <f t="shared" si="3"/>
        <v>0</v>
      </c>
      <c r="G66" s="117" t="s">
        <v>70</v>
      </c>
      <c r="H66" s="117" t="s">
        <v>70</v>
      </c>
      <c r="I66" s="117" t="s">
        <v>70</v>
      </c>
      <c r="J66" s="117" t="s">
        <v>70</v>
      </c>
      <c r="K66" s="53"/>
    </row>
    <row r="67" spans="1:11" s="7" customFormat="1" ht="20.100000000000001" customHeight="1">
      <c r="A67" s="70" t="s">
        <v>209</v>
      </c>
      <c r="B67" s="28">
        <v>1083</v>
      </c>
      <c r="C67" s="117" t="s">
        <v>70</v>
      </c>
      <c r="D67" s="117" t="s">
        <v>70</v>
      </c>
      <c r="E67" s="117" t="s">
        <v>70</v>
      </c>
      <c r="F67" s="158">
        <f t="shared" si="3"/>
        <v>0</v>
      </c>
      <c r="G67" s="117" t="s">
        <v>70</v>
      </c>
      <c r="H67" s="117" t="s">
        <v>70</v>
      </c>
      <c r="I67" s="117" t="s">
        <v>70</v>
      </c>
      <c r="J67" s="117" t="s">
        <v>70</v>
      </c>
      <c r="K67" s="53"/>
    </row>
    <row r="68" spans="1:11" s="7" customFormat="1" ht="20.100000000000001" customHeight="1">
      <c r="A68" s="70" t="s">
        <v>210</v>
      </c>
      <c r="B68" s="28">
        <v>1084</v>
      </c>
      <c r="C68" s="117" t="s">
        <v>70</v>
      </c>
      <c r="D68" s="117" t="s">
        <v>70</v>
      </c>
      <c r="E68" s="117" t="s">
        <v>70</v>
      </c>
      <c r="F68" s="158">
        <f t="shared" si="3"/>
        <v>0</v>
      </c>
      <c r="G68" s="117" t="s">
        <v>70</v>
      </c>
      <c r="H68" s="117" t="s">
        <v>70</v>
      </c>
      <c r="I68" s="117" t="s">
        <v>70</v>
      </c>
      <c r="J68" s="117" t="s">
        <v>70</v>
      </c>
      <c r="K68" s="53"/>
    </row>
    <row r="69" spans="1:11" s="7" customFormat="1" ht="20.100000000000001" customHeight="1">
      <c r="A69" s="70" t="s">
        <v>211</v>
      </c>
      <c r="B69" s="28">
        <v>1085</v>
      </c>
      <c r="C69" s="117" t="s">
        <v>70</v>
      </c>
      <c r="D69" s="117" t="s">
        <v>70</v>
      </c>
      <c r="E69" s="117" t="s">
        <v>70</v>
      </c>
      <c r="F69" s="158">
        <f t="shared" si="3"/>
        <v>0</v>
      </c>
      <c r="G69" s="117" t="s">
        <v>70</v>
      </c>
      <c r="H69" s="117" t="s">
        <v>70</v>
      </c>
      <c r="I69" s="117" t="s">
        <v>70</v>
      </c>
      <c r="J69" s="117" t="s">
        <v>70</v>
      </c>
      <c r="K69" s="53"/>
    </row>
    <row r="70" spans="1:11" s="7" customFormat="1" ht="27" customHeight="1">
      <c r="A70" s="166" t="s">
        <v>212</v>
      </c>
      <c r="B70" s="28">
        <v>1086</v>
      </c>
      <c r="C70" s="155"/>
      <c r="D70" s="155">
        <f>SUM(D71:D82)</f>
        <v>0</v>
      </c>
      <c r="E70" s="155">
        <f>SUM(E71:E82)</f>
        <v>0</v>
      </c>
      <c r="F70" s="156">
        <f t="shared" si="3"/>
        <v>-746.2</v>
      </c>
      <c r="G70" s="155">
        <f>SUM(G71:G82)</f>
        <v>-186.5</v>
      </c>
      <c r="H70" s="155">
        <f>SUM(H71:H82)</f>
        <v>-186.5</v>
      </c>
      <c r="I70" s="155">
        <f>SUM(I71:I82)</f>
        <v>-186.5</v>
      </c>
      <c r="J70" s="155">
        <f>SUM(J71:J82)</f>
        <v>-186.7</v>
      </c>
      <c r="K70" s="53"/>
    </row>
    <row r="71" spans="1:11" s="7" customFormat="1" ht="20.100000000000001" customHeight="1">
      <c r="A71" s="165" t="s">
        <v>492</v>
      </c>
      <c r="B71" s="28" t="s">
        <v>213</v>
      </c>
      <c r="C71" s="117"/>
      <c r="D71" s="117"/>
      <c r="E71" s="117"/>
      <c r="F71" s="160">
        <f t="shared" si="3"/>
        <v>-446.19999999999993</v>
      </c>
      <c r="G71" s="117">
        <v>-111.6</v>
      </c>
      <c r="H71" s="117">
        <v>-111.6</v>
      </c>
      <c r="I71" s="117">
        <v>-111.6</v>
      </c>
      <c r="J71" s="117">
        <v>-111.4</v>
      </c>
      <c r="K71" s="179"/>
    </row>
    <row r="72" spans="1:11" s="7" customFormat="1" ht="26.1" customHeight="1">
      <c r="A72" s="165" t="s">
        <v>493</v>
      </c>
      <c r="B72" s="28" t="s">
        <v>214</v>
      </c>
      <c r="C72" s="117"/>
      <c r="D72" s="117"/>
      <c r="E72" s="117"/>
      <c r="F72" s="160">
        <f t="shared" si="3"/>
        <v>-300</v>
      </c>
      <c r="G72" s="117">
        <v>-74.900000000000006</v>
      </c>
      <c r="H72" s="117">
        <v>-74.900000000000006</v>
      </c>
      <c r="I72" s="117">
        <v>-74.900000000000006</v>
      </c>
      <c r="J72" s="117">
        <v>-75.3</v>
      </c>
      <c r="K72" s="53"/>
    </row>
    <row r="73" spans="1:11" s="7" customFormat="1" ht="26.1" hidden="1" customHeight="1">
      <c r="A73" s="229" t="s">
        <v>155</v>
      </c>
      <c r="B73" s="28" t="s">
        <v>469</v>
      </c>
      <c r="C73" s="117"/>
      <c r="D73" s="117"/>
      <c r="E73" s="117"/>
      <c r="F73" s="160"/>
      <c r="G73" s="145"/>
      <c r="H73" s="145"/>
      <c r="I73" s="145"/>
      <c r="J73" s="145"/>
      <c r="K73" s="53"/>
    </row>
    <row r="74" spans="1:11" s="7" customFormat="1" ht="26.1" hidden="1" customHeight="1">
      <c r="A74" s="229" t="s">
        <v>156</v>
      </c>
      <c r="B74" s="28" t="s">
        <v>470</v>
      </c>
      <c r="C74" s="117"/>
      <c r="D74" s="117"/>
      <c r="E74" s="117"/>
      <c r="F74" s="160"/>
      <c r="G74" s="145"/>
      <c r="H74" s="145"/>
      <c r="I74" s="145"/>
      <c r="J74" s="145"/>
      <c r="K74" s="53"/>
    </row>
    <row r="75" spans="1:11" s="7" customFormat="1" ht="26.1" hidden="1" customHeight="1">
      <c r="A75" s="229" t="s">
        <v>134</v>
      </c>
      <c r="B75" s="28" t="s">
        <v>471</v>
      </c>
      <c r="C75" s="117"/>
      <c r="D75" s="117"/>
      <c r="E75" s="117"/>
      <c r="F75" s="160"/>
      <c r="G75" s="145"/>
      <c r="H75" s="145"/>
      <c r="I75" s="145"/>
      <c r="J75" s="145"/>
      <c r="K75" s="53"/>
    </row>
    <row r="76" spans="1:11" s="7" customFormat="1" ht="26.1" hidden="1" customHeight="1">
      <c r="A76" s="229" t="s">
        <v>157</v>
      </c>
      <c r="B76" s="28" t="s">
        <v>216</v>
      </c>
      <c r="C76" s="117"/>
      <c r="D76" s="117"/>
      <c r="E76" s="117"/>
      <c r="F76" s="160"/>
      <c r="G76" s="145"/>
      <c r="H76" s="145"/>
      <c r="I76" s="145"/>
      <c r="J76" s="145"/>
      <c r="K76" s="53"/>
    </row>
    <row r="77" spans="1:11" s="7" customFormat="1" ht="26.1" hidden="1" customHeight="1">
      <c r="A77" s="230" t="s">
        <v>477</v>
      </c>
      <c r="B77" s="28" t="s">
        <v>217</v>
      </c>
      <c r="C77" s="117"/>
      <c r="D77" s="117"/>
      <c r="E77" s="117"/>
      <c r="F77" s="160"/>
      <c r="G77" s="145"/>
      <c r="H77" s="145"/>
      <c r="I77" s="145"/>
      <c r="J77" s="145"/>
      <c r="K77" s="53"/>
    </row>
    <row r="78" spans="1:11" s="7" customFormat="1" ht="26.1" hidden="1" customHeight="1">
      <c r="A78" s="230" t="s">
        <v>478</v>
      </c>
      <c r="B78" s="28" t="s">
        <v>472</v>
      </c>
      <c r="C78" s="117"/>
      <c r="D78" s="117"/>
      <c r="E78" s="117"/>
      <c r="F78" s="160"/>
      <c r="G78" s="145"/>
      <c r="H78" s="145"/>
      <c r="I78" s="145"/>
      <c r="J78" s="145"/>
      <c r="K78" s="53"/>
    </row>
    <row r="79" spans="1:11" s="7" customFormat="1" ht="26.1" hidden="1" customHeight="1">
      <c r="A79" s="230" t="s">
        <v>479</v>
      </c>
      <c r="B79" s="28" t="s">
        <v>473</v>
      </c>
      <c r="C79" s="117"/>
      <c r="D79" s="117"/>
      <c r="E79" s="117"/>
      <c r="F79" s="160"/>
      <c r="G79" s="145"/>
      <c r="H79" s="145"/>
      <c r="I79" s="145"/>
      <c r="J79" s="145"/>
      <c r="K79" s="53"/>
    </row>
    <row r="80" spans="1:11" s="7" customFormat="1" ht="26.1" hidden="1" customHeight="1">
      <c r="A80" s="120" t="s">
        <v>162</v>
      </c>
      <c r="B80" s="28" t="s">
        <v>474</v>
      </c>
      <c r="C80" s="117"/>
      <c r="D80" s="117"/>
      <c r="E80" s="117"/>
      <c r="F80" s="160"/>
      <c r="G80" s="145"/>
      <c r="H80" s="145"/>
      <c r="I80" s="145"/>
      <c r="J80" s="145"/>
      <c r="K80" s="53"/>
    </row>
    <row r="81" spans="1:11" s="7" customFormat="1" ht="23.1" hidden="1" customHeight="1">
      <c r="A81" s="165" t="s">
        <v>215</v>
      </c>
      <c r="B81" s="28" t="s">
        <v>475</v>
      </c>
      <c r="C81" s="117"/>
      <c r="D81" s="117"/>
      <c r="E81" s="117"/>
      <c r="F81" s="160">
        <f t="shared" si="3"/>
        <v>0</v>
      </c>
      <c r="G81" s="163"/>
      <c r="H81" s="145"/>
      <c r="I81" s="145"/>
      <c r="J81" s="190"/>
      <c r="K81" s="181"/>
    </row>
    <row r="82" spans="1:11" s="7" customFormat="1" ht="23.1" hidden="1" customHeight="1">
      <c r="A82" s="165" t="s">
        <v>56</v>
      </c>
      <c r="B82" s="28" t="s">
        <v>476</v>
      </c>
      <c r="C82" s="117"/>
      <c r="D82" s="117"/>
      <c r="E82" s="117"/>
      <c r="F82" s="160">
        <f t="shared" si="3"/>
        <v>0</v>
      </c>
      <c r="G82" s="163"/>
      <c r="H82" s="145"/>
      <c r="I82" s="145"/>
      <c r="J82" s="190"/>
      <c r="K82" s="181"/>
    </row>
    <row r="83" spans="1:11" s="62" customFormat="1" ht="20.100000000000001" customHeight="1">
      <c r="A83" s="166" t="s">
        <v>48</v>
      </c>
      <c r="B83" s="119">
        <v>1100</v>
      </c>
      <c r="C83" s="155">
        <f t="shared" ref="C83:I83" si="5">SUM(C21,C22,C48,C56,C64)</f>
        <v>0</v>
      </c>
      <c r="D83" s="155">
        <f t="shared" si="5"/>
        <v>0</v>
      </c>
      <c r="E83" s="155">
        <f t="shared" si="5"/>
        <v>0</v>
      </c>
      <c r="F83" s="155">
        <f t="shared" si="5"/>
        <v>4.3200998334214091E-12</v>
      </c>
      <c r="G83" s="155">
        <f>SUM(G21,G22,G48,G56,G64)</f>
        <v>0</v>
      </c>
      <c r="H83" s="155">
        <f t="shared" si="5"/>
        <v>0</v>
      </c>
      <c r="I83" s="155">
        <f t="shared" si="5"/>
        <v>0</v>
      </c>
      <c r="J83" s="155">
        <f>SUM(J21,J22,J48,J56,J64)</f>
        <v>-1.0800249583553523E-12</v>
      </c>
      <c r="K83" s="54"/>
    </row>
    <row r="84" spans="1:11" ht="20.100000000000001" customHeight="1">
      <c r="A84" s="70" t="s">
        <v>218</v>
      </c>
      <c r="B84" s="28">
        <v>1110</v>
      </c>
      <c r="C84" s="117"/>
      <c r="D84" s="117"/>
      <c r="E84" s="117"/>
      <c r="F84" s="158">
        <f t="shared" ref="F84:F98" si="6">SUM(G84:J84)</f>
        <v>0</v>
      </c>
      <c r="G84" s="117"/>
      <c r="H84" s="117"/>
      <c r="I84" s="117"/>
      <c r="J84" s="117"/>
      <c r="K84" s="191"/>
    </row>
    <row r="85" spans="1:11" ht="20.100000000000001" customHeight="1">
      <c r="A85" s="70" t="s">
        <v>219</v>
      </c>
      <c r="B85" s="28">
        <v>1120</v>
      </c>
      <c r="C85" s="117" t="s">
        <v>70</v>
      </c>
      <c r="D85" s="117" t="s">
        <v>70</v>
      </c>
      <c r="E85" s="117" t="s">
        <v>70</v>
      </c>
      <c r="F85" s="158">
        <f t="shared" si="6"/>
        <v>0</v>
      </c>
      <c r="G85" s="117" t="s">
        <v>70</v>
      </c>
      <c r="H85" s="117" t="s">
        <v>70</v>
      </c>
      <c r="I85" s="117" t="s">
        <v>70</v>
      </c>
      <c r="J85" s="117" t="s">
        <v>70</v>
      </c>
      <c r="K85" s="191"/>
    </row>
    <row r="86" spans="1:11" ht="20.100000000000001" customHeight="1">
      <c r="A86" s="70" t="s">
        <v>220</v>
      </c>
      <c r="B86" s="28">
        <v>1130</v>
      </c>
      <c r="C86" s="117"/>
      <c r="D86" s="117"/>
      <c r="E86" s="117"/>
      <c r="F86" s="158">
        <f t="shared" si="6"/>
        <v>0</v>
      </c>
      <c r="G86" s="117"/>
      <c r="H86" s="117"/>
      <c r="I86" s="117"/>
      <c r="J86" s="117"/>
      <c r="K86" s="191"/>
    </row>
    <row r="87" spans="1:11" ht="20.100000000000001" customHeight="1">
      <c r="A87" s="70" t="s">
        <v>221</v>
      </c>
      <c r="B87" s="28">
        <v>1140</v>
      </c>
      <c r="C87" s="117" t="s">
        <v>70</v>
      </c>
      <c r="D87" s="117" t="s">
        <v>70</v>
      </c>
      <c r="E87" s="117" t="s">
        <v>70</v>
      </c>
      <c r="F87" s="158">
        <f t="shared" si="6"/>
        <v>0</v>
      </c>
      <c r="G87" s="117" t="s">
        <v>70</v>
      </c>
      <c r="H87" s="117" t="s">
        <v>70</v>
      </c>
      <c r="I87" s="117" t="s">
        <v>70</v>
      </c>
      <c r="J87" s="117" t="s">
        <v>70</v>
      </c>
      <c r="K87" s="191"/>
    </row>
    <row r="88" spans="1:11" ht="20.100000000000001" customHeight="1">
      <c r="A88" s="157" t="s">
        <v>222</v>
      </c>
      <c r="B88" s="28">
        <v>1150</v>
      </c>
      <c r="C88" s="156">
        <f>SUM(C89:C90)</f>
        <v>0</v>
      </c>
      <c r="D88" s="156">
        <f t="shared" ref="D88:J88" si="7">SUM(D89:D90)</f>
        <v>0</v>
      </c>
      <c r="E88" s="156">
        <f t="shared" si="7"/>
        <v>0</v>
      </c>
      <c r="F88" s="156">
        <f t="shared" si="6"/>
        <v>0</v>
      </c>
      <c r="G88" s="156">
        <f t="shared" si="7"/>
        <v>0</v>
      </c>
      <c r="H88" s="156">
        <f t="shared" si="7"/>
        <v>0</v>
      </c>
      <c r="I88" s="156">
        <f t="shared" si="7"/>
        <v>0</v>
      </c>
      <c r="J88" s="156">
        <f t="shared" si="7"/>
        <v>0</v>
      </c>
      <c r="K88" s="53"/>
    </row>
    <row r="89" spans="1:11" ht="20.100000000000001" customHeight="1">
      <c r="A89" s="70" t="s">
        <v>201</v>
      </c>
      <c r="B89" s="28">
        <v>1151</v>
      </c>
      <c r="C89" s="117"/>
      <c r="D89" s="117"/>
      <c r="E89" s="117"/>
      <c r="F89" s="158">
        <f t="shared" si="6"/>
        <v>0</v>
      </c>
      <c r="G89" s="117"/>
      <c r="H89" s="117"/>
      <c r="I89" s="117"/>
      <c r="J89" s="117"/>
      <c r="K89" s="53"/>
    </row>
    <row r="90" spans="1:11" ht="20.100000000000001" customHeight="1">
      <c r="A90" s="166" t="s">
        <v>223</v>
      </c>
      <c r="B90" s="28">
        <v>1152</v>
      </c>
      <c r="C90" s="117"/>
      <c r="D90" s="117"/>
      <c r="E90" s="117"/>
      <c r="F90" s="158">
        <f t="shared" si="6"/>
        <v>0</v>
      </c>
      <c r="G90" s="117"/>
      <c r="H90" s="117"/>
      <c r="I90" s="117"/>
      <c r="J90" s="117"/>
      <c r="K90" s="53"/>
    </row>
    <row r="91" spans="1:11" ht="18.75" customHeight="1">
      <c r="A91" s="157" t="s">
        <v>224</v>
      </c>
      <c r="B91" s="28">
        <v>1160</v>
      </c>
      <c r="C91" s="156">
        <f>SUM(C92:C93)</f>
        <v>0</v>
      </c>
      <c r="D91" s="156">
        <f t="shared" ref="D91:J91" si="8">SUM(D92:D93)</f>
        <v>0</v>
      </c>
      <c r="E91" s="156">
        <f t="shared" si="8"/>
        <v>0</v>
      </c>
      <c r="F91" s="156">
        <f t="shared" si="6"/>
        <v>0</v>
      </c>
      <c r="G91" s="156">
        <f t="shared" si="8"/>
        <v>0</v>
      </c>
      <c r="H91" s="156">
        <f t="shared" si="8"/>
        <v>0</v>
      </c>
      <c r="I91" s="156">
        <f t="shared" si="8"/>
        <v>0</v>
      </c>
      <c r="J91" s="156">
        <f t="shared" si="8"/>
        <v>0</v>
      </c>
      <c r="K91" s="53"/>
    </row>
    <row r="92" spans="1:11" ht="20.100000000000001" customHeight="1">
      <c r="A92" s="70" t="s">
        <v>201</v>
      </c>
      <c r="B92" s="28">
        <v>1161</v>
      </c>
      <c r="C92" s="117" t="s">
        <v>70</v>
      </c>
      <c r="D92" s="117" t="s">
        <v>70</v>
      </c>
      <c r="E92" s="117" t="s">
        <v>70</v>
      </c>
      <c r="F92" s="158">
        <f t="shared" si="6"/>
        <v>0</v>
      </c>
      <c r="G92" s="117" t="s">
        <v>70</v>
      </c>
      <c r="H92" s="117" t="s">
        <v>70</v>
      </c>
      <c r="I92" s="117" t="s">
        <v>70</v>
      </c>
      <c r="J92" s="117" t="s">
        <v>70</v>
      </c>
      <c r="K92" s="192"/>
    </row>
    <row r="93" spans="1:11" ht="20.100000000000001" customHeight="1">
      <c r="A93" s="166" t="s">
        <v>225</v>
      </c>
      <c r="B93" s="28">
        <v>1162</v>
      </c>
      <c r="C93" s="117"/>
      <c r="D93" s="117"/>
      <c r="E93" s="117"/>
      <c r="F93" s="158">
        <f t="shared" si="6"/>
        <v>0</v>
      </c>
      <c r="G93" s="163"/>
      <c r="H93" s="145"/>
      <c r="I93" s="145"/>
      <c r="J93" s="145"/>
      <c r="K93" s="176"/>
    </row>
    <row r="94" spans="1:11" s="62" customFormat="1" ht="20.100000000000001" customHeight="1">
      <c r="A94" s="166" t="s">
        <v>57</v>
      </c>
      <c r="B94" s="119">
        <v>1170</v>
      </c>
      <c r="C94" s="155">
        <f>SUM(C83,C84,C85,C86,C87,C88,C91)</f>
        <v>0</v>
      </c>
      <c r="D94" s="155">
        <f t="shared" ref="D94:J94" si="9">SUM(D83,D84,D85,D86,D87,D88,D91)</f>
        <v>0</v>
      </c>
      <c r="E94" s="155">
        <f t="shared" si="9"/>
        <v>0</v>
      </c>
      <c r="F94" s="155">
        <f t="shared" si="9"/>
        <v>4.3200998334214091E-12</v>
      </c>
      <c r="G94" s="155">
        <f>SUM(G83,G84,G85,G86,G87,G88,G91)</f>
        <v>0</v>
      </c>
      <c r="H94" s="155">
        <f t="shared" si="9"/>
        <v>0</v>
      </c>
      <c r="I94" s="155">
        <f t="shared" si="9"/>
        <v>0</v>
      </c>
      <c r="J94" s="155">
        <f t="shared" si="9"/>
        <v>-1.0800249583553523E-12</v>
      </c>
      <c r="K94" s="54"/>
    </row>
    <row r="95" spans="1:11" s="62" customFormat="1" ht="20.100000000000001" customHeight="1">
      <c r="A95" s="70" t="s">
        <v>58</v>
      </c>
      <c r="B95" s="15">
        <v>1180</v>
      </c>
      <c r="C95" s="117" t="s">
        <v>70</v>
      </c>
      <c r="D95" s="117" t="s">
        <v>70</v>
      </c>
      <c r="E95" s="117" t="s">
        <v>70</v>
      </c>
      <c r="F95" s="158">
        <f t="shared" si="6"/>
        <v>0</v>
      </c>
      <c r="G95" s="117" t="s">
        <v>70</v>
      </c>
      <c r="H95" s="117" t="s">
        <v>70</v>
      </c>
      <c r="I95" s="117" t="s">
        <v>70</v>
      </c>
      <c r="J95" s="117" t="s">
        <v>70</v>
      </c>
      <c r="K95" s="193"/>
    </row>
    <row r="96" spans="1:11" s="62" customFormat="1" ht="20.100000000000001" customHeight="1">
      <c r="A96" s="70" t="s">
        <v>59</v>
      </c>
      <c r="B96" s="15">
        <v>1181</v>
      </c>
      <c r="C96" s="117"/>
      <c r="D96" s="117"/>
      <c r="E96" s="117"/>
      <c r="F96" s="158">
        <f t="shared" si="6"/>
        <v>0</v>
      </c>
      <c r="G96" s="117"/>
      <c r="H96" s="117"/>
      <c r="I96" s="117"/>
      <c r="J96" s="117"/>
      <c r="K96" s="193"/>
    </row>
    <row r="97" spans="1:11" ht="20.100000000000001" customHeight="1">
      <c r="A97" s="70" t="s">
        <v>60</v>
      </c>
      <c r="B97" s="28">
        <v>1190</v>
      </c>
      <c r="C97" s="117"/>
      <c r="D97" s="117"/>
      <c r="E97" s="117"/>
      <c r="F97" s="158">
        <f t="shared" si="6"/>
        <v>0</v>
      </c>
      <c r="G97" s="117"/>
      <c r="H97" s="117"/>
      <c r="I97" s="117"/>
      <c r="J97" s="117"/>
      <c r="K97" s="194"/>
    </row>
    <row r="98" spans="1:11" ht="20.100000000000001" customHeight="1">
      <c r="A98" s="70" t="s">
        <v>61</v>
      </c>
      <c r="B98" s="28">
        <v>1191</v>
      </c>
      <c r="C98" s="117" t="s">
        <v>70</v>
      </c>
      <c r="D98" s="117" t="s">
        <v>70</v>
      </c>
      <c r="E98" s="117" t="s">
        <v>70</v>
      </c>
      <c r="F98" s="158">
        <f t="shared" si="6"/>
        <v>0</v>
      </c>
      <c r="G98" s="117" t="s">
        <v>70</v>
      </c>
      <c r="H98" s="117" t="s">
        <v>70</v>
      </c>
      <c r="I98" s="117" t="s">
        <v>70</v>
      </c>
      <c r="J98" s="117" t="s">
        <v>70</v>
      </c>
      <c r="K98" s="194"/>
    </row>
    <row r="99" spans="1:11" s="62" customFormat="1" ht="20.100000000000001" customHeight="1">
      <c r="A99" s="166" t="s">
        <v>226</v>
      </c>
      <c r="B99" s="119">
        <v>1200</v>
      </c>
      <c r="C99" s="155">
        <f>SUM(C94,C95,C96,C97,C98)</f>
        <v>0</v>
      </c>
      <c r="D99" s="155">
        <f t="shared" ref="D99:J99" si="10">SUM(D94,D95,D96,D97,D98)</f>
        <v>0</v>
      </c>
      <c r="E99" s="155">
        <f t="shared" si="10"/>
        <v>0</v>
      </c>
      <c r="F99" s="155">
        <f t="shared" si="10"/>
        <v>4.3200998334214091E-12</v>
      </c>
      <c r="G99" s="155">
        <f t="shared" si="10"/>
        <v>0</v>
      </c>
      <c r="H99" s="155">
        <f t="shared" si="10"/>
        <v>0</v>
      </c>
      <c r="I99" s="155">
        <f t="shared" si="10"/>
        <v>0</v>
      </c>
      <c r="J99" s="155">
        <f t="shared" si="10"/>
        <v>-1.0800249583553523E-12</v>
      </c>
      <c r="K99" s="171"/>
    </row>
    <row r="100" spans="1:11" ht="20.100000000000001" customHeight="1">
      <c r="A100" s="70" t="s">
        <v>227</v>
      </c>
      <c r="B100" s="28">
        <v>1201</v>
      </c>
      <c r="C100" s="117"/>
      <c r="D100" s="117">
        <f>'ІІ. Розр. з бюджетом'!D18</f>
        <v>0</v>
      </c>
      <c r="E100" s="117">
        <f>'ІІ. Розр. з бюджетом'!E18</f>
        <v>0</v>
      </c>
      <c r="F100" s="158">
        <f>SUM(G100:J100)</f>
        <v>0</v>
      </c>
      <c r="G100" s="117"/>
      <c r="H100" s="117"/>
      <c r="I100" s="117"/>
      <c r="J100" s="117"/>
      <c r="K100" s="194"/>
    </row>
    <row r="101" spans="1:11" ht="20.100000000000001" customHeight="1">
      <c r="A101" s="70" t="s">
        <v>228</v>
      </c>
      <c r="B101" s="28">
        <v>1202</v>
      </c>
      <c r="C101" s="117" t="s">
        <v>70</v>
      </c>
      <c r="D101" s="117" t="s">
        <v>70</v>
      </c>
      <c r="E101" s="117" t="s">
        <v>70</v>
      </c>
      <c r="F101" s="158">
        <f>SUM(G101:J101)</f>
        <v>0</v>
      </c>
      <c r="G101" s="117" t="s">
        <v>70</v>
      </c>
      <c r="H101" s="117" t="s">
        <v>70</v>
      </c>
      <c r="I101" s="117" t="s">
        <v>70</v>
      </c>
      <c r="J101" s="117" t="s">
        <v>70</v>
      </c>
      <c r="K101" s="194"/>
    </row>
    <row r="102" spans="1:11" ht="20.100000000000001" customHeight="1">
      <c r="A102" s="157" t="s">
        <v>229</v>
      </c>
      <c r="B102" s="28">
        <v>1210</v>
      </c>
      <c r="C102" s="182">
        <f t="shared" ref="C102:F102" si="11">SUM(C7,C56,C84,C86,C88,C96,C97)</f>
        <v>0</v>
      </c>
      <c r="D102" s="182">
        <f t="shared" si="11"/>
        <v>0</v>
      </c>
      <c r="E102" s="182">
        <f t="shared" si="11"/>
        <v>0</v>
      </c>
      <c r="F102" s="182">
        <f t="shared" si="11"/>
        <v>70598.899999999994</v>
      </c>
      <c r="G102" s="182">
        <f>SUM(G7,G56,G84,G86,G88,G96,G97)</f>
        <v>17649.8</v>
      </c>
      <c r="H102" s="182">
        <f>SUM(H7,H56,H84,H86,H88,H96,H97)</f>
        <v>17649.8</v>
      </c>
      <c r="I102" s="182">
        <f>SUM(I7,I56,I84,I86,I88,I96,I97)</f>
        <v>17649.8</v>
      </c>
      <c r="J102" s="182">
        <f>SUM(J7,J56,J84,J86,J88,J96,J97)</f>
        <v>17649.5</v>
      </c>
      <c r="K102" s="194"/>
    </row>
    <row r="103" spans="1:11" ht="20.100000000000001" customHeight="1">
      <c r="A103" s="157" t="s">
        <v>230</v>
      </c>
      <c r="B103" s="28">
        <v>1220</v>
      </c>
      <c r="C103" s="182">
        <f t="shared" ref="C103:J103" si="12">SUM(C8,C22,C48,C64,C85,C87,C91,C95,C98)</f>
        <v>0</v>
      </c>
      <c r="D103" s="182">
        <f t="shared" si="12"/>
        <v>0</v>
      </c>
      <c r="E103" s="182">
        <f t="shared" si="12"/>
        <v>0</v>
      </c>
      <c r="F103" s="182">
        <f t="shared" si="12"/>
        <v>-70598.89999999998</v>
      </c>
      <c r="G103" s="182">
        <f t="shared" si="12"/>
        <v>-17649.8</v>
      </c>
      <c r="H103" s="182">
        <f t="shared" si="12"/>
        <v>-17649.8</v>
      </c>
      <c r="I103" s="182">
        <f t="shared" si="12"/>
        <v>-17649.8</v>
      </c>
      <c r="J103" s="182">
        <f t="shared" si="12"/>
        <v>-17649.500000000004</v>
      </c>
      <c r="K103" s="194"/>
    </row>
    <row r="104" spans="1:11" ht="19.5" customHeight="1">
      <c r="A104" s="70" t="s">
        <v>231</v>
      </c>
      <c r="B104" s="28">
        <v>1230</v>
      </c>
      <c r="C104" s="114"/>
      <c r="D104" s="114"/>
      <c r="E104" s="114"/>
      <c r="F104" s="118">
        <f>SUM(G104:J104)</f>
        <v>0</v>
      </c>
      <c r="G104" s="114"/>
      <c r="H104" s="114"/>
      <c r="I104" s="114"/>
      <c r="J104" s="114"/>
      <c r="K104" s="194"/>
    </row>
    <row r="105" spans="1:11" ht="20.100000000000001" customHeight="1">
      <c r="A105" s="274" t="s">
        <v>232</v>
      </c>
      <c r="B105" s="275"/>
      <c r="C105" s="275"/>
      <c r="D105" s="275"/>
      <c r="E105" s="275"/>
      <c r="F105" s="275"/>
      <c r="G105" s="275"/>
      <c r="H105" s="275"/>
      <c r="I105" s="275"/>
      <c r="J105" s="275"/>
      <c r="K105" s="276"/>
    </row>
    <row r="106" spans="1:11" ht="20.100000000000001" customHeight="1">
      <c r="A106" s="70" t="s">
        <v>233</v>
      </c>
      <c r="B106" s="28">
        <v>1300</v>
      </c>
      <c r="C106" s="158"/>
      <c r="D106" s="158">
        <f>D83</f>
        <v>0</v>
      </c>
      <c r="E106" s="158">
        <f>E83</f>
        <v>0</v>
      </c>
      <c r="F106" s="158">
        <f t="shared" ref="F106:F111" si="13">SUM(G106:J106)</f>
        <v>-1.0800249583553523E-12</v>
      </c>
      <c r="G106" s="158">
        <f>G83</f>
        <v>0</v>
      </c>
      <c r="H106" s="158">
        <f>H83</f>
        <v>0</v>
      </c>
      <c r="I106" s="158">
        <f>I83</f>
        <v>0</v>
      </c>
      <c r="J106" s="158">
        <f>J83</f>
        <v>-1.0800249583553523E-12</v>
      </c>
      <c r="K106" s="53"/>
    </row>
    <row r="107" spans="1:11" ht="20.100000000000001" customHeight="1">
      <c r="A107" s="70" t="s">
        <v>234</v>
      </c>
      <c r="B107" s="28">
        <v>1301</v>
      </c>
      <c r="C107" s="158">
        <f>C119</f>
        <v>0</v>
      </c>
      <c r="D107" s="158">
        <f>D119</f>
        <v>0</v>
      </c>
      <c r="E107" s="158">
        <f>E119</f>
        <v>0</v>
      </c>
      <c r="F107" s="158">
        <f t="shared" si="13"/>
        <v>0</v>
      </c>
      <c r="G107" s="158">
        <f>G119</f>
        <v>0</v>
      </c>
      <c r="H107" s="158">
        <f>H119</f>
        <v>0</v>
      </c>
      <c r="I107" s="158">
        <f>I119</f>
        <v>0</v>
      </c>
      <c r="J107" s="158">
        <f>J119</f>
        <v>0</v>
      </c>
      <c r="K107" s="53"/>
    </row>
    <row r="108" spans="1:11" ht="20.100000000000001" customHeight="1">
      <c r="A108" s="70" t="s">
        <v>235</v>
      </c>
      <c r="B108" s="28">
        <v>1302</v>
      </c>
      <c r="C108" s="158">
        <f>C57</f>
        <v>0</v>
      </c>
      <c r="D108" s="158">
        <f>D57</f>
        <v>0</v>
      </c>
      <c r="E108" s="158">
        <f>E57</f>
        <v>0</v>
      </c>
      <c r="F108" s="158">
        <f t="shared" si="13"/>
        <v>0</v>
      </c>
      <c r="G108" s="158">
        <f>G57</f>
        <v>0</v>
      </c>
      <c r="H108" s="158">
        <f>H57</f>
        <v>0</v>
      </c>
      <c r="I108" s="158">
        <f>I57</f>
        <v>0</v>
      </c>
      <c r="J108" s="158">
        <f>J57</f>
        <v>0</v>
      </c>
      <c r="K108" s="53"/>
    </row>
    <row r="109" spans="1:11" ht="20.100000000000001" customHeight="1">
      <c r="A109" s="70" t="s">
        <v>236</v>
      </c>
      <c r="B109" s="28">
        <v>1303</v>
      </c>
      <c r="C109" s="183" t="str">
        <f>C65</f>
        <v>(    )</v>
      </c>
      <c r="D109" s="183" t="str">
        <f>D65</f>
        <v>(    )</v>
      </c>
      <c r="E109" s="183" t="str">
        <f>E65</f>
        <v>(    )</v>
      </c>
      <c r="F109" s="183">
        <f t="shared" si="13"/>
        <v>0</v>
      </c>
      <c r="G109" s="183"/>
      <c r="H109" s="183"/>
      <c r="I109" s="183"/>
      <c r="J109" s="183"/>
      <c r="K109" s="53"/>
    </row>
    <row r="110" spans="1:11" ht="20.100000000000001" customHeight="1">
      <c r="A110" s="70" t="s">
        <v>237</v>
      </c>
      <c r="B110" s="28">
        <v>1304</v>
      </c>
      <c r="C110" s="183">
        <f>C58</f>
        <v>0</v>
      </c>
      <c r="D110" s="183">
        <f>D58</f>
        <v>0</v>
      </c>
      <c r="E110" s="183">
        <f>E58</f>
        <v>0</v>
      </c>
      <c r="F110" s="183">
        <f t="shared" si="13"/>
        <v>0</v>
      </c>
      <c r="G110" s="183"/>
      <c r="H110" s="183"/>
      <c r="I110" s="183"/>
      <c r="J110" s="183"/>
      <c r="K110" s="53"/>
    </row>
    <row r="111" spans="1:11" ht="20.100000000000001" customHeight="1">
      <c r="A111" s="70" t="s">
        <v>238</v>
      </c>
      <c r="B111" s="28">
        <v>1305</v>
      </c>
      <c r="C111" s="183" t="str">
        <f>C66</f>
        <v>(    )</v>
      </c>
      <c r="D111" s="183" t="str">
        <f>D66</f>
        <v>(    )</v>
      </c>
      <c r="E111" s="183" t="str">
        <f>E66</f>
        <v>(    )</v>
      </c>
      <c r="F111" s="183">
        <f t="shared" si="13"/>
        <v>0</v>
      </c>
      <c r="G111" s="183"/>
      <c r="H111" s="183"/>
      <c r="I111" s="183"/>
      <c r="J111" s="183"/>
      <c r="K111" s="53"/>
    </row>
    <row r="112" spans="1:11" s="62" customFormat="1" ht="20.100000000000001" customHeight="1">
      <c r="A112" s="73" t="s">
        <v>49</v>
      </c>
      <c r="B112" s="119">
        <v>1310</v>
      </c>
      <c r="C112" s="184" t="e">
        <f t="shared" ref="C112:J112" si="14">C106+C107-C108-C109-C110-C111</f>
        <v>#VALUE!</v>
      </c>
      <c r="D112" s="184" t="e">
        <f t="shared" si="14"/>
        <v>#VALUE!</v>
      </c>
      <c r="E112" s="184" t="e">
        <f t="shared" si="14"/>
        <v>#VALUE!</v>
      </c>
      <c r="F112" s="184">
        <f t="shared" si="14"/>
        <v>-1.0800249583553523E-12</v>
      </c>
      <c r="G112" s="184">
        <f t="shared" si="14"/>
        <v>0</v>
      </c>
      <c r="H112" s="184">
        <f t="shared" si="14"/>
        <v>0</v>
      </c>
      <c r="I112" s="184">
        <f t="shared" si="14"/>
        <v>0</v>
      </c>
      <c r="J112" s="184">
        <f t="shared" si="14"/>
        <v>-1.0800249583553523E-12</v>
      </c>
      <c r="K112" s="54"/>
    </row>
    <row r="113" spans="1:11" ht="20.100000000000001" customHeight="1">
      <c r="A113" s="273" t="s">
        <v>239</v>
      </c>
      <c r="B113" s="273"/>
      <c r="C113" s="273"/>
      <c r="D113" s="273"/>
      <c r="E113" s="273"/>
      <c r="F113" s="273"/>
      <c r="G113" s="273"/>
      <c r="H113" s="273"/>
      <c r="I113" s="273"/>
      <c r="J113" s="273"/>
      <c r="K113" s="273"/>
    </row>
    <row r="114" spans="1:11" ht="21.95" customHeight="1">
      <c r="A114" s="70" t="s">
        <v>240</v>
      </c>
      <c r="B114" s="28">
        <v>1400</v>
      </c>
      <c r="C114" s="117">
        <f>SUM(C115:C116)</f>
        <v>0</v>
      </c>
      <c r="D114" s="117">
        <f>SUM(D115:D116)</f>
        <v>0</v>
      </c>
      <c r="E114" s="117">
        <f>SUM(E115:E116)</f>
        <v>0</v>
      </c>
      <c r="F114" s="145">
        <f t="shared" ref="F114:F120" si="15">SUM(G114:J114)</f>
        <v>-1256.5999999999999</v>
      </c>
      <c r="G114" s="145">
        <f>SUM(G115:G116)</f>
        <v>-314.2</v>
      </c>
      <c r="H114" s="145">
        <f>SUM(H115:H116)</f>
        <v>-314.2</v>
      </c>
      <c r="I114" s="145">
        <f>SUM(I115:I116)</f>
        <v>-314.2</v>
      </c>
      <c r="J114" s="145">
        <f>SUM(J115:J116)</f>
        <v>-314</v>
      </c>
      <c r="K114" s="53"/>
    </row>
    <row r="115" spans="1:11" ht="20.100000000000001" customHeight="1">
      <c r="A115" s="70" t="s">
        <v>241</v>
      </c>
      <c r="B115" s="185">
        <v>1401</v>
      </c>
      <c r="C115" s="117"/>
      <c r="D115" s="117"/>
      <c r="E115" s="117"/>
      <c r="F115" s="145">
        <f t="shared" si="15"/>
        <v>0</v>
      </c>
      <c r="G115" s="145">
        <f>G9+G46</f>
        <v>0</v>
      </c>
      <c r="H115" s="145">
        <f>H9+H46</f>
        <v>0</v>
      </c>
      <c r="I115" s="145">
        <f>I9+I46</f>
        <v>0</v>
      </c>
      <c r="J115" s="145">
        <f>J9+J46</f>
        <v>0</v>
      </c>
      <c r="K115" s="53"/>
    </row>
    <row r="116" spans="1:11" ht="21.95" customHeight="1">
      <c r="A116" s="70" t="s">
        <v>242</v>
      </c>
      <c r="B116" s="185">
        <v>1402</v>
      </c>
      <c r="C116" s="117"/>
      <c r="D116" s="117"/>
      <c r="E116" s="117"/>
      <c r="F116" s="145">
        <f t="shared" si="15"/>
        <v>-1256.5999999999999</v>
      </c>
      <c r="G116" s="145">
        <f>G11</f>
        <v>-314.2</v>
      </c>
      <c r="H116" s="145">
        <f t="shared" ref="H116:J116" si="16">H11</f>
        <v>-314.2</v>
      </c>
      <c r="I116" s="145">
        <f t="shared" si="16"/>
        <v>-314.2</v>
      </c>
      <c r="J116" s="145">
        <f t="shared" si="16"/>
        <v>-314</v>
      </c>
      <c r="K116" s="53"/>
    </row>
    <row r="117" spans="1:11" ht="20.100000000000001" customHeight="1">
      <c r="A117" s="70" t="s">
        <v>243</v>
      </c>
      <c r="B117" s="185">
        <v>1410</v>
      </c>
      <c r="C117" s="117"/>
      <c r="D117" s="117"/>
      <c r="E117" s="117"/>
      <c r="F117" s="145">
        <f t="shared" si="15"/>
        <v>-46743.8</v>
      </c>
      <c r="G117" s="145">
        <f t="shared" ref="G117:J118" si="17">G12+G30</f>
        <v>-11686</v>
      </c>
      <c r="H117" s="145">
        <f t="shared" si="17"/>
        <v>-11686</v>
      </c>
      <c r="I117" s="145">
        <f t="shared" si="17"/>
        <v>-11686</v>
      </c>
      <c r="J117" s="145">
        <f t="shared" si="17"/>
        <v>-11685.8</v>
      </c>
      <c r="K117" s="53"/>
    </row>
    <row r="118" spans="1:11" ht="20.100000000000001" customHeight="1">
      <c r="A118" s="70" t="s">
        <v>157</v>
      </c>
      <c r="B118" s="185">
        <v>1420</v>
      </c>
      <c r="C118" s="117"/>
      <c r="D118" s="117"/>
      <c r="E118" s="117"/>
      <c r="F118" s="145">
        <f t="shared" si="15"/>
        <v>-10358.399999999998</v>
      </c>
      <c r="G118" s="145">
        <f t="shared" si="17"/>
        <v>-2589.6499999999996</v>
      </c>
      <c r="H118" s="145">
        <f t="shared" si="17"/>
        <v>-2589.6499999999996</v>
      </c>
      <c r="I118" s="145">
        <f t="shared" si="17"/>
        <v>-2589.6499999999996</v>
      </c>
      <c r="J118" s="145">
        <f t="shared" si="17"/>
        <v>-2589.4499999999998</v>
      </c>
      <c r="K118" s="53"/>
    </row>
    <row r="119" spans="1:11" ht="20.100000000000001" customHeight="1">
      <c r="A119" s="70" t="s">
        <v>244</v>
      </c>
      <c r="B119" s="185">
        <v>1430</v>
      </c>
      <c r="C119" s="117"/>
      <c r="D119" s="117"/>
      <c r="E119" s="117"/>
      <c r="F119" s="145">
        <f t="shared" si="15"/>
        <v>0</v>
      </c>
      <c r="G119" s="145">
        <f>G15+G32+G93</f>
        <v>0</v>
      </c>
      <c r="H119" s="145">
        <f>H15+H32+H93</f>
        <v>0</v>
      </c>
      <c r="I119" s="145">
        <f>I15+I32+I93</f>
        <v>0</v>
      </c>
      <c r="J119" s="145">
        <f>J15+J32+J93</f>
        <v>0</v>
      </c>
      <c r="K119" s="53"/>
    </row>
    <row r="120" spans="1:11" ht="36.950000000000003" customHeight="1">
      <c r="A120" s="70" t="s">
        <v>245</v>
      </c>
      <c r="B120" s="185">
        <v>1440</v>
      </c>
      <c r="C120" s="117"/>
      <c r="D120" s="117"/>
      <c r="E120" s="117"/>
      <c r="F120" s="145">
        <f t="shared" si="15"/>
        <v>-12240.100000000002</v>
      </c>
      <c r="G120" s="145">
        <f>G103-G114-G117-G118-G119</f>
        <v>-3059.9499999999989</v>
      </c>
      <c r="H120" s="145">
        <f>H103-H114-H117-H118-H119</f>
        <v>-3059.9499999999989</v>
      </c>
      <c r="I120" s="145">
        <f>I103-I114-I117-I118-I119</f>
        <v>-3059.9499999999989</v>
      </c>
      <c r="J120" s="145">
        <f>J103-J114-J117-J118-J119</f>
        <v>-3060.2500000000045</v>
      </c>
      <c r="K120" s="53"/>
    </row>
    <row r="121" spans="1:11" s="62" customFormat="1" ht="20.100000000000001" customHeight="1">
      <c r="A121" s="73" t="s">
        <v>246</v>
      </c>
      <c r="B121" s="186">
        <v>1450</v>
      </c>
      <c r="C121" s="156">
        <f t="shared" ref="C121:J121" si="18">SUM(C114,C117:C120)</f>
        <v>0</v>
      </c>
      <c r="D121" s="156">
        <f t="shared" si="18"/>
        <v>0</v>
      </c>
      <c r="E121" s="156">
        <f t="shared" si="18"/>
        <v>0</v>
      </c>
      <c r="F121" s="187">
        <f>SUM(F114,F117:F120)</f>
        <v>-70598.900000000009</v>
      </c>
      <c r="G121" s="187">
        <f t="shared" si="18"/>
        <v>-17649.8</v>
      </c>
      <c r="H121" s="187">
        <f t="shared" si="18"/>
        <v>-17649.8</v>
      </c>
      <c r="I121" s="187">
        <f t="shared" si="18"/>
        <v>-17649.8</v>
      </c>
      <c r="J121" s="187">
        <f t="shared" si="18"/>
        <v>-17649.500000000004</v>
      </c>
      <c r="K121" s="54"/>
    </row>
    <row r="122" spans="1:11" ht="16.5" customHeight="1">
      <c r="A122" s="188"/>
      <c r="C122" s="84"/>
      <c r="D122" s="189"/>
      <c r="E122" s="189"/>
      <c r="F122" s="189"/>
      <c r="G122" s="189"/>
      <c r="H122" s="189"/>
      <c r="I122" s="189"/>
      <c r="J122" s="189"/>
    </row>
    <row r="123" spans="1:11" ht="20.100000000000001" customHeight="1">
      <c r="A123" s="83" t="s">
        <v>141</v>
      </c>
      <c r="C123" s="241" t="s">
        <v>142</v>
      </c>
      <c r="D123" s="241"/>
      <c r="E123" s="241"/>
      <c r="F123" s="241"/>
      <c r="G123" s="85"/>
      <c r="H123" s="277" t="s">
        <v>494</v>
      </c>
      <c r="I123" s="277"/>
      <c r="J123" s="277"/>
    </row>
    <row r="124" spans="1:11" ht="20.100000000000001" customHeight="1">
      <c r="A124" s="188"/>
      <c r="C124" s="84"/>
      <c r="D124" s="189"/>
      <c r="E124" s="189"/>
      <c r="F124" s="189"/>
      <c r="G124" s="189"/>
      <c r="H124" s="189"/>
      <c r="I124" s="189"/>
      <c r="J124" s="189"/>
    </row>
    <row r="125" spans="1:11">
      <c r="A125" s="188"/>
      <c r="C125" s="84"/>
      <c r="D125" s="189"/>
      <c r="E125" s="189"/>
      <c r="F125" s="189"/>
      <c r="G125" s="189"/>
      <c r="H125" s="189"/>
      <c r="I125" s="189"/>
      <c r="J125" s="189"/>
    </row>
    <row r="126" spans="1:11">
      <c r="A126" s="188"/>
      <c r="C126" s="84"/>
      <c r="D126" s="189"/>
      <c r="E126" s="189"/>
      <c r="F126" s="189"/>
      <c r="G126" s="189"/>
      <c r="H126" s="189"/>
      <c r="I126" s="189"/>
      <c r="J126" s="189"/>
    </row>
    <row r="127" spans="1:11">
      <c r="A127" s="188"/>
      <c r="C127" s="84"/>
      <c r="D127" s="189"/>
      <c r="E127" s="189"/>
      <c r="F127" s="189"/>
      <c r="G127" s="189"/>
      <c r="H127" s="189"/>
      <c r="I127" s="189"/>
      <c r="J127" s="189"/>
    </row>
    <row r="128" spans="1:11">
      <c r="A128" s="188"/>
      <c r="C128" s="84"/>
      <c r="D128" s="189"/>
      <c r="E128" s="189"/>
      <c r="F128" s="189"/>
      <c r="G128" s="189"/>
      <c r="H128" s="189"/>
      <c r="I128" s="189"/>
      <c r="J128" s="189"/>
    </row>
    <row r="129" spans="1:10">
      <c r="A129" s="188"/>
      <c r="C129" s="84"/>
      <c r="D129" s="189"/>
      <c r="E129" s="189"/>
      <c r="F129" s="189"/>
      <c r="G129" s="189"/>
      <c r="H129" s="189"/>
      <c r="I129" s="189"/>
      <c r="J129" s="189"/>
    </row>
    <row r="130" spans="1:10">
      <c r="A130" s="188"/>
      <c r="C130" s="84"/>
      <c r="D130" s="189"/>
      <c r="E130" s="189"/>
      <c r="F130" s="189"/>
      <c r="G130" s="189"/>
      <c r="H130" s="189"/>
      <c r="I130" s="189"/>
      <c r="J130" s="189"/>
    </row>
    <row r="131" spans="1:10">
      <c r="A131" s="188"/>
      <c r="C131" s="84"/>
      <c r="D131" s="189"/>
      <c r="E131" s="189"/>
      <c r="F131" s="189"/>
      <c r="G131" s="189"/>
      <c r="H131" s="189"/>
      <c r="I131" s="189"/>
      <c r="J131" s="189"/>
    </row>
    <row r="132" spans="1:10">
      <c r="A132" s="188"/>
      <c r="C132" s="84"/>
      <c r="D132" s="189"/>
      <c r="E132" s="189"/>
      <c r="F132" s="189"/>
      <c r="G132" s="189"/>
      <c r="H132" s="189"/>
      <c r="I132" s="189"/>
      <c r="J132" s="189"/>
    </row>
    <row r="133" spans="1:10">
      <c r="A133" s="188"/>
      <c r="C133" s="84"/>
      <c r="D133" s="189"/>
      <c r="E133" s="189"/>
      <c r="F133" s="189"/>
      <c r="G133" s="189"/>
      <c r="H133" s="189"/>
      <c r="I133" s="189"/>
      <c r="J133" s="189"/>
    </row>
    <row r="134" spans="1:10">
      <c r="A134" s="188"/>
      <c r="C134" s="84"/>
      <c r="D134" s="189"/>
      <c r="E134" s="189"/>
      <c r="F134" s="189"/>
      <c r="G134" s="189"/>
      <c r="H134" s="189"/>
      <c r="I134" s="189"/>
      <c r="J134" s="189"/>
    </row>
    <row r="135" spans="1:10">
      <c r="A135" s="188"/>
      <c r="C135" s="84"/>
      <c r="D135" s="189"/>
      <c r="E135" s="189"/>
      <c r="F135" s="189"/>
      <c r="G135" s="189"/>
      <c r="H135" s="189"/>
      <c r="I135" s="189"/>
      <c r="J135" s="189"/>
    </row>
    <row r="136" spans="1:10">
      <c r="A136" s="188"/>
      <c r="C136" s="84"/>
      <c r="D136" s="189"/>
      <c r="E136" s="189"/>
      <c r="F136" s="189"/>
      <c r="G136" s="189"/>
      <c r="H136" s="189"/>
      <c r="I136" s="189"/>
      <c r="J136" s="189"/>
    </row>
    <row r="137" spans="1:10">
      <c r="A137" s="188"/>
      <c r="C137" s="84"/>
      <c r="D137" s="189"/>
      <c r="E137" s="189"/>
      <c r="F137" s="189"/>
      <c r="G137" s="189"/>
      <c r="H137" s="189"/>
      <c r="I137" s="189"/>
      <c r="J137" s="189"/>
    </row>
    <row r="138" spans="1:10">
      <c r="A138" s="188"/>
      <c r="C138" s="84"/>
      <c r="D138" s="189"/>
      <c r="E138" s="189"/>
      <c r="F138" s="189"/>
      <c r="G138" s="189"/>
      <c r="H138" s="189"/>
      <c r="I138" s="189"/>
      <c r="J138" s="189"/>
    </row>
    <row r="139" spans="1:10">
      <c r="A139" s="188"/>
      <c r="C139" s="84"/>
      <c r="D139" s="189"/>
      <c r="E139" s="189"/>
      <c r="F139" s="189"/>
      <c r="G139" s="189"/>
      <c r="H139" s="189"/>
      <c r="I139" s="189"/>
      <c r="J139" s="189"/>
    </row>
    <row r="140" spans="1:10">
      <c r="A140" s="188"/>
      <c r="C140" s="84"/>
      <c r="D140" s="189"/>
      <c r="E140" s="189"/>
      <c r="F140" s="189"/>
      <c r="G140" s="189"/>
      <c r="H140" s="189"/>
      <c r="I140" s="189"/>
      <c r="J140" s="189"/>
    </row>
    <row r="141" spans="1:10">
      <c r="A141" s="188"/>
      <c r="C141" s="84"/>
      <c r="D141" s="189"/>
      <c r="E141" s="189"/>
      <c r="F141" s="189"/>
      <c r="G141" s="189"/>
      <c r="H141" s="189"/>
      <c r="I141" s="189"/>
      <c r="J141" s="189"/>
    </row>
    <row r="142" spans="1:10">
      <c r="A142" s="188"/>
      <c r="C142" s="84"/>
      <c r="D142" s="189"/>
      <c r="E142" s="189"/>
      <c r="F142" s="189"/>
      <c r="G142" s="189"/>
      <c r="H142" s="189"/>
      <c r="I142" s="189"/>
      <c r="J142" s="189"/>
    </row>
    <row r="143" spans="1:10">
      <c r="A143" s="188"/>
      <c r="C143" s="84"/>
      <c r="D143" s="189"/>
      <c r="E143" s="189"/>
      <c r="F143" s="189"/>
      <c r="G143" s="189"/>
      <c r="H143" s="189"/>
      <c r="I143" s="189"/>
      <c r="J143" s="189"/>
    </row>
    <row r="144" spans="1:10">
      <c r="A144" s="188"/>
      <c r="C144" s="84"/>
      <c r="D144" s="189"/>
      <c r="E144" s="189"/>
      <c r="F144" s="189"/>
      <c r="G144" s="189"/>
      <c r="H144" s="189"/>
      <c r="I144" s="189"/>
      <c r="J144" s="189"/>
    </row>
    <row r="145" spans="1:10">
      <c r="A145" s="188"/>
      <c r="C145" s="84"/>
      <c r="D145" s="189"/>
      <c r="E145" s="189"/>
      <c r="F145" s="189"/>
      <c r="G145" s="189"/>
      <c r="H145" s="189"/>
      <c r="I145" s="189"/>
      <c r="J145" s="189"/>
    </row>
    <row r="146" spans="1:10">
      <c r="A146" s="188"/>
      <c r="C146" s="84"/>
      <c r="D146" s="189"/>
      <c r="E146" s="189"/>
      <c r="F146" s="189"/>
      <c r="G146" s="189"/>
      <c r="H146" s="189"/>
      <c r="I146" s="189"/>
      <c r="J146" s="189"/>
    </row>
    <row r="147" spans="1:10">
      <c r="A147" s="188"/>
      <c r="C147" s="84"/>
      <c r="D147" s="189"/>
      <c r="E147" s="189"/>
      <c r="F147" s="189"/>
      <c r="G147" s="189"/>
      <c r="H147" s="189"/>
      <c r="I147" s="189"/>
      <c r="J147" s="189"/>
    </row>
    <row r="148" spans="1:10">
      <c r="A148" s="188"/>
      <c r="C148" s="84"/>
      <c r="D148" s="189"/>
      <c r="E148" s="189"/>
      <c r="F148" s="189"/>
      <c r="G148" s="189"/>
      <c r="H148" s="189"/>
      <c r="I148" s="189"/>
      <c r="J148" s="189"/>
    </row>
    <row r="149" spans="1:10">
      <c r="A149" s="188"/>
      <c r="C149" s="84"/>
      <c r="D149" s="189"/>
      <c r="E149" s="189"/>
      <c r="F149" s="189"/>
      <c r="G149" s="189"/>
      <c r="H149" s="189"/>
      <c r="I149" s="189"/>
      <c r="J149" s="189"/>
    </row>
    <row r="150" spans="1:10">
      <c r="A150" s="188"/>
      <c r="C150" s="84"/>
      <c r="D150" s="189"/>
      <c r="E150" s="189"/>
      <c r="F150" s="189"/>
      <c r="G150" s="189"/>
      <c r="H150" s="189"/>
      <c r="I150" s="189"/>
      <c r="J150" s="189"/>
    </row>
    <row r="151" spans="1:10">
      <c r="A151" s="188"/>
      <c r="C151" s="84"/>
      <c r="D151" s="189"/>
      <c r="E151" s="189"/>
      <c r="F151" s="189"/>
      <c r="G151" s="189"/>
      <c r="H151" s="189"/>
      <c r="I151" s="189"/>
      <c r="J151" s="189"/>
    </row>
    <row r="152" spans="1:10">
      <c r="A152" s="188"/>
      <c r="C152" s="84"/>
      <c r="D152" s="189"/>
      <c r="E152" s="189"/>
      <c r="F152" s="189"/>
      <c r="G152" s="189"/>
      <c r="H152" s="189"/>
      <c r="I152" s="189"/>
      <c r="J152" s="189"/>
    </row>
    <row r="153" spans="1:10">
      <c r="A153" s="188"/>
      <c r="C153" s="84"/>
      <c r="D153" s="189"/>
      <c r="E153" s="189"/>
      <c r="F153" s="189"/>
      <c r="G153" s="189"/>
      <c r="H153" s="189"/>
      <c r="I153" s="189"/>
      <c r="J153" s="189"/>
    </row>
    <row r="154" spans="1:10">
      <c r="A154" s="188"/>
      <c r="C154" s="84"/>
      <c r="D154" s="189"/>
      <c r="E154" s="189"/>
      <c r="F154" s="189"/>
      <c r="G154" s="189"/>
      <c r="H154" s="189"/>
      <c r="I154" s="189"/>
      <c r="J154" s="189"/>
    </row>
    <row r="155" spans="1:10">
      <c r="A155" s="188"/>
      <c r="C155" s="84"/>
      <c r="D155" s="189"/>
      <c r="E155" s="189"/>
      <c r="F155" s="189"/>
      <c r="G155" s="189"/>
      <c r="H155" s="189"/>
      <c r="I155" s="189"/>
      <c r="J155" s="189"/>
    </row>
    <row r="156" spans="1:10">
      <c r="A156" s="188"/>
      <c r="C156" s="84"/>
      <c r="D156" s="189"/>
      <c r="E156" s="189"/>
      <c r="F156" s="189"/>
      <c r="G156" s="189"/>
      <c r="H156" s="189"/>
      <c r="I156" s="189"/>
      <c r="J156" s="189"/>
    </row>
    <row r="157" spans="1:10">
      <c r="A157" s="188"/>
      <c r="C157" s="84"/>
      <c r="D157" s="189"/>
      <c r="E157" s="189"/>
      <c r="F157" s="189"/>
      <c r="G157" s="189"/>
      <c r="H157" s="189"/>
      <c r="I157" s="189"/>
      <c r="J157" s="189"/>
    </row>
    <row r="158" spans="1:10">
      <c r="A158" s="188"/>
      <c r="C158" s="84"/>
      <c r="D158" s="189"/>
      <c r="E158" s="189"/>
      <c r="F158" s="189"/>
      <c r="G158" s="189"/>
      <c r="H158" s="189"/>
      <c r="I158" s="189"/>
      <c r="J158" s="189"/>
    </row>
    <row r="159" spans="1:10">
      <c r="A159" s="188"/>
      <c r="C159" s="84"/>
      <c r="D159" s="189"/>
      <c r="E159" s="189"/>
      <c r="F159" s="189"/>
      <c r="G159" s="189"/>
      <c r="H159" s="189"/>
      <c r="I159" s="189"/>
      <c r="J159" s="189"/>
    </row>
    <row r="160" spans="1:10">
      <c r="A160" s="188"/>
      <c r="C160" s="84"/>
      <c r="D160" s="189"/>
      <c r="E160" s="189"/>
      <c r="F160" s="189"/>
      <c r="G160" s="189"/>
      <c r="H160" s="189"/>
      <c r="I160" s="189"/>
      <c r="J160" s="189"/>
    </row>
    <row r="161" spans="1:10">
      <c r="A161" s="188"/>
      <c r="C161" s="84"/>
      <c r="D161" s="189"/>
      <c r="E161" s="189"/>
      <c r="F161" s="189"/>
      <c r="G161" s="189"/>
      <c r="H161" s="189"/>
      <c r="I161" s="189"/>
      <c r="J161" s="189"/>
    </row>
    <row r="162" spans="1:10">
      <c r="A162" s="188"/>
      <c r="C162" s="84"/>
      <c r="D162" s="189"/>
      <c r="E162" s="189"/>
      <c r="F162" s="189"/>
      <c r="G162" s="189"/>
      <c r="H162" s="189"/>
      <c r="I162" s="189"/>
      <c r="J162" s="189"/>
    </row>
    <row r="163" spans="1:10">
      <c r="A163" s="188"/>
      <c r="C163" s="84"/>
      <c r="D163" s="189"/>
      <c r="E163" s="189"/>
      <c r="F163" s="189"/>
      <c r="G163" s="189"/>
      <c r="H163" s="189"/>
      <c r="I163" s="189"/>
      <c r="J163" s="189"/>
    </row>
    <row r="164" spans="1:10">
      <c r="A164" s="188"/>
      <c r="C164" s="84"/>
      <c r="D164" s="189"/>
      <c r="E164" s="189"/>
      <c r="F164" s="189"/>
      <c r="G164" s="189"/>
      <c r="H164" s="189"/>
      <c r="I164" s="189"/>
      <c r="J164" s="189"/>
    </row>
    <row r="165" spans="1:10">
      <c r="A165" s="188"/>
      <c r="C165" s="84"/>
      <c r="D165" s="189"/>
      <c r="E165" s="189"/>
      <c r="F165" s="189"/>
      <c r="G165" s="189"/>
      <c r="H165" s="189"/>
      <c r="I165" s="189"/>
      <c r="J165" s="189"/>
    </row>
    <row r="166" spans="1:10">
      <c r="A166" s="188"/>
      <c r="C166" s="84"/>
      <c r="D166" s="189"/>
      <c r="E166" s="189"/>
      <c r="F166" s="189"/>
      <c r="G166" s="189"/>
      <c r="H166" s="189"/>
      <c r="I166" s="189"/>
      <c r="J166" s="189"/>
    </row>
    <row r="167" spans="1:10">
      <c r="A167" s="188"/>
      <c r="C167" s="84"/>
      <c r="D167" s="189"/>
      <c r="E167" s="189"/>
      <c r="F167" s="189"/>
      <c r="G167" s="189"/>
      <c r="H167" s="189"/>
      <c r="I167" s="189"/>
      <c r="J167" s="189"/>
    </row>
    <row r="168" spans="1:10">
      <c r="A168" s="188"/>
      <c r="C168" s="84"/>
      <c r="D168" s="189"/>
      <c r="E168" s="189"/>
      <c r="F168" s="189"/>
      <c r="G168" s="189"/>
      <c r="H168" s="189"/>
      <c r="I168" s="189"/>
      <c r="J168" s="189"/>
    </row>
    <row r="169" spans="1:10">
      <c r="A169" s="188"/>
      <c r="C169" s="84"/>
      <c r="D169" s="189"/>
      <c r="E169" s="189"/>
      <c r="F169" s="189"/>
      <c r="G169" s="189"/>
      <c r="H169" s="189"/>
      <c r="I169" s="189"/>
      <c r="J169" s="189"/>
    </row>
    <row r="170" spans="1:10">
      <c r="A170" s="188"/>
      <c r="C170" s="84"/>
      <c r="D170" s="189"/>
      <c r="E170" s="189"/>
      <c r="F170" s="189"/>
      <c r="G170" s="189"/>
      <c r="H170" s="189"/>
      <c r="I170" s="189"/>
      <c r="J170" s="189"/>
    </row>
    <row r="171" spans="1:10">
      <c r="A171" s="188"/>
      <c r="C171" s="84"/>
      <c r="D171" s="189"/>
      <c r="E171" s="189"/>
      <c r="F171" s="189"/>
      <c r="G171" s="189"/>
      <c r="H171" s="189"/>
      <c r="I171" s="189"/>
      <c r="J171" s="189"/>
    </row>
    <row r="172" spans="1:10">
      <c r="A172" s="188"/>
      <c r="C172" s="84"/>
      <c r="D172" s="189"/>
      <c r="E172" s="189"/>
      <c r="F172" s="189"/>
      <c r="G172" s="189"/>
      <c r="H172" s="189"/>
      <c r="I172" s="189"/>
      <c r="J172" s="189"/>
    </row>
    <row r="173" spans="1:10">
      <c r="A173" s="188"/>
      <c r="C173" s="84"/>
      <c r="D173" s="189"/>
      <c r="E173" s="189"/>
      <c r="F173" s="189"/>
      <c r="G173" s="189"/>
      <c r="H173" s="189"/>
      <c r="I173" s="189"/>
      <c r="J173" s="189"/>
    </row>
    <row r="174" spans="1:10">
      <c r="A174" s="188"/>
      <c r="C174" s="84"/>
      <c r="D174" s="189"/>
      <c r="E174" s="189"/>
      <c r="F174" s="189"/>
      <c r="G174" s="189"/>
      <c r="H174" s="189"/>
      <c r="I174" s="189"/>
      <c r="J174" s="189"/>
    </row>
    <row r="175" spans="1:10">
      <c r="A175" s="188"/>
      <c r="C175" s="84"/>
      <c r="D175" s="189"/>
      <c r="E175" s="189"/>
      <c r="F175" s="189"/>
      <c r="G175" s="189"/>
      <c r="H175" s="189"/>
      <c r="I175" s="189"/>
      <c r="J175" s="189"/>
    </row>
    <row r="176" spans="1:10">
      <c r="A176" s="188"/>
      <c r="C176" s="84"/>
      <c r="D176" s="189"/>
      <c r="E176" s="189"/>
      <c r="F176" s="189"/>
      <c r="G176" s="189"/>
      <c r="H176" s="189"/>
      <c r="I176" s="189"/>
      <c r="J176" s="189"/>
    </row>
    <row r="177" spans="1:10">
      <c r="A177" s="188"/>
      <c r="C177" s="84"/>
      <c r="D177" s="189"/>
      <c r="E177" s="189"/>
      <c r="F177" s="189"/>
      <c r="G177" s="189"/>
      <c r="H177" s="189"/>
      <c r="I177" s="189"/>
      <c r="J177" s="189"/>
    </row>
    <row r="178" spans="1:10">
      <c r="A178" s="188"/>
      <c r="C178" s="84"/>
      <c r="D178" s="189"/>
      <c r="E178" s="189"/>
      <c r="F178" s="189"/>
      <c r="G178" s="189"/>
      <c r="H178" s="189"/>
      <c r="I178" s="189"/>
      <c r="J178" s="189"/>
    </row>
    <row r="179" spans="1:10">
      <c r="A179" s="188"/>
      <c r="C179" s="84"/>
      <c r="D179" s="189"/>
      <c r="E179" s="189"/>
      <c r="F179" s="189"/>
      <c r="G179" s="189"/>
      <c r="H179" s="189"/>
      <c r="I179" s="189"/>
      <c r="J179" s="189"/>
    </row>
    <row r="180" spans="1:10">
      <c r="A180" s="188"/>
      <c r="C180" s="84"/>
      <c r="D180" s="189"/>
      <c r="E180" s="189"/>
      <c r="F180" s="189"/>
      <c r="G180" s="189"/>
      <c r="H180" s="189"/>
      <c r="I180" s="189"/>
      <c r="J180" s="189"/>
    </row>
    <row r="181" spans="1:10">
      <c r="A181" s="188"/>
      <c r="C181" s="84"/>
      <c r="D181" s="189"/>
      <c r="E181" s="189"/>
      <c r="F181" s="189"/>
      <c r="G181" s="189"/>
      <c r="H181" s="189"/>
      <c r="I181" s="189"/>
      <c r="J181" s="189"/>
    </row>
    <row r="182" spans="1:10">
      <c r="A182" s="104"/>
    </row>
    <row r="183" spans="1:10">
      <c r="A183" s="104"/>
    </row>
    <row r="184" spans="1:10">
      <c r="A184" s="104"/>
    </row>
    <row r="185" spans="1:10">
      <c r="A185" s="104"/>
    </row>
    <row r="186" spans="1:10">
      <c r="A186" s="104"/>
    </row>
    <row r="187" spans="1:10">
      <c r="A187" s="104"/>
    </row>
    <row r="188" spans="1:10">
      <c r="A188" s="104"/>
    </row>
    <row r="189" spans="1:10">
      <c r="A189" s="104"/>
    </row>
    <row r="190" spans="1:10">
      <c r="A190" s="104"/>
    </row>
    <row r="191" spans="1:10">
      <c r="A191" s="104"/>
    </row>
    <row r="192" spans="1:10">
      <c r="A192" s="104"/>
    </row>
    <row r="193" spans="1:1">
      <c r="A193" s="104"/>
    </row>
    <row r="194" spans="1:1">
      <c r="A194" s="104"/>
    </row>
    <row r="195" spans="1:1">
      <c r="A195" s="104"/>
    </row>
    <row r="196" spans="1:1">
      <c r="A196" s="104"/>
    </row>
    <row r="197" spans="1:1">
      <c r="A197" s="104"/>
    </row>
    <row r="198" spans="1:1">
      <c r="A198" s="104"/>
    </row>
    <row r="199" spans="1:1">
      <c r="A199" s="104"/>
    </row>
    <row r="200" spans="1:1">
      <c r="A200" s="104"/>
    </row>
    <row r="201" spans="1:1">
      <c r="A201" s="104"/>
    </row>
    <row r="202" spans="1:1">
      <c r="A202" s="104"/>
    </row>
    <row r="203" spans="1:1">
      <c r="A203" s="104"/>
    </row>
    <row r="204" spans="1:1">
      <c r="A204" s="104"/>
    </row>
    <row r="205" spans="1:1">
      <c r="A205" s="104"/>
    </row>
    <row r="206" spans="1:1">
      <c r="A206" s="104"/>
    </row>
    <row r="207" spans="1:1">
      <c r="A207" s="104"/>
    </row>
    <row r="208" spans="1:1">
      <c r="A208" s="104"/>
    </row>
    <row r="209" spans="1:1">
      <c r="A209" s="104"/>
    </row>
    <row r="210" spans="1:1">
      <c r="A210" s="104"/>
    </row>
    <row r="211" spans="1:1">
      <c r="A211" s="104"/>
    </row>
    <row r="212" spans="1:1">
      <c r="A212" s="104"/>
    </row>
    <row r="213" spans="1:1">
      <c r="A213" s="104"/>
    </row>
    <row r="214" spans="1:1">
      <c r="A214" s="104"/>
    </row>
    <row r="215" spans="1:1">
      <c r="A215" s="104"/>
    </row>
    <row r="216" spans="1:1">
      <c r="A216" s="104"/>
    </row>
    <row r="217" spans="1:1">
      <c r="A217" s="104"/>
    </row>
    <row r="218" spans="1:1">
      <c r="A218" s="104"/>
    </row>
    <row r="219" spans="1:1">
      <c r="A219" s="104"/>
    </row>
    <row r="220" spans="1:1">
      <c r="A220" s="104"/>
    </row>
    <row r="221" spans="1:1">
      <c r="A221" s="104"/>
    </row>
    <row r="222" spans="1:1">
      <c r="A222" s="104"/>
    </row>
    <row r="223" spans="1:1">
      <c r="A223" s="104"/>
    </row>
    <row r="224" spans="1:1">
      <c r="A224" s="104"/>
    </row>
    <row r="225" spans="1:1">
      <c r="A225" s="104"/>
    </row>
    <row r="226" spans="1:1">
      <c r="A226" s="104"/>
    </row>
    <row r="227" spans="1:1">
      <c r="A227" s="104"/>
    </row>
    <row r="228" spans="1:1">
      <c r="A228" s="104"/>
    </row>
    <row r="229" spans="1:1">
      <c r="A229" s="104"/>
    </row>
    <row r="230" spans="1:1">
      <c r="A230" s="104"/>
    </row>
    <row r="231" spans="1:1">
      <c r="A231" s="104"/>
    </row>
    <row r="232" spans="1:1">
      <c r="A232" s="104"/>
    </row>
    <row r="233" spans="1:1">
      <c r="A233" s="104"/>
    </row>
    <row r="234" spans="1:1">
      <c r="A234" s="104"/>
    </row>
    <row r="235" spans="1:1">
      <c r="A235" s="104"/>
    </row>
    <row r="236" spans="1:1">
      <c r="A236" s="104"/>
    </row>
    <row r="237" spans="1:1">
      <c r="A237" s="104"/>
    </row>
    <row r="238" spans="1:1">
      <c r="A238" s="104"/>
    </row>
    <row r="239" spans="1:1">
      <c r="A239" s="104"/>
    </row>
    <row r="240" spans="1:1">
      <c r="A240" s="104"/>
    </row>
    <row r="241" spans="1:1">
      <c r="A241" s="104"/>
    </row>
    <row r="242" spans="1:1">
      <c r="A242" s="104"/>
    </row>
    <row r="243" spans="1:1">
      <c r="A243" s="104"/>
    </row>
    <row r="244" spans="1:1">
      <c r="A244" s="104"/>
    </row>
    <row r="245" spans="1:1">
      <c r="A245" s="104"/>
    </row>
    <row r="246" spans="1:1">
      <c r="A246" s="104"/>
    </row>
    <row r="247" spans="1:1">
      <c r="A247" s="104"/>
    </row>
    <row r="248" spans="1:1">
      <c r="A248" s="104"/>
    </row>
    <row r="249" spans="1:1">
      <c r="A249" s="104"/>
    </row>
    <row r="250" spans="1:1">
      <c r="A250" s="104"/>
    </row>
    <row r="251" spans="1:1">
      <c r="A251" s="104"/>
    </row>
    <row r="252" spans="1:1">
      <c r="A252" s="104"/>
    </row>
    <row r="253" spans="1:1">
      <c r="A253" s="104"/>
    </row>
    <row r="254" spans="1:1">
      <c r="A254" s="104"/>
    </row>
    <row r="255" spans="1:1">
      <c r="A255" s="104"/>
    </row>
    <row r="256" spans="1:1">
      <c r="A256" s="104"/>
    </row>
    <row r="257" spans="1:1">
      <c r="A257" s="104"/>
    </row>
    <row r="258" spans="1:1">
      <c r="A258" s="104"/>
    </row>
    <row r="259" spans="1:1">
      <c r="A259" s="104"/>
    </row>
    <row r="260" spans="1:1">
      <c r="A260" s="104"/>
    </row>
    <row r="261" spans="1:1">
      <c r="A261" s="104"/>
    </row>
    <row r="262" spans="1:1">
      <c r="A262" s="104"/>
    </row>
    <row r="263" spans="1:1">
      <c r="A263" s="104"/>
    </row>
    <row r="264" spans="1:1">
      <c r="A264" s="104"/>
    </row>
    <row r="265" spans="1:1">
      <c r="A265" s="104"/>
    </row>
    <row r="266" spans="1:1">
      <c r="A266" s="104"/>
    </row>
    <row r="267" spans="1:1">
      <c r="A267" s="104"/>
    </row>
    <row r="268" spans="1:1">
      <c r="A268" s="104"/>
    </row>
    <row r="269" spans="1:1">
      <c r="A269" s="104"/>
    </row>
    <row r="270" spans="1:1">
      <c r="A270" s="104"/>
    </row>
    <row r="271" spans="1:1">
      <c r="A271" s="104"/>
    </row>
    <row r="272" spans="1:1">
      <c r="A272" s="104"/>
    </row>
    <row r="273" spans="1:1">
      <c r="A273" s="104"/>
    </row>
    <row r="274" spans="1:1">
      <c r="A274" s="104"/>
    </row>
    <row r="275" spans="1:1">
      <c r="A275" s="104"/>
    </row>
    <row r="276" spans="1:1">
      <c r="A276" s="104"/>
    </row>
    <row r="277" spans="1:1">
      <c r="A277" s="104"/>
    </row>
    <row r="278" spans="1:1">
      <c r="A278" s="104"/>
    </row>
    <row r="279" spans="1:1">
      <c r="A279" s="104"/>
    </row>
    <row r="280" spans="1:1">
      <c r="A280" s="104"/>
    </row>
    <row r="281" spans="1:1">
      <c r="A281" s="104"/>
    </row>
    <row r="282" spans="1:1">
      <c r="A282" s="104"/>
    </row>
    <row r="283" spans="1:1">
      <c r="A283" s="104"/>
    </row>
    <row r="284" spans="1:1">
      <c r="A284" s="104"/>
    </row>
    <row r="285" spans="1:1">
      <c r="A285" s="104"/>
    </row>
    <row r="286" spans="1:1">
      <c r="A286" s="104"/>
    </row>
    <row r="287" spans="1:1">
      <c r="A287" s="104"/>
    </row>
    <row r="288" spans="1:1">
      <c r="A288" s="104"/>
    </row>
    <row r="289" spans="1:1">
      <c r="A289" s="104"/>
    </row>
    <row r="290" spans="1:1">
      <c r="A290" s="104"/>
    </row>
    <row r="291" spans="1:1">
      <c r="A291" s="104"/>
    </row>
    <row r="292" spans="1:1">
      <c r="A292" s="104"/>
    </row>
    <row r="293" spans="1:1">
      <c r="A293" s="104"/>
    </row>
    <row r="294" spans="1:1">
      <c r="A294" s="104"/>
    </row>
    <row r="295" spans="1:1">
      <c r="A295" s="104"/>
    </row>
    <row r="296" spans="1:1">
      <c r="A296" s="104"/>
    </row>
    <row r="297" spans="1:1">
      <c r="A297" s="104"/>
    </row>
    <row r="298" spans="1:1">
      <c r="A298" s="104"/>
    </row>
    <row r="299" spans="1:1">
      <c r="A299" s="104"/>
    </row>
    <row r="300" spans="1:1">
      <c r="A300" s="104"/>
    </row>
    <row r="301" spans="1:1">
      <c r="A301" s="104"/>
    </row>
    <row r="302" spans="1:1">
      <c r="A302" s="104"/>
    </row>
    <row r="303" spans="1:1">
      <c r="A303" s="104"/>
    </row>
    <row r="304" spans="1:1">
      <c r="A304" s="104"/>
    </row>
    <row r="305" spans="1:1">
      <c r="A305" s="104"/>
    </row>
    <row r="306" spans="1:1">
      <c r="A306" s="104"/>
    </row>
    <row r="307" spans="1:1">
      <c r="A307" s="104"/>
    </row>
    <row r="308" spans="1:1">
      <c r="A308" s="104"/>
    </row>
    <row r="309" spans="1:1">
      <c r="A309" s="104"/>
    </row>
    <row r="310" spans="1:1">
      <c r="A310" s="104"/>
    </row>
    <row r="311" spans="1:1">
      <c r="A311" s="104"/>
    </row>
    <row r="312" spans="1:1">
      <c r="A312" s="104"/>
    </row>
    <row r="313" spans="1:1">
      <c r="A313" s="104"/>
    </row>
    <row r="314" spans="1:1">
      <c r="A314" s="104"/>
    </row>
    <row r="315" spans="1:1">
      <c r="A315" s="104"/>
    </row>
    <row r="316" spans="1:1">
      <c r="A316" s="104"/>
    </row>
    <row r="317" spans="1:1">
      <c r="A317" s="104"/>
    </row>
    <row r="318" spans="1:1">
      <c r="A318" s="104"/>
    </row>
    <row r="319" spans="1:1">
      <c r="A319" s="104"/>
    </row>
    <row r="320" spans="1:1">
      <c r="A320" s="104"/>
    </row>
    <row r="321" spans="1:1">
      <c r="A321" s="104"/>
    </row>
    <row r="322" spans="1:1">
      <c r="A322" s="104"/>
    </row>
    <row r="323" spans="1:1">
      <c r="A323" s="104"/>
    </row>
    <row r="324" spans="1:1">
      <c r="A324" s="104"/>
    </row>
    <row r="325" spans="1:1">
      <c r="A325" s="104"/>
    </row>
    <row r="326" spans="1:1">
      <c r="A326" s="104"/>
    </row>
    <row r="327" spans="1:1">
      <c r="A327" s="104"/>
    </row>
    <row r="328" spans="1:1">
      <c r="A328" s="104"/>
    </row>
    <row r="329" spans="1:1">
      <c r="A329" s="104"/>
    </row>
    <row r="330" spans="1:1">
      <c r="A330" s="104"/>
    </row>
    <row r="331" spans="1:1">
      <c r="A331" s="104"/>
    </row>
    <row r="332" spans="1:1">
      <c r="A332" s="104"/>
    </row>
    <row r="333" spans="1:1">
      <c r="A333" s="104"/>
    </row>
    <row r="334" spans="1:1">
      <c r="A334" s="104"/>
    </row>
    <row r="335" spans="1:1">
      <c r="A335" s="104"/>
    </row>
    <row r="336" spans="1:1">
      <c r="A336" s="104"/>
    </row>
    <row r="337" spans="1:1">
      <c r="A337" s="104"/>
    </row>
    <row r="338" spans="1:1">
      <c r="A338" s="104"/>
    </row>
    <row r="339" spans="1:1">
      <c r="A339" s="104"/>
    </row>
    <row r="340" spans="1:1">
      <c r="A340" s="104"/>
    </row>
    <row r="341" spans="1:1">
      <c r="A341" s="104"/>
    </row>
    <row r="342" spans="1:1">
      <c r="A342" s="104"/>
    </row>
    <row r="343" spans="1:1">
      <c r="A343" s="104"/>
    </row>
    <row r="344" spans="1:1">
      <c r="A344" s="104"/>
    </row>
    <row r="345" spans="1:1">
      <c r="A345" s="104"/>
    </row>
    <row r="346" spans="1:1">
      <c r="A346" s="104"/>
    </row>
    <row r="347" spans="1:1">
      <c r="A347" s="104"/>
    </row>
    <row r="348" spans="1:1">
      <c r="A348" s="104"/>
    </row>
  </sheetData>
  <mergeCells count="14">
    <mergeCell ref="A6:K6"/>
    <mergeCell ref="A105:K105"/>
    <mergeCell ref="A113:K113"/>
    <mergeCell ref="C123:F123"/>
    <mergeCell ref="H123:J123"/>
    <mergeCell ref="F3:F4"/>
    <mergeCell ref="K3:K4"/>
    <mergeCell ref="A1:K1"/>
    <mergeCell ref="G3:J3"/>
    <mergeCell ref="A3:A4"/>
    <mergeCell ref="B3:B4"/>
    <mergeCell ref="C3:C4"/>
    <mergeCell ref="D3:D4"/>
    <mergeCell ref="E3:E4"/>
  </mergeCells>
  <phoneticPr fontId="83" type="noConversion"/>
  <pageMargins left="0.39305555555555555" right="0.59027777777777779" top="0.38958333333333334" bottom="0.19652777777777777" header="0.51180555555555551" footer="0.15694444444444444"/>
  <pageSetup paperSize="9" scale="41" orientation="landscape" r:id="rId1"/>
  <headerFooter alignWithMargins="0">
    <oddHeader>&amp;C
&amp;"Times New Roman,обычный"&amp;14 5&amp;R&amp;"Times New Roman,обычный"&amp;14Продовження додатка 1
Таблиця 1</oddHeader>
  </headerFooter>
  <rowBreaks count="1" manualBreakCount="1">
    <brk id="58" max="16383" man="1"/>
  </rowBreaks>
  <ignoredErrors>
    <ignoredError sqref="C112:E112" evalError="1"/>
    <ignoredError sqref="F8 F64 F56 F88 F99 F48 F106:F109 F110:F111 F91 F22 F9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L198"/>
  <sheetViews>
    <sheetView zoomScale="75" zoomScaleSheetLayoutView="50" workbookViewId="0">
      <selection activeCell="G45" sqref="F45:G45"/>
    </sheetView>
  </sheetViews>
  <sheetFormatPr defaultColWidth="77.85546875" defaultRowHeight="18.75"/>
  <cols>
    <col min="1" max="1" width="108.5703125" style="134" customWidth="1"/>
    <col min="2" max="2" width="15.28515625" style="133" customWidth="1"/>
    <col min="3" max="5" width="15.85546875" style="133" customWidth="1"/>
    <col min="6" max="10" width="15.85546875" style="134" customWidth="1"/>
    <col min="11" max="11" width="10" style="134" customWidth="1"/>
    <col min="12" max="12" width="9.5703125" style="134" customWidth="1"/>
    <col min="13" max="255" width="9.140625" style="134" customWidth="1"/>
    <col min="256" max="16384" width="77.85546875" style="134"/>
  </cols>
  <sheetData>
    <row r="1" spans="1:10">
      <c r="A1" s="278" t="s">
        <v>484</v>
      </c>
      <c r="B1" s="278"/>
      <c r="C1" s="278"/>
      <c r="D1" s="278"/>
      <c r="E1" s="278"/>
      <c r="F1" s="278"/>
      <c r="G1" s="278"/>
      <c r="H1" s="278"/>
      <c r="I1" s="278"/>
      <c r="J1" s="278"/>
    </row>
    <row r="2" spans="1:10">
      <c r="A2" s="133"/>
      <c r="F2" s="133"/>
      <c r="G2" s="133"/>
      <c r="H2" s="133"/>
      <c r="I2" s="133"/>
      <c r="J2" s="133"/>
    </row>
    <row r="3" spans="1:10" ht="38.25" customHeight="1">
      <c r="A3" s="259" t="s">
        <v>29</v>
      </c>
      <c r="B3" s="281" t="s">
        <v>30</v>
      </c>
      <c r="C3" s="281" t="s">
        <v>31</v>
      </c>
      <c r="D3" s="281" t="s">
        <v>32</v>
      </c>
      <c r="E3" s="272" t="s">
        <v>33</v>
      </c>
      <c r="F3" s="254" t="s">
        <v>144</v>
      </c>
      <c r="G3" s="254" t="s">
        <v>145</v>
      </c>
      <c r="H3" s="254"/>
      <c r="I3" s="254"/>
      <c r="J3" s="254"/>
    </row>
    <row r="4" spans="1:10" ht="50.25" customHeight="1">
      <c r="A4" s="259"/>
      <c r="B4" s="281"/>
      <c r="C4" s="281"/>
      <c r="D4" s="281"/>
      <c r="E4" s="272"/>
      <c r="F4" s="254"/>
      <c r="G4" s="14" t="s">
        <v>147</v>
      </c>
      <c r="H4" s="14" t="s">
        <v>148</v>
      </c>
      <c r="I4" s="14" t="s">
        <v>149</v>
      </c>
      <c r="J4" s="14" t="s">
        <v>150</v>
      </c>
    </row>
    <row r="5" spans="1:10" ht="18" customHeight="1">
      <c r="A5" s="136">
        <v>1</v>
      </c>
      <c r="B5" s="135">
        <v>2</v>
      </c>
      <c r="C5" s="135">
        <v>3</v>
      </c>
      <c r="D5" s="135">
        <v>4</v>
      </c>
      <c r="E5" s="135">
        <v>5</v>
      </c>
      <c r="F5" s="135">
        <v>6</v>
      </c>
      <c r="G5" s="135">
        <v>7</v>
      </c>
      <c r="H5" s="135">
        <v>8</v>
      </c>
      <c r="I5" s="135">
        <v>9</v>
      </c>
      <c r="J5" s="135">
        <v>10</v>
      </c>
    </row>
    <row r="6" spans="1:10" ht="24.95" customHeight="1">
      <c r="A6" s="279" t="s">
        <v>247</v>
      </c>
      <c r="B6" s="279"/>
      <c r="C6" s="279"/>
      <c r="D6" s="279"/>
      <c r="E6" s="279"/>
      <c r="F6" s="279"/>
      <c r="G6" s="279"/>
      <c r="H6" s="279"/>
      <c r="I6" s="279"/>
      <c r="J6" s="279"/>
    </row>
    <row r="7" spans="1:10" ht="42.75" customHeight="1">
      <c r="A7" s="138" t="s">
        <v>248</v>
      </c>
      <c r="B7" s="28">
        <v>2000</v>
      </c>
      <c r="C7" s="139"/>
      <c r="D7" s="114"/>
      <c r="E7" s="114"/>
      <c r="F7" s="140">
        <v>0</v>
      </c>
      <c r="G7" s="26">
        <v>0</v>
      </c>
      <c r="H7" s="26"/>
      <c r="I7" s="26"/>
      <c r="J7" s="26"/>
    </row>
    <row r="8" spans="1:10">
      <c r="A8" s="141" t="s">
        <v>249</v>
      </c>
      <c r="B8" s="142">
        <v>2010</v>
      </c>
      <c r="C8" s="25">
        <f>SUM(C9:C10)</f>
        <v>0</v>
      </c>
      <c r="D8" s="25">
        <f>SUM(D9:D10)</f>
        <v>0</v>
      </c>
      <c r="E8" s="25">
        <f>SUM(E9:E10)</f>
        <v>0</v>
      </c>
      <c r="F8" s="25">
        <f t="shared" ref="F8:F43" si="0">SUM(G8:J8)</f>
        <v>0</v>
      </c>
      <c r="G8" s="25">
        <f>SUM(G9:G10)</f>
        <v>0</v>
      </c>
      <c r="H8" s="25">
        <f>SUM(H9:H10)</f>
        <v>0</v>
      </c>
      <c r="I8" s="25">
        <f>SUM(I9:I10)</f>
        <v>0</v>
      </c>
      <c r="J8" s="25">
        <f>SUM(J9:J10)</f>
        <v>0</v>
      </c>
    </row>
    <row r="9" spans="1:10">
      <c r="A9" s="143" t="s">
        <v>250</v>
      </c>
      <c r="B9" s="142">
        <v>2011</v>
      </c>
      <c r="C9" s="26" t="s">
        <v>70</v>
      </c>
      <c r="D9" s="26" t="s">
        <v>70</v>
      </c>
      <c r="E9" s="26" t="s">
        <v>70</v>
      </c>
      <c r="F9" s="25">
        <f t="shared" si="0"/>
        <v>0</v>
      </c>
      <c r="G9" s="26" t="s">
        <v>70</v>
      </c>
      <c r="H9" s="26" t="s">
        <v>70</v>
      </c>
      <c r="I9" s="26" t="s">
        <v>70</v>
      </c>
      <c r="J9" s="26" t="s">
        <v>70</v>
      </c>
    </row>
    <row r="10" spans="1:10" ht="42.75" customHeight="1">
      <c r="A10" s="143" t="s">
        <v>251</v>
      </c>
      <c r="B10" s="142">
        <v>2012</v>
      </c>
      <c r="C10" s="26" t="s">
        <v>70</v>
      </c>
      <c r="D10" s="26" t="s">
        <v>70</v>
      </c>
      <c r="E10" s="26" t="s">
        <v>70</v>
      </c>
      <c r="F10" s="25">
        <f t="shared" si="0"/>
        <v>0</v>
      </c>
      <c r="G10" s="26" t="s">
        <v>70</v>
      </c>
      <c r="H10" s="26" t="s">
        <v>70</v>
      </c>
      <c r="I10" s="26" t="s">
        <v>70</v>
      </c>
      <c r="J10" s="26" t="s">
        <v>70</v>
      </c>
    </row>
    <row r="11" spans="1:10" ht="20.100000000000001" customHeight="1">
      <c r="A11" s="143" t="s">
        <v>252</v>
      </c>
      <c r="B11" s="142" t="s">
        <v>253</v>
      </c>
      <c r="C11" s="26" t="s">
        <v>70</v>
      </c>
      <c r="D11" s="26" t="s">
        <v>70</v>
      </c>
      <c r="E11" s="26" t="s">
        <v>70</v>
      </c>
      <c r="F11" s="25">
        <f t="shared" si="0"/>
        <v>0</v>
      </c>
      <c r="G11" s="26" t="s">
        <v>70</v>
      </c>
      <c r="H11" s="26" t="s">
        <v>70</v>
      </c>
      <c r="I11" s="26" t="s">
        <v>70</v>
      </c>
      <c r="J11" s="26" t="s">
        <v>70</v>
      </c>
    </row>
    <row r="12" spans="1:10" ht="20.100000000000001" customHeight="1">
      <c r="A12" s="143" t="s">
        <v>254</v>
      </c>
      <c r="B12" s="142">
        <v>2020</v>
      </c>
      <c r="C12" s="26"/>
      <c r="D12" s="26"/>
      <c r="E12" s="26"/>
      <c r="F12" s="25">
        <f t="shared" si="0"/>
        <v>0</v>
      </c>
      <c r="G12" s="26"/>
      <c r="H12" s="26"/>
      <c r="I12" s="26"/>
      <c r="J12" s="26"/>
    </row>
    <row r="13" spans="1:10" s="131" customFormat="1" ht="20.100000000000001" customHeight="1">
      <c r="A13" s="144" t="s">
        <v>255</v>
      </c>
      <c r="B13" s="142">
        <v>2030</v>
      </c>
      <c r="C13" s="26" t="s">
        <v>70</v>
      </c>
      <c r="D13" s="114"/>
      <c r="E13" s="117"/>
      <c r="F13" s="118">
        <f t="shared" si="0"/>
        <v>0</v>
      </c>
      <c r="G13" s="145" t="s">
        <v>70</v>
      </c>
      <c r="H13" s="145" t="s">
        <v>70</v>
      </c>
      <c r="I13" s="145" t="s">
        <v>70</v>
      </c>
      <c r="J13" s="145" t="s">
        <v>70</v>
      </c>
    </row>
    <row r="14" spans="1:10" ht="42.95" customHeight="1">
      <c r="A14" s="144" t="s">
        <v>256</v>
      </c>
      <c r="B14" s="142">
        <v>2031</v>
      </c>
      <c r="C14" s="26" t="s">
        <v>70</v>
      </c>
      <c r="D14" s="114"/>
      <c r="E14" s="117"/>
      <c r="F14" s="118">
        <f t="shared" si="0"/>
        <v>0</v>
      </c>
      <c r="G14" s="145" t="s">
        <v>70</v>
      </c>
      <c r="H14" s="145" t="s">
        <v>70</v>
      </c>
      <c r="I14" s="145" t="s">
        <v>70</v>
      </c>
      <c r="J14" s="145" t="s">
        <v>70</v>
      </c>
    </row>
    <row r="15" spans="1:10" ht="26.1" customHeight="1">
      <c r="A15" s="141" t="s">
        <v>257</v>
      </c>
      <c r="B15" s="142">
        <v>2040</v>
      </c>
      <c r="C15" s="26" t="s">
        <v>70</v>
      </c>
      <c r="D15" s="26" t="s">
        <v>70</v>
      </c>
      <c r="E15" s="26" t="s">
        <v>70</v>
      </c>
      <c r="F15" s="25">
        <f t="shared" si="0"/>
        <v>0</v>
      </c>
      <c r="G15" s="26" t="s">
        <v>70</v>
      </c>
      <c r="H15" s="26" t="s">
        <v>70</v>
      </c>
      <c r="I15" s="26" t="s">
        <v>70</v>
      </c>
      <c r="J15" s="26" t="s">
        <v>70</v>
      </c>
    </row>
    <row r="16" spans="1:10" ht="20.100000000000001" customHeight="1">
      <c r="A16" s="141" t="s">
        <v>258</v>
      </c>
      <c r="B16" s="142">
        <v>2050</v>
      </c>
      <c r="C16" s="26" t="s">
        <v>70</v>
      </c>
      <c r="D16" s="26" t="s">
        <v>70</v>
      </c>
      <c r="E16" s="26" t="s">
        <v>70</v>
      </c>
      <c r="F16" s="25">
        <f t="shared" si="0"/>
        <v>0</v>
      </c>
      <c r="G16" s="26" t="s">
        <v>70</v>
      </c>
      <c r="H16" s="26" t="s">
        <v>70</v>
      </c>
      <c r="I16" s="26" t="s">
        <v>70</v>
      </c>
      <c r="J16" s="26" t="s">
        <v>70</v>
      </c>
    </row>
    <row r="17" spans="1:11" ht="20.100000000000001" customHeight="1">
      <c r="A17" s="141" t="s">
        <v>259</v>
      </c>
      <c r="B17" s="142">
        <v>2060</v>
      </c>
      <c r="C17" s="26" t="s">
        <v>70</v>
      </c>
      <c r="D17" s="26" t="s">
        <v>70</v>
      </c>
      <c r="E17" s="26" t="s">
        <v>70</v>
      </c>
      <c r="F17" s="25">
        <f t="shared" si="0"/>
        <v>0</v>
      </c>
      <c r="G17" s="26" t="s">
        <v>70</v>
      </c>
      <c r="H17" s="26" t="s">
        <v>70</v>
      </c>
      <c r="I17" s="26" t="s">
        <v>70</v>
      </c>
      <c r="J17" s="26" t="s">
        <v>70</v>
      </c>
    </row>
    <row r="18" spans="1:11" ht="42.75" customHeight="1">
      <c r="A18" s="141" t="s">
        <v>260</v>
      </c>
      <c r="B18" s="142">
        <v>2070</v>
      </c>
      <c r="C18" s="26">
        <f>SUM(C7,C8,C12,C13,C15,C16,C17)+'I. Фін результат'!C99</f>
        <v>0</v>
      </c>
      <c r="D18" s="26">
        <f>SUM(D7,D8,D12,D13,D15,D16,D17)+'I. Фін результат'!D99</f>
        <v>0</v>
      </c>
      <c r="E18" s="26">
        <f>SUM(E7,E8,E12,E13,E15,E16,E17)+'I. Фін результат'!E99</f>
        <v>0</v>
      </c>
      <c r="F18" s="26">
        <f>SUM(F7,F8,F12,F13,F15,F16,F17)+'I. Фін результат'!F99</f>
        <v>4.3200998334214091E-12</v>
      </c>
      <c r="G18" s="26">
        <f>SUM(G7,G8,G12,G13,G15,G16,G17)+'I. Фін результат'!G99</f>
        <v>0</v>
      </c>
      <c r="H18" s="26">
        <f>SUM(H7,H8,H12,H13,H15,H16,H17)+'I. Фін результат'!H99</f>
        <v>0</v>
      </c>
      <c r="I18" s="26">
        <f>SUM(I7,I8,I12,I13,I15,I16,I17)+'I. Фін результат'!I99</f>
        <v>0</v>
      </c>
      <c r="J18" s="26">
        <f>SUM(J7,J8,J12,J13,J15,J16,J17)+'I. Фін результат'!J99</f>
        <v>-1.0800249583553523E-12</v>
      </c>
    </row>
    <row r="19" spans="1:11" ht="20.100000000000001" customHeight="1">
      <c r="A19" s="280" t="s">
        <v>261</v>
      </c>
      <c r="B19" s="280"/>
      <c r="C19" s="280"/>
      <c r="D19" s="280"/>
      <c r="E19" s="280"/>
      <c r="F19" s="280"/>
      <c r="G19" s="280"/>
      <c r="H19" s="280"/>
      <c r="I19" s="280"/>
      <c r="J19" s="280"/>
    </row>
    <row r="20" spans="1:11" ht="37.5">
      <c r="A20" s="144" t="s">
        <v>66</v>
      </c>
      <c r="B20" s="146">
        <v>2110</v>
      </c>
      <c r="C20" s="148">
        <f>SUM(C21:C29)</f>
        <v>0</v>
      </c>
      <c r="D20" s="148">
        <f>SUM(D21:D29)</f>
        <v>0</v>
      </c>
      <c r="E20" s="148">
        <f>SUM(E21:E29)</f>
        <v>0</v>
      </c>
      <c r="F20" s="58">
        <f t="shared" si="0"/>
        <v>0</v>
      </c>
      <c r="G20" s="148">
        <f>SUM(G21:G29)</f>
        <v>0</v>
      </c>
      <c r="H20" s="148">
        <f>SUM(H21:H29)</f>
        <v>0</v>
      </c>
      <c r="I20" s="148">
        <f>SUM(I21:I29)</f>
        <v>0</v>
      </c>
      <c r="J20" s="148">
        <f>SUM(J21:J29)</f>
        <v>0</v>
      </c>
    </row>
    <row r="21" spans="1:11">
      <c r="A21" s="143" t="s">
        <v>67</v>
      </c>
      <c r="B21" s="142">
        <v>2111</v>
      </c>
      <c r="C21" s="26"/>
      <c r="D21" s="26"/>
      <c r="E21" s="26"/>
      <c r="F21" s="25">
        <f t="shared" si="0"/>
        <v>0</v>
      </c>
      <c r="G21" s="26"/>
      <c r="H21" s="26"/>
      <c r="I21" s="26"/>
      <c r="J21" s="26"/>
    </row>
    <row r="22" spans="1:11" ht="37.5">
      <c r="A22" s="143" t="s">
        <v>68</v>
      </c>
      <c r="B22" s="142">
        <v>2112</v>
      </c>
      <c r="C22" s="26"/>
      <c r="D22" s="26"/>
      <c r="E22" s="26"/>
      <c r="F22" s="25">
        <f t="shared" si="0"/>
        <v>0</v>
      </c>
      <c r="G22" s="26"/>
      <c r="H22" s="26"/>
      <c r="I22" s="26"/>
      <c r="J22" s="26"/>
    </row>
    <row r="23" spans="1:11" s="131" customFormat="1" ht="37.5">
      <c r="A23" s="141" t="s">
        <v>69</v>
      </c>
      <c r="B23" s="147">
        <v>2113</v>
      </c>
      <c r="C23" s="26" t="s">
        <v>70</v>
      </c>
      <c r="D23" s="26" t="s">
        <v>70</v>
      </c>
      <c r="E23" s="26" t="s">
        <v>70</v>
      </c>
      <c r="F23" s="25">
        <f t="shared" si="0"/>
        <v>0</v>
      </c>
      <c r="G23" s="26" t="s">
        <v>70</v>
      </c>
      <c r="H23" s="26" t="s">
        <v>70</v>
      </c>
      <c r="I23" s="26" t="s">
        <v>70</v>
      </c>
      <c r="J23" s="26" t="s">
        <v>70</v>
      </c>
    </row>
    <row r="24" spans="1:11">
      <c r="A24" s="141" t="s">
        <v>71</v>
      </c>
      <c r="B24" s="147">
        <v>2114</v>
      </c>
      <c r="C24" s="26"/>
      <c r="D24" s="26"/>
      <c r="E24" s="26"/>
      <c r="F24" s="25">
        <f t="shared" si="0"/>
        <v>0</v>
      </c>
      <c r="G24" s="26"/>
      <c r="H24" s="26"/>
      <c r="I24" s="26"/>
      <c r="J24" s="26"/>
    </row>
    <row r="25" spans="1:11" ht="37.5">
      <c r="A25" s="141" t="s">
        <v>72</v>
      </c>
      <c r="B25" s="147">
        <v>2115</v>
      </c>
      <c r="C25" s="26"/>
      <c r="D25" s="26"/>
      <c r="E25" s="26"/>
      <c r="F25" s="25">
        <f t="shared" si="0"/>
        <v>0</v>
      </c>
      <c r="G25" s="26"/>
      <c r="H25" s="26"/>
      <c r="I25" s="26"/>
      <c r="J25" s="26"/>
    </row>
    <row r="26" spans="1:11">
      <c r="A26" s="141" t="s">
        <v>73</v>
      </c>
      <c r="B26" s="147">
        <v>2116</v>
      </c>
      <c r="C26" s="26"/>
      <c r="D26" s="26"/>
      <c r="E26" s="26"/>
      <c r="F26" s="25">
        <f t="shared" si="0"/>
        <v>0</v>
      </c>
      <c r="G26" s="26"/>
      <c r="H26" s="26"/>
      <c r="I26" s="26"/>
      <c r="J26" s="26"/>
    </row>
    <row r="27" spans="1:11">
      <c r="A27" s="141" t="s">
        <v>74</v>
      </c>
      <c r="B27" s="147">
        <v>2117</v>
      </c>
      <c r="C27" s="26"/>
      <c r="D27" s="26"/>
      <c r="E27" s="26"/>
      <c r="F27" s="25">
        <f t="shared" si="0"/>
        <v>0</v>
      </c>
      <c r="G27" s="26"/>
      <c r="H27" s="26"/>
      <c r="I27" s="26"/>
      <c r="J27" s="26"/>
    </row>
    <row r="28" spans="1:11">
      <c r="A28" s="141" t="s">
        <v>262</v>
      </c>
      <c r="B28" s="147">
        <v>2118</v>
      </c>
      <c r="C28" s="26"/>
      <c r="D28" s="26"/>
      <c r="E28" s="26"/>
      <c r="F28" s="25">
        <f t="shared" si="0"/>
        <v>0</v>
      </c>
      <c r="G28" s="26"/>
      <c r="H28" s="26"/>
      <c r="I28" s="26"/>
      <c r="J28" s="26"/>
    </row>
    <row r="29" spans="1:11" s="132" customFormat="1">
      <c r="A29" s="141" t="s">
        <v>263</v>
      </c>
      <c r="B29" s="147">
        <v>2119</v>
      </c>
      <c r="C29" s="148"/>
      <c r="D29" s="148"/>
      <c r="E29" s="148"/>
      <c r="F29" s="25">
        <f t="shared" si="0"/>
        <v>0</v>
      </c>
      <c r="G29" s="148"/>
      <c r="H29" s="148"/>
      <c r="I29" s="148"/>
      <c r="J29" s="148"/>
      <c r="K29" s="134"/>
    </row>
    <row r="30" spans="1:11" s="132" customFormat="1" ht="37.5">
      <c r="A30" s="144" t="s">
        <v>264</v>
      </c>
      <c r="B30" s="149">
        <v>2120</v>
      </c>
      <c r="C30" s="148">
        <f>SUM(C31:C34)</f>
        <v>0</v>
      </c>
      <c r="D30" s="148">
        <f>SUM(D31:D34)</f>
        <v>0</v>
      </c>
      <c r="E30" s="148">
        <f>SUM(E31:E34)</f>
        <v>0</v>
      </c>
      <c r="F30" s="58">
        <f t="shared" si="0"/>
        <v>0</v>
      </c>
      <c r="G30" s="148">
        <f>SUM(G31:G34)</f>
        <v>0</v>
      </c>
      <c r="H30" s="148">
        <f>SUM(H31:H34)</f>
        <v>0</v>
      </c>
      <c r="I30" s="148">
        <f>SUM(I31:I34)</f>
        <v>0</v>
      </c>
      <c r="J30" s="148">
        <f>SUM(J31:J34)</f>
        <v>0</v>
      </c>
      <c r="K30" s="134"/>
    </row>
    <row r="31" spans="1:11" s="132" customFormat="1">
      <c r="A31" s="141" t="s">
        <v>262</v>
      </c>
      <c r="B31" s="147">
        <v>2121</v>
      </c>
      <c r="C31" s="26"/>
      <c r="D31" s="26"/>
      <c r="E31" s="26"/>
      <c r="F31" s="25">
        <f t="shared" si="0"/>
        <v>0</v>
      </c>
      <c r="G31" s="26"/>
      <c r="H31" s="26"/>
      <c r="I31" s="26"/>
      <c r="J31" s="26"/>
      <c r="K31" s="134"/>
    </row>
    <row r="32" spans="1:11" s="132" customFormat="1">
      <c r="A32" s="141" t="s">
        <v>265</v>
      </c>
      <c r="B32" s="147">
        <v>2122</v>
      </c>
      <c r="C32" s="26"/>
      <c r="D32" s="26"/>
      <c r="E32" s="26"/>
      <c r="F32" s="25">
        <f t="shared" si="0"/>
        <v>0</v>
      </c>
      <c r="G32" s="26"/>
      <c r="H32" s="26"/>
      <c r="I32" s="26"/>
      <c r="J32" s="26"/>
      <c r="K32" s="134"/>
    </row>
    <row r="33" spans="1:11" s="132" customFormat="1">
      <c r="A33" s="141" t="s">
        <v>266</v>
      </c>
      <c r="B33" s="147">
        <v>2123</v>
      </c>
      <c r="C33" s="26"/>
      <c r="D33" s="26"/>
      <c r="E33" s="26"/>
      <c r="F33" s="25">
        <f t="shared" si="0"/>
        <v>0</v>
      </c>
      <c r="G33" s="26"/>
      <c r="H33" s="26"/>
      <c r="I33" s="26"/>
      <c r="J33" s="26"/>
      <c r="K33" s="134"/>
    </row>
    <row r="34" spans="1:11" s="132" customFormat="1">
      <c r="A34" s="141" t="s">
        <v>263</v>
      </c>
      <c r="B34" s="147">
        <v>2124</v>
      </c>
      <c r="C34" s="26"/>
      <c r="D34" s="26"/>
      <c r="E34" s="26"/>
      <c r="F34" s="25">
        <f t="shared" si="0"/>
        <v>0</v>
      </c>
      <c r="G34" s="26"/>
      <c r="H34" s="26"/>
      <c r="I34" s="26"/>
      <c r="J34" s="26"/>
      <c r="K34" s="134"/>
    </row>
    <row r="35" spans="1:11" s="132" customFormat="1">
      <c r="A35" s="144" t="s">
        <v>267</v>
      </c>
      <c r="B35" s="149">
        <v>2130</v>
      </c>
      <c r="C35" s="148">
        <f>SUM(C36:C39)</f>
        <v>0</v>
      </c>
      <c r="D35" s="148">
        <f>SUM(D36:D39)</f>
        <v>0</v>
      </c>
      <c r="E35" s="148">
        <f>SUM(E36:E39)</f>
        <v>0</v>
      </c>
      <c r="F35" s="58">
        <f t="shared" si="0"/>
        <v>0</v>
      </c>
      <c r="G35" s="148">
        <f>SUM(G36:G39)</f>
        <v>0</v>
      </c>
      <c r="H35" s="148">
        <f>SUM(H36:H39)</f>
        <v>0</v>
      </c>
      <c r="I35" s="148">
        <f>SUM(I36:I39)</f>
        <v>0</v>
      </c>
      <c r="J35" s="148">
        <f>SUM(J36:J39)</f>
        <v>0</v>
      </c>
      <c r="K35" s="134"/>
    </row>
    <row r="36" spans="1:11" ht="57" customHeight="1">
      <c r="A36" s="141" t="s">
        <v>77</v>
      </c>
      <c r="B36" s="147">
        <v>2131</v>
      </c>
      <c r="C36" s="26"/>
      <c r="D36" s="26"/>
      <c r="E36" s="26"/>
      <c r="F36" s="25">
        <f t="shared" si="0"/>
        <v>0</v>
      </c>
      <c r="G36" s="26"/>
      <c r="H36" s="26"/>
      <c r="I36" s="26"/>
      <c r="J36" s="26"/>
    </row>
    <row r="37" spans="1:11" ht="20.100000000000001" customHeight="1">
      <c r="A37" s="141" t="s">
        <v>268</v>
      </c>
      <c r="B37" s="147">
        <v>2132</v>
      </c>
      <c r="C37" s="26"/>
      <c r="D37" s="26"/>
      <c r="E37" s="26"/>
      <c r="F37" s="25">
        <f t="shared" si="0"/>
        <v>0</v>
      </c>
      <c r="G37" s="26"/>
      <c r="H37" s="26"/>
      <c r="I37" s="26"/>
      <c r="J37" s="26"/>
    </row>
    <row r="38" spans="1:11" ht="20.100000000000001" customHeight="1">
      <c r="A38" s="141" t="s">
        <v>269</v>
      </c>
      <c r="B38" s="147">
        <v>2133</v>
      </c>
      <c r="C38" s="26"/>
      <c r="D38" s="26"/>
      <c r="E38" s="26"/>
      <c r="F38" s="25">
        <f t="shared" si="0"/>
        <v>0</v>
      </c>
      <c r="G38" s="26"/>
      <c r="H38" s="26"/>
      <c r="I38" s="26"/>
      <c r="J38" s="26"/>
    </row>
    <row r="39" spans="1:11" ht="20.100000000000001" customHeight="1">
      <c r="A39" s="141" t="s">
        <v>270</v>
      </c>
      <c r="B39" s="147">
        <v>2134</v>
      </c>
      <c r="C39" s="26"/>
      <c r="D39" s="26"/>
      <c r="E39" s="26"/>
      <c r="F39" s="25">
        <f t="shared" si="0"/>
        <v>0</v>
      </c>
      <c r="G39" s="26"/>
      <c r="H39" s="26"/>
      <c r="I39" s="26"/>
      <c r="J39" s="26"/>
    </row>
    <row r="40" spans="1:11" s="131" customFormat="1">
      <c r="A40" s="144" t="s">
        <v>271</v>
      </c>
      <c r="B40" s="149">
        <v>2140</v>
      </c>
      <c r="C40" s="148">
        <f>SUM(C41,C42)</f>
        <v>0</v>
      </c>
      <c r="D40" s="148">
        <f>SUM(D41,D42)</f>
        <v>0</v>
      </c>
      <c r="E40" s="148">
        <f>SUM(E41,E42)</f>
        <v>0</v>
      </c>
      <c r="F40" s="58">
        <f t="shared" si="0"/>
        <v>0</v>
      </c>
      <c r="G40" s="148">
        <f>SUM(G41,G42)</f>
        <v>0</v>
      </c>
      <c r="H40" s="148">
        <f>SUM(H41,H42)</f>
        <v>0</v>
      </c>
      <c r="I40" s="148">
        <f>SUM(I41,I42)</f>
        <v>0</v>
      </c>
      <c r="J40" s="148">
        <f>SUM(J41,J42)</f>
        <v>0</v>
      </c>
    </row>
    <row r="41" spans="1:11" ht="42.75" customHeight="1">
      <c r="A41" s="141" t="s">
        <v>272</v>
      </c>
      <c r="B41" s="147">
        <v>2141</v>
      </c>
      <c r="C41" s="26"/>
      <c r="D41" s="26"/>
      <c r="E41" s="26"/>
      <c r="F41" s="25">
        <f t="shared" si="0"/>
        <v>0</v>
      </c>
      <c r="G41" s="26"/>
      <c r="H41" s="26"/>
      <c r="I41" s="26"/>
      <c r="J41" s="26"/>
    </row>
    <row r="42" spans="1:11" ht="20.100000000000001" customHeight="1">
      <c r="A42" s="141" t="s">
        <v>273</v>
      </c>
      <c r="B42" s="147">
        <v>2142</v>
      </c>
      <c r="C42" s="26"/>
      <c r="D42" s="26"/>
      <c r="E42" s="26"/>
      <c r="F42" s="25">
        <f t="shared" si="0"/>
        <v>0</v>
      </c>
      <c r="G42" s="26"/>
      <c r="H42" s="26"/>
      <c r="I42" s="26"/>
      <c r="J42" s="26"/>
    </row>
    <row r="43" spans="1:11" s="131" customFormat="1" ht="27.75" customHeight="1">
      <c r="A43" s="144" t="s">
        <v>79</v>
      </c>
      <c r="B43" s="149">
        <v>2200</v>
      </c>
      <c r="C43" s="148">
        <f>SUM(C20,C30,C35,C40)</f>
        <v>0</v>
      </c>
      <c r="D43" s="148">
        <f t="shared" ref="D43:J43" si="1">SUM(D20,D30,D35,D40)</f>
        <v>0</v>
      </c>
      <c r="E43" s="148">
        <f t="shared" si="1"/>
        <v>0</v>
      </c>
      <c r="F43" s="58">
        <f t="shared" si="0"/>
        <v>0</v>
      </c>
      <c r="G43" s="148">
        <f t="shared" si="1"/>
        <v>0</v>
      </c>
      <c r="H43" s="148">
        <f t="shared" si="1"/>
        <v>0</v>
      </c>
      <c r="I43" s="148">
        <f t="shared" si="1"/>
        <v>0</v>
      </c>
      <c r="J43" s="148">
        <f t="shared" si="1"/>
        <v>0</v>
      </c>
      <c r="K43" s="134"/>
    </row>
    <row r="44" spans="1:11" s="131" customFormat="1" ht="20.100000000000001" customHeight="1">
      <c r="A44" s="150"/>
      <c r="B44" s="133"/>
      <c r="C44" s="151"/>
      <c r="D44" s="152"/>
      <c r="E44" s="152"/>
      <c r="F44" s="151"/>
      <c r="G44" s="152"/>
      <c r="H44" s="152"/>
      <c r="I44" s="152"/>
      <c r="J44" s="152"/>
    </row>
    <row r="45" spans="1:11" s="131" customFormat="1" ht="20.100000000000001" customHeight="1">
      <c r="A45" s="150"/>
      <c r="B45" s="133"/>
      <c r="C45" s="151"/>
      <c r="D45" s="152"/>
      <c r="E45" s="152"/>
      <c r="F45" s="151"/>
      <c r="G45" s="152"/>
      <c r="H45" s="152"/>
      <c r="I45" s="152"/>
      <c r="J45" s="152"/>
    </row>
    <row r="46" spans="1:11" s="131" customFormat="1" ht="20.100000000000001" customHeight="1">
      <c r="A46" s="150"/>
      <c r="B46" s="133"/>
      <c r="C46" s="151"/>
      <c r="D46" s="152"/>
      <c r="E46" s="152"/>
      <c r="F46" s="151"/>
      <c r="G46" s="152"/>
      <c r="H46" s="152"/>
      <c r="I46" s="152"/>
      <c r="J46" s="152"/>
    </row>
    <row r="47" spans="1:11" s="59" customFormat="1" ht="20.100000000000001" customHeight="1">
      <c r="A47" s="83" t="s">
        <v>141</v>
      </c>
      <c r="B47" s="8"/>
      <c r="C47" s="241" t="s">
        <v>142</v>
      </c>
      <c r="D47" s="241"/>
      <c r="E47" s="241"/>
      <c r="F47" s="241"/>
      <c r="G47" s="85"/>
      <c r="H47" s="277" t="s">
        <v>494</v>
      </c>
      <c r="I47" s="277"/>
      <c r="J47" s="277"/>
    </row>
    <row r="48" spans="1:11" s="7" customFormat="1" ht="20.100000000000001" customHeight="1">
      <c r="A48" s="8"/>
      <c r="B48" s="59"/>
      <c r="C48" s="243" t="s">
        <v>143</v>
      </c>
      <c r="D48" s="243"/>
      <c r="E48" s="243"/>
      <c r="F48" s="243"/>
      <c r="G48" s="86"/>
      <c r="H48" s="244"/>
      <c r="I48" s="244"/>
      <c r="J48" s="244"/>
    </row>
    <row r="49" spans="1:12" s="133" customFormat="1">
      <c r="A49" s="153"/>
      <c r="F49" s="134"/>
      <c r="G49" s="134"/>
      <c r="H49" s="134"/>
      <c r="I49" s="134"/>
      <c r="J49" s="134"/>
      <c r="K49" s="134"/>
      <c r="L49" s="134"/>
    </row>
    <row r="50" spans="1:12" s="133" customFormat="1">
      <c r="A50" s="153"/>
      <c r="F50" s="134"/>
      <c r="G50" s="134"/>
      <c r="H50" s="134"/>
      <c r="I50" s="134"/>
      <c r="J50" s="134"/>
      <c r="K50" s="134"/>
      <c r="L50" s="134"/>
    </row>
    <row r="51" spans="1:12" s="133" customFormat="1">
      <c r="A51" s="153"/>
      <c r="F51" s="134"/>
      <c r="G51" s="134"/>
      <c r="H51" s="134"/>
      <c r="I51" s="134"/>
      <c r="J51" s="134"/>
      <c r="K51" s="134"/>
      <c r="L51" s="134"/>
    </row>
    <row r="52" spans="1:12" s="133" customFormat="1">
      <c r="A52" s="153"/>
      <c r="F52" s="134"/>
      <c r="G52" s="134"/>
      <c r="H52" s="134"/>
      <c r="I52" s="134"/>
      <c r="J52" s="134"/>
      <c r="K52" s="134"/>
      <c r="L52" s="134"/>
    </row>
    <row r="53" spans="1:12" s="133" customFormat="1">
      <c r="A53" s="153"/>
      <c r="F53" s="134"/>
      <c r="G53" s="134"/>
      <c r="H53" s="134"/>
      <c r="I53" s="134"/>
      <c r="J53" s="134"/>
      <c r="K53" s="134"/>
      <c r="L53" s="134"/>
    </row>
    <row r="54" spans="1:12" s="133" customFormat="1">
      <c r="A54" s="153"/>
      <c r="F54" s="134"/>
      <c r="G54" s="134"/>
      <c r="H54" s="134"/>
      <c r="I54" s="134"/>
      <c r="J54" s="134"/>
      <c r="K54" s="134"/>
      <c r="L54" s="134"/>
    </row>
    <row r="55" spans="1:12" s="133" customFormat="1">
      <c r="A55" s="153"/>
      <c r="F55" s="134"/>
      <c r="G55" s="134"/>
      <c r="H55" s="134"/>
      <c r="I55" s="134"/>
      <c r="J55" s="134"/>
      <c r="K55" s="134"/>
      <c r="L55" s="134"/>
    </row>
    <row r="56" spans="1:12" s="133" customFormat="1">
      <c r="A56" s="153"/>
      <c r="F56" s="134"/>
      <c r="G56" s="134"/>
      <c r="H56" s="134"/>
      <c r="I56" s="134"/>
      <c r="J56" s="134"/>
      <c r="K56" s="134"/>
      <c r="L56" s="134"/>
    </row>
    <row r="57" spans="1:12" s="133" customFormat="1">
      <c r="A57" s="153"/>
      <c r="F57" s="134"/>
      <c r="G57" s="134"/>
      <c r="H57" s="134"/>
      <c r="I57" s="134"/>
      <c r="J57" s="134"/>
      <c r="K57" s="134"/>
      <c r="L57" s="134"/>
    </row>
    <row r="58" spans="1:12" s="133" customFormat="1">
      <c r="A58" s="153"/>
      <c r="F58" s="134"/>
      <c r="G58" s="134"/>
      <c r="H58" s="134"/>
      <c r="I58" s="134"/>
      <c r="J58" s="134"/>
      <c r="K58" s="134"/>
      <c r="L58" s="134"/>
    </row>
    <row r="59" spans="1:12" s="133" customFormat="1">
      <c r="A59" s="153"/>
      <c r="F59" s="134"/>
      <c r="G59" s="134"/>
      <c r="H59" s="134"/>
      <c r="I59" s="134"/>
      <c r="J59" s="134"/>
      <c r="K59" s="134"/>
      <c r="L59" s="134"/>
    </row>
    <row r="60" spans="1:12" s="133" customFormat="1">
      <c r="A60" s="153"/>
      <c r="F60" s="134"/>
      <c r="G60" s="134"/>
      <c r="H60" s="134"/>
      <c r="I60" s="134"/>
      <c r="J60" s="134"/>
      <c r="K60" s="134"/>
      <c r="L60" s="134"/>
    </row>
    <row r="61" spans="1:12" s="133" customFormat="1">
      <c r="A61" s="153"/>
      <c r="F61" s="134"/>
      <c r="G61" s="134"/>
      <c r="H61" s="134"/>
      <c r="I61" s="134"/>
      <c r="J61" s="134"/>
      <c r="K61" s="134"/>
      <c r="L61" s="134"/>
    </row>
    <row r="62" spans="1:12" s="133" customFormat="1">
      <c r="A62" s="153"/>
      <c r="F62" s="134"/>
      <c r="G62" s="134"/>
      <c r="H62" s="134"/>
      <c r="I62" s="134"/>
      <c r="J62" s="134"/>
      <c r="K62" s="134"/>
      <c r="L62" s="134"/>
    </row>
    <row r="63" spans="1:12" s="133" customFormat="1">
      <c r="A63" s="153"/>
      <c r="F63" s="134"/>
      <c r="G63" s="134"/>
      <c r="H63" s="134"/>
      <c r="I63" s="134"/>
      <c r="J63" s="134"/>
      <c r="K63" s="134"/>
      <c r="L63" s="134"/>
    </row>
    <row r="64" spans="1:12" s="133" customFormat="1">
      <c r="A64" s="153"/>
      <c r="F64" s="134"/>
      <c r="G64" s="134"/>
      <c r="H64" s="134"/>
      <c r="I64" s="134"/>
      <c r="J64" s="134"/>
      <c r="K64" s="134"/>
      <c r="L64" s="134"/>
    </row>
    <row r="65" spans="1:12" s="133" customFormat="1">
      <c r="A65" s="153"/>
      <c r="F65" s="134"/>
      <c r="G65" s="134"/>
      <c r="H65" s="134"/>
      <c r="I65" s="134"/>
      <c r="J65" s="134"/>
      <c r="K65" s="134"/>
      <c r="L65" s="134"/>
    </row>
    <row r="66" spans="1:12" s="133" customFormat="1">
      <c r="A66" s="153"/>
      <c r="F66" s="134"/>
      <c r="G66" s="134"/>
      <c r="H66" s="134"/>
      <c r="I66" s="134"/>
      <c r="J66" s="134"/>
      <c r="K66" s="134"/>
      <c r="L66" s="134"/>
    </row>
    <row r="67" spans="1:12" s="133" customFormat="1">
      <c r="A67" s="153"/>
      <c r="F67" s="134"/>
      <c r="G67" s="134"/>
      <c r="H67" s="134"/>
      <c r="I67" s="134"/>
      <c r="J67" s="134"/>
      <c r="K67" s="134"/>
      <c r="L67" s="134"/>
    </row>
    <row r="68" spans="1:12" s="133" customFormat="1">
      <c r="A68" s="153"/>
      <c r="F68" s="134"/>
      <c r="G68" s="134"/>
      <c r="H68" s="134"/>
      <c r="I68" s="134"/>
      <c r="J68" s="134"/>
      <c r="K68" s="134"/>
      <c r="L68" s="134"/>
    </row>
    <row r="69" spans="1:12" s="133" customFormat="1">
      <c r="A69" s="153"/>
      <c r="F69" s="134"/>
      <c r="G69" s="134"/>
      <c r="H69" s="134"/>
      <c r="I69" s="134"/>
      <c r="J69" s="134"/>
      <c r="K69" s="134"/>
      <c r="L69" s="134"/>
    </row>
    <row r="70" spans="1:12" s="133" customFormat="1">
      <c r="A70" s="153"/>
      <c r="F70" s="134"/>
      <c r="G70" s="134"/>
      <c r="H70" s="134"/>
      <c r="I70" s="134"/>
      <c r="J70" s="134"/>
      <c r="K70" s="134"/>
      <c r="L70" s="134"/>
    </row>
    <row r="71" spans="1:12" s="133" customFormat="1">
      <c r="A71" s="153"/>
      <c r="F71" s="134"/>
      <c r="G71" s="134"/>
      <c r="H71" s="134"/>
      <c r="I71" s="134"/>
      <c r="J71" s="134"/>
      <c r="K71" s="134"/>
      <c r="L71" s="134"/>
    </row>
    <row r="72" spans="1:12" s="133" customFormat="1">
      <c r="A72" s="153"/>
      <c r="F72" s="134"/>
      <c r="G72" s="134"/>
      <c r="H72" s="134"/>
      <c r="I72" s="134"/>
      <c r="J72" s="134"/>
      <c r="K72" s="134"/>
      <c r="L72" s="134"/>
    </row>
    <row r="73" spans="1:12" s="133" customFormat="1">
      <c r="A73" s="153"/>
      <c r="F73" s="134"/>
      <c r="G73" s="134"/>
      <c r="H73" s="134"/>
      <c r="I73" s="134"/>
      <c r="J73" s="134"/>
      <c r="K73" s="134"/>
      <c r="L73" s="134"/>
    </row>
    <row r="74" spans="1:12" s="133" customFormat="1">
      <c r="A74" s="153"/>
      <c r="F74" s="134"/>
      <c r="G74" s="134"/>
      <c r="H74" s="134"/>
      <c r="I74" s="134"/>
      <c r="J74" s="134"/>
      <c r="K74" s="134"/>
      <c r="L74" s="134"/>
    </row>
    <row r="75" spans="1:12" s="133" customFormat="1">
      <c r="A75" s="153"/>
      <c r="F75" s="134"/>
      <c r="G75" s="134"/>
      <c r="H75" s="134"/>
      <c r="I75" s="134"/>
      <c r="J75" s="134"/>
      <c r="K75" s="134"/>
      <c r="L75" s="134"/>
    </row>
    <row r="76" spans="1:12" s="133" customFormat="1">
      <c r="A76" s="153"/>
      <c r="F76" s="134"/>
      <c r="G76" s="134"/>
      <c r="H76" s="134"/>
      <c r="I76" s="134"/>
      <c r="J76" s="134"/>
      <c r="K76" s="134"/>
      <c r="L76" s="134"/>
    </row>
    <row r="77" spans="1:12" s="133" customFormat="1">
      <c r="A77" s="153"/>
      <c r="F77" s="134"/>
      <c r="G77" s="134"/>
      <c r="H77" s="134"/>
      <c r="I77" s="134"/>
      <c r="J77" s="134"/>
      <c r="K77" s="134"/>
      <c r="L77" s="134"/>
    </row>
    <row r="78" spans="1:12" s="133" customFormat="1">
      <c r="A78" s="153"/>
      <c r="F78" s="134"/>
      <c r="G78" s="134"/>
      <c r="H78" s="134"/>
      <c r="I78" s="134"/>
      <c r="J78" s="134"/>
      <c r="K78" s="134"/>
      <c r="L78" s="134"/>
    </row>
    <row r="79" spans="1:12" s="133" customFormat="1">
      <c r="A79" s="153"/>
      <c r="F79" s="134"/>
      <c r="G79" s="134"/>
      <c r="H79" s="134"/>
      <c r="I79" s="134"/>
      <c r="J79" s="134"/>
      <c r="K79" s="134"/>
      <c r="L79" s="134"/>
    </row>
    <row r="80" spans="1:12" s="133" customFormat="1">
      <c r="A80" s="153"/>
      <c r="F80" s="134"/>
      <c r="G80" s="134"/>
      <c r="H80" s="134"/>
      <c r="I80" s="134"/>
      <c r="J80" s="134"/>
      <c r="K80" s="134"/>
      <c r="L80" s="134"/>
    </row>
    <row r="81" spans="1:12" s="133" customFormat="1">
      <c r="A81" s="153"/>
      <c r="F81" s="134"/>
      <c r="G81" s="134"/>
      <c r="H81" s="134"/>
      <c r="I81" s="134"/>
      <c r="J81" s="134"/>
      <c r="K81" s="134"/>
      <c r="L81" s="134"/>
    </row>
    <row r="82" spans="1:12" s="133" customFormat="1">
      <c r="A82" s="153"/>
      <c r="F82" s="134"/>
      <c r="G82" s="134"/>
      <c r="H82" s="134"/>
      <c r="I82" s="134"/>
      <c r="J82" s="134"/>
      <c r="K82" s="134"/>
      <c r="L82" s="134"/>
    </row>
    <row r="83" spans="1:12" s="133" customFormat="1">
      <c r="A83" s="153"/>
      <c r="F83" s="134"/>
      <c r="G83" s="134"/>
      <c r="H83" s="134"/>
      <c r="I83" s="134"/>
      <c r="J83" s="134"/>
      <c r="K83" s="134"/>
      <c r="L83" s="134"/>
    </row>
    <row r="84" spans="1:12" s="133" customFormat="1">
      <c r="A84" s="153"/>
      <c r="F84" s="134"/>
      <c r="G84" s="134"/>
      <c r="H84" s="134"/>
      <c r="I84" s="134"/>
      <c r="J84" s="134"/>
      <c r="K84" s="134"/>
      <c r="L84" s="134"/>
    </row>
    <row r="85" spans="1:12" s="133" customFormat="1">
      <c r="A85" s="153"/>
      <c r="F85" s="134"/>
      <c r="G85" s="134"/>
      <c r="H85" s="134"/>
      <c r="I85" s="134"/>
      <c r="J85" s="134"/>
      <c r="K85" s="134"/>
      <c r="L85" s="134"/>
    </row>
    <row r="86" spans="1:12" s="133" customFormat="1">
      <c r="A86" s="153"/>
      <c r="F86" s="134"/>
      <c r="G86" s="134"/>
      <c r="H86" s="134"/>
      <c r="I86" s="134"/>
      <c r="J86" s="134"/>
      <c r="K86" s="134"/>
      <c r="L86" s="134"/>
    </row>
    <row r="87" spans="1:12" s="133" customFormat="1">
      <c r="A87" s="153"/>
      <c r="F87" s="134"/>
      <c r="G87" s="134"/>
      <c r="H87" s="134"/>
      <c r="I87" s="134"/>
      <c r="J87" s="134"/>
      <c r="K87" s="134"/>
      <c r="L87" s="134"/>
    </row>
    <row r="88" spans="1:12" s="133" customFormat="1">
      <c r="A88" s="153"/>
      <c r="F88" s="134"/>
      <c r="G88" s="134"/>
      <c r="H88" s="134"/>
      <c r="I88" s="134"/>
      <c r="J88" s="134"/>
      <c r="K88" s="134"/>
      <c r="L88" s="134"/>
    </row>
    <row r="89" spans="1:12" s="133" customFormat="1">
      <c r="A89" s="153"/>
      <c r="F89" s="134"/>
      <c r="G89" s="134"/>
      <c r="H89" s="134"/>
      <c r="I89" s="134"/>
      <c r="J89" s="134"/>
      <c r="K89" s="134"/>
      <c r="L89" s="134"/>
    </row>
    <row r="90" spans="1:12" s="133" customFormat="1">
      <c r="A90" s="153"/>
      <c r="F90" s="134"/>
      <c r="G90" s="134"/>
      <c r="H90" s="134"/>
      <c r="I90" s="134"/>
      <c r="J90" s="134"/>
      <c r="K90" s="134"/>
      <c r="L90" s="134"/>
    </row>
    <row r="91" spans="1:12" s="133" customFormat="1">
      <c r="A91" s="153"/>
      <c r="F91" s="134"/>
      <c r="G91" s="134"/>
      <c r="H91" s="134"/>
      <c r="I91" s="134"/>
      <c r="J91" s="134"/>
      <c r="K91" s="134"/>
      <c r="L91" s="134"/>
    </row>
    <row r="92" spans="1:12" s="133" customFormat="1">
      <c r="A92" s="153"/>
      <c r="F92" s="134"/>
      <c r="G92" s="134"/>
      <c r="H92" s="134"/>
      <c r="I92" s="134"/>
      <c r="J92" s="134"/>
      <c r="K92" s="134"/>
      <c r="L92" s="134"/>
    </row>
    <row r="93" spans="1:12" s="133" customFormat="1">
      <c r="A93" s="153"/>
      <c r="F93" s="134"/>
      <c r="G93" s="134"/>
      <c r="H93" s="134"/>
      <c r="I93" s="134"/>
      <c r="J93" s="134"/>
      <c r="K93" s="134"/>
      <c r="L93" s="134"/>
    </row>
    <row r="94" spans="1:12" s="133" customFormat="1">
      <c r="A94" s="153"/>
      <c r="F94" s="134"/>
      <c r="G94" s="134"/>
      <c r="H94" s="134"/>
      <c r="I94" s="134"/>
      <c r="J94" s="134"/>
      <c r="K94" s="134"/>
      <c r="L94" s="134"/>
    </row>
    <row r="95" spans="1:12" s="133" customFormat="1">
      <c r="A95" s="153"/>
      <c r="F95" s="134"/>
      <c r="G95" s="134"/>
      <c r="H95" s="134"/>
      <c r="I95" s="134"/>
      <c r="J95" s="134"/>
      <c r="K95" s="134"/>
      <c r="L95" s="134"/>
    </row>
    <row r="96" spans="1:12" s="133" customFormat="1">
      <c r="A96" s="153"/>
      <c r="F96" s="134"/>
      <c r="G96" s="134"/>
      <c r="H96" s="134"/>
      <c r="I96" s="134"/>
      <c r="J96" s="134"/>
      <c r="K96" s="134"/>
      <c r="L96" s="134"/>
    </row>
    <row r="97" spans="1:12" s="133" customFormat="1">
      <c r="A97" s="153"/>
      <c r="F97" s="134"/>
      <c r="G97" s="134"/>
      <c r="H97" s="134"/>
      <c r="I97" s="134"/>
      <c r="J97" s="134"/>
      <c r="K97" s="134"/>
      <c r="L97" s="134"/>
    </row>
    <row r="98" spans="1:12" s="133" customFormat="1">
      <c r="A98" s="153"/>
      <c r="F98" s="134"/>
      <c r="G98" s="134"/>
      <c r="H98" s="134"/>
      <c r="I98" s="134"/>
      <c r="J98" s="134"/>
      <c r="K98" s="134"/>
      <c r="L98" s="134"/>
    </row>
    <row r="99" spans="1:12" s="133" customFormat="1">
      <c r="A99" s="153"/>
      <c r="F99" s="134"/>
      <c r="G99" s="134"/>
      <c r="H99" s="134"/>
      <c r="I99" s="134"/>
      <c r="J99" s="134"/>
      <c r="K99" s="134"/>
      <c r="L99" s="134"/>
    </row>
    <row r="100" spans="1:12" s="133" customFormat="1">
      <c r="A100" s="153"/>
      <c r="F100" s="134"/>
      <c r="G100" s="134"/>
      <c r="H100" s="134"/>
      <c r="I100" s="134"/>
      <c r="J100" s="134"/>
      <c r="K100" s="134"/>
      <c r="L100" s="134"/>
    </row>
    <row r="101" spans="1:12" s="133" customFormat="1">
      <c r="A101" s="153"/>
      <c r="F101" s="134"/>
      <c r="G101" s="134"/>
      <c r="H101" s="134"/>
      <c r="I101" s="134"/>
      <c r="J101" s="134"/>
      <c r="K101" s="134"/>
      <c r="L101" s="134"/>
    </row>
    <row r="102" spans="1:12" s="133" customFormat="1">
      <c r="A102" s="153"/>
      <c r="F102" s="134"/>
      <c r="G102" s="134"/>
      <c r="H102" s="134"/>
      <c r="I102" s="134"/>
      <c r="J102" s="134"/>
      <c r="K102" s="134"/>
      <c r="L102" s="134"/>
    </row>
    <row r="103" spans="1:12" s="133" customFormat="1">
      <c r="A103" s="153"/>
      <c r="F103" s="134"/>
      <c r="G103" s="134"/>
      <c r="H103" s="134"/>
      <c r="I103" s="134"/>
      <c r="J103" s="134"/>
      <c r="K103" s="134"/>
      <c r="L103" s="134"/>
    </row>
    <row r="104" spans="1:12" s="133" customFormat="1">
      <c r="A104" s="153"/>
      <c r="F104" s="134"/>
      <c r="G104" s="134"/>
      <c r="H104" s="134"/>
      <c r="I104" s="134"/>
      <c r="J104" s="134"/>
      <c r="K104" s="134"/>
      <c r="L104" s="134"/>
    </row>
    <row r="105" spans="1:12" s="133" customFormat="1">
      <c r="A105" s="153"/>
      <c r="F105" s="134"/>
      <c r="G105" s="134"/>
      <c r="H105" s="134"/>
      <c r="I105" s="134"/>
      <c r="J105" s="134"/>
      <c r="K105" s="134"/>
      <c r="L105" s="134"/>
    </row>
    <row r="106" spans="1:12" s="133" customFormat="1">
      <c r="A106" s="153"/>
      <c r="F106" s="134"/>
      <c r="G106" s="134"/>
      <c r="H106" s="134"/>
      <c r="I106" s="134"/>
      <c r="J106" s="134"/>
      <c r="K106" s="134"/>
      <c r="L106" s="134"/>
    </row>
    <row r="107" spans="1:12" s="133" customFormat="1">
      <c r="A107" s="153"/>
      <c r="F107" s="134"/>
      <c r="G107" s="134"/>
      <c r="H107" s="134"/>
      <c r="I107" s="134"/>
      <c r="J107" s="134"/>
      <c r="K107" s="134"/>
      <c r="L107" s="134"/>
    </row>
    <row r="108" spans="1:12" s="133" customFormat="1">
      <c r="A108" s="153"/>
      <c r="F108" s="134"/>
      <c r="G108" s="134"/>
      <c r="H108" s="134"/>
      <c r="I108" s="134"/>
      <c r="J108" s="134"/>
      <c r="K108" s="134"/>
      <c r="L108" s="134"/>
    </row>
    <row r="109" spans="1:12" s="133" customFormat="1">
      <c r="A109" s="153"/>
      <c r="F109" s="134"/>
      <c r="G109" s="134"/>
      <c r="H109" s="134"/>
      <c r="I109" s="134"/>
      <c r="J109" s="134"/>
      <c r="K109" s="134"/>
      <c r="L109" s="134"/>
    </row>
    <row r="110" spans="1:12" s="133" customFormat="1">
      <c r="A110" s="153"/>
      <c r="F110" s="134"/>
      <c r="G110" s="134"/>
      <c r="H110" s="134"/>
      <c r="I110" s="134"/>
      <c r="J110" s="134"/>
      <c r="K110" s="134"/>
      <c r="L110" s="134"/>
    </row>
    <row r="111" spans="1:12" s="133" customFormat="1">
      <c r="A111" s="153"/>
      <c r="F111" s="134"/>
      <c r="G111" s="134"/>
      <c r="H111" s="134"/>
      <c r="I111" s="134"/>
      <c r="J111" s="134"/>
      <c r="K111" s="134"/>
      <c r="L111" s="134"/>
    </row>
    <row r="112" spans="1:12" s="133" customFormat="1">
      <c r="A112" s="153"/>
      <c r="F112" s="134"/>
      <c r="G112" s="134"/>
      <c r="H112" s="134"/>
      <c r="I112" s="134"/>
      <c r="J112" s="134"/>
      <c r="K112" s="134"/>
      <c r="L112" s="134"/>
    </row>
    <row r="113" spans="1:12" s="133" customFormat="1">
      <c r="A113" s="153"/>
      <c r="F113" s="134"/>
      <c r="G113" s="134"/>
      <c r="H113" s="134"/>
      <c r="I113" s="134"/>
      <c r="J113" s="134"/>
      <c r="K113" s="134"/>
      <c r="L113" s="134"/>
    </row>
    <row r="114" spans="1:12" s="133" customFormat="1">
      <c r="A114" s="153"/>
      <c r="F114" s="134"/>
      <c r="G114" s="134"/>
      <c r="H114" s="134"/>
      <c r="I114" s="134"/>
      <c r="J114" s="134"/>
      <c r="K114" s="134"/>
      <c r="L114" s="134"/>
    </row>
    <row r="115" spans="1:12" s="133" customFormat="1">
      <c r="A115" s="153"/>
      <c r="F115" s="134"/>
      <c r="G115" s="134"/>
      <c r="H115" s="134"/>
      <c r="I115" s="134"/>
      <c r="J115" s="134"/>
      <c r="K115" s="134"/>
      <c r="L115" s="134"/>
    </row>
    <row r="116" spans="1:12" s="133" customFormat="1">
      <c r="A116" s="153"/>
      <c r="F116" s="134"/>
      <c r="G116" s="134"/>
      <c r="H116" s="134"/>
      <c r="I116" s="134"/>
      <c r="J116" s="134"/>
      <c r="K116" s="134"/>
      <c r="L116" s="134"/>
    </row>
    <row r="117" spans="1:12" s="133" customFormat="1">
      <c r="A117" s="153"/>
      <c r="F117" s="134"/>
      <c r="G117" s="134"/>
      <c r="H117" s="134"/>
      <c r="I117" s="134"/>
      <c r="J117" s="134"/>
      <c r="K117" s="134"/>
      <c r="L117" s="134"/>
    </row>
    <row r="118" spans="1:12" s="133" customFormat="1">
      <c r="A118" s="153"/>
      <c r="F118" s="134"/>
      <c r="G118" s="134"/>
      <c r="H118" s="134"/>
      <c r="I118" s="134"/>
      <c r="J118" s="134"/>
      <c r="K118" s="134"/>
      <c r="L118" s="134"/>
    </row>
    <row r="119" spans="1:12" s="133" customFormat="1">
      <c r="A119" s="153"/>
      <c r="F119" s="134"/>
      <c r="G119" s="134"/>
      <c r="H119" s="134"/>
      <c r="I119" s="134"/>
      <c r="J119" s="134"/>
      <c r="K119" s="134"/>
      <c r="L119" s="134"/>
    </row>
    <row r="120" spans="1:12" s="133" customFormat="1">
      <c r="A120" s="153"/>
      <c r="F120" s="134"/>
      <c r="G120" s="134"/>
      <c r="H120" s="134"/>
      <c r="I120" s="134"/>
      <c r="J120" s="134"/>
      <c r="K120" s="134"/>
      <c r="L120" s="134"/>
    </row>
    <row r="121" spans="1:12" s="133" customFormat="1">
      <c r="A121" s="153"/>
      <c r="F121" s="134"/>
      <c r="G121" s="134"/>
      <c r="H121" s="134"/>
      <c r="I121" s="134"/>
      <c r="J121" s="134"/>
      <c r="K121" s="134"/>
      <c r="L121" s="134"/>
    </row>
    <row r="122" spans="1:12" s="133" customFormat="1">
      <c r="A122" s="153"/>
      <c r="F122" s="134"/>
      <c r="G122" s="134"/>
      <c r="H122" s="134"/>
      <c r="I122" s="134"/>
      <c r="J122" s="134"/>
      <c r="K122" s="134"/>
      <c r="L122" s="134"/>
    </row>
    <row r="123" spans="1:12" s="133" customFormat="1">
      <c r="A123" s="153"/>
      <c r="F123" s="134"/>
      <c r="G123" s="134"/>
      <c r="H123" s="134"/>
      <c r="I123" s="134"/>
      <c r="J123" s="134"/>
      <c r="K123" s="134"/>
      <c r="L123" s="134"/>
    </row>
    <row r="124" spans="1:12" s="133" customFormat="1">
      <c r="A124" s="153"/>
      <c r="F124" s="134"/>
      <c r="G124" s="134"/>
      <c r="H124" s="134"/>
      <c r="I124" s="134"/>
      <c r="J124" s="134"/>
      <c r="K124" s="134"/>
      <c r="L124" s="134"/>
    </row>
    <row r="125" spans="1:12" s="133" customFormat="1">
      <c r="A125" s="153"/>
      <c r="F125" s="134"/>
      <c r="G125" s="134"/>
      <c r="H125" s="134"/>
      <c r="I125" s="134"/>
      <c r="J125" s="134"/>
      <c r="K125" s="134"/>
      <c r="L125" s="134"/>
    </row>
    <row r="126" spans="1:12" s="133" customFormat="1">
      <c r="A126" s="153"/>
      <c r="F126" s="134"/>
      <c r="G126" s="134"/>
      <c r="H126" s="134"/>
      <c r="I126" s="134"/>
      <c r="J126" s="134"/>
      <c r="K126" s="134"/>
      <c r="L126" s="134"/>
    </row>
    <row r="127" spans="1:12" s="133" customFormat="1">
      <c r="A127" s="153"/>
      <c r="F127" s="134"/>
      <c r="G127" s="134"/>
      <c r="H127" s="134"/>
      <c r="I127" s="134"/>
      <c r="J127" s="134"/>
      <c r="K127" s="134"/>
      <c r="L127" s="134"/>
    </row>
    <row r="128" spans="1:12" s="133" customFormat="1">
      <c r="A128" s="153"/>
      <c r="F128" s="134"/>
      <c r="G128" s="134"/>
      <c r="H128" s="134"/>
      <c r="I128" s="134"/>
      <c r="J128" s="134"/>
      <c r="K128" s="134"/>
      <c r="L128" s="134"/>
    </row>
    <row r="129" spans="1:12" s="133" customFormat="1">
      <c r="A129" s="153"/>
      <c r="F129" s="134"/>
      <c r="G129" s="134"/>
      <c r="H129" s="134"/>
      <c r="I129" s="134"/>
      <c r="J129" s="134"/>
      <c r="K129" s="134"/>
      <c r="L129" s="134"/>
    </row>
    <row r="130" spans="1:12" s="133" customFormat="1">
      <c r="A130" s="153"/>
      <c r="F130" s="134"/>
      <c r="G130" s="134"/>
      <c r="H130" s="134"/>
      <c r="I130" s="134"/>
      <c r="J130" s="134"/>
      <c r="K130" s="134"/>
      <c r="L130" s="134"/>
    </row>
    <row r="131" spans="1:12" s="133" customFormat="1">
      <c r="A131" s="153"/>
      <c r="F131" s="134"/>
      <c r="G131" s="134"/>
      <c r="H131" s="134"/>
      <c r="I131" s="134"/>
      <c r="J131" s="134"/>
      <c r="K131" s="134"/>
      <c r="L131" s="134"/>
    </row>
    <row r="132" spans="1:12" s="133" customFormat="1">
      <c r="A132" s="153"/>
      <c r="F132" s="134"/>
      <c r="G132" s="134"/>
      <c r="H132" s="134"/>
      <c r="I132" s="134"/>
      <c r="J132" s="134"/>
      <c r="K132" s="134"/>
      <c r="L132" s="134"/>
    </row>
    <row r="133" spans="1:12" s="133" customFormat="1">
      <c r="A133" s="153"/>
      <c r="F133" s="134"/>
      <c r="G133" s="134"/>
      <c r="H133" s="134"/>
      <c r="I133" s="134"/>
      <c r="J133" s="134"/>
      <c r="K133" s="134"/>
      <c r="L133" s="134"/>
    </row>
    <row r="134" spans="1:12" s="133" customFormat="1">
      <c r="A134" s="153"/>
      <c r="F134" s="134"/>
      <c r="G134" s="134"/>
      <c r="H134" s="134"/>
      <c r="I134" s="134"/>
      <c r="J134" s="134"/>
      <c r="K134" s="134"/>
      <c r="L134" s="134"/>
    </row>
    <row r="135" spans="1:12" s="133" customFormat="1">
      <c r="A135" s="153"/>
      <c r="F135" s="134"/>
      <c r="G135" s="134"/>
      <c r="H135" s="134"/>
      <c r="I135" s="134"/>
      <c r="J135" s="134"/>
      <c r="K135" s="134"/>
      <c r="L135" s="134"/>
    </row>
    <row r="136" spans="1:12" s="133" customFormat="1">
      <c r="A136" s="153"/>
      <c r="F136" s="134"/>
      <c r="G136" s="134"/>
      <c r="H136" s="134"/>
      <c r="I136" s="134"/>
      <c r="J136" s="134"/>
      <c r="K136" s="134"/>
      <c r="L136" s="134"/>
    </row>
    <row r="137" spans="1:12" s="133" customFormat="1">
      <c r="A137" s="153"/>
      <c r="F137" s="134"/>
      <c r="G137" s="134"/>
      <c r="H137" s="134"/>
      <c r="I137" s="134"/>
      <c r="J137" s="134"/>
      <c r="K137" s="134"/>
      <c r="L137" s="134"/>
    </row>
    <row r="138" spans="1:12" s="133" customFormat="1">
      <c r="A138" s="153"/>
      <c r="F138" s="134"/>
      <c r="G138" s="134"/>
      <c r="H138" s="134"/>
      <c r="I138" s="134"/>
      <c r="J138" s="134"/>
      <c r="K138" s="134"/>
      <c r="L138" s="134"/>
    </row>
    <row r="139" spans="1:12" s="133" customFormat="1">
      <c r="A139" s="153"/>
      <c r="F139" s="134"/>
      <c r="G139" s="134"/>
      <c r="H139" s="134"/>
      <c r="I139" s="134"/>
      <c r="J139" s="134"/>
      <c r="K139" s="134"/>
      <c r="L139" s="134"/>
    </row>
    <row r="140" spans="1:12" s="133" customFormat="1">
      <c r="A140" s="153"/>
      <c r="F140" s="134"/>
      <c r="G140" s="134"/>
      <c r="H140" s="134"/>
      <c r="I140" s="134"/>
      <c r="J140" s="134"/>
      <c r="K140" s="134"/>
      <c r="L140" s="134"/>
    </row>
    <row r="141" spans="1:12" s="133" customFormat="1">
      <c r="A141" s="153"/>
      <c r="F141" s="134"/>
      <c r="G141" s="134"/>
      <c r="H141" s="134"/>
      <c r="I141" s="134"/>
      <c r="J141" s="134"/>
      <c r="K141" s="134"/>
      <c r="L141" s="134"/>
    </row>
    <row r="142" spans="1:12" s="133" customFormat="1">
      <c r="A142" s="153"/>
      <c r="F142" s="134"/>
      <c r="G142" s="134"/>
      <c r="H142" s="134"/>
      <c r="I142" s="134"/>
      <c r="J142" s="134"/>
      <c r="K142" s="134"/>
      <c r="L142" s="134"/>
    </row>
    <row r="143" spans="1:12" s="133" customFormat="1">
      <c r="A143" s="153"/>
      <c r="F143" s="134"/>
      <c r="G143" s="134"/>
      <c r="H143" s="134"/>
      <c r="I143" s="134"/>
      <c r="J143" s="134"/>
      <c r="K143" s="134"/>
      <c r="L143" s="134"/>
    </row>
    <row r="144" spans="1:12" s="133" customFormat="1">
      <c r="A144" s="153"/>
      <c r="F144" s="134"/>
      <c r="G144" s="134"/>
      <c r="H144" s="134"/>
      <c r="I144" s="134"/>
      <c r="J144" s="134"/>
      <c r="K144" s="134"/>
      <c r="L144" s="134"/>
    </row>
    <row r="145" spans="1:12" s="133" customFormat="1">
      <c r="A145" s="153"/>
      <c r="F145" s="134"/>
      <c r="G145" s="134"/>
      <c r="H145" s="134"/>
      <c r="I145" s="134"/>
      <c r="J145" s="134"/>
      <c r="K145" s="134"/>
      <c r="L145" s="134"/>
    </row>
    <row r="146" spans="1:12" s="133" customFormat="1">
      <c r="A146" s="153"/>
      <c r="F146" s="134"/>
      <c r="G146" s="134"/>
      <c r="H146" s="134"/>
      <c r="I146" s="134"/>
      <c r="J146" s="134"/>
      <c r="K146" s="134"/>
      <c r="L146" s="134"/>
    </row>
    <row r="147" spans="1:12" s="133" customFormat="1">
      <c r="A147" s="153"/>
      <c r="F147" s="134"/>
      <c r="G147" s="134"/>
      <c r="H147" s="134"/>
      <c r="I147" s="134"/>
      <c r="J147" s="134"/>
      <c r="K147" s="134"/>
      <c r="L147" s="134"/>
    </row>
    <row r="148" spans="1:12" s="133" customFormat="1">
      <c r="A148" s="153"/>
      <c r="F148" s="134"/>
      <c r="G148" s="134"/>
      <c r="H148" s="134"/>
      <c r="I148" s="134"/>
      <c r="J148" s="134"/>
      <c r="K148" s="134"/>
      <c r="L148" s="134"/>
    </row>
    <row r="149" spans="1:12" s="133" customFormat="1">
      <c r="A149" s="153"/>
      <c r="F149" s="134"/>
      <c r="G149" s="134"/>
      <c r="H149" s="134"/>
      <c r="I149" s="134"/>
      <c r="J149" s="134"/>
      <c r="K149" s="134"/>
      <c r="L149" s="134"/>
    </row>
    <row r="150" spans="1:12" s="133" customFormat="1">
      <c r="A150" s="153"/>
      <c r="F150" s="134"/>
      <c r="G150" s="134"/>
      <c r="H150" s="134"/>
      <c r="I150" s="134"/>
      <c r="J150" s="134"/>
      <c r="K150" s="134"/>
      <c r="L150" s="134"/>
    </row>
    <row r="151" spans="1:12" s="133" customFormat="1">
      <c r="A151" s="153"/>
      <c r="F151" s="134"/>
      <c r="G151" s="134"/>
      <c r="H151" s="134"/>
      <c r="I151" s="134"/>
      <c r="J151" s="134"/>
      <c r="K151" s="134"/>
      <c r="L151" s="134"/>
    </row>
    <row r="152" spans="1:12" s="133" customFormat="1">
      <c r="A152" s="153"/>
      <c r="F152" s="134"/>
      <c r="G152" s="134"/>
      <c r="H152" s="134"/>
      <c r="I152" s="134"/>
      <c r="J152" s="134"/>
      <c r="K152" s="134"/>
      <c r="L152" s="134"/>
    </row>
    <row r="153" spans="1:12" s="133" customFormat="1">
      <c r="A153" s="153"/>
      <c r="F153" s="134"/>
      <c r="G153" s="134"/>
      <c r="H153" s="134"/>
      <c r="I153" s="134"/>
      <c r="J153" s="134"/>
      <c r="K153" s="134"/>
      <c r="L153" s="134"/>
    </row>
    <row r="154" spans="1:12" s="133" customFormat="1">
      <c r="A154" s="153"/>
      <c r="F154" s="134"/>
      <c r="G154" s="134"/>
      <c r="H154" s="134"/>
      <c r="I154" s="134"/>
      <c r="J154" s="134"/>
      <c r="K154" s="134"/>
      <c r="L154" s="134"/>
    </row>
    <row r="155" spans="1:12" s="133" customFormat="1">
      <c r="A155" s="153"/>
      <c r="F155" s="134"/>
      <c r="G155" s="134"/>
      <c r="H155" s="134"/>
      <c r="I155" s="134"/>
      <c r="J155" s="134"/>
      <c r="K155" s="134"/>
      <c r="L155" s="134"/>
    </row>
    <row r="156" spans="1:12" s="133" customFormat="1">
      <c r="A156" s="153"/>
      <c r="F156" s="134"/>
      <c r="G156" s="134"/>
      <c r="H156" s="134"/>
      <c r="I156" s="134"/>
      <c r="J156" s="134"/>
      <c r="K156" s="134"/>
      <c r="L156" s="134"/>
    </row>
    <row r="157" spans="1:12" s="133" customFormat="1">
      <c r="A157" s="153"/>
      <c r="F157" s="134"/>
      <c r="G157" s="134"/>
      <c r="H157" s="134"/>
      <c r="I157" s="134"/>
      <c r="J157" s="134"/>
      <c r="K157" s="134"/>
      <c r="L157" s="134"/>
    </row>
    <row r="158" spans="1:12" s="133" customFormat="1">
      <c r="A158" s="153"/>
      <c r="F158" s="134"/>
      <c r="G158" s="134"/>
      <c r="H158" s="134"/>
      <c r="I158" s="134"/>
      <c r="J158" s="134"/>
      <c r="K158" s="134"/>
      <c r="L158" s="134"/>
    </row>
    <row r="159" spans="1:12" s="133" customFormat="1">
      <c r="A159" s="153"/>
      <c r="F159" s="134"/>
      <c r="G159" s="134"/>
      <c r="H159" s="134"/>
      <c r="I159" s="134"/>
      <c r="J159" s="134"/>
      <c r="K159" s="134"/>
      <c r="L159" s="134"/>
    </row>
    <row r="160" spans="1:12" s="133" customFormat="1">
      <c r="A160" s="153"/>
      <c r="F160" s="134"/>
      <c r="G160" s="134"/>
      <c r="H160" s="134"/>
      <c r="I160" s="134"/>
      <c r="J160" s="134"/>
      <c r="K160" s="134"/>
      <c r="L160" s="134"/>
    </row>
    <row r="161" spans="1:12" s="133" customFormat="1">
      <c r="A161" s="153"/>
      <c r="F161" s="134"/>
      <c r="G161" s="134"/>
      <c r="H161" s="134"/>
      <c r="I161" s="134"/>
      <c r="J161" s="134"/>
      <c r="K161" s="134"/>
      <c r="L161" s="134"/>
    </row>
    <row r="162" spans="1:12" s="133" customFormat="1">
      <c r="A162" s="153"/>
      <c r="F162" s="134"/>
      <c r="G162" s="134"/>
      <c r="H162" s="134"/>
      <c r="I162" s="134"/>
      <c r="J162" s="134"/>
      <c r="K162" s="134"/>
      <c r="L162" s="134"/>
    </row>
    <row r="163" spans="1:12" s="133" customFormat="1">
      <c r="A163" s="153"/>
      <c r="F163" s="134"/>
      <c r="G163" s="134"/>
      <c r="H163" s="134"/>
      <c r="I163" s="134"/>
      <c r="J163" s="134"/>
      <c r="K163" s="134"/>
      <c r="L163" s="134"/>
    </row>
    <row r="164" spans="1:12" s="133" customFormat="1">
      <c r="A164" s="153"/>
      <c r="F164" s="134"/>
      <c r="G164" s="134"/>
      <c r="H164" s="134"/>
      <c r="I164" s="134"/>
      <c r="J164" s="134"/>
      <c r="K164" s="134"/>
      <c r="L164" s="134"/>
    </row>
    <row r="165" spans="1:12" s="133" customFormat="1">
      <c r="A165" s="153"/>
      <c r="F165" s="134"/>
      <c r="G165" s="134"/>
      <c r="H165" s="134"/>
      <c r="I165" s="134"/>
      <c r="J165" s="134"/>
      <c r="K165" s="134"/>
      <c r="L165" s="134"/>
    </row>
    <row r="166" spans="1:12" s="133" customFormat="1">
      <c r="A166" s="153"/>
      <c r="F166" s="134"/>
      <c r="G166" s="134"/>
      <c r="H166" s="134"/>
      <c r="I166" s="134"/>
      <c r="J166" s="134"/>
      <c r="K166" s="134"/>
      <c r="L166" s="134"/>
    </row>
    <row r="167" spans="1:12" s="133" customFormat="1">
      <c r="A167" s="153"/>
      <c r="F167" s="134"/>
      <c r="G167" s="134"/>
      <c r="H167" s="134"/>
      <c r="I167" s="134"/>
      <c r="J167" s="134"/>
      <c r="K167" s="134"/>
      <c r="L167" s="134"/>
    </row>
    <row r="168" spans="1:12" s="133" customFormat="1">
      <c r="A168" s="153"/>
      <c r="F168" s="134"/>
      <c r="G168" s="134"/>
      <c r="H168" s="134"/>
      <c r="I168" s="134"/>
      <c r="J168" s="134"/>
      <c r="K168" s="134"/>
      <c r="L168" s="134"/>
    </row>
    <row r="169" spans="1:12" s="133" customFormat="1">
      <c r="A169" s="153"/>
      <c r="F169" s="134"/>
      <c r="G169" s="134"/>
      <c r="H169" s="134"/>
      <c r="I169" s="134"/>
      <c r="J169" s="134"/>
      <c r="K169" s="134"/>
      <c r="L169" s="134"/>
    </row>
    <row r="170" spans="1:12" s="133" customFormat="1">
      <c r="A170" s="153"/>
      <c r="F170" s="134"/>
      <c r="G170" s="134"/>
      <c r="H170" s="134"/>
      <c r="I170" s="134"/>
      <c r="J170" s="134"/>
      <c r="K170" s="134"/>
      <c r="L170" s="134"/>
    </row>
    <row r="171" spans="1:12" s="133" customFormat="1">
      <c r="A171" s="153"/>
      <c r="F171" s="134"/>
      <c r="G171" s="134"/>
      <c r="H171" s="134"/>
      <c r="I171" s="134"/>
      <c r="J171" s="134"/>
      <c r="K171" s="134"/>
      <c r="L171" s="134"/>
    </row>
    <row r="172" spans="1:12" s="133" customFormat="1">
      <c r="A172" s="153"/>
      <c r="F172" s="134"/>
      <c r="G172" s="134"/>
      <c r="H172" s="134"/>
      <c r="I172" s="134"/>
      <c r="J172" s="134"/>
      <c r="K172" s="134"/>
      <c r="L172" s="134"/>
    </row>
    <row r="173" spans="1:12" s="133" customFormat="1">
      <c r="A173" s="153"/>
      <c r="F173" s="134"/>
      <c r="G173" s="134"/>
      <c r="H173" s="134"/>
      <c r="I173" s="134"/>
      <c r="J173" s="134"/>
      <c r="K173" s="134"/>
      <c r="L173" s="134"/>
    </row>
    <row r="174" spans="1:12" s="133" customFormat="1">
      <c r="A174" s="153"/>
      <c r="F174" s="134"/>
      <c r="G174" s="134"/>
      <c r="H174" s="134"/>
      <c r="I174" s="134"/>
      <c r="J174" s="134"/>
      <c r="K174" s="134"/>
      <c r="L174" s="134"/>
    </row>
    <row r="175" spans="1:12" s="133" customFormat="1">
      <c r="A175" s="153"/>
      <c r="F175" s="134"/>
      <c r="G175" s="134"/>
      <c r="H175" s="134"/>
      <c r="I175" s="134"/>
      <c r="J175" s="134"/>
      <c r="K175" s="134"/>
      <c r="L175" s="134"/>
    </row>
    <row r="176" spans="1:12" s="133" customFormat="1">
      <c r="A176" s="153"/>
      <c r="F176" s="134"/>
      <c r="G176" s="134"/>
      <c r="H176" s="134"/>
      <c r="I176" s="134"/>
      <c r="J176" s="134"/>
      <c r="K176" s="134"/>
      <c r="L176" s="134"/>
    </row>
    <row r="177" spans="1:12" s="133" customFormat="1">
      <c r="A177" s="153"/>
      <c r="F177" s="134"/>
      <c r="G177" s="134"/>
      <c r="H177" s="134"/>
      <c r="I177" s="134"/>
      <c r="J177" s="134"/>
      <c r="K177" s="134"/>
      <c r="L177" s="134"/>
    </row>
    <row r="178" spans="1:12" s="133" customFormat="1">
      <c r="A178" s="153"/>
      <c r="F178" s="134"/>
      <c r="G178" s="134"/>
      <c r="H178" s="134"/>
      <c r="I178" s="134"/>
      <c r="J178" s="134"/>
      <c r="K178" s="134"/>
      <c r="L178" s="134"/>
    </row>
    <row r="179" spans="1:12" s="133" customFormat="1">
      <c r="A179" s="153"/>
      <c r="F179" s="134"/>
      <c r="G179" s="134"/>
      <c r="H179" s="134"/>
      <c r="I179" s="134"/>
      <c r="J179" s="134"/>
      <c r="K179" s="134"/>
      <c r="L179" s="134"/>
    </row>
    <row r="180" spans="1:12" s="133" customFormat="1">
      <c r="A180" s="153"/>
      <c r="F180" s="134"/>
      <c r="G180" s="134"/>
      <c r="H180" s="134"/>
      <c r="I180" s="134"/>
      <c r="J180" s="134"/>
      <c r="K180" s="134"/>
      <c r="L180" s="134"/>
    </row>
    <row r="181" spans="1:12" s="133" customFormat="1">
      <c r="A181" s="153"/>
      <c r="F181" s="134"/>
      <c r="G181" s="134"/>
      <c r="H181" s="134"/>
      <c r="I181" s="134"/>
      <c r="J181" s="134"/>
      <c r="K181" s="134"/>
      <c r="L181" s="134"/>
    </row>
    <row r="182" spans="1:12" s="133" customFormat="1">
      <c r="A182" s="153"/>
      <c r="F182" s="134"/>
      <c r="G182" s="134"/>
      <c r="H182" s="134"/>
      <c r="I182" s="134"/>
      <c r="J182" s="134"/>
      <c r="K182" s="134"/>
      <c r="L182" s="134"/>
    </row>
    <row r="183" spans="1:12" s="133" customFormat="1">
      <c r="A183" s="153"/>
      <c r="F183" s="134"/>
      <c r="G183" s="134"/>
      <c r="H183" s="134"/>
      <c r="I183" s="134"/>
      <c r="J183" s="134"/>
      <c r="K183" s="134"/>
      <c r="L183" s="134"/>
    </row>
    <row r="184" spans="1:12" s="133" customFormat="1">
      <c r="A184" s="153"/>
      <c r="F184" s="134"/>
      <c r="G184" s="134"/>
      <c r="H184" s="134"/>
      <c r="I184" s="134"/>
      <c r="J184" s="134"/>
      <c r="K184" s="134"/>
      <c r="L184" s="134"/>
    </row>
    <row r="185" spans="1:12" s="133" customFormat="1">
      <c r="A185" s="153"/>
      <c r="F185" s="134"/>
      <c r="G185" s="134"/>
      <c r="H185" s="134"/>
      <c r="I185" s="134"/>
      <c r="J185" s="134"/>
      <c r="K185" s="134"/>
      <c r="L185" s="134"/>
    </row>
    <row r="186" spans="1:12" s="133" customFormat="1">
      <c r="A186" s="153"/>
      <c r="F186" s="134"/>
      <c r="G186" s="134"/>
      <c r="H186" s="134"/>
      <c r="I186" s="134"/>
      <c r="J186" s="134"/>
      <c r="K186" s="134"/>
      <c r="L186" s="134"/>
    </row>
    <row r="187" spans="1:12" s="133" customFormat="1">
      <c r="A187" s="153"/>
      <c r="F187" s="134"/>
      <c r="G187" s="134"/>
      <c r="H187" s="134"/>
      <c r="I187" s="134"/>
      <c r="J187" s="134"/>
      <c r="K187" s="134"/>
      <c r="L187" s="134"/>
    </row>
    <row r="188" spans="1:12" s="133" customFormat="1">
      <c r="A188" s="153"/>
      <c r="F188" s="134"/>
      <c r="G188" s="134"/>
      <c r="H188" s="134"/>
      <c r="I188" s="134"/>
      <c r="J188" s="134"/>
      <c r="K188" s="134"/>
      <c r="L188" s="134"/>
    </row>
    <row r="189" spans="1:12" s="133" customFormat="1">
      <c r="A189" s="153"/>
      <c r="F189" s="134"/>
      <c r="G189" s="134"/>
      <c r="H189" s="134"/>
      <c r="I189" s="134"/>
      <c r="J189" s="134"/>
      <c r="K189" s="134"/>
      <c r="L189" s="134"/>
    </row>
    <row r="190" spans="1:12" s="133" customFormat="1">
      <c r="A190" s="153"/>
      <c r="F190" s="134"/>
      <c r="G190" s="134"/>
      <c r="H190" s="134"/>
      <c r="I190" s="134"/>
      <c r="J190" s="134"/>
      <c r="K190" s="134"/>
      <c r="L190" s="134"/>
    </row>
    <row r="191" spans="1:12" s="133" customFormat="1">
      <c r="A191" s="153"/>
      <c r="F191" s="134"/>
      <c r="G191" s="134"/>
      <c r="H191" s="134"/>
      <c r="I191" s="134"/>
      <c r="J191" s="134"/>
      <c r="K191" s="134"/>
      <c r="L191" s="134"/>
    </row>
    <row r="192" spans="1:12" s="133" customFormat="1">
      <c r="A192" s="153"/>
      <c r="F192" s="134"/>
      <c r="G192" s="134"/>
      <c r="H192" s="134"/>
      <c r="I192" s="134"/>
      <c r="J192" s="134"/>
      <c r="K192" s="134"/>
      <c r="L192" s="134"/>
    </row>
    <row r="193" spans="1:12" s="133" customFormat="1">
      <c r="A193" s="153"/>
      <c r="F193" s="134"/>
      <c r="G193" s="134"/>
      <c r="H193" s="134"/>
      <c r="I193" s="134"/>
      <c r="J193" s="134"/>
      <c r="K193" s="134"/>
      <c r="L193" s="134"/>
    </row>
    <row r="194" spans="1:12" s="133" customFormat="1">
      <c r="A194" s="153"/>
      <c r="F194" s="134"/>
      <c r="G194" s="134"/>
      <c r="H194" s="134"/>
      <c r="I194" s="134"/>
      <c r="J194" s="134"/>
      <c r="K194" s="134"/>
      <c r="L194" s="134"/>
    </row>
    <row r="195" spans="1:12" s="133" customFormat="1">
      <c r="A195" s="153"/>
      <c r="F195" s="134"/>
      <c r="G195" s="134"/>
      <c r="H195" s="134"/>
      <c r="I195" s="134"/>
      <c r="J195" s="134"/>
      <c r="K195" s="134"/>
      <c r="L195" s="134"/>
    </row>
    <row r="196" spans="1:12" s="133" customFormat="1">
      <c r="A196" s="153"/>
      <c r="F196" s="134"/>
      <c r="G196" s="134"/>
      <c r="H196" s="134"/>
      <c r="I196" s="134"/>
      <c r="J196" s="134"/>
      <c r="K196" s="134"/>
      <c r="L196" s="134"/>
    </row>
    <row r="197" spans="1:12" s="133" customFormat="1">
      <c r="A197" s="153"/>
      <c r="F197" s="134"/>
      <c r="G197" s="134"/>
      <c r="H197" s="134"/>
      <c r="I197" s="134"/>
      <c r="J197" s="134"/>
      <c r="K197" s="134"/>
      <c r="L197" s="134"/>
    </row>
    <row r="198" spans="1:12" s="133" customFormat="1">
      <c r="A198" s="153"/>
      <c r="F198" s="134"/>
      <c r="G198" s="134"/>
      <c r="H198" s="134"/>
      <c r="I198" s="134"/>
      <c r="J198" s="134"/>
      <c r="K198" s="134"/>
      <c r="L198" s="134"/>
    </row>
  </sheetData>
  <mergeCells count="14">
    <mergeCell ref="C48:F48"/>
    <mergeCell ref="H48:J48"/>
    <mergeCell ref="A3:A4"/>
    <mergeCell ref="B3:B4"/>
    <mergeCell ref="C3:C4"/>
    <mergeCell ref="D3:D4"/>
    <mergeCell ref="C47:F47"/>
    <mergeCell ref="H47:J47"/>
    <mergeCell ref="A1:J1"/>
    <mergeCell ref="G3:J3"/>
    <mergeCell ref="A6:J6"/>
    <mergeCell ref="A19:J19"/>
    <mergeCell ref="E3:E4"/>
    <mergeCell ref="F3:F4"/>
  </mergeCells>
  <phoneticPr fontId="83" type="noConversion"/>
  <pageMargins left="0.39" right="0.39" top="0.39" bottom="0.39" header="0.39" footer="0.11999999999999998"/>
  <pageSetup paperSize="9" scale="56" fitToHeight="2" orientation="landscape" r:id="rId1"/>
  <headerFooter alignWithMargins="0">
    <oddHeader>&amp;C&amp;"Times New Roman,обычный"&amp;14 
7&amp;R
&amp;"Times New Roman,обычный"&amp;14Продовження додатка 1
Таблиця 2</oddHeader>
  </headerFooter>
  <rowBreaks count="1" manualBreakCount="1">
    <brk id="29" max="9" man="1"/>
  </rowBreaks>
  <ignoredErrors>
    <ignoredError sqref="F8 F20 F30 F35 F40 F4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L120"/>
  <sheetViews>
    <sheetView view="pageBreakPreview" topLeftCell="A74" zoomScale="80" zoomScaleNormal="75" workbookViewId="0">
      <selection activeCell="J46" sqref="J46"/>
    </sheetView>
  </sheetViews>
  <sheetFormatPr defaultRowHeight="18.75"/>
  <cols>
    <col min="1" max="1" width="117.7109375" style="7" customWidth="1"/>
    <col min="2" max="2" width="15" style="7" customWidth="1"/>
    <col min="3" max="3" width="14.28515625" style="7" customWidth="1"/>
    <col min="4" max="10" width="16" style="7" customWidth="1"/>
    <col min="11" max="11" width="10.5703125" style="7" customWidth="1"/>
    <col min="12" max="16384" width="9.140625" style="7"/>
  </cols>
  <sheetData>
    <row r="1" spans="1:12">
      <c r="A1" s="245" t="s">
        <v>274</v>
      </c>
      <c r="B1" s="245"/>
      <c r="C1" s="245"/>
      <c r="D1" s="245"/>
      <c r="E1" s="245"/>
      <c r="F1" s="245"/>
      <c r="G1" s="245"/>
      <c r="H1" s="245"/>
      <c r="I1" s="245"/>
      <c r="J1" s="245"/>
    </row>
    <row r="2" spans="1:12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12" ht="48" customHeight="1">
      <c r="A3" s="282" t="s">
        <v>29</v>
      </c>
      <c r="B3" s="272" t="s">
        <v>275</v>
      </c>
      <c r="C3" s="272" t="s">
        <v>31</v>
      </c>
      <c r="D3" s="272" t="s">
        <v>276</v>
      </c>
      <c r="E3" s="272" t="s">
        <v>33</v>
      </c>
      <c r="F3" s="254" t="s">
        <v>144</v>
      </c>
      <c r="G3" s="254" t="s">
        <v>145</v>
      </c>
      <c r="H3" s="254"/>
      <c r="I3" s="254"/>
      <c r="J3" s="254"/>
    </row>
    <row r="4" spans="1:12" ht="38.25" customHeight="1">
      <c r="A4" s="283"/>
      <c r="B4" s="272"/>
      <c r="C4" s="272"/>
      <c r="D4" s="272"/>
      <c r="E4" s="272"/>
      <c r="F4" s="254"/>
      <c r="G4" s="14" t="s">
        <v>147</v>
      </c>
      <c r="H4" s="14" t="s">
        <v>148</v>
      </c>
      <c r="I4" s="14" t="s">
        <v>149</v>
      </c>
      <c r="J4" s="14" t="s">
        <v>150</v>
      </c>
    </row>
    <row r="5" spans="1:12" ht="18" customHeight="1">
      <c r="A5" s="15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</row>
    <row r="6" spans="1:12" s="105" customFormat="1" ht="20.100000000000001" customHeight="1">
      <c r="A6" s="107" t="s">
        <v>277</v>
      </c>
      <c r="B6" s="108"/>
      <c r="C6" s="109"/>
      <c r="D6" s="109"/>
      <c r="E6" s="109"/>
      <c r="F6" s="109"/>
      <c r="G6" s="109"/>
      <c r="H6" s="109"/>
      <c r="I6" s="109"/>
      <c r="J6" s="124"/>
    </row>
    <row r="7" spans="1:12" ht="66" customHeight="1">
      <c r="A7" s="110" t="s">
        <v>278</v>
      </c>
      <c r="B7" s="111">
        <v>3000</v>
      </c>
      <c r="C7" s="112">
        <f>SUM(C8:C16,C20)</f>
        <v>0</v>
      </c>
      <c r="D7" s="112">
        <f>SUM(D8:D11,D20)</f>
        <v>0</v>
      </c>
      <c r="E7" s="112">
        <f>SUM(E8:E11,E20)</f>
        <v>0</v>
      </c>
      <c r="F7" s="113">
        <f t="shared" ref="F7:F14" si="0">SUM(G7:J7)</f>
        <v>38847.5</v>
      </c>
      <c r="G7" s="112">
        <f>SUM(G8+G11+G16+G20)</f>
        <v>9711.9</v>
      </c>
      <c r="H7" s="112">
        <f>SUM(H8+H11+H16+H20)</f>
        <v>9711.9</v>
      </c>
      <c r="I7" s="112">
        <f>SUM(I8+I11+I16+I20)</f>
        <v>9711.9</v>
      </c>
      <c r="J7" s="112">
        <f>SUM(J8+J11+J16+J20)</f>
        <v>9711.7999999999993</v>
      </c>
      <c r="K7" s="125"/>
      <c r="L7" s="125"/>
    </row>
    <row r="8" spans="1:12" ht="24.95" customHeight="1">
      <c r="A8" s="73" t="s">
        <v>279</v>
      </c>
      <c r="B8" s="28">
        <v>3010</v>
      </c>
      <c r="C8" s="114"/>
      <c r="D8" s="114"/>
      <c r="E8" s="114"/>
      <c r="F8" s="113">
        <f t="shared" si="0"/>
        <v>0</v>
      </c>
      <c r="G8" s="115"/>
      <c r="H8" s="115"/>
      <c r="I8" s="115"/>
      <c r="J8" s="115"/>
    </row>
    <row r="9" spans="1:12" ht="20.100000000000001" customHeight="1">
      <c r="A9" s="70" t="s">
        <v>280</v>
      </c>
      <c r="B9" s="28">
        <v>3020</v>
      </c>
      <c r="C9" s="114"/>
      <c r="D9" s="114"/>
      <c r="E9" s="114"/>
      <c r="F9" s="113">
        <f t="shared" si="0"/>
        <v>0</v>
      </c>
      <c r="G9" s="114"/>
      <c r="H9" s="114"/>
      <c r="I9" s="114"/>
      <c r="J9" s="114"/>
    </row>
    <row r="10" spans="1:12" ht="20.100000000000001" customHeight="1">
      <c r="A10" s="70" t="s">
        <v>281</v>
      </c>
      <c r="B10" s="28">
        <v>3021</v>
      </c>
      <c r="C10" s="114"/>
      <c r="D10" s="114"/>
      <c r="E10" s="114"/>
      <c r="F10" s="113">
        <f t="shared" si="0"/>
        <v>0</v>
      </c>
      <c r="G10" s="114"/>
      <c r="H10" s="114"/>
      <c r="I10" s="114"/>
      <c r="J10" s="114"/>
    </row>
    <row r="11" spans="1:12" ht="33" customHeight="1">
      <c r="A11" s="73" t="s">
        <v>282</v>
      </c>
      <c r="B11" s="28">
        <v>3030</v>
      </c>
      <c r="C11" s="114"/>
      <c r="D11" s="114"/>
      <c r="E11" s="114"/>
      <c r="F11" s="113">
        <f t="shared" si="0"/>
        <v>38847.5</v>
      </c>
      <c r="G11" s="115">
        <f>SUM(G12:G14)</f>
        <v>9711.9</v>
      </c>
      <c r="H11" s="115">
        <f t="shared" ref="H11:J11" si="1">SUM(H12:H14)</f>
        <v>9711.9</v>
      </c>
      <c r="I11" s="115">
        <f t="shared" si="1"/>
        <v>9711.9</v>
      </c>
      <c r="J11" s="115">
        <f t="shared" si="1"/>
        <v>9711.7999999999993</v>
      </c>
    </row>
    <row r="12" spans="1:12" ht="41.1" customHeight="1">
      <c r="A12" s="165" t="s">
        <v>492</v>
      </c>
      <c r="B12" s="28" t="s">
        <v>283</v>
      </c>
      <c r="C12" s="114"/>
      <c r="D12" s="114"/>
      <c r="E12" s="114"/>
      <c r="F12" s="116">
        <f t="shared" si="0"/>
        <v>446.19999999999993</v>
      </c>
      <c r="G12" s="117">
        <v>111.6</v>
      </c>
      <c r="H12" s="117">
        <v>111.6</v>
      </c>
      <c r="I12" s="117">
        <v>111.6</v>
      </c>
      <c r="J12" s="117">
        <v>111.4</v>
      </c>
    </row>
    <row r="13" spans="1:12" ht="33" customHeight="1">
      <c r="A13" s="165" t="s">
        <v>493</v>
      </c>
      <c r="B13" s="28" t="s">
        <v>284</v>
      </c>
      <c r="C13" s="114"/>
      <c r="D13" s="114"/>
      <c r="E13" s="114"/>
      <c r="F13" s="116">
        <f t="shared" si="0"/>
        <v>300</v>
      </c>
      <c r="G13" s="117">
        <v>75</v>
      </c>
      <c r="H13" s="117">
        <v>75</v>
      </c>
      <c r="I13" s="117">
        <v>75</v>
      </c>
      <c r="J13" s="117">
        <v>75</v>
      </c>
    </row>
    <row r="14" spans="1:12" ht="60" customHeight="1">
      <c r="A14" s="165" t="s">
        <v>502</v>
      </c>
      <c r="B14" s="239" t="s">
        <v>503</v>
      </c>
      <c r="C14" s="114"/>
      <c r="D14" s="114"/>
      <c r="E14" s="114"/>
      <c r="F14" s="116">
        <f t="shared" si="0"/>
        <v>38101.299999999996</v>
      </c>
      <c r="G14" s="117">
        <v>9525.2999999999993</v>
      </c>
      <c r="H14" s="117">
        <v>9525.2999999999993</v>
      </c>
      <c r="I14" s="117">
        <v>9525.2999999999993</v>
      </c>
      <c r="J14" s="117">
        <v>9525.4</v>
      </c>
    </row>
    <row r="15" spans="1:12">
      <c r="A15" s="70" t="s">
        <v>285</v>
      </c>
      <c r="B15" s="28">
        <v>3040</v>
      </c>
      <c r="C15" s="114"/>
      <c r="D15" s="114"/>
      <c r="E15" s="114"/>
      <c r="F15" s="113">
        <f t="shared" ref="F15:F21" si="2">SUM(G15:J15)</f>
        <v>0</v>
      </c>
      <c r="G15" s="114"/>
      <c r="H15" s="114"/>
      <c r="I15" s="114"/>
      <c r="J15" s="114"/>
    </row>
    <row r="16" spans="1:12">
      <c r="A16" s="70" t="s">
        <v>286</v>
      </c>
      <c r="B16" s="28">
        <v>3050</v>
      </c>
      <c r="C16" s="118">
        <f>SUM(C17:C19)</f>
        <v>0</v>
      </c>
      <c r="D16" s="118">
        <f>SUM(D17:D19)</f>
        <v>0</v>
      </c>
      <c r="E16" s="118">
        <f>SUM(E17:E19)</f>
        <v>0</v>
      </c>
      <c r="F16" s="113">
        <f t="shared" si="2"/>
        <v>0</v>
      </c>
      <c r="G16" s="118">
        <f>SUM(G17:G19)</f>
        <v>0</v>
      </c>
      <c r="H16" s="118">
        <f>SUM(H17:H19)</f>
        <v>0</v>
      </c>
      <c r="I16" s="118">
        <f>SUM(I17:I19)</f>
        <v>0</v>
      </c>
      <c r="J16" s="118">
        <f>SUM(J17:J19)</f>
        <v>0</v>
      </c>
    </row>
    <row r="17" spans="1:12" ht="20.100000000000001" customHeight="1">
      <c r="A17" s="70" t="s">
        <v>287</v>
      </c>
      <c r="B17" s="28">
        <v>3051</v>
      </c>
      <c r="C17" s="114"/>
      <c r="D17" s="114"/>
      <c r="E17" s="114"/>
      <c r="F17" s="113">
        <f t="shared" si="2"/>
        <v>0</v>
      </c>
      <c r="G17" s="114"/>
      <c r="H17" s="114"/>
      <c r="I17" s="114"/>
      <c r="J17" s="114"/>
    </row>
    <row r="18" spans="1:12" ht="20.100000000000001" customHeight="1">
      <c r="A18" s="70" t="s">
        <v>288</v>
      </c>
      <c r="B18" s="28">
        <v>3052</v>
      </c>
      <c r="C18" s="114"/>
      <c r="D18" s="114"/>
      <c r="E18" s="114"/>
      <c r="F18" s="113">
        <f t="shared" si="2"/>
        <v>0</v>
      </c>
      <c r="G18" s="114"/>
      <c r="H18" s="114"/>
      <c r="I18" s="114"/>
      <c r="J18" s="114"/>
    </row>
    <row r="19" spans="1:12" ht="20.100000000000001" customHeight="1">
      <c r="A19" s="70" t="s">
        <v>289</v>
      </c>
      <c r="B19" s="28">
        <v>3053</v>
      </c>
      <c r="C19" s="114"/>
      <c r="D19" s="114"/>
      <c r="E19" s="114"/>
      <c r="F19" s="113">
        <f t="shared" si="2"/>
        <v>0</v>
      </c>
      <c r="G19" s="114"/>
      <c r="H19" s="114"/>
      <c r="I19" s="114"/>
      <c r="J19" s="114"/>
    </row>
    <row r="20" spans="1:12" ht="20.100000000000001" customHeight="1">
      <c r="A20" s="70" t="s">
        <v>290</v>
      </c>
      <c r="B20" s="28">
        <v>3060</v>
      </c>
      <c r="C20" s="114"/>
      <c r="D20" s="114"/>
      <c r="E20" s="114"/>
      <c r="F20" s="113">
        <f t="shared" si="2"/>
        <v>0</v>
      </c>
      <c r="G20" s="117"/>
      <c r="H20" s="117"/>
      <c r="I20" s="117"/>
      <c r="J20" s="117"/>
    </row>
    <row r="21" spans="1:12" ht="20.100000000000001" customHeight="1">
      <c r="A21" s="73" t="s">
        <v>291</v>
      </c>
      <c r="B21" s="119">
        <v>3100</v>
      </c>
      <c r="C21" s="112">
        <f>SUM(C22:C24,C28,C41,C42)</f>
        <v>0</v>
      </c>
      <c r="D21" s="112">
        <f>SUM(D22:D24,D28,D41,D42)</f>
        <v>0</v>
      </c>
      <c r="E21" s="112">
        <f>SUM(E22:E24,E28,E41,E42)</f>
        <v>0</v>
      </c>
      <c r="F21" s="113">
        <f t="shared" si="2"/>
        <v>-38847.5</v>
      </c>
      <c r="G21" s="112">
        <f>SUM(G22:G24,G28,G41,G42)</f>
        <v>-9711.9</v>
      </c>
      <c r="H21" s="112">
        <f>SUM(H22:H24,H28,H41,H42)</f>
        <v>-9711.9</v>
      </c>
      <c r="I21" s="112">
        <f>SUM(I22:I24,I28,I41,I42)</f>
        <v>-9711.9</v>
      </c>
      <c r="J21" s="112">
        <f>SUM(J22:J24,J28,J41,J42)</f>
        <v>-9711.7999999999993</v>
      </c>
      <c r="K21" s="125"/>
    </row>
    <row r="22" spans="1:12" ht="27" customHeight="1">
      <c r="A22" s="70" t="s">
        <v>292</v>
      </c>
      <c r="B22" s="28">
        <v>3110</v>
      </c>
      <c r="C22" s="114"/>
      <c r="D22" s="114"/>
      <c r="E22" s="114"/>
      <c r="F22" s="118">
        <f t="shared" ref="F22:F50" si="3">SUM(G22:J22)</f>
        <v>0</v>
      </c>
      <c r="G22" s="114"/>
      <c r="H22" s="114"/>
      <c r="I22" s="114"/>
      <c r="J22" s="114"/>
      <c r="K22" s="125"/>
      <c r="L22" s="125"/>
    </row>
    <row r="23" spans="1:12" ht="26.1" customHeight="1">
      <c r="A23" s="70" t="s">
        <v>293</v>
      </c>
      <c r="B23" s="28">
        <v>3120</v>
      </c>
      <c r="C23" s="114"/>
      <c r="D23" s="114"/>
      <c r="E23" s="114"/>
      <c r="F23" s="118">
        <f t="shared" si="3"/>
        <v>0</v>
      </c>
      <c r="G23" s="114"/>
      <c r="H23" s="114"/>
      <c r="I23" s="114"/>
      <c r="J23" s="114"/>
      <c r="K23" s="125"/>
    </row>
    <row r="24" spans="1:12" ht="20.100000000000001" customHeight="1">
      <c r="A24" s="70" t="s">
        <v>294</v>
      </c>
      <c r="B24" s="28">
        <v>3130</v>
      </c>
      <c r="C24" s="118">
        <f>SUM(C25:C27)</f>
        <v>0</v>
      </c>
      <c r="D24" s="118">
        <f>SUM(D25:D27)</f>
        <v>0</v>
      </c>
      <c r="E24" s="118">
        <f>SUM(E25:E27)</f>
        <v>0</v>
      </c>
      <c r="F24" s="118">
        <f t="shared" si="3"/>
        <v>0</v>
      </c>
      <c r="G24" s="118">
        <f>SUM(G25:G27)</f>
        <v>0</v>
      </c>
      <c r="H24" s="118">
        <f>SUM(H25:H27)</f>
        <v>0</v>
      </c>
      <c r="I24" s="118">
        <f>SUM(I25:I27)</f>
        <v>0</v>
      </c>
      <c r="J24" s="118">
        <f>SUM(J25:J27)</f>
        <v>0</v>
      </c>
    </row>
    <row r="25" spans="1:12" ht="20.100000000000001" customHeight="1">
      <c r="A25" s="70" t="s">
        <v>287</v>
      </c>
      <c r="B25" s="28">
        <v>3131</v>
      </c>
      <c r="C25" s="114" t="s">
        <v>70</v>
      </c>
      <c r="D25" s="114" t="s">
        <v>70</v>
      </c>
      <c r="E25" s="114" t="s">
        <v>70</v>
      </c>
      <c r="F25" s="118">
        <f t="shared" si="3"/>
        <v>0</v>
      </c>
      <c r="G25" s="114" t="s">
        <v>70</v>
      </c>
      <c r="H25" s="114" t="s">
        <v>70</v>
      </c>
      <c r="I25" s="114" t="s">
        <v>70</v>
      </c>
      <c r="J25" s="114" t="s">
        <v>70</v>
      </c>
    </row>
    <row r="26" spans="1:12" ht="20.100000000000001" customHeight="1">
      <c r="A26" s="70" t="s">
        <v>288</v>
      </c>
      <c r="B26" s="28">
        <v>3132</v>
      </c>
      <c r="C26" s="114" t="s">
        <v>70</v>
      </c>
      <c r="D26" s="114" t="s">
        <v>70</v>
      </c>
      <c r="E26" s="114" t="s">
        <v>70</v>
      </c>
      <c r="F26" s="118">
        <f t="shared" si="3"/>
        <v>0</v>
      </c>
      <c r="G26" s="114" t="s">
        <v>70</v>
      </c>
      <c r="H26" s="114" t="s">
        <v>70</v>
      </c>
      <c r="I26" s="114" t="s">
        <v>70</v>
      </c>
      <c r="J26" s="114" t="s">
        <v>70</v>
      </c>
    </row>
    <row r="27" spans="1:12" ht="20.100000000000001" customHeight="1">
      <c r="A27" s="70" t="s">
        <v>289</v>
      </c>
      <c r="B27" s="28">
        <v>3133</v>
      </c>
      <c r="C27" s="114" t="s">
        <v>70</v>
      </c>
      <c r="D27" s="114" t="s">
        <v>70</v>
      </c>
      <c r="E27" s="114" t="s">
        <v>70</v>
      </c>
      <c r="F27" s="118">
        <f t="shared" si="3"/>
        <v>0</v>
      </c>
      <c r="G27" s="114" t="s">
        <v>70</v>
      </c>
      <c r="H27" s="114" t="s">
        <v>70</v>
      </c>
      <c r="I27" s="114" t="s">
        <v>70</v>
      </c>
      <c r="J27" s="114" t="s">
        <v>70</v>
      </c>
    </row>
    <row r="28" spans="1:12" ht="20.100000000000001" customHeight="1">
      <c r="A28" s="70" t="s">
        <v>295</v>
      </c>
      <c r="B28" s="28">
        <v>3140</v>
      </c>
      <c r="C28" s="118">
        <f>SUM(C29:C34,C37)</f>
        <v>0</v>
      </c>
      <c r="D28" s="118">
        <f>SUM(D29:D34,D37)</f>
        <v>0</v>
      </c>
      <c r="E28" s="118">
        <f>SUM(E29:E34,E37)</f>
        <v>0</v>
      </c>
      <c r="F28" s="118">
        <f t="shared" si="3"/>
        <v>0</v>
      </c>
      <c r="G28" s="118">
        <f>SUM(G29:G34,G37)</f>
        <v>0</v>
      </c>
      <c r="H28" s="118">
        <f>SUM(H29:H34,H37)</f>
        <v>0</v>
      </c>
      <c r="I28" s="118">
        <f>SUM(I29:I34,I37)</f>
        <v>0</v>
      </c>
      <c r="J28" s="118">
        <f>SUM(J29:J34,J37)</f>
        <v>0</v>
      </c>
    </row>
    <row r="29" spans="1:12" ht="20.100000000000001" customHeight="1">
      <c r="A29" s="70" t="s">
        <v>67</v>
      </c>
      <c r="B29" s="28">
        <v>3141</v>
      </c>
      <c r="C29" s="114" t="s">
        <v>70</v>
      </c>
      <c r="D29" s="114" t="s">
        <v>70</v>
      </c>
      <c r="E29" s="114" t="s">
        <v>70</v>
      </c>
      <c r="F29" s="118">
        <f t="shared" si="3"/>
        <v>0</v>
      </c>
      <c r="G29" s="114" t="s">
        <v>70</v>
      </c>
      <c r="H29" s="114" t="s">
        <v>70</v>
      </c>
      <c r="I29" s="114" t="s">
        <v>70</v>
      </c>
      <c r="J29" s="114" t="s">
        <v>70</v>
      </c>
    </row>
    <row r="30" spans="1:12" ht="20.100000000000001" customHeight="1">
      <c r="A30" s="70" t="s">
        <v>296</v>
      </c>
      <c r="B30" s="28">
        <v>3142</v>
      </c>
      <c r="C30" s="114" t="s">
        <v>70</v>
      </c>
      <c r="D30" s="114" t="s">
        <v>70</v>
      </c>
      <c r="E30" s="114" t="s">
        <v>70</v>
      </c>
      <c r="F30" s="118">
        <f t="shared" si="3"/>
        <v>0</v>
      </c>
      <c r="G30" s="114" t="s">
        <v>70</v>
      </c>
      <c r="H30" s="114" t="s">
        <v>70</v>
      </c>
      <c r="I30" s="114" t="s">
        <v>70</v>
      </c>
      <c r="J30" s="114" t="s">
        <v>70</v>
      </c>
    </row>
    <row r="31" spans="1:12" ht="20.100000000000001" customHeight="1">
      <c r="A31" s="70" t="s">
        <v>71</v>
      </c>
      <c r="B31" s="28">
        <v>3143</v>
      </c>
      <c r="C31" s="114" t="s">
        <v>70</v>
      </c>
      <c r="D31" s="114" t="s">
        <v>70</v>
      </c>
      <c r="E31" s="114" t="s">
        <v>70</v>
      </c>
      <c r="F31" s="118">
        <f t="shared" si="3"/>
        <v>0</v>
      </c>
      <c r="G31" s="114" t="s">
        <v>70</v>
      </c>
      <c r="H31" s="114" t="s">
        <v>70</v>
      </c>
      <c r="I31" s="114" t="s">
        <v>70</v>
      </c>
      <c r="J31" s="114" t="s">
        <v>70</v>
      </c>
    </row>
    <row r="32" spans="1:12" ht="20.100000000000001" customHeight="1">
      <c r="A32" s="70" t="s">
        <v>297</v>
      </c>
      <c r="B32" s="28">
        <v>3144</v>
      </c>
      <c r="C32" s="114" t="s">
        <v>70</v>
      </c>
      <c r="D32" s="114" t="s">
        <v>70</v>
      </c>
      <c r="E32" s="114" t="s">
        <v>70</v>
      </c>
      <c r="F32" s="118">
        <f t="shared" si="3"/>
        <v>0</v>
      </c>
      <c r="G32" s="114" t="s">
        <v>70</v>
      </c>
      <c r="H32" s="114" t="s">
        <v>70</v>
      </c>
      <c r="I32" s="114" t="s">
        <v>70</v>
      </c>
      <c r="J32" s="114" t="s">
        <v>70</v>
      </c>
    </row>
    <row r="33" spans="1:10" ht="20.100000000000001" customHeight="1">
      <c r="A33" s="70" t="s">
        <v>262</v>
      </c>
      <c r="B33" s="28">
        <v>3145</v>
      </c>
      <c r="C33" s="114"/>
      <c r="D33" s="114"/>
      <c r="E33" s="114"/>
      <c r="F33" s="118">
        <f t="shared" si="3"/>
        <v>0</v>
      </c>
      <c r="G33" s="114"/>
      <c r="H33" s="114"/>
      <c r="I33" s="114"/>
      <c r="J33" s="114"/>
    </row>
    <row r="34" spans="1:10" ht="20.100000000000001" customHeight="1">
      <c r="A34" s="70" t="s">
        <v>298</v>
      </c>
      <c r="B34" s="28">
        <v>3146</v>
      </c>
      <c r="C34" s="118">
        <f>SUM(C35,C36)</f>
        <v>0</v>
      </c>
      <c r="D34" s="118">
        <f>SUM(D35,D36)</f>
        <v>0</v>
      </c>
      <c r="E34" s="118">
        <f>SUM(E35,E36)</f>
        <v>0</v>
      </c>
      <c r="F34" s="118">
        <f t="shared" si="3"/>
        <v>0</v>
      </c>
      <c r="G34" s="118">
        <f>SUM(G35,G36)</f>
        <v>0</v>
      </c>
      <c r="H34" s="118">
        <f>SUM(H35,H36)</f>
        <v>0</v>
      </c>
      <c r="I34" s="118">
        <f>SUM(I35,I36)</f>
        <v>0</v>
      </c>
      <c r="J34" s="118">
        <f>SUM(J35,J36)</f>
        <v>0</v>
      </c>
    </row>
    <row r="35" spans="1:10" ht="19.5" customHeight="1">
      <c r="A35" s="70" t="s">
        <v>299</v>
      </c>
      <c r="B35" s="28" t="s">
        <v>300</v>
      </c>
      <c r="C35" s="114" t="s">
        <v>70</v>
      </c>
      <c r="D35" s="114" t="s">
        <v>70</v>
      </c>
      <c r="E35" s="114" t="s">
        <v>70</v>
      </c>
      <c r="F35" s="118">
        <f t="shared" si="3"/>
        <v>0</v>
      </c>
      <c r="G35" s="114" t="s">
        <v>70</v>
      </c>
      <c r="H35" s="114" t="s">
        <v>70</v>
      </c>
      <c r="I35" s="114" t="s">
        <v>70</v>
      </c>
      <c r="J35" s="114" t="s">
        <v>70</v>
      </c>
    </row>
    <row r="36" spans="1:10" ht="37.5">
      <c r="A36" s="70" t="s">
        <v>301</v>
      </c>
      <c r="B36" s="28" t="s">
        <v>302</v>
      </c>
      <c r="C36" s="114" t="s">
        <v>70</v>
      </c>
      <c r="D36" s="114" t="s">
        <v>70</v>
      </c>
      <c r="E36" s="114" t="s">
        <v>70</v>
      </c>
      <c r="F36" s="118">
        <f t="shared" si="3"/>
        <v>0</v>
      </c>
      <c r="G36" s="114" t="s">
        <v>70</v>
      </c>
      <c r="H36" s="114" t="s">
        <v>70</v>
      </c>
      <c r="I36" s="114" t="s">
        <v>70</v>
      </c>
      <c r="J36" s="114" t="s">
        <v>70</v>
      </c>
    </row>
    <row r="37" spans="1:10" ht="36" customHeight="1">
      <c r="A37" s="70" t="s">
        <v>303</v>
      </c>
      <c r="B37" s="28">
        <v>3150</v>
      </c>
      <c r="C37" s="114"/>
      <c r="D37" s="114"/>
      <c r="E37" s="114"/>
      <c r="F37" s="118">
        <f t="shared" si="3"/>
        <v>0</v>
      </c>
      <c r="G37" s="114"/>
      <c r="H37" s="114"/>
      <c r="I37" s="114"/>
      <c r="J37" s="114"/>
    </row>
    <row r="38" spans="1:10" ht="20.100000000000001" customHeight="1">
      <c r="A38" s="70" t="s">
        <v>304</v>
      </c>
      <c r="B38" s="28" t="s">
        <v>305</v>
      </c>
      <c r="C38" s="114"/>
      <c r="D38" s="114"/>
      <c r="E38" s="114"/>
      <c r="F38" s="118">
        <f t="shared" si="3"/>
        <v>0</v>
      </c>
      <c r="G38" s="114"/>
      <c r="H38" s="114"/>
      <c r="I38" s="114"/>
      <c r="J38" s="114"/>
    </row>
    <row r="39" spans="1:10" ht="20.100000000000001" customHeight="1">
      <c r="A39" s="70" t="s">
        <v>306</v>
      </c>
      <c r="B39" s="28" t="s">
        <v>307</v>
      </c>
      <c r="C39" s="114"/>
      <c r="D39" s="114"/>
      <c r="E39" s="114"/>
      <c r="F39" s="118">
        <f t="shared" si="3"/>
        <v>0</v>
      </c>
      <c r="G39" s="114"/>
      <c r="H39" s="114"/>
      <c r="I39" s="114"/>
      <c r="J39" s="114"/>
    </row>
    <row r="40" spans="1:10" ht="20.100000000000001" customHeight="1">
      <c r="A40" s="70" t="s">
        <v>265</v>
      </c>
      <c r="B40" s="28" t="s">
        <v>308</v>
      </c>
      <c r="C40" s="114"/>
      <c r="D40" s="114"/>
      <c r="E40" s="114"/>
      <c r="F40" s="118">
        <f t="shared" si="3"/>
        <v>0</v>
      </c>
      <c r="G40" s="114"/>
      <c r="H40" s="114"/>
      <c r="I40" s="114"/>
      <c r="J40" s="114"/>
    </row>
    <row r="41" spans="1:10" ht="20.100000000000001" customHeight="1">
      <c r="A41" s="70" t="s">
        <v>309</v>
      </c>
      <c r="B41" s="28">
        <v>3160</v>
      </c>
      <c r="C41" s="114" t="s">
        <v>70</v>
      </c>
      <c r="D41" s="114" t="s">
        <v>70</v>
      </c>
      <c r="E41" s="114" t="s">
        <v>70</v>
      </c>
      <c r="F41" s="118">
        <f t="shared" si="3"/>
        <v>0</v>
      </c>
      <c r="G41" s="114" t="s">
        <v>70</v>
      </c>
      <c r="H41" s="114" t="s">
        <v>70</v>
      </c>
      <c r="I41" s="114" t="s">
        <v>70</v>
      </c>
      <c r="J41" s="114" t="s">
        <v>70</v>
      </c>
    </row>
    <row r="42" spans="1:10" ht="27" customHeight="1">
      <c r="A42" s="73" t="s">
        <v>310</v>
      </c>
      <c r="B42" s="119">
        <v>3170</v>
      </c>
      <c r="C42" s="115"/>
      <c r="D42" s="115">
        <f>SUM(D43:D49)</f>
        <v>0</v>
      </c>
      <c r="E42" s="115">
        <f>SUM(E43:E49)</f>
        <v>0</v>
      </c>
      <c r="F42" s="113">
        <f t="shared" si="3"/>
        <v>-38847.5</v>
      </c>
      <c r="G42" s="115">
        <f>SUM(G43:G49)</f>
        <v>-9711.9</v>
      </c>
      <c r="H42" s="115">
        <f>SUM(H43:H49)</f>
        <v>-9711.9</v>
      </c>
      <c r="I42" s="115">
        <f>SUM(I43:I49)</f>
        <v>-9711.9</v>
      </c>
      <c r="J42" s="115">
        <f>SUM(J43:J49)</f>
        <v>-9711.7999999999993</v>
      </c>
    </row>
    <row r="43" spans="1:10" ht="21" customHeight="1">
      <c r="A43" s="165" t="s">
        <v>492</v>
      </c>
      <c r="B43" s="28" t="s">
        <v>311</v>
      </c>
      <c r="C43" s="114"/>
      <c r="D43" s="114"/>
      <c r="E43" s="114"/>
      <c r="F43" s="118">
        <f t="shared" si="3"/>
        <v>-446.19999999999993</v>
      </c>
      <c r="G43" s="117">
        <v>-111.6</v>
      </c>
      <c r="H43" s="117">
        <v>-111.6</v>
      </c>
      <c r="I43" s="117">
        <v>-111.6</v>
      </c>
      <c r="J43" s="117">
        <v>-111.4</v>
      </c>
    </row>
    <row r="44" spans="1:10" ht="21" customHeight="1">
      <c r="A44" s="165" t="s">
        <v>493</v>
      </c>
      <c r="B44" s="28" t="s">
        <v>312</v>
      </c>
      <c r="C44" s="114"/>
      <c r="D44" s="114"/>
      <c r="E44" s="114"/>
      <c r="F44" s="118">
        <f t="shared" si="3"/>
        <v>-300</v>
      </c>
      <c r="G44" s="117">
        <v>-75</v>
      </c>
      <c r="H44" s="117">
        <v>-75</v>
      </c>
      <c r="I44" s="117">
        <v>-75</v>
      </c>
      <c r="J44" s="117">
        <v>-75</v>
      </c>
    </row>
    <row r="45" spans="1:10" ht="20.100000000000001" customHeight="1">
      <c r="A45" s="165" t="s">
        <v>502</v>
      </c>
      <c r="B45" s="28" t="s">
        <v>313</v>
      </c>
      <c r="C45" s="114"/>
      <c r="D45" s="114"/>
      <c r="E45" s="114"/>
      <c r="F45" s="118">
        <f t="shared" si="3"/>
        <v>-38101.299999999996</v>
      </c>
      <c r="G45" s="117">
        <v>-9525.2999999999993</v>
      </c>
      <c r="H45" s="117">
        <v>-9525.2999999999993</v>
      </c>
      <c r="I45" s="117">
        <v>-9525.2999999999993</v>
      </c>
      <c r="J45" s="117">
        <v>-9525.4</v>
      </c>
    </row>
    <row r="46" spans="1:10" ht="20.100000000000001" customHeight="1">
      <c r="A46" s="120" t="s">
        <v>314</v>
      </c>
      <c r="B46" s="28" t="s">
        <v>315</v>
      </c>
      <c r="C46" s="114"/>
      <c r="D46" s="114"/>
      <c r="E46" s="114"/>
      <c r="F46" s="118">
        <f t="shared" si="3"/>
        <v>0</v>
      </c>
      <c r="G46" s="114"/>
      <c r="H46" s="114"/>
      <c r="I46" s="114"/>
      <c r="J46" s="114"/>
    </row>
    <row r="47" spans="1:10" ht="20.100000000000001" customHeight="1">
      <c r="A47" s="120" t="s">
        <v>316</v>
      </c>
      <c r="B47" s="28" t="s">
        <v>317</v>
      </c>
      <c r="C47" s="114"/>
      <c r="D47" s="114"/>
      <c r="E47" s="114"/>
      <c r="F47" s="118">
        <f t="shared" si="3"/>
        <v>0</v>
      </c>
      <c r="G47" s="114"/>
      <c r="H47" s="114"/>
      <c r="I47" s="114"/>
      <c r="J47" s="114"/>
    </row>
    <row r="48" spans="1:10" ht="20.100000000000001" customHeight="1">
      <c r="A48" s="120" t="s">
        <v>318</v>
      </c>
      <c r="B48" s="28" t="s">
        <v>319</v>
      </c>
      <c r="C48" s="114"/>
      <c r="D48" s="114"/>
      <c r="E48" s="114"/>
      <c r="F48" s="118">
        <f t="shared" si="3"/>
        <v>0</v>
      </c>
      <c r="G48" s="114"/>
      <c r="H48" s="114"/>
      <c r="I48" s="114"/>
      <c r="J48" s="114"/>
    </row>
    <row r="49" spans="1:12" ht="39.950000000000003" hidden="1" customHeight="1">
      <c r="A49" s="120" t="s">
        <v>320</v>
      </c>
      <c r="B49" s="28" t="s">
        <v>321</v>
      </c>
      <c r="C49" s="114"/>
      <c r="D49" s="114"/>
      <c r="E49" s="114"/>
      <c r="F49" s="118">
        <f t="shared" si="3"/>
        <v>0</v>
      </c>
      <c r="G49" s="114"/>
      <c r="H49" s="114"/>
      <c r="I49" s="114"/>
      <c r="J49" s="114"/>
      <c r="K49" s="126"/>
      <c r="L49" s="126"/>
    </row>
    <row r="50" spans="1:12" ht="20.100000000000001" customHeight="1">
      <c r="A50" s="73" t="s">
        <v>84</v>
      </c>
      <c r="B50" s="119">
        <v>3195</v>
      </c>
      <c r="C50" s="112">
        <f>SUM(C7,C21)</f>
        <v>0</v>
      </c>
      <c r="D50" s="112">
        <f>SUM(D7,D21)</f>
        <v>0</v>
      </c>
      <c r="E50" s="112">
        <f>SUM(E7,E21)</f>
        <v>0</v>
      </c>
      <c r="F50" s="113">
        <f t="shared" si="3"/>
        <v>0</v>
      </c>
      <c r="G50" s="112">
        <f>SUM(G7,G21)</f>
        <v>0</v>
      </c>
      <c r="H50" s="112">
        <f>SUM(H7,H21)</f>
        <v>0</v>
      </c>
      <c r="I50" s="112">
        <f>SUM(I7,I21)</f>
        <v>0</v>
      </c>
      <c r="J50" s="112">
        <f>SUM(J7,J21)</f>
        <v>0</v>
      </c>
    </row>
    <row r="51" spans="1:12" ht="20.100000000000001" customHeight="1">
      <c r="A51" s="107" t="s">
        <v>322</v>
      </c>
      <c r="B51" s="108"/>
      <c r="C51" s="121"/>
      <c r="D51" s="121"/>
      <c r="E51" s="121"/>
      <c r="F51" s="121"/>
      <c r="G51" s="121"/>
      <c r="H51" s="121"/>
      <c r="I51" s="121"/>
      <c r="J51" s="127"/>
    </row>
    <row r="52" spans="1:12" ht="20.100000000000001" customHeight="1">
      <c r="A52" s="110" t="s">
        <v>323</v>
      </c>
      <c r="B52" s="111">
        <v>3200</v>
      </c>
      <c r="C52" s="112">
        <f>SUM(C53:C56)</f>
        <v>0</v>
      </c>
      <c r="D52" s="112">
        <f>SUM(D53:D56)</f>
        <v>0</v>
      </c>
      <c r="E52" s="112">
        <f>SUM(E53:E56)</f>
        <v>0</v>
      </c>
      <c r="F52" s="113">
        <f t="shared" ref="F52:F57" si="4">SUM(G52:J52)</f>
        <v>0</v>
      </c>
      <c r="G52" s="112">
        <f>SUM(G53:G56)</f>
        <v>0</v>
      </c>
      <c r="H52" s="112">
        <f>SUM(H53:H56)</f>
        <v>0</v>
      </c>
      <c r="I52" s="112">
        <f>SUM(I53:I56)</f>
        <v>0</v>
      </c>
      <c r="J52" s="112">
        <f>SUM(J53:J56)</f>
        <v>0</v>
      </c>
    </row>
    <row r="53" spans="1:12" ht="20.100000000000001" customHeight="1">
      <c r="A53" s="70" t="s">
        <v>324</v>
      </c>
      <c r="B53" s="28">
        <v>3210</v>
      </c>
      <c r="C53" s="114"/>
      <c r="D53" s="114"/>
      <c r="E53" s="114"/>
      <c r="F53" s="118">
        <f t="shared" si="4"/>
        <v>0</v>
      </c>
      <c r="G53" s="114"/>
      <c r="H53" s="114"/>
      <c r="I53" s="114"/>
      <c r="J53" s="114"/>
    </row>
    <row r="54" spans="1:12" ht="20.100000000000001" customHeight="1">
      <c r="A54" s="70" t="s">
        <v>325</v>
      </c>
      <c r="B54" s="28">
        <v>3220</v>
      </c>
      <c r="C54" s="114"/>
      <c r="D54" s="114"/>
      <c r="E54" s="114"/>
      <c r="F54" s="118">
        <f t="shared" si="4"/>
        <v>0</v>
      </c>
      <c r="G54" s="114"/>
      <c r="H54" s="114"/>
      <c r="I54" s="114"/>
      <c r="J54" s="114"/>
    </row>
    <row r="55" spans="1:12" ht="20.100000000000001" customHeight="1">
      <c r="A55" s="70" t="s">
        <v>326</v>
      </c>
      <c r="B55" s="28">
        <v>3230</v>
      </c>
      <c r="C55" s="114"/>
      <c r="D55" s="114"/>
      <c r="E55" s="114"/>
      <c r="F55" s="118">
        <f t="shared" si="4"/>
        <v>0</v>
      </c>
      <c r="G55" s="114"/>
      <c r="H55" s="114"/>
      <c r="I55" s="114"/>
      <c r="J55" s="114"/>
    </row>
    <row r="56" spans="1:12" ht="20.100000000000001" customHeight="1">
      <c r="A56" s="70" t="s">
        <v>327</v>
      </c>
      <c r="B56" s="28">
        <v>3240</v>
      </c>
      <c r="C56" s="114"/>
      <c r="D56" s="114"/>
      <c r="E56" s="114"/>
      <c r="F56" s="118">
        <f t="shared" si="4"/>
        <v>0</v>
      </c>
      <c r="G56" s="114"/>
      <c r="H56" s="114"/>
      <c r="I56" s="114"/>
      <c r="J56" s="114"/>
    </row>
    <row r="57" spans="1:12" ht="20.100000000000001" customHeight="1">
      <c r="A57" s="73" t="s">
        <v>328</v>
      </c>
      <c r="B57" s="119">
        <v>3255</v>
      </c>
      <c r="C57" s="112">
        <f>SUM(C58:C62)</f>
        <v>0</v>
      </c>
      <c r="D57" s="112">
        <f>SUM(D58:D62)</f>
        <v>0</v>
      </c>
      <c r="E57" s="112">
        <f>SUM(E58:E62)</f>
        <v>0</v>
      </c>
      <c r="F57" s="113">
        <f t="shared" si="4"/>
        <v>0</v>
      </c>
      <c r="G57" s="112">
        <f>SUM(G58:G62)</f>
        <v>0</v>
      </c>
      <c r="H57" s="112">
        <f>SUM(H58:H62)</f>
        <v>0</v>
      </c>
      <c r="I57" s="112">
        <f>SUM(I58:I62)</f>
        <v>0</v>
      </c>
      <c r="J57" s="112">
        <f>SUM(J58:J62)</f>
        <v>0</v>
      </c>
    </row>
    <row r="58" spans="1:12" ht="20.100000000000001" customHeight="1">
      <c r="A58" s="70" t="s">
        <v>329</v>
      </c>
      <c r="B58" s="28">
        <v>3260</v>
      </c>
      <c r="C58" s="114" t="s">
        <v>70</v>
      </c>
      <c r="D58" s="114" t="s">
        <v>70</v>
      </c>
      <c r="E58" s="114" t="s">
        <v>70</v>
      </c>
      <c r="F58" s="118">
        <f t="shared" ref="F58:F82" si="5">SUM(G58:J58)</f>
        <v>0</v>
      </c>
      <c r="G58" s="114" t="s">
        <v>70</v>
      </c>
      <c r="H58" s="114" t="s">
        <v>70</v>
      </c>
      <c r="I58" s="114" t="s">
        <v>70</v>
      </c>
      <c r="J58" s="114" t="s">
        <v>70</v>
      </c>
    </row>
    <row r="59" spans="1:12" ht="20.100000000000001" customHeight="1">
      <c r="A59" s="70" t="s">
        <v>330</v>
      </c>
      <c r="B59" s="28">
        <v>3265</v>
      </c>
      <c r="C59" s="114" t="s">
        <v>70</v>
      </c>
      <c r="D59" s="114" t="s">
        <v>70</v>
      </c>
      <c r="E59" s="114" t="s">
        <v>70</v>
      </c>
      <c r="F59" s="118">
        <f t="shared" si="5"/>
        <v>0</v>
      </c>
      <c r="G59" s="114" t="s">
        <v>70</v>
      </c>
      <c r="H59" s="114" t="s">
        <v>70</v>
      </c>
      <c r="I59" s="114" t="s">
        <v>70</v>
      </c>
      <c r="J59" s="114" t="s">
        <v>70</v>
      </c>
    </row>
    <row r="60" spans="1:12" ht="20.100000000000001" customHeight="1">
      <c r="A60" s="70" t="s">
        <v>331</v>
      </c>
      <c r="B60" s="28">
        <v>3270</v>
      </c>
      <c r="C60" s="114" t="s">
        <v>70</v>
      </c>
      <c r="D60" s="114" t="s">
        <v>70</v>
      </c>
      <c r="E60" s="114" t="s">
        <v>70</v>
      </c>
      <c r="F60" s="118">
        <f t="shared" si="5"/>
        <v>0</v>
      </c>
      <c r="G60" s="114" t="s">
        <v>70</v>
      </c>
      <c r="H60" s="114" t="s">
        <v>70</v>
      </c>
      <c r="I60" s="114" t="s">
        <v>70</v>
      </c>
      <c r="J60" s="114" t="s">
        <v>70</v>
      </c>
    </row>
    <row r="61" spans="1:12" ht="20.100000000000001" customHeight="1">
      <c r="A61" s="70" t="s">
        <v>332</v>
      </c>
      <c r="B61" s="28">
        <v>3275</v>
      </c>
      <c r="C61" s="114" t="s">
        <v>70</v>
      </c>
      <c r="D61" s="114" t="s">
        <v>70</v>
      </c>
      <c r="E61" s="114" t="s">
        <v>70</v>
      </c>
      <c r="F61" s="118">
        <f t="shared" si="5"/>
        <v>0</v>
      </c>
      <c r="G61" s="114" t="s">
        <v>70</v>
      </c>
      <c r="H61" s="114" t="s">
        <v>70</v>
      </c>
      <c r="I61" s="114" t="s">
        <v>70</v>
      </c>
      <c r="J61" s="114" t="s">
        <v>70</v>
      </c>
    </row>
    <row r="62" spans="1:12" ht="20.100000000000001" customHeight="1">
      <c r="A62" s="70" t="s">
        <v>333</v>
      </c>
      <c r="B62" s="28">
        <v>3280</v>
      </c>
      <c r="C62" s="114" t="s">
        <v>70</v>
      </c>
      <c r="D62" s="114" t="s">
        <v>70</v>
      </c>
      <c r="E62" s="114" t="s">
        <v>70</v>
      </c>
      <c r="F62" s="118">
        <f t="shared" si="5"/>
        <v>0</v>
      </c>
      <c r="G62" s="114" t="s">
        <v>70</v>
      </c>
      <c r="H62" s="114" t="s">
        <v>70</v>
      </c>
      <c r="I62" s="114" t="s">
        <v>70</v>
      </c>
      <c r="J62" s="114" t="s">
        <v>70</v>
      </c>
      <c r="K62" s="125"/>
    </row>
    <row r="63" spans="1:12" ht="20.100000000000001" customHeight="1">
      <c r="A63" s="122" t="s">
        <v>85</v>
      </c>
      <c r="B63" s="123">
        <v>3295</v>
      </c>
      <c r="C63" s="112">
        <f>SUM(C52,C57)</f>
        <v>0</v>
      </c>
      <c r="D63" s="112">
        <f>SUM(D52,D57)</f>
        <v>0</v>
      </c>
      <c r="E63" s="112">
        <f>SUM(E52,E57)</f>
        <v>0</v>
      </c>
      <c r="F63" s="113">
        <f t="shared" si="5"/>
        <v>0</v>
      </c>
      <c r="G63" s="112">
        <f>SUM(G52,G57)</f>
        <v>0</v>
      </c>
      <c r="H63" s="112">
        <f>SUM(H52,H57)</f>
        <v>0</v>
      </c>
      <c r="I63" s="112">
        <f>SUM(I52,I57)</f>
        <v>0</v>
      </c>
      <c r="J63" s="112">
        <f>SUM(J52,J57)</f>
        <v>0</v>
      </c>
      <c r="K63" s="125"/>
    </row>
    <row r="64" spans="1:12" ht="20.100000000000001" customHeight="1">
      <c r="A64" s="107" t="s">
        <v>334</v>
      </c>
      <c r="B64" s="108"/>
      <c r="C64" s="121"/>
      <c r="D64" s="121"/>
      <c r="E64" s="121"/>
      <c r="F64" s="121"/>
      <c r="G64" s="121"/>
      <c r="H64" s="121"/>
      <c r="I64" s="121"/>
      <c r="J64" s="127"/>
    </row>
    <row r="65" spans="1:10" ht="20.100000000000001" customHeight="1">
      <c r="A65" s="73" t="s">
        <v>335</v>
      </c>
      <c r="B65" s="119">
        <v>3300</v>
      </c>
      <c r="C65" s="112">
        <f>SUM(C66,C67,C71)</f>
        <v>0</v>
      </c>
      <c r="D65" s="112">
        <f>SUM(D66,D67,D71)</f>
        <v>0</v>
      </c>
      <c r="E65" s="112">
        <f>SUM(E66,E67,E71)</f>
        <v>0</v>
      </c>
      <c r="F65" s="113">
        <f t="shared" si="5"/>
        <v>31751.399999999998</v>
      </c>
      <c r="G65" s="112">
        <f>SUM(G66,G67,G71)</f>
        <v>7937.9</v>
      </c>
      <c r="H65" s="112">
        <f>SUM(H66,H67,H71)</f>
        <v>7937.9</v>
      </c>
      <c r="I65" s="112">
        <f>SUM(I66,I67,I71)</f>
        <v>7937.9</v>
      </c>
      <c r="J65" s="112">
        <f>SUM(J66,J67,J71)</f>
        <v>7937.7</v>
      </c>
    </row>
    <row r="66" spans="1:10" ht="20.100000000000001" customHeight="1">
      <c r="A66" s="70" t="s">
        <v>336</v>
      </c>
      <c r="B66" s="28">
        <v>3310</v>
      </c>
      <c r="C66" s="114"/>
      <c r="D66" s="114"/>
      <c r="E66" s="114"/>
      <c r="F66" s="118">
        <f t="shared" si="5"/>
        <v>0</v>
      </c>
      <c r="G66" s="114"/>
      <c r="H66" s="114"/>
      <c r="I66" s="114"/>
      <c r="J66" s="114"/>
    </row>
    <row r="67" spans="1:10" ht="20.100000000000001" customHeight="1">
      <c r="A67" s="70" t="s">
        <v>337</v>
      </c>
      <c r="B67" s="28">
        <v>3320</v>
      </c>
      <c r="C67" s="118">
        <f>SUM(C68:C70)</f>
        <v>0</v>
      </c>
      <c r="D67" s="118">
        <f>SUM(D68:D70)</f>
        <v>0</v>
      </c>
      <c r="E67" s="118">
        <f>SUM(E68:E70)</f>
        <v>0</v>
      </c>
      <c r="F67" s="118">
        <f t="shared" si="5"/>
        <v>0</v>
      </c>
      <c r="G67" s="118">
        <f>SUM(G68:G70)</f>
        <v>0</v>
      </c>
      <c r="H67" s="118">
        <f>SUM(H68:H70)</f>
        <v>0</v>
      </c>
      <c r="I67" s="118">
        <f>SUM(I68:I70)</f>
        <v>0</v>
      </c>
      <c r="J67" s="118">
        <f>SUM(J68:J70)</f>
        <v>0</v>
      </c>
    </row>
    <row r="68" spans="1:10" ht="20.100000000000001" customHeight="1">
      <c r="A68" s="70" t="s">
        <v>287</v>
      </c>
      <c r="B68" s="28">
        <v>3321</v>
      </c>
      <c r="C68" s="114"/>
      <c r="D68" s="114"/>
      <c r="E68" s="114"/>
      <c r="F68" s="118">
        <f t="shared" si="5"/>
        <v>0</v>
      </c>
      <c r="G68" s="114"/>
      <c r="H68" s="114"/>
      <c r="I68" s="114"/>
      <c r="J68" s="114"/>
    </row>
    <row r="69" spans="1:10" ht="20.100000000000001" customHeight="1">
      <c r="A69" s="70" t="s">
        <v>288</v>
      </c>
      <c r="B69" s="28">
        <v>3322</v>
      </c>
      <c r="C69" s="114"/>
      <c r="D69" s="114"/>
      <c r="E69" s="114"/>
      <c r="F69" s="118">
        <f t="shared" si="5"/>
        <v>0</v>
      </c>
      <c r="G69" s="114"/>
      <c r="H69" s="114"/>
      <c r="I69" s="114"/>
      <c r="J69" s="114"/>
    </row>
    <row r="70" spans="1:10" ht="20.100000000000001" customHeight="1">
      <c r="A70" s="70" t="s">
        <v>289</v>
      </c>
      <c r="B70" s="28">
        <v>3323</v>
      </c>
      <c r="C70" s="114"/>
      <c r="D70" s="114"/>
      <c r="E70" s="114"/>
      <c r="F70" s="118">
        <f t="shared" si="5"/>
        <v>0</v>
      </c>
      <c r="G70" s="114"/>
      <c r="H70" s="114"/>
      <c r="I70" s="114"/>
      <c r="J70" s="114"/>
    </row>
    <row r="71" spans="1:10" ht="20.100000000000001" customHeight="1">
      <c r="A71" s="70" t="s">
        <v>327</v>
      </c>
      <c r="B71" s="28">
        <v>3340</v>
      </c>
      <c r="C71" s="114"/>
      <c r="D71" s="114"/>
      <c r="E71" s="114"/>
      <c r="F71" s="118">
        <f t="shared" si="5"/>
        <v>31751.399999999998</v>
      </c>
      <c r="G71" s="114">
        <f>G72</f>
        <v>7937.9</v>
      </c>
      <c r="H71" s="114">
        <f t="shared" ref="H71:J71" si="6">H72</f>
        <v>7937.9</v>
      </c>
      <c r="I71" s="114">
        <f t="shared" si="6"/>
        <v>7937.9</v>
      </c>
      <c r="J71" s="114">
        <f t="shared" si="6"/>
        <v>7937.7</v>
      </c>
    </row>
    <row r="72" spans="1:10" ht="20.100000000000001" customHeight="1">
      <c r="A72" s="240" t="s">
        <v>501</v>
      </c>
      <c r="B72" s="239" t="s">
        <v>504</v>
      </c>
      <c r="C72" s="114"/>
      <c r="D72" s="114"/>
      <c r="E72" s="114"/>
      <c r="F72" s="118">
        <f t="shared" si="5"/>
        <v>31751.399999999998</v>
      </c>
      <c r="G72" s="117">
        <v>7937.9</v>
      </c>
      <c r="H72" s="117">
        <v>7937.9</v>
      </c>
      <c r="I72" s="117">
        <v>7937.9</v>
      </c>
      <c r="J72" s="117">
        <v>7937.7</v>
      </c>
    </row>
    <row r="73" spans="1:10" ht="20.100000000000001" customHeight="1">
      <c r="A73" s="73" t="s">
        <v>338</v>
      </c>
      <c r="B73" s="119">
        <v>3345</v>
      </c>
      <c r="C73" s="112">
        <f>SUM(C74,C75,C79,C80)</f>
        <v>0</v>
      </c>
      <c r="D73" s="112">
        <f>SUM(D74,D75,D79,D80)</f>
        <v>0</v>
      </c>
      <c r="E73" s="112">
        <f>SUM(E74,E75,E79,E80)</f>
        <v>0</v>
      </c>
      <c r="F73" s="113">
        <f t="shared" si="5"/>
        <v>-31751.399999999998</v>
      </c>
      <c r="G73" s="112">
        <f>SUM(G74,G75,G79,G80)</f>
        <v>-7937.9</v>
      </c>
      <c r="H73" s="112">
        <f>SUM(H74,H75,H79,H80)</f>
        <v>-7937.9</v>
      </c>
      <c r="I73" s="112">
        <f>SUM(I74,I75,I79,I80)</f>
        <v>-7937.9</v>
      </c>
      <c r="J73" s="112">
        <f>SUM(J74,J75,J79,J80)</f>
        <v>-7937.7</v>
      </c>
    </row>
    <row r="74" spans="1:10" ht="20.100000000000001" customHeight="1">
      <c r="A74" s="70" t="s">
        <v>339</v>
      </c>
      <c r="B74" s="28">
        <v>3350</v>
      </c>
      <c r="C74" s="114" t="s">
        <v>70</v>
      </c>
      <c r="D74" s="114" t="s">
        <v>70</v>
      </c>
      <c r="E74" s="114" t="s">
        <v>70</v>
      </c>
      <c r="F74" s="118">
        <f t="shared" si="5"/>
        <v>0</v>
      </c>
      <c r="G74" s="114" t="s">
        <v>70</v>
      </c>
      <c r="H74" s="114" t="s">
        <v>70</v>
      </c>
      <c r="I74" s="114" t="s">
        <v>70</v>
      </c>
      <c r="J74" s="114" t="s">
        <v>70</v>
      </c>
    </row>
    <row r="75" spans="1:10" ht="20.100000000000001" customHeight="1">
      <c r="A75" s="70" t="s">
        <v>340</v>
      </c>
      <c r="B75" s="28">
        <v>3360</v>
      </c>
      <c r="C75" s="118">
        <f>SUM(C76:C78)</f>
        <v>0</v>
      </c>
      <c r="D75" s="118">
        <f>SUM(D76:D78)</f>
        <v>0</v>
      </c>
      <c r="E75" s="118">
        <f>SUM(E76:E78)</f>
        <v>0</v>
      </c>
      <c r="F75" s="118">
        <f t="shared" si="5"/>
        <v>0</v>
      </c>
      <c r="G75" s="118">
        <f>SUM(G76:G78)</f>
        <v>0</v>
      </c>
      <c r="H75" s="118">
        <f>SUM(H76:H78)</f>
        <v>0</v>
      </c>
      <c r="I75" s="118">
        <f>SUM(I76:I78)</f>
        <v>0</v>
      </c>
      <c r="J75" s="118">
        <f>SUM(J76:J78)</f>
        <v>0</v>
      </c>
    </row>
    <row r="76" spans="1:10" ht="20.100000000000001" customHeight="1">
      <c r="A76" s="70" t="s">
        <v>287</v>
      </c>
      <c r="B76" s="28">
        <v>3361</v>
      </c>
      <c r="C76" s="114" t="s">
        <v>70</v>
      </c>
      <c r="D76" s="114" t="s">
        <v>70</v>
      </c>
      <c r="E76" s="114" t="s">
        <v>70</v>
      </c>
      <c r="F76" s="118">
        <f t="shared" si="5"/>
        <v>0</v>
      </c>
      <c r="G76" s="114" t="s">
        <v>70</v>
      </c>
      <c r="H76" s="114" t="s">
        <v>70</v>
      </c>
      <c r="I76" s="114" t="s">
        <v>70</v>
      </c>
      <c r="J76" s="114" t="s">
        <v>70</v>
      </c>
    </row>
    <row r="77" spans="1:10" ht="20.100000000000001" customHeight="1">
      <c r="A77" s="70" t="s">
        <v>288</v>
      </c>
      <c r="B77" s="28">
        <v>3362</v>
      </c>
      <c r="C77" s="114" t="s">
        <v>70</v>
      </c>
      <c r="D77" s="114" t="s">
        <v>70</v>
      </c>
      <c r="E77" s="114" t="s">
        <v>70</v>
      </c>
      <c r="F77" s="118">
        <f t="shared" si="5"/>
        <v>0</v>
      </c>
      <c r="G77" s="114" t="s">
        <v>70</v>
      </c>
      <c r="H77" s="114" t="s">
        <v>70</v>
      </c>
      <c r="I77" s="114" t="s">
        <v>70</v>
      </c>
      <c r="J77" s="114" t="s">
        <v>70</v>
      </c>
    </row>
    <row r="78" spans="1:10" ht="20.100000000000001" customHeight="1">
      <c r="A78" s="70" t="s">
        <v>289</v>
      </c>
      <c r="B78" s="28">
        <v>3363</v>
      </c>
      <c r="C78" s="114" t="s">
        <v>70</v>
      </c>
      <c r="D78" s="114" t="s">
        <v>70</v>
      </c>
      <c r="E78" s="114" t="s">
        <v>70</v>
      </c>
      <c r="F78" s="118">
        <f t="shared" si="5"/>
        <v>0</v>
      </c>
      <c r="G78" s="114" t="s">
        <v>70</v>
      </c>
      <c r="H78" s="114" t="s">
        <v>70</v>
      </c>
      <c r="I78" s="114" t="s">
        <v>70</v>
      </c>
      <c r="J78" s="114" t="s">
        <v>70</v>
      </c>
    </row>
    <row r="79" spans="1:10" ht="20.100000000000001" customHeight="1">
      <c r="A79" s="70" t="s">
        <v>341</v>
      </c>
      <c r="B79" s="28">
        <v>3370</v>
      </c>
      <c r="C79" s="114" t="s">
        <v>70</v>
      </c>
      <c r="D79" s="114" t="s">
        <v>70</v>
      </c>
      <c r="E79" s="114" t="s">
        <v>70</v>
      </c>
      <c r="F79" s="118">
        <f t="shared" si="5"/>
        <v>0</v>
      </c>
      <c r="G79" s="114" t="s">
        <v>70</v>
      </c>
      <c r="H79" s="114" t="s">
        <v>70</v>
      </c>
      <c r="I79" s="114" t="s">
        <v>70</v>
      </c>
      <c r="J79" s="114" t="s">
        <v>70</v>
      </c>
    </row>
    <row r="80" spans="1:10" ht="20.100000000000001" customHeight="1">
      <c r="A80" s="70" t="s">
        <v>333</v>
      </c>
      <c r="B80" s="28">
        <v>3380</v>
      </c>
      <c r="C80" s="114" t="s">
        <v>70</v>
      </c>
      <c r="D80" s="114" t="s">
        <v>70</v>
      </c>
      <c r="E80" s="114" t="s">
        <v>70</v>
      </c>
      <c r="F80" s="118">
        <f t="shared" si="5"/>
        <v>-31751.399999999998</v>
      </c>
      <c r="G80" s="114">
        <f>G81</f>
        <v>-7937.9</v>
      </c>
      <c r="H80" s="114">
        <f t="shared" ref="H80" si="7">H81</f>
        <v>-7937.9</v>
      </c>
      <c r="I80" s="114">
        <f t="shared" ref="I80" si="8">I81</f>
        <v>-7937.9</v>
      </c>
      <c r="J80" s="114">
        <f t="shared" ref="J80" si="9">J81</f>
        <v>-7937.7</v>
      </c>
    </row>
    <row r="81" spans="1:10" ht="20.100000000000001" customHeight="1">
      <c r="A81" s="240" t="s">
        <v>501</v>
      </c>
      <c r="B81" s="239" t="s">
        <v>505</v>
      </c>
      <c r="C81" s="114"/>
      <c r="D81" s="114"/>
      <c r="E81" s="114"/>
      <c r="F81" s="118">
        <f t="shared" si="5"/>
        <v>-31751.399999999998</v>
      </c>
      <c r="G81" s="114">
        <v>-7937.9</v>
      </c>
      <c r="H81" s="114">
        <v>-7937.9</v>
      </c>
      <c r="I81" s="114">
        <v>-7937.9</v>
      </c>
      <c r="J81" s="114">
        <v>-7937.7</v>
      </c>
    </row>
    <row r="82" spans="1:10" ht="20.100000000000001" customHeight="1">
      <c r="A82" s="73" t="s">
        <v>342</v>
      </c>
      <c r="B82" s="119">
        <v>3395</v>
      </c>
      <c r="C82" s="112">
        <f>SUM(C65,C73)</f>
        <v>0</v>
      </c>
      <c r="D82" s="112">
        <f>SUM(D65,D73)</f>
        <v>0</v>
      </c>
      <c r="E82" s="112">
        <f>SUM(E65,E73)</f>
        <v>0</v>
      </c>
      <c r="F82" s="113">
        <f t="shared" si="5"/>
        <v>0</v>
      </c>
      <c r="G82" s="112">
        <f>SUM(G65,G73)</f>
        <v>0</v>
      </c>
      <c r="H82" s="112">
        <f>SUM(H65,H73)</f>
        <v>0</v>
      </c>
      <c r="I82" s="112">
        <f>SUM(I65,I73)</f>
        <v>0</v>
      </c>
      <c r="J82" s="112">
        <f>SUM(J65,J73)</f>
        <v>0</v>
      </c>
    </row>
    <row r="83" spans="1:10" ht="20.100000000000001" customHeight="1">
      <c r="A83" s="128" t="s">
        <v>343</v>
      </c>
      <c r="B83" s="119">
        <v>3400</v>
      </c>
      <c r="C83" s="112">
        <f t="shared" ref="C83:J83" si="10">SUM(C50,C63,C82)</f>
        <v>0</v>
      </c>
      <c r="D83" s="112">
        <f t="shared" si="10"/>
        <v>0</v>
      </c>
      <c r="E83" s="112">
        <f t="shared" si="10"/>
        <v>0</v>
      </c>
      <c r="F83" s="112">
        <f t="shared" si="10"/>
        <v>0</v>
      </c>
      <c r="G83" s="112">
        <f t="shared" si="10"/>
        <v>0</v>
      </c>
      <c r="H83" s="112">
        <f t="shared" si="10"/>
        <v>0</v>
      </c>
      <c r="I83" s="112">
        <f t="shared" si="10"/>
        <v>0</v>
      </c>
      <c r="J83" s="112">
        <f t="shared" si="10"/>
        <v>0</v>
      </c>
    </row>
    <row r="84" spans="1:10" s="106" customFormat="1" ht="20.100000000000001" customHeight="1">
      <c r="A84" s="70" t="s">
        <v>81</v>
      </c>
      <c r="B84" s="28">
        <v>3405</v>
      </c>
      <c r="C84" s="114"/>
      <c r="D84" s="114"/>
      <c r="E84" s="114"/>
      <c r="F84" s="118">
        <f>SUM(G84:J84)</f>
        <v>0</v>
      </c>
      <c r="G84" s="114"/>
      <c r="H84" s="114"/>
      <c r="I84" s="114"/>
      <c r="J84" s="114"/>
    </row>
    <row r="85" spans="1:10" s="106" customFormat="1" ht="20.100000000000001" customHeight="1">
      <c r="A85" s="129" t="s">
        <v>87</v>
      </c>
      <c r="B85" s="28">
        <v>3410</v>
      </c>
      <c r="C85" s="114"/>
      <c r="D85" s="114"/>
      <c r="E85" s="114"/>
      <c r="F85" s="118">
        <f>SUM(G85:J85)</f>
        <v>0</v>
      </c>
      <c r="G85" s="114"/>
      <c r="H85" s="114"/>
      <c r="I85" s="114"/>
      <c r="J85" s="114"/>
    </row>
    <row r="86" spans="1:10" s="106" customFormat="1" ht="20.100000000000001" customHeight="1">
      <c r="A86" s="70" t="s">
        <v>88</v>
      </c>
      <c r="B86" s="28">
        <v>3415</v>
      </c>
      <c r="C86" s="130">
        <f>SUM(C84,C83,C85)</f>
        <v>0</v>
      </c>
      <c r="D86" s="130">
        <f t="shared" ref="D86:J86" si="11">SUM(D84,D83,D85)</f>
        <v>0</v>
      </c>
      <c r="E86" s="130">
        <f t="shared" si="11"/>
        <v>0</v>
      </c>
      <c r="F86" s="130">
        <f t="shared" si="11"/>
        <v>0</v>
      </c>
      <c r="G86" s="130">
        <f t="shared" si="11"/>
        <v>0</v>
      </c>
      <c r="H86" s="130">
        <f t="shared" si="11"/>
        <v>0</v>
      </c>
      <c r="I86" s="130">
        <f t="shared" si="11"/>
        <v>0</v>
      </c>
      <c r="J86" s="130">
        <f t="shared" si="11"/>
        <v>0</v>
      </c>
    </row>
    <row r="87" spans="1:10" s="106" customFormat="1" ht="20.100000000000001" customHeight="1">
      <c r="A87" s="7"/>
      <c r="B87" s="79"/>
      <c r="C87" s="43"/>
      <c r="D87" s="13"/>
      <c r="E87" s="13"/>
      <c r="F87" s="34"/>
      <c r="G87" s="13"/>
      <c r="H87" s="13"/>
      <c r="I87" s="13"/>
      <c r="J87" s="13"/>
    </row>
    <row r="88" spans="1:10" s="59" customFormat="1" ht="20.100000000000001" customHeight="1">
      <c r="A88" s="83" t="s">
        <v>141</v>
      </c>
      <c r="B88" s="8"/>
      <c r="C88" s="241" t="s">
        <v>142</v>
      </c>
      <c r="D88" s="241"/>
      <c r="E88" s="241"/>
      <c r="F88" s="241"/>
      <c r="G88" s="85"/>
      <c r="H88" s="242" t="s">
        <v>494</v>
      </c>
      <c r="I88" s="242"/>
      <c r="J88" s="242"/>
    </row>
    <row r="89" spans="1:10" ht="20.100000000000001" customHeight="1">
      <c r="A89" s="8"/>
      <c r="B89" s="59"/>
      <c r="C89" s="243" t="s">
        <v>143</v>
      </c>
      <c r="D89" s="243"/>
      <c r="E89" s="243"/>
      <c r="F89" s="243"/>
      <c r="G89" s="86"/>
      <c r="H89" s="244"/>
      <c r="I89" s="244"/>
      <c r="J89" s="244"/>
    </row>
    <row r="90" spans="1:10">
      <c r="C90" s="5"/>
    </row>
    <row r="91" spans="1:10">
      <c r="C91" s="5"/>
    </row>
    <row r="92" spans="1:10">
      <c r="C92" s="5"/>
    </row>
    <row r="93" spans="1:10">
      <c r="C93" s="5"/>
    </row>
    <row r="94" spans="1:10">
      <c r="C94" s="5"/>
    </row>
    <row r="95" spans="1:10">
      <c r="C95" s="5"/>
    </row>
    <row r="96" spans="1:10">
      <c r="C96" s="5"/>
    </row>
    <row r="97" spans="3:3">
      <c r="C97" s="5"/>
    </row>
    <row r="98" spans="3:3">
      <c r="C98" s="5"/>
    </row>
    <row r="99" spans="3:3">
      <c r="C99" s="5"/>
    </row>
    <row r="100" spans="3:3">
      <c r="C100" s="5"/>
    </row>
    <row r="101" spans="3:3">
      <c r="C101" s="5"/>
    </row>
    <row r="102" spans="3:3">
      <c r="C102" s="5"/>
    </row>
    <row r="103" spans="3:3">
      <c r="C103" s="5"/>
    </row>
    <row r="104" spans="3:3">
      <c r="C104" s="5"/>
    </row>
    <row r="105" spans="3:3">
      <c r="C105" s="5"/>
    </row>
    <row r="106" spans="3:3">
      <c r="C106" s="5"/>
    </row>
    <row r="107" spans="3:3">
      <c r="C107" s="5"/>
    </row>
    <row r="108" spans="3:3">
      <c r="C108" s="5"/>
    </row>
    <row r="109" spans="3:3">
      <c r="C109" s="5"/>
    </row>
    <row r="110" spans="3:3">
      <c r="C110" s="5"/>
    </row>
    <row r="111" spans="3:3">
      <c r="C111" s="5"/>
    </row>
    <row r="112" spans="3:3">
      <c r="C112" s="5"/>
    </row>
    <row r="113" spans="3:3">
      <c r="C113" s="5"/>
    </row>
    <row r="114" spans="3:3">
      <c r="C114" s="5"/>
    </row>
    <row r="115" spans="3:3">
      <c r="C115" s="5"/>
    </row>
    <row r="116" spans="3:3">
      <c r="C116" s="5"/>
    </row>
    <row r="117" spans="3:3">
      <c r="C117" s="5"/>
    </row>
    <row r="118" spans="3:3">
      <c r="C118" s="5"/>
    </row>
    <row r="119" spans="3:3">
      <c r="C119" s="5"/>
    </row>
    <row r="120" spans="3:3">
      <c r="C120" s="5"/>
    </row>
  </sheetData>
  <mergeCells count="12">
    <mergeCell ref="C88:F88"/>
    <mergeCell ref="H88:J88"/>
    <mergeCell ref="C89:F89"/>
    <mergeCell ref="H89:J89"/>
    <mergeCell ref="E3:E4"/>
    <mergeCell ref="F3:F4"/>
    <mergeCell ref="A1:J1"/>
    <mergeCell ref="G3:J3"/>
    <mergeCell ref="A3:A4"/>
    <mergeCell ref="B3:B4"/>
    <mergeCell ref="C3:C4"/>
    <mergeCell ref="D3:D4"/>
  </mergeCells>
  <phoneticPr fontId="83" type="noConversion"/>
  <pageMargins left="0.39" right="0.39" top="0.39" bottom="7.8472222222222221E-2" header="0.31" footer="0.19652777777777777"/>
  <pageSetup paperSize="9" scale="54" orientation="landscape" r:id="rId1"/>
  <headerFooter alignWithMargins="0">
    <oddHeader>&amp;C&amp;"Times New Roman,обычный"&amp;14 
9&amp;R&amp;"Times New Roman,обычный"&amp;14
Продовження додатка 1
Таблиця 3</oddHeader>
  </headerFooter>
  <rowBreaks count="1" manualBreakCount="1">
    <brk id="41" max="9" man="1"/>
  </rowBreaks>
  <ignoredErrors>
    <ignoredError sqref="C16" formulaRange="1"/>
    <ignoredError sqref="F73 F34 F50 F52 F57 F63 F67 F75 F65 F8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rgb="FFFFFF99"/>
  </sheetPr>
  <dimension ref="A1:Q183"/>
  <sheetViews>
    <sheetView zoomScale="75" zoomScaleSheetLayoutView="50" workbookViewId="0">
      <selection activeCell="G7" sqref="G7"/>
    </sheetView>
  </sheetViews>
  <sheetFormatPr defaultRowHeight="18.75"/>
  <cols>
    <col min="1" max="1" width="80.140625" style="59" customWidth="1"/>
    <col min="2" max="2" width="9.85546875" style="8" customWidth="1"/>
    <col min="3" max="5" width="19.42578125" style="8" customWidth="1"/>
    <col min="6" max="10" width="19.42578125" style="59" customWidth="1"/>
    <col min="11" max="11" width="9.5703125" style="59" customWidth="1"/>
    <col min="12" max="12" width="9.85546875" style="59" customWidth="1"/>
    <col min="13" max="16384" width="9.140625" style="59"/>
  </cols>
  <sheetData>
    <row r="1" spans="1:17">
      <c r="A1" s="245" t="s">
        <v>485</v>
      </c>
      <c r="B1" s="245"/>
      <c r="C1" s="245"/>
      <c r="D1" s="245"/>
      <c r="E1" s="245"/>
      <c r="F1" s="245"/>
      <c r="G1" s="245"/>
      <c r="H1" s="245"/>
      <c r="I1" s="245"/>
      <c r="J1" s="245"/>
    </row>
    <row r="2" spans="1:17">
      <c r="A2" s="242"/>
      <c r="B2" s="242"/>
      <c r="C2" s="242"/>
      <c r="D2" s="242"/>
      <c r="E2" s="242"/>
      <c r="F2" s="242"/>
      <c r="G2" s="242"/>
      <c r="H2" s="242"/>
      <c r="I2" s="242"/>
      <c r="J2" s="242"/>
    </row>
    <row r="3" spans="1:17" ht="43.5" customHeight="1">
      <c r="A3" s="259" t="s">
        <v>29</v>
      </c>
      <c r="B3" s="254" t="s">
        <v>30</v>
      </c>
      <c r="C3" s="254" t="s">
        <v>31</v>
      </c>
      <c r="D3" s="254" t="s">
        <v>32</v>
      </c>
      <c r="E3" s="272" t="s">
        <v>33</v>
      </c>
      <c r="F3" s="254" t="s">
        <v>144</v>
      </c>
      <c r="G3" s="254" t="s">
        <v>145</v>
      </c>
      <c r="H3" s="254"/>
      <c r="I3" s="254"/>
      <c r="J3" s="254"/>
    </row>
    <row r="4" spans="1:17" ht="56.25" customHeight="1">
      <c r="A4" s="259"/>
      <c r="B4" s="254"/>
      <c r="C4" s="254"/>
      <c r="D4" s="254"/>
      <c r="E4" s="272"/>
      <c r="F4" s="254"/>
      <c r="G4" s="14" t="s">
        <v>147</v>
      </c>
      <c r="H4" s="14" t="s">
        <v>148</v>
      </c>
      <c r="I4" s="14" t="s">
        <v>149</v>
      </c>
      <c r="J4" s="14" t="s">
        <v>150</v>
      </c>
    </row>
    <row r="5" spans="1:17">
      <c r="A5" s="28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</row>
    <row r="6" spans="1:17" s="62" customFormat="1" ht="42.75" customHeight="1">
      <c r="A6" s="73" t="s">
        <v>344</v>
      </c>
      <c r="B6" s="99">
        <v>4000</v>
      </c>
      <c r="C6" s="100">
        <f>SUM(C7:C12)</f>
        <v>0</v>
      </c>
      <c r="D6" s="100">
        <f>SUM(D7:D12)</f>
        <v>0</v>
      </c>
      <c r="E6" s="100">
        <f>SUM(E7:E12)</f>
        <v>0</v>
      </c>
      <c r="F6" s="100">
        <f>SUM(G6:J6)</f>
        <v>15145</v>
      </c>
      <c r="G6" s="100">
        <f>SUM(G7:G12)</f>
        <v>15145</v>
      </c>
      <c r="H6" s="100">
        <f>SUM(H7:H12)</f>
        <v>0</v>
      </c>
      <c r="I6" s="100">
        <f>SUM(I7:I12)</f>
        <v>0</v>
      </c>
      <c r="J6" s="100">
        <f>SUM(J7:J12)</f>
        <v>0</v>
      </c>
    </row>
    <row r="7" spans="1:17" ht="20.100000000000001" customHeight="1">
      <c r="A7" s="70" t="s">
        <v>345</v>
      </c>
      <c r="B7" s="99" t="s">
        <v>346</v>
      </c>
      <c r="C7" s="101"/>
      <c r="D7" s="101"/>
      <c r="E7" s="101"/>
      <c r="F7" s="101">
        <f t="shared" ref="F7:F12" si="0">SUM(G7:J7)</f>
        <v>15145</v>
      </c>
      <c r="G7" s="101">
        <v>15145</v>
      </c>
      <c r="H7" s="101"/>
      <c r="I7" s="101"/>
      <c r="J7" s="101"/>
    </row>
    <row r="8" spans="1:17" ht="45" customHeight="1">
      <c r="A8" s="70" t="s">
        <v>347</v>
      </c>
      <c r="B8" s="99">
        <v>4020</v>
      </c>
      <c r="C8" s="101"/>
      <c r="D8" s="101"/>
      <c r="E8" s="101"/>
      <c r="F8" s="101">
        <f t="shared" si="0"/>
        <v>0</v>
      </c>
      <c r="G8" s="101"/>
      <c r="H8" s="101"/>
      <c r="I8" s="101"/>
      <c r="J8" s="101"/>
      <c r="Q8" s="77"/>
    </row>
    <row r="9" spans="1:17" ht="20.100000000000001" customHeight="1">
      <c r="A9" s="70" t="s">
        <v>348</v>
      </c>
      <c r="B9" s="99">
        <v>4030</v>
      </c>
      <c r="C9" s="101"/>
      <c r="D9" s="101"/>
      <c r="E9" s="101"/>
      <c r="F9" s="101">
        <f t="shared" si="0"/>
        <v>0</v>
      </c>
      <c r="G9" s="101"/>
      <c r="H9" s="101"/>
      <c r="I9" s="101"/>
      <c r="J9" s="101"/>
      <c r="P9" s="77"/>
    </row>
    <row r="10" spans="1:17" ht="20.100000000000001" customHeight="1">
      <c r="A10" s="70" t="s">
        <v>349</v>
      </c>
      <c r="B10" s="99">
        <v>4040</v>
      </c>
      <c r="C10" s="101"/>
      <c r="D10" s="101"/>
      <c r="E10" s="101"/>
      <c r="F10" s="101">
        <f t="shared" si="0"/>
        <v>0</v>
      </c>
      <c r="G10" s="101"/>
      <c r="H10" s="101"/>
      <c r="I10" s="101"/>
      <c r="J10" s="101"/>
    </row>
    <row r="11" spans="1:17" ht="37.5">
      <c r="A11" s="70" t="s">
        <v>350</v>
      </c>
      <c r="B11" s="99">
        <v>4050</v>
      </c>
      <c r="C11" s="101"/>
      <c r="D11" s="101"/>
      <c r="E11" s="101"/>
      <c r="F11" s="101">
        <f t="shared" si="0"/>
        <v>0</v>
      </c>
      <c r="G11" s="101"/>
      <c r="H11" s="101"/>
      <c r="I11" s="101"/>
      <c r="J11" s="101"/>
    </row>
    <row r="12" spans="1:17">
      <c r="A12" s="70" t="s">
        <v>351</v>
      </c>
      <c r="B12" s="102">
        <v>4060</v>
      </c>
      <c r="C12" s="101"/>
      <c r="D12" s="101"/>
      <c r="E12" s="101"/>
      <c r="F12" s="101">
        <f t="shared" si="0"/>
        <v>0</v>
      </c>
      <c r="G12" s="101"/>
      <c r="H12" s="101"/>
      <c r="I12" s="101"/>
      <c r="J12" s="101"/>
    </row>
    <row r="13" spans="1:17" ht="20.100000000000001" customHeight="1">
      <c r="B13" s="59"/>
      <c r="C13" s="59"/>
      <c r="D13" s="59"/>
      <c r="E13" s="59"/>
      <c r="F13" s="103"/>
      <c r="G13" s="103"/>
      <c r="H13" s="103"/>
      <c r="I13" s="103"/>
      <c r="J13" s="103"/>
    </row>
    <row r="14" spans="1:17" ht="20.100000000000001" customHeight="1">
      <c r="B14" s="59"/>
      <c r="C14" s="59"/>
      <c r="D14" s="59"/>
      <c r="E14" s="59"/>
      <c r="F14" s="103"/>
      <c r="G14" s="103"/>
      <c r="H14" s="103"/>
      <c r="I14" s="103"/>
      <c r="J14" s="103"/>
    </row>
    <row r="15" spans="1:17" s="7" customFormat="1" ht="20.100000000000001" customHeight="1">
      <c r="A15" s="5"/>
      <c r="C15" s="59"/>
      <c r="D15" s="59"/>
      <c r="E15" s="59"/>
      <c r="F15" s="59"/>
      <c r="G15" s="59"/>
      <c r="H15" s="59"/>
      <c r="I15" s="59"/>
      <c r="J15" s="59"/>
      <c r="K15" s="59"/>
    </row>
    <row r="16" spans="1:17" ht="20.100000000000001" customHeight="1">
      <c r="A16" s="83" t="s">
        <v>141</v>
      </c>
      <c r="C16" s="241" t="s">
        <v>142</v>
      </c>
      <c r="D16" s="241"/>
      <c r="E16" s="241"/>
      <c r="F16" s="241"/>
      <c r="G16" s="85"/>
      <c r="H16" s="242" t="s">
        <v>494</v>
      </c>
      <c r="I16" s="242"/>
      <c r="J16" s="242"/>
    </row>
    <row r="17" spans="1:10" s="7" customFormat="1" ht="20.100000000000001" customHeight="1">
      <c r="A17" s="8"/>
      <c r="B17" s="59"/>
      <c r="C17" s="243" t="s">
        <v>143</v>
      </c>
      <c r="D17" s="243"/>
      <c r="E17" s="243"/>
      <c r="F17" s="243"/>
      <c r="G17" s="86"/>
      <c r="H17" s="244"/>
      <c r="I17" s="244"/>
      <c r="J17" s="244"/>
    </row>
    <row r="18" spans="1:10">
      <c r="A18" s="104"/>
    </row>
    <row r="19" spans="1:10">
      <c r="A19" s="104"/>
    </row>
    <row r="20" spans="1:10">
      <c r="A20" s="104"/>
    </row>
    <row r="21" spans="1:10">
      <c r="A21" s="104"/>
    </row>
    <row r="22" spans="1:10">
      <c r="A22" s="104"/>
    </row>
    <row r="23" spans="1:10">
      <c r="A23" s="104"/>
    </row>
    <row r="24" spans="1:10">
      <c r="A24" s="104"/>
    </row>
    <row r="25" spans="1:10">
      <c r="A25" s="104"/>
    </row>
    <row r="26" spans="1:10">
      <c r="A26" s="104"/>
    </row>
    <row r="27" spans="1:10">
      <c r="A27" s="104"/>
    </row>
    <row r="28" spans="1:10">
      <c r="A28" s="104"/>
    </row>
    <row r="29" spans="1:10">
      <c r="A29" s="104"/>
    </row>
    <row r="30" spans="1:10">
      <c r="A30" s="104"/>
    </row>
    <row r="31" spans="1:10">
      <c r="A31" s="104"/>
    </row>
    <row r="32" spans="1:10">
      <c r="A32" s="104"/>
    </row>
    <row r="33" spans="1:1">
      <c r="A33" s="104"/>
    </row>
    <row r="34" spans="1:1">
      <c r="A34" s="104"/>
    </row>
    <row r="35" spans="1:1">
      <c r="A35" s="104"/>
    </row>
    <row r="36" spans="1:1">
      <c r="A36" s="104"/>
    </row>
    <row r="37" spans="1:1">
      <c r="A37" s="104"/>
    </row>
    <row r="38" spans="1:1">
      <c r="A38" s="104"/>
    </row>
    <row r="39" spans="1:1">
      <c r="A39" s="104"/>
    </row>
    <row r="40" spans="1:1">
      <c r="A40" s="104"/>
    </row>
    <row r="41" spans="1:1">
      <c r="A41" s="104"/>
    </row>
    <row r="42" spans="1:1">
      <c r="A42" s="104"/>
    </row>
    <row r="43" spans="1:1">
      <c r="A43" s="104"/>
    </row>
    <row r="44" spans="1:1">
      <c r="A44" s="104"/>
    </row>
    <row r="45" spans="1:1">
      <c r="A45" s="104"/>
    </row>
    <row r="46" spans="1:1">
      <c r="A46" s="104"/>
    </row>
    <row r="47" spans="1:1">
      <c r="A47" s="104"/>
    </row>
    <row r="48" spans="1:1">
      <c r="A48" s="104"/>
    </row>
    <row r="49" spans="1:1">
      <c r="A49" s="104"/>
    </row>
    <row r="50" spans="1:1">
      <c r="A50" s="104"/>
    </row>
    <row r="51" spans="1:1">
      <c r="A51" s="104"/>
    </row>
    <row r="52" spans="1:1">
      <c r="A52" s="104"/>
    </row>
    <row r="53" spans="1:1">
      <c r="A53" s="104"/>
    </row>
    <row r="54" spans="1:1">
      <c r="A54" s="104"/>
    </row>
    <row r="55" spans="1:1">
      <c r="A55" s="104"/>
    </row>
    <row r="56" spans="1:1">
      <c r="A56" s="104"/>
    </row>
    <row r="57" spans="1:1">
      <c r="A57" s="104"/>
    </row>
    <row r="58" spans="1:1">
      <c r="A58" s="104"/>
    </row>
    <row r="59" spans="1:1">
      <c r="A59" s="104"/>
    </row>
    <row r="60" spans="1:1">
      <c r="A60" s="104"/>
    </row>
    <row r="61" spans="1:1">
      <c r="A61" s="104"/>
    </row>
    <row r="62" spans="1:1">
      <c r="A62" s="104"/>
    </row>
    <row r="63" spans="1:1">
      <c r="A63" s="104"/>
    </row>
    <row r="64" spans="1:1">
      <c r="A64" s="104"/>
    </row>
    <row r="65" spans="1:1">
      <c r="A65" s="104"/>
    </row>
    <row r="66" spans="1:1">
      <c r="A66" s="104"/>
    </row>
    <row r="67" spans="1:1">
      <c r="A67" s="104"/>
    </row>
    <row r="68" spans="1:1">
      <c r="A68" s="104"/>
    </row>
    <row r="69" spans="1:1">
      <c r="A69" s="104"/>
    </row>
    <row r="70" spans="1:1">
      <c r="A70" s="104"/>
    </row>
    <row r="71" spans="1:1">
      <c r="A71" s="104"/>
    </row>
    <row r="72" spans="1:1">
      <c r="A72" s="104"/>
    </row>
    <row r="73" spans="1:1">
      <c r="A73" s="104"/>
    </row>
    <row r="74" spans="1:1">
      <c r="A74" s="104"/>
    </row>
    <row r="75" spans="1:1">
      <c r="A75" s="104"/>
    </row>
    <row r="76" spans="1:1">
      <c r="A76" s="104"/>
    </row>
    <row r="77" spans="1:1">
      <c r="A77" s="104"/>
    </row>
    <row r="78" spans="1:1">
      <c r="A78" s="104"/>
    </row>
    <row r="79" spans="1:1">
      <c r="A79" s="104"/>
    </row>
    <row r="80" spans="1:1">
      <c r="A80" s="104"/>
    </row>
    <row r="81" spans="1:1">
      <c r="A81" s="104"/>
    </row>
    <row r="82" spans="1:1">
      <c r="A82" s="104"/>
    </row>
    <row r="83" spans="1:1">
      <c r="A83" s="104"/>
    </row>
    <row r="84" spans="1:1">
      <c r="A84" s="104"/>
    </row>
    <row r="85" spans="1:1">
      <c r="A85" s="104"/>
    </row>
    <row r="86" spans="1:1">
      <c r="A86" s="104"/>
    </row>
    <row r="87" spans="1:1">
      <c r="A87" s="104"/>
    </row>
    <row r="88" spans="1:1">
      <c r="A88" s="104"/>
    </row>
    <row r="89" spans="1:1">
      <c r="A89" s="104"/>
    </row>
    <row r="90" spans="1:1">
      <c r="A90" s="104"/>
    </row>
    <row r="91" spans="1:1">
      <c r="A91" s="104"/>
    </row>
    <row r="92" spans="1:1">
      <c r="A92" s="104"/>
    </row>
    <row r="93" spans="1:1">
      <c r="A93" s="104"/>
    </row>
    <row r="94" spans="1:1">
      <c r="A94" s="104"/>
    </row>
    <row r="95" spans="1:1">
      <c r="A95" s="104"/>
    </row>
    <row r="96" spans="1:1">
      <c r="A96" s="104"/>
    </row>
    <row r="97" spans="1:1">
      <c r="A97" s="104"/>
    </row>
    <row r="98" spans="1:1">
      <c r="A98" s="104"/>
    </row>
    <row r="99" spans="1:1">
      <c r="A99" s="104"/>
    </row>
    <row r="100" spans="1:1">
      <c r="A100" s="104"/>
    </row>
    <row r="101" spans="1:1">
      <c r="A101" s="104"/>
    </row>
    <row r="102" spans="1:1">
      <c r="A102" s="104"/>
    </row>
    <row r="103" spans="1:1">
      <c r="A103" s="104"/>
    </row>
    <row r="104" spans="1:1">
      <c r="A104" s="104"/>
    </row>
    <row r="105" spans="1:1">
      <c r="A105" s="104"/>
    </row>
    <row r="106" spans="1:1">
      <c r="A106" s="104"/>
    </row>
    <row r="107" spans="1:1">
      <c r="A107" s="104"/>
    </row>
    <row r="108" spans="1:1">
      <c r="A108" s="104"/>
    </row>
    <row r="109" spans="1:1">
      <c r="A109" s="104"/>
    </row>
    <row r="110" spans="1:1">
      <c r="A110" s="104"/>
    </row>
    <row r="111" spans="1:1">
      <c r="A111" s="104"/>
    </row>
    <row r="112" spans="1:1">
      <c r="A112" s="104"/>
    </row>
    <row r="113" spans="1:1">
      <c r="A113" s="104"/>
    </row>
    <row r="114" spans="1:1">
      <c r="A114" s="104"/>
    </row>
    <row r="115" spans="1:1">
      <c r="A115" s="104"/>
    </row>
    <row r="116" spans="1:1">
      <c r="A116" s="104"/>
    </row>
    <row r="117" spans="1:1">
      <c r="A117" s="104"/>
    </row>
    <row r="118" spans="1:1">
      <c r="A118" s="104"/>
    </row>
    <row r="119" spans="1:1">
      <c r="A119" s="104"/>
    </row>
    <row r="120" spans="1:1">
      <c r="A120" s="104"/>
    </row>
    <row r="121" spans="1:1">
      <c r="A121" s="104"/>
    </row>
    <row r="122" spans="1:1">
      <c r="A122" s="104"/>
    </row>
    <row r="123" spans="1:1">
      <c r="A123" s="104"/>
    </row>
    <row r="124" spans="1:1">
      <c r="A124" s="104"/>
    </row>
    <row r="125" spans="1:1">
      <c r="A125" s="104"/>
    </row>
    <row r="126" spans="1:1">
      <c r="A126" s="104"/>
    </row>
    <row r="127" spans="1:1">
      <c r="A127" s="104"/>
    </row>
    <row r="128" spans="1:1">
      <c r="A128" s="104"/>
    </row>
    <row r="129" spans="1:1">
      <c r="A129" s="104"/>
    </row>
    <row r="130" spans="1:1">
      <c r="A130" s="104"/>
    </row>
    <row r="131" spans="1:1">
      <c r="A131" s="104"/>
    </row>
    <row r="132" spans="1:1">
      <c r="A132" s="104"/>
    </row>
    <row r="133" spans="1:1">
      <c r="A133" s="104"/>
    </row>
    <row r="134" spans="1:1">
      <c r="A134" s="104"/>
    </row>
    <row r="135" spans="1:1">
      <c r="A135" s="104"/>
    </row>
    <row r="136" spans="1:1">
      <c r="A136" s="104"/>
    </row>
    <row r="137" spans="1:1">
      <c r="A137" s="104"/>
    </row>
    <row r="138" spans="1:1">
      <c r="A138" s="104"/>
    </row>
    <row r="139" spans="1:1">
      <c r="A139" s="104"/>
    </row>
    <row r="140" spans="1:1">
      <c r="A140" s="104"/>
    </row>
    <row r="141" spans="1:1">
      <c r="A141" s="104"/>
    </row>
    <row r="142" spans="1:1">
      <c r="A142" s="104"/>
    </row>
    <row r="143" spans="1:1">
      <c r="A143" s="104"/>
    </row>
    <row r="144" spans="1:1">
      <c r="A144" s="104"/>
    </row>
    <row r="145" spans="1:1">
      <c r="A145" s="104"/>
    </row>
    <row r="146" spans="1:1">
      <c r="A146" s="104"/>
    </row>
    <row r="147" spans="1:1">
      <c r="A147" s="104"/>
    </row>
    <row r="148" spans="1:1">
      <c r="A148" s="104"/>
    </row>
    <row r="149" spans="1:1">
      <c r="A149" s="104"/>
    </row>
    <row r="150" spans="1:1">
      <c r="A150" s="104"/>
    </row>
    <row r="151" spans="1:1">
      <c r="A151" s="104"/>
    </row>
    <row r="152" spans="1:1">
      <c r="A152" s="104"/>
    </row>
    <row r="153" spans="1:1">
      <c r="A153" s="104"/>
    </row>
    <row r="154" spans="1:1">
      <c r="A154" s="104"/>
    </row>
    <row r="155" spans="1:1">
      <c r="A155" s="104"/>
    </row>
    <row r="156" spans="1:1">
      <c r="A156" s="104"/>
    </row>
    <row r="157" spans="1:1">
      <c r="A157" s="104"/>
    </row>
    <row r="158" spans="1:1">
      <c r="A158" s="104"/>
    </row>
    <row r="159" spans="1:1">
      <c r="A159" s="104"/>
    </row>
    <row r="160" spans="1:1">
      <c r="A160" s="104"/>
    </row>
    <row r="161" spans="1:1">
      <c r="A161" s="104"/>
    </row>
    <row r="162" spans="1:1">
      <c r="A162" s="104"/>
    </row>
    <row r="163" spans="1:1">
      <c r="A163" s="104"/>
    </row>
    <row r="164" spans="1:1">
      <c r="A164" s="104"/>
    </row>
    <row r="165" spans="1:1">
      <c r="A165" s="104"/>
    </row>
    <row r="166" spans="1:1">
      <c r="A166" s="104"/>
    </row>
    <row r="167" spans="1:1">
      <c r="A167" s="104"/>
    </row>
    <row r="168" spans="1:1">
      <c r="A168" s="104"/>
    </row>
    <row r="169" spans="1:1">
      <c r="A169" s="104"/>
    </row>
    <row r="170" spans="1:1">
      <c r="A170" s="104"/>
    </row>
    <row r="171" spans="1:1">
      <c r="A171" s="104"/>
    </row>
    <row r="172" spans="1:1">
      <c r="A172" s="104"/>
    </row>
    <row r="173" spans="1:1">
      <c r="A173" s="104"/>
    </row>
    <row r="174" spans="1:1">
      <c r="A174" s="104"/>
    </row>
    <row r="175" spans="1:1">
      <c r="A175" s="104"/>
    </row>
    <row r="176" spans="1:1">
      <c r="A176" s="104"/>
    </row>
    <row r="177" spans="1:1">
      <c r="A177" s="104"/>
    </row>
    <row r="178" spans="1:1">
      <c r="A178" s="104"/>
    </row>
    <row r="179" spans="1:1">
      <c r="A179" s="104"/>
    </row>
    <row r="180" spans="1:1">
      <c r="A180" s="104"/>
    </row>
    <row r="181" spans="1:1">
      <c r="A181" s="104"/>
    </row>
    <row r="182" spans="1:1">
      <c r="A182" s="104"/>
    </row>
    <row r="183" spans="1:1">
      <c r="A183" s="104"/>
    </row>
  </sheetData>
  <mergeCells count="13">
    <mergeCell ref="A1:J1"/>
    <mergeCell ref="A2:J2"/>
    <mergeCell ref="G3:J3"/>
    <mergeCell ref="A3:A4"/>
    <mergeCell ref="B3:B4"/>
    <mergeCell ref="C3:C4"/>
    <mergeCell ref="D3:D4"/>
    <mergeCell ref="C16:F16"/>
    <mergeCell ref="H16:J16"/>
    <mergeCell ref="C17:F17"/>
    <mergeCell ref="H17:J17"/>
    <mergeCell ref="E3:E4"/>
    <mergeCell ref="F3:F4"/>
  </mergeCells>
  <phoneticPr fontId="83" type="noConversion"/>
  <pageMargins left="0.39" right="0.39" top="0.39" bottom="0.39" header="0.39" footer="0.31"/>
  <pageSetup paperSize="9" scale="53" firstPageNumber="9" orientation="landscape" useFirstPageNumber="1" r:id="rId1"/>
  <headerFooter alignWithMargins="0">
    <oddHeader>&amp;C&amp;"Times New Roman,обычный"&amp;14 11&amp;R&amp;"Times New Roman,обычный"&amp;14
Продовження додатка 1 
Таблиця 4</oddHeader>
  </headerFooter>
  <ignoredErrors>
    <ignoredError sqref="B7" numberStoredAsText="1"/>
    <ignoredError sqref="F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J26"/>
  <sheetViews>
    <sheetView topLeftCell="A13" zoomScale="75" zoomScaleSheetLayoutView="75" workbookViewId="0">
      <selection activeCell="G8" sqref="G8"/>
    </sheetView>
  </sheetViews>
  <sheetFormatPr defaultRowHeight="12.75"/>
  <cols>
    <col min="1" max="1" width="94.28515625" style="89" customWidth="1"/>
    <col min="2" max="2" width="19.42578125" style="89" customWidth="1"/>
    <col min="3" max="3" width="25" style="89" customWidth="1"/>
    <col min="4" max="4" width="20.7109375" style="89" customWidth="1"/>
    <col min="5" max="5" width="22.140625" style="89" customWidth="1"/>
    <col min="6" max="6" width="21" style="89" customWidth="1"/>
    <col min="7" max="7" width="24.42578125" style="89" customWidth="1"/>
    <col min="8" max="8" width="91.85546875" style="89" customWidth="1"/>
    <col min="9" max="9" width="9.5703125" style="89" customWidth="1"/>
    <col min="10" max="16384" width="9.140625" style="89"/>
  </cols>
  <sheetData>
    <row r="1" spans="1:8" ht="25.5" customHeight="1">
      <c r="A1" s="284" t="s">
        <v>486</v>
      </c>
      <c r="B1" s="284"/>
      <c r="C1" s="284"/>
      <c r="D1" s="284"/>
      <c r="E1" s="284"/>
      <c r="F1" s="284"/>
      <c r="G1" s="284"/>
      <c r="H1" s="284"/>
    </row>
    <row r="2" spans="1:8" ht="16.5" customHeight="1"/>
    <row r="3" spans="1:8" ht="45" customHeight="1">
      <c r="A3" s="285" t="s">
        <v>29</v>
      </c>
      <c r="B3" s="285" t="s">
        <v>275</v>
      </c>
      <c r="C3" s="285" t="s">
        <v>352</v>
      </c>
      <c r="D3" s="260" t="s">
        <v>31</v>
      </c>
      <c r="E3" s="260" t="s">
        <v>32</v>
      </c>
      <c r="F3" s="252" t="s">
        <v>33</v>
      </c>
      <c r="G3" s="260" t="s">
        <v>34</v>
      </c>
      <c r="H3" s="285" t="s">
        <v>353</v>
      </c>
    </row>
    <row r="4" spans="1:8" ht="52.5" customHeight="1">
      <c r="A4" s="286"/>
      <c r="B4" s="286"/>
      <c r="C4" s="286"/>
      <c r="D4" s="261"/>
      <c r="E4" s="261"/>
      <c r="F4" s="253"/>
      <c r="G4" s="261"/>
      <c r="H4" s="286"/>
    </row>
    <row r="5" spans="1:8" s="88" customFormat="1" ht="18" customHeight="1">
      <c r="A5" s="90">
        <v>1</v>
      </c>
      <c r="B5" s="90">
        <v>2</v>
      </c>
      <c r="C5" s="90">
        <v>3</v>
      </c>
      <c r="D5" s="90">
        <v>4</v>
      </c>
      <c r="E5" s="90">
        <v>5</v>
      </c>
      <c r="F5" s="90">
        <v>6</v>
      </c>
      <c r="G5" s="90">
        <v>7</v>
      </c>
      <c r="H5" s="90">
        <v>8</v>
      </c>
    </row>
    <row r="6" spans="1:8" s="88" customFormat="1" ht="20.100000000000001" customHeight="1">
      <c r="A6" s="91" t="s">
        <v>354</v>
      </c>
      <c r="B6" s="91"/>
      <c r="C6" s="90"/>
      <c r="D6" s="90"/>
      <c r="E6" s="90"/>
      <c r="F6" s="90"/>
      <c r="G6" s="90"/>
      <c r="H6" s="90"/>
    </row>
    <row r="7" spans="1:8" ht="56.25">
      <c r="A7" s="70" t="s">
        <v>355</v>
      </c>
      <c r="B7" s="15">
        <v>5000</v>
      </c>
      <c r="C7" s="92" t="s">
        <v>356</v>
      </c>
      <c r="D7" s="93" t="e">
        <f>('Осн. фін. пок.'!C33/'Осн. фін. пок.'!C31)*100</f>
        <v>#DIV/0!</v>
      </c>
      <c r="E7" s="93" t="e">
        <f>('Осн. фін. пок.'!D33/'Осн. фін. пок.'!D31)*100</f>
        <v>#DIV/0!</v>
      </c>
      <c r="F7" s="93" t="e">
        <f>('Осн. фін. пок.'!E33/'Осн. фін. пок.'!E31)*100</f>
        <v>#DIV/0!</v>
      </c>
      <c r="G7" s="93">
        <f>('Осн. фін. пок.'!F33/'Осн. фін. пок.'!F31)*100</f>
        <v>-109.16809967434506</v>
      </c>
      <c r="H7" s="94"/>
    </row>
    <row r="8" spans="1:8" ht="56.25">
      <c r="A8" s="70" t="s">
        <v>357</v>
      </c>
      <c r="B8" s="15">
        <v>5010</v>
      </c>
      <c r="C8" s="92" t="s">
        <v>356</v>
      </c>
      <c r="D8" s="93" t="e">
        <f>('Осн. фін. пок.'!C39/'Осн. фін. пок.'!C31)*100</f>
        <v>#VALUE!</v>
      </c>
      <c r="E8" s="93" t="e">
        <f>('Осн. фін. пок.'!D39/'Осн. фін. пок.'!D31)*100</f>
        <v>#VALUE!</v>
      </c>
      <c r="F8" s="93" t="e">
        <f>('Осн. фін. пок.'!E39/'Осн. фін. пок.'!E31)*100</f>
        <v>#VALUE!</v>
      </c>
      <c r="G8" s="93">
        <f>('Осн. фін. пок.'!F39/'Осн. фін. пок.'!F31)*100</f>
        <v>-3.401503424590262E-15</v>
      </c>
      <c r="H8" s="94"/>
    </row>
    <row r="9" spans="1:8" ht="42.75" customHeight="1">
      <c r="A9" s="95" t="s">
        <v>358</v>
      </c>
      <c r="B9" s="15">
        <v>5020</v>
      </c>
      <c r="C9" s="92" t="s">
        <v>356</v>
      </c>
      <c r="D9" s="93" t="e">
        <f>('Осн. фін. пок.'!C52/'Осн. фін. пок.'!C92)*100</f>
        <v>#DIV/0!</v>
      </c>
      <c r="E9" s="93" t="e">
        <f>('Осн. фін. пок.'!D52/'Осн. фін. пок.'!D92)*100</f>
        <v>#DIV/0!</v>
      </c>
      <c r="F9" s="93" t="e">
        <f>('Осн. фін. пок.'!E52/'Осн. фін. пок.'!E92)*100</f>
        <v>#DIV/0!</v>
      </c>
      <c r="G9" s="93" t="e">
        <f>('Осн. фін. пок.'!F52/'Осн. фін. пок.'!F92)*100</f>
        <v>#DIV/0!</v>
      </c>
      <c r="H9" s="94" t="s">
        <v>359</v>
      </c>
    </row>
    <row r="10" spans="1:8" ht="42.75" customHeight="1">
      <c r="A10" s="95" t="s">
        <v>360</v>
      </c>
      <c r="B10" s="15">
        <v>5030</v>
      </c>
      <c r="C10" s="92" t="s">
        <v>356</v>
      </c>
      <c r="D10" s="93" t="e">
        <f>('Осн. фін. пок.'!C52/'Осн. фін. пок.'!C98)*100</f>
        <v>#DIV/0!</v>
      </c>
      <c r="E10" s="93" t="e">
        <f>('Осн. фін. пок.'!D52/'Осн. фін. пок.'!D98)*100</f>
        <v>#DIV/0!</v>
      </c>
      <c r="F10" s="93" t="e">
        <f>('Осн. фін. пок.'!E52/'Осн. фін. пок.'!E98)*100</f>
        <v>#DIV/0!</v>
      </c>
      <c r="G10" s="93">
        <f>('Осн. фін. пок.'!F52/'Осн. фін. пок.'!F98)*100</f>
        <v>5.7402260074347621E-15</v>
      </c>
      <c r="H10" s="94"/>
    </row>
    <row r="11" spans="1:8" ht="56.25">
      <c r="A11" s="95" t="s">
        <v>361</v>
      </c>
      <c r="B11" s="15">
        <v>5040</v>
      </c>
      <c r="C11" s="92" t="s">
        <v>356</v>
      </c>
      <c r="D11" s="93" t="e">
        <f>('Осн. фін. пок.'!C52/'Осн. фін. пок.'!C31)*100</f>
        <v>#DIV/0!</v>
      </c>
      <c r="E11" s="93" t="e">
        <f>('Осн. фін. пок.'!D52/'Осн. фін. пок.'!D31)*100</f>
        <v>#DIV/0!</v>
      </c>
      <c r="F11" s="93" t="e">
        <f>('Осн. фін. пок.'!E52/'Осн. фін. пок.'!E31)*100</f>
        <v>#DIV/0!</v>
      </c>
      <c r="G11" s="93">
        <f>('Осн. фін. пок.'!F52/'Осн. фін. пок.'!F31)*100</f>
        <v>1.3606013698361048E-14</v>
      </c>
      <c r="H11" s="94" t="s">
        <v>362</v>
      </c>
    </row>
    <row r="12" spans="1:8" ht="20.100000000000001" customHeight="1">
      <c r="A12" s="91" t="s">
        <v>363</v>
      </c>
      <c r="B12" s="15"/>
      <c r="C12" s="96"/>
      <c r="D12" s="97"/>
      <c r="E12" s="97"/>
      <c r="F12" s="97"/>
      <c r="G12" s="97"/>
      <c r="H12" s="94"/>
    </row>
    <row r="13" spans="1:8" ht="56.25">
      <c r="A13" s="98" t="s">
        <v>364</v>
      </c>
      <c r="B13" s="15">
        <v>5100</v>
      </c>
      <c r="C13" s="92"/>
      <c r="D13" s="93" t="e">
        <f>('Осн. фін. пок.'!C93+'Осн. фін. пок.'!C94)/'Осн. фін. пок.'!C39</f>
        <v>#VALUE!</v>
      </c>
      <c r="E13" s="93" t="e">
        <f>('Осн. фін. пок.'!D93+'Осн. фін. пок.'!D94)/'Осн. фін. пок.'!D39</f>
        <v>#VALUE!</v>
      </c>
      <c r="F13" s="93" t="e">
        <f>('Осн. фін. пок.'!E93+'Осн. фін. пок.'!E94)/'Осн. фін. пок.'!E39</f>
        <v>#VALUE!</v>
      </c>
      <c r="G13" s="93">
        <f>('Осн. фін. пок.'!F93+'Осн. фін. пок.'!F94)/'Осн. фін. пок.'!F39</f>
        <v>-880812978108049.5</v>
      </c>
      <c r="H13" s="94"/>
    </row>
    <row r="14" spans="1:8" s="88" customFormat="1" ht="56.25">
      <c r="A14" s="98" t="s">
        <v>365</v>
      </c>
      <c r="B14" s="15">
        <v>5110</v>
      </c>
      <c r="C14" s="92" t="s">
        <v>366</v>
      </c>
      <c r="D14" s="93" t="e">
        <f>'Осн. фін. пок.'!C98/('Осн. фін. пок.'!C93+'Осн. фін. пок.'!C94)</f>
        <v>#DIV/0!</v>
      </c>
      <c r="E14" s="93" t="e">
        <f>'Осн. фін. пок.'!D98/('Осн. фін. пок.'!D93+'Осн. фін. пок.'!D94)</f>
        <v>#DIV/0!</v>
      </c>
      <c r="F14" s="93" t="e">
        <f>'Осн. фін. пок.'!E98/('Осн. фін. пок.'!E93+'Осн. фін. пок.'!E94)</f>
        <v>#DIV/0!</v>
      </c>
      <c r="G14" s="93">
        <f>'Осн. фін. пок.'!F98/('Осн. фін. пок.'!F93+'Осн. фін. пок.'!F94)</f>
        <v>79.112898139388221</v>
      </c>
      <c r="H14" s="94" t="s">
        <v>367</v>
      </c>
    </row>
    <row r="15" spans="1:8" s="88" customFormat="1" ht="56.25">
      <c r="A15" s="98" t="s">
        <v>368</v>
      </c>
      <c r="B15" s="15">
        <v>5120</v>
      </c>
      <c r="C15" s="92" t="s">
        <v>366</v>
      </c>
      <c r="D15" s="93" t="e">
        <f>'Осн. фін. пок.'!C90/'Осн. фін. пок.'!C94</f>
        <v>#DIV/0!</v>
      </c>
      <c r="E15" s="93" t="e">
        <f>'Осн. фін. пок.'!D90/'Осн. фін. пок.'!D94</f>
        <v>#DIV/0!</v>
      </c>
      <c r="F15" s="93" t="e">
        <f>'Осн. фін. пок.'!E90/'Осн. фін. пок.'!E94</f>
        <v>#DIV/0!</v>
      </c>
      <c r="G15" s="93" t="e">
        <f>'Осн. фін. пок.'!F90/'Осн. фін. пок.'!F94</f>
        <v>#DIV/0!</v>
      </c>
      <c r="H15" s="94" t="s">
        <v>369</v>
      </c>
    </row>
    <row r="16" spans="1:8" ht="20.100000000000001" customHeight="1">
      <c r="A16" s="91" t="s">
        <v>370</v>
      </c>
      <c r="B16" s="15"/>
      <c r="C16" s="92"/>
      <c r="D16" s="97"/>
      <c r="E16" s="97"/>
      <c r="F16" s="97"/>
      <c r="G16" s="97"/>
      <c r="H16" s="94"/>
    </row>
    <row r="17" spans="1:10" ht="42.75" customHeight="1">
      <c r="A17" s="98" t="s">
        <v>371</v>
      </c>
      <c r="B17" s="15">
        <v>5200</v>
      </c>
      <c r="C17" s="92"/>
      <c r="D17" s="93" t="e">
        <f>'IV. Кап. інвестиції'!C6/'I. Фін результат'!C119</f>
        <v>#DIV/0!</v>
      </c>
      <c r="E17" s="93" t="e">
        <f>'IV. Кап. інвестиції'!D6/'I. Фін результат'!D119</f>
        <v>#DIV/0!</v>
      </c>
      <c r="F17" s="93" t="e">
        <f>'IV. Кап. інвестиції'!E6/'I. Фін результат'!E119</f>
        <v>#DIV/0!</v>
      </c>
      <c r="G17" s="93" t="e">
        <f>'IV. Кап. інвестиції'!F6/'I. Фін результат'!F119</f>
        <v>#DIV/0!</v>
      </c>
      <c r="H17" s="94"/>
    </row>
    <row r="18" spans="1:10" ht="75">
      <c r="A18" s="98" t="s">
        <v>372</v>
      </c>
      <c r="B18" s="15">
        <v>5210</v>
      </c>
      <c r="C18" s="92"/>
      <c r="D18" s="93" t="e">
        <f>'Осн. фін. пок.'!C78/'Осн. фін. пок.'!C31</f>
        <v>#DIV/0!</v>
      </c>
      <c r="E18" s="93" t="e">
        <f>'Осн. фін. пок.'!D78/'Осн. фін. пок.'!D31</f>
        <v>#DIV/0!</v>
      </c>
      <c r="F18" s="93" t="e">
        <f>'Осн. фін. пок.'!E78/'Осн. фін. пок.'!E31</f>
        <v>#DIV/0!</v>
      </c>
      <c r="G18" s="93">
        <f>'Осн. фін. пок.'!F78/'Осн. фін. пок.'!F31</f>
        <v>0.47698684152509813</v>
      </c>
      <c r="H18" s="94"/>
    </row>
    <row r="19" spans="1:10" ht="42.75" customHeight="1">
      <c r="A19" s="98" t="s">
        <v>373</v>
      </c>
      <c r="B19" s="15">
        <v>5220</v>
      </c>
      <c r="C19" s="92" t="s">
        <v>374</v>
      </c>
      <c r="D19" s="93" t="e">
        <f>'Осн. фін. пок.'!C89/'Осн. фін. пок.'!C88</f>
        <v>#DIV/0!</v>
      </c>
      <c r="E19" s="93" t="e">
        <f>'Осн. фін. пок.'!D89/'Осн. фін. пок.'!D88</f>
        <v>#DIV/0!</v>
      </c>
      <c r="F19" s="93" t="e">
        <f>'Осн. фін. пок.'!E89/'Осн. фін. пок.'!E88</f>
        <v>#DIV/0!</v>
      </c>
      <c r="G19" s="93">
        <f>'Осн. фін. пок.'!F89/'Осн. фін. пок.'!F88</f>
        <v>0.70409951621111311</v>
      </c>
      <c r="H19" s="94" t="s">
        <v>375</v>
      </c>
    </row>
    <row r="20" spans="1:10" ht="20.100000000000001" customHeight="1">
      <c r="A20" s="91" t="s">
        <v>376</v>
      </c>
      <c r="B20" s="15"/>
      <c r="C20" s="92"/>
      <c r="D20" s="97"/>
      <c r="E20" s="97"/>
      <c r="F20" s="97"/>
      <c r="G20" s="97"/>
      <c r="H20" s="94"/>
    </row>
    <row r="21" spans="1:10" ht="75">
      <c r="A21" s="95" t="s">
        <v>377</v>
      </c>
      <c r="B21" s="15">
        <v>5300</v>
      </c>
      <c r="C21" s="92"/>
      <c r="D21" s="97"/>
      <c r="E21" s="97"/>
      <c r="F21" s="97"/>
      <c r="G21" s="97"/>
      <c r="H21" s="94"/>
    </row>
    <row r="22" spans="1:10" ht="20.100000000000001" customHeight="1"/>
    <row r="23" spans="1:10" ht="20.100000000000001" customHeight="1"/>
    <row r="24" spans="1:10" ht="20.100000000000001" customHeight="1"/>
    <row r="25" spans="1:10" s="59" customFormat="1" ht="20.100000000000001" customHeight="1">
      <c r="A25" s="83" t="s">
        <v>141</v>
      </c>
      <c r="B25" s="8"/>
      <c r="C25" s="241" t="s">
        <v>142</v>
      </c>
      <c r="D25" s="241"/>
      <c r="E25" s="241"/>
      <c r="F25" s="241"/>
      <c r="G25" s="85"/>
      <c r="H25" s="242" t="s">
        <v>494</v>
      </c>
      <c r="I25" s="242"/>
      <c r="J25" s="242"/>
    </row>
    <row r="26" spans="1:10" s="7" customFormat="1" ht="20.100000000000001" customHeight="1">
      <c r="A26" s="8"/>
      <c r="B26" s="59"/>
      <c r="C26" s="243" t="s">
        <v>143</v>
      </c>
      <c r="D26" s="243"/>
      <c r="E26" s="243"/>
      <c r="F26" s="243"/>
      <c r="G26" s="86"/>
      <c r="H26" s="244"/>
      <c r="I26" s="244"/>
      <c r="J26" s="244"/>
    </row>
  </sheetData>
  <mergeCells count="13">
    <mergeCell ref="C25:F25"/>
    <mergeCell ref="H25:J25"/>
    <mergeCell ref="C26:F26"/>
    <mergeCell ref="H26:J26"/>
    <mergeCell ref="F3:F4"/>
    <mergeCell ref="G3:G4"/>
    <mergeCell ref="H3:H4"/>
    <mergeCell ref="A1:H1"/>
    <mergeCell ref="A3:A4"/>
    <mergeCell ref="B3:B4"/>
    <mergeCell ref="C3:C4"/>
    <mergeCell ref="D3:D4"/>
    <mergeCell ref="E3:E4"/>
  </mergeCells>
  <phoneticPr fontId="83" type="noConversion"/>
  <pageMargins left="0.39" right="0.59" top="0.39" bottom="0.39" header="0.47" footer="0.31"/>
  <pageSetup paperSize="9" scale="42" orientation="landscape" r:id="rId1"/>
  <headerFooter alignWithMargins="0">
    <oddHeader>&amp;C&amp;"Times New Roman,обычный"&amp;14
 12&amp;R
&amp;"Times New Roman,обычный"&amp;14Продовження  додатка 1
Таблиця 5</oddHeader>
  </headerFooter>
  <ignoredErrors>
    <ignoredError sqref="E19:G19 G17:G18 E15:G15 E14:G14 G13 G11 E10:G10 E9:G9 G7:G8 D7:D19 G16 E7:F8 E16:F18 G12 E11:F13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O89"/>
  <sheetViews>
    <sheetView topLeftCell="A10" zoomScale="75" zoomScaleSheetLayoutView="75" workbookViewId="0">
      <selection activeCell="J16" sqref="J16:K17"/>
    </sheetView>
  </sheetViews>
  <sheetFormatPr defaultRowHeight="18.75"/>
  <cols>
    <col min="1" max="1" width="44.85546875" style="7" customWidth="1"/>
    <col min="2" max="2" width="13.5703125" style="60" customWidth="1"/>
    <col min="3" max="3" width="12.7109375" style="7" customWidth="1"/>
    <col min="4" max="4" width="16.140625" style="7" customWidth="1"/>
    <col min="5" max="5" width="15.42578125" style="7" customWidth="1"/>
    <col min="6" max="6" width="16.5703125" style="7" customWidth="1"/>
    <col min="7" max="7" width="15.28515625" style="7" customWidth="1"/>
    <col min="8" max="8" width="16.5703125" style="7" customWidth="1"/>
    <col min="9" max="9" width="16.140625" style="7" customWidth="1"/>
    <col min="10" max="10" width="16.42578125" style="7" customWidth="1"/>
    <col min="11" max="11" width="16.5703125" style="7" customWidth="1"/>
    <col min="12" max="12" width="16.85546875" style="7" customWidth="1"/>
    <col min="13" max="15" width="16.7109375" style="7" customWidth="1"/>
    <col min="16" max="16384" width="9.140625" style="7"/>
  </cols>
  <sheetData>
    <row r="1" spans="1:15">
      <c r="A1" s="347" t="s">
        <v>378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</row>
    <row r="2" spans="1:15">
      <c r="A2" s="347" t="s">
        <v>487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</row>
    <row r="3" spans="1:15" ht="30" customHeight="1">
      <c r="A3" s="243" t="s">
        <v>467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</row>
    <row r="4" spans="1:15" ht="20.100000000000001" customHeight="1">
      <c r="A4" s="348" t="s">
        <v>379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</row>
    <row r="5" spans="1:15" ht="21.95" customHeight="1">
      <c r="A5" s="301" t="s">
        <v>380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</row>
    <row r="6" spans="1:15" ht="10.5" customHeight="1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5" ht="16.5" customHeight="1">
      <c r="A7" s="349" t="s">
        <v>381</v>
      </c>
      <c r="B7" s="349"/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</row>
    <row r="8" spans="1:15" ht="10.5" customHeight="1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1:15" s="59" customFormat="1" ht="40.5" customHeight="1">
      <c r="A9" s="259" t="s">
        <v>29</v>
      </c>
      <c r="B9" s="259"/>
      <c r="C9" s="259"/>
      <c r="D9" s="254" t="s">
        <v>31</v>
      </c>
      <c r="E9" s="254"/>
      <c r="F9" s="254" t="s">
        <v>382</v>
      </c>
      <c r="G9" s="254"/>
      <c r="H9" s="254" t="s">
        <v>33</v>
      </c>
      <c r="I9" s="254"/>
      <c r="J9" s="254" t="s">
        <v>34</v>
      </c>
      <c r="K9" s="254"/>
      <c r="L9" s="254" t="s">
        <v>383</v>
      </c>
      <c r="M9" s="254"/>
      <c r="N9" s="254" t="s">
        <v>384</v>
      </c>
      <c r="O9" s="254"/>
    </row>
    <row r="10" spans="1:15" s="59" customFormat="1" ht="18" customHeight="1">
      <c r="A10" s="259">
        <v>1</v>
      </c>
      <c r="B10" s="259"/>
      <c r="C10" s="259"/>
      <c r="D10" s="254">
        <v>2</v>
      </c>
      <c r="E10" s="254"/>
      <c r="F10" s="254">
        <v>3</v>
      </c>
      <c r="G10" s="254"/>
      <c r="H10" s="254">
        <v>4</v>
      </c>
      <c r="I10" s="254"/>
      <c r="J10" s="254">
        <v>5</v>
      </c>
      <c r="K10" s="254"/>
      <c r="L10" s="254">
        <v>6</v>
      </c>
      <c r="M10" s="254"/>
      <c r="N10" s="254">
        <v>7</v>
      </c>
      <c r="O10" s="254"/>
    </row>
    <row r="11" spans="1:15" s="59" customFormat="1" ht="60" customHeight="1">
      <c r="A11" s="274" t="s">
        <v>126</v>
      </c>
      <c r="B11" s="275"/>
      <c r="C11" s="276"/>
      <c r="D11" s="298">
        <f>SUM(D12:D14)</f>
        <v>0</v>
      </c>
      <c r="E11" s="299"/>
      <c r="F11" s="341">
        <f>SUM(F12:G14)</f>
        <v>0</v>
      </c>
      <c r="G11" s="342"/>
      <c r="H11" s="343">
        <f>SUM(H12:I14)</f>
        <v>0</v>
      </c>
      <c r="I11" s="344"/>
      <c r="J11" s="343">
        <f>SUM(J12:K14)</f>
        <v>495</v>
      </c>
      <c r="K11" s="344"/>
      <c r="L11" s="325" t="e">
        <f>J11/H11*100</f>
        <v>#DIV/0!</v>
      </c>
      <c r="M11" s="326"/>
      <c r="N11" s="325" t="e">
        <f>J11/D11*100</f>
        <v>#DIV/0!</v>
      </c>
      <c r="O11" s="326"/>
    </row>
    <row r="12" spans="1:15" s="59" customFormat="1" ht="19.5" customHeight="1">
      <c r="A12" s="294" t="s">
        <v>128</v>
      </c>
      <c r="B12" s="265"/>
      <c r="C12" s="295"/>
      <c r="D12" s="290"/>
      <c r="E12" s="292"/>
      <c r="F12" s="290"/>
      <c r="G12" s="292"/>
      <c r="H12" s="290"/>
      <c r="I12" s="292"/>
      <c r="J12" s="290">
        <v>1</v>
      </c>
      <c r="K12" s="292"/>
      <c r="L12" s="322" t="e">
        <f t="shared" ref="L12:L26" si="0">J12/H12*100</f>
        <v>#DIV/0!</v>
      </c>
      <c r="M12" s="323"/>
      <c r="N12" s="322" t="e">
        <f t="shared" ref="N12:N26" si="1">J12/D12*100</f>
        <v>#DIV/0!</v>
      </c>
      <c r="O12" s="323"/>
    </row>
    <row r="13" spans="1:15" s="59" customFormat="1" ht="20.100000000000001" customHeight="1">
      <c r="A13" s="294" t="s">
        <v>130</v>
      </c>
      <c r="B13" s="265"/>
      <c r="C13" s="295"/>
      <c r="D13" s="290"/>
      <c r="E13" s="292"/>
      <c r="F13" s="345"/>
      <c r="G13" s="346"/>
      <c r="H13" s="290"/>
      <c r="I13" s="292"/>
      <c r="J13" s="345">
        <v>23</v>
      </c>
      <c r="K13" s="346"/>
      <c r="L13" s="322" t="e">
        <f t="shared" si="0"/>
        <v>#DIV/0!</v>
      </c>
      <c r="M13" s="323"/>
      <c r="N13" s="322" t="e">
        <f t="shared" si="1"/>
        <v>#DIV/0!</v>
      </c>
      <c r="O13" s="323"/>
    </row>
    <row r="14" spans="1:15" s="59" customFormat="1" ht="20.100000000000001" customHeight="1">
      <c r="A14" s="294" t="s">
        <v>132</v>
      </c>
      <c r="B14" s="265"/>
      <c r="C14" s="295"/>
      <c r="D14" s="290"/>
      <c r="E14" s="292"/>
      <c r="F14" s="339"/>
      <c r="G14" s="340"/>
      <c r="H14" s="290"/>
      <c r="I14" s="292"/>
      <c r="J14" s="339">
        <v>471</v>
      </c>
      <c r="K14" s="340"/>
      <c r="L14" s="322" t="e">
        <f t="shared" si="0"/>
        <v>#DIV/0!</v>
      </c>
      <c r="M14" s="323"/>
      <c r="N14" s="322" t="e">
        <f t="shared" si="1"/>
        <v>#DIV/0!</v>
      </c>
      <c r="O14" s="323"/>
    </row>
    <row r="15" spans="1:15" s="59" customFormat="1">
      <c r="A15" s="274" t="s">
        <v>385</v>
      </c>
      <c r="B15" s="275"/>
      <c r="C15" s="276"/>
      <c r="D15" s="329">
        <f>SUM(D16:D18)</f>
        <v>0</v>
      </c>
      <c r="E15" s="330"/>
      <c r="F15" s="327">
        <f>SUM(F16:F18)</f>
        <v>0</v>
      </c>
      <c r="G15" s="328"/>
      <c r="H15" s="327">
        <f>SUM(H16:H18)</f>
        <v>0</v>
      </c>
      <c r="I15" s="328"/>
      <c r="J15" s="335">
        <f>SUM(J16:J18)</f>
        <v>46743.8</v>
      </c>
      <c r="K15" s="336"/>
      <c r="L15" s="325" t="e">
        <f t="shared" si="0"/>
        <v>#DIV/0!</v>
      </c>
      <c r="M15" s="326"/>
      <c r="N15" s="325" t="e">
        <f t="shared" si="1"/>
        <v>#DIV/0!</v>
      </c>
      <c r="O15" s="326"/>
    </row>
    <row r="16" spans="1:15" s="59" customFormat="1" ht="20.100000000000001" customHeight="1">
      <c r="A16" s="294" t="s">
        <v>128</v>
      </c>
      <c r="B16" s="265"/>
      <c r="C16" s="295"/>
      <c r="D16" s="290"/>
      <c r="E16" s="292"/>
      <c r="F16" s="331"/>
      <c r="G16" s="332"/>
      <c r="H16" s="331"/>
      <c r="I16" s="332"/>
      <c r="J16" s="333">
        <v>447.4</v>
      </c>
      <c r="K16" s="334"/>
      <c r="L16" s="322" t="e">
        <f t="shared" si="0"/>
        <v>#DIV/0!</v>
      </c>
      <c r="M16" s="323"/>
      <c r="N16" s="322" t="e">
        <f t="shared" si="1"/>
        <v>#DIV/0!</v>
      </c>
      <c r="O16" s="323"/>
    </row>
    <row r="17" spans="1:15" s="59" customFormat="1" ht="20.100000000000001" customHeight="1">
      <c r="A17" s="294" t="s">
        <v>130</v>
      </c>
      <c r="B17" s="265"/>
      <c r="C17" s="295"/>
      <c r="D17" s="337"/>
      <c r="E17" s="338"/>
      <c r="F17" s="331"/>
      <c r="G17" s="332"/>
      <c r="H17" s="331"/>
      <c r="I17" s="332"/>
      <c r="J17" s="331">
        <v>2282.5</v>
      </c>
      <c r="K17" s="332"/>
      <c r="L17" s="322" t="e">
        <f t="shared" si="0"/>
        <v>#DIV/0!</v>
      </c>
      <c r="M17" s="323"/>
      <c r="N17" s="322" t="e">
        <f t="shared" si="1"/>
        <v>#DIV/0!</v>
      </c>
      <c r="O17" s="323"/>
    </row>
    <row r="18" spans="1:15" s="59" customFormat="1" ht="20.100000000000001" customHeight="1">
      <c r="A18" s="294" t="s">
        <v>132</v>
      </c>
      <c r="B18" s="265"/>
      <c r="C18" s="295"/>
      <c r="D18" s="337"/>
      <c r="E18" s="338"/>
      <c r="F18" s="331"/>
      <c r="G18" s="332"/>
      <c r="H18" s="331"/>
      <c r="I18" s="332"/>
      <c r="J18" s="331">
        <v>44013.9</v>
      </c>
      <c r="K18" s="332"/>
      <c r="L18" s="322" t="e">
        <f t="shared" si="0"/>
        <v>#DIV/0!</v>
      </c>
      <c r="M18" s="323"/>
      <c r="N18" s="322" t="e">
        <f t="shared" si="1"/>
        <v>#DIV/0!</v>
      </c>
      <c r="O18" s="323"/>
    </row>
    <row r="19" spans="1:15" s="59" customFormat="1" ht="20.100000000000001" customHeight="1">
      <c r="A19" s="274" t="s">
        <v>386</v>
      </c>
      <c r="B19" s="275"/>
      <c r="C19" s="276"/>
      <c r="D19" s="329">
        <f>SUM(D20:E22)</f>
        <v>0</v>
      </c>
      <c r="E19" s="330"/>
      <c r="F19" s="329">
        <f>SUM(F20:G22)</f>
        <v>0</v>
      </c>
      <c r="G19" s="330"/>
      <c r="H19" s="329">
        <f>SUM(H20:I22)</f>
        <v>0</v>
      </c>
      <c r="I19" s="330"/>
      <c r="J19" s="335">
        <f>SUM(J20:K22)</f>
        <v>46743.8</v>
      </c>
      <c r="K19" s="336"/>
      <c r="L19" s="325" t="e">
        <f t="shared" si="0"/>
        <v>#DIV/0!</v>
      </c>
      <c r="M19" s="326"/>
      <c r="N19" s="325" t="e">
        <f t="shared" si="1"/>
        <v>#DIV/0!</v>
      </c>
      <c r="O19" s="326"/>
    </row>
    <row r="20" spans="1:15" s="59" customFormat="1" ht="20.100000000000001" customHeight="1">
      <c r="A20" s="294" t="s">
        <v>128</v>
      </c>
      <c r="B20" s="265"/>
      <c r="C20" s="295"/>
      <c r="D20" s="233"/>
      <c r="E20" s="234"/>
      <c r="F20" s="331"/>
      <c r="G20" s="332"/>
      <c r="H20" s="235"/>
      <c r="I20" s="236"/>
      <c r="J20" s="333">
        <v>447.4</v>
      </c>
      <c r="K20" s="334"/>
      <c r="L20" s="322" t="e">
        <f t="shared" si="0"/>
        <v>#DIV/0!</v>
      </c>
      <c r="M20" s="323"/>
      <c r="N20" s="322" t="e">
        <f t="shared" si="1"/>
        <v>#DIV/0!</v>
      </c>
      <c r="O20" s="323"/>
    </row>
    <row r="21" spans="1:15" s="59" customFormat="1" ht="20.100000000000001" customHeight="1">
      <c r="A21" s="294" t="s">
        <v>130</v>
      </c>
      <c r="B21" s="265"/>
      <c r="C21" s="295"/>
      <c r="D21" s="233"/>
      <c r="E21" s="234"/>
      <c r="F21" s="331"/>
      <c r="G21" s="332"/>
      <c r="H21" s="235"/>
      <c r="I21" s="236"/>
      <c r="J21" s="331">
        <v>2282.5</v>
      </c>
      <c r="K21" s="332"/>
      <c r="L21" s="322" t="e">
        <f t="shared" si="0"/>
        <v>#DIV/0!</v>
      </c>
      <c r="M21" s="323"/>
      <c r="N21" s="322" t="e">
        <f t="shared" si="1"/>
        <v>#DIV/0!</v>
      </c>
      <c r="O21" s="323"/>
    </row>
    <row r="22" spans="1:15" s="59" customFormat="1" ht="19.5" customHeight="1">
      <c r="A22" s="294" t="s">
        <v>132</v>
      </c>
      <c r="B22" s="265"/>
      <c r="C22" s="295"/>
      <c r="D22" s="233"/>
      <c r="E22" s="234"/>
      <c r="F22" s="331"/>
      <c r="G22" s="332"/>
      <c r="H22" s="235"/>
      <c r="I22" s="236"/>
      <c r="J22" s="331">
        <v>44013.9</v>
      </c>
      <c r="K22" s="332"/>
      <c r="L22" s="322" t="e">
        <f t="shared" si="0"/>
        <v>#DIV/0!</v>
      </c>
      <c r="M22" s="323"/>
      <c r="N22" s="322" t="e">
        <f t="shared" si="1"/>
        <v>#DIV/0!</v>
      </c>
      <c r="O22" s="323"/>
    </row>
    <row r="23" spans="1:15" s="59" customFormat="1" ht="39" customHeight="1">
      <c r="A23" s="274" t="s">
        <v>136</v>
      </c>
      <c r="B23" s="275"/>
      <c r="C23" s="276"/>
      <c r="D23" s="327" t="e">
        <f>(D19/D11)/12*1000</f>
        <v>#DIV/0!</v>
      </c>
      <c r="E23" s="328"/>
      <c r="F23" s="327" t="e">
        <f>(F19/F11)/2*1000</f>
        <v>#DIV/0!</v>
      </c>
      <c r="G23" s="328"/>
      <c r="H23" s="327" t="e">
        <f>(H19/H11)/12*1000</f>
        <v>#DIV/0!</v>
      </c>
      <c r="I23" s="328"/>
      <c r="J23" s="327">
        <f>(J19/J11)/12*1000</f>
        <v>7869.3265993265986</v>
      </c>
      <c r="K23" s="328"/>
      <c r="L23" s="325" t="e">
        <f t="shared" si="0"/>
        <v>#DIV/0!</v>
      </c>
      <c r="M23" s="326"/>
      <c r="N23" s="325" t="e">
        <f t="shared" si="1"/>
        <v>#DIV/0!</v>
      </c>
      <c r="O23" s="326"/>
    </row>
    <row r="24" spans="1:15" s="59" customFormat="1" ht="20.100000000000001" customHeight="1">
      <c r="A24" s="294" t="s">
        <v>128</v>
      </c>
      <c r="B24" s="265"/>
      <c r="C24" s="295"/>
      <c r="D24" s="316" t="e">
        <f>(D20/D12)/12*1000</f>
        <v>#DIV/0!</v>
      </c>
      <c r="E24" s="317"/>
      <c r="F24" s="318" t="e">
        <f>(F20/F12)/12*1000</f>
        <v>#DIV/0!</v>
      </c>
      <c r="G24" s="319"/>
      <c r="H24" s="320" t="e">
        <f>(H20/H12)/12*1000</f>
        <v>#DIV/0!</v>
      </c>
      <c r="I24" s="321"/>
      <c r="J24" s="320">
        <f>(J20/J12)/12*1000</f>
        <v>37283.333333333328</v>
      </c>
      <c r="K24" s="321"/>
      <c r="L24" s="322" t="e">
        <f t="shared" si="0"/>
        <v>#DIV/0!</v>
      </c>
      <c r="M24" s="323"/>
      <c r="N24" s="322" t="e">
        <f t="shared" si="1"/>
        <v>#DIV/0!</v>
      </c>
      <c r="O24" s="323"/>
    </row>
    <row r="25" spans="1:15" s="59" customFormat="1" ht="20.100000000000001" customHeight="1">
      <c r="A25" s="294" t="s">
        <v>130</v>
      </c>
      <c r="B25" s="265"/>
      <c r="C25" s="295"/>
      <c r="D25" s="316" t="e">
        <f>(D21/D13)/12*1000</f>
        <v>#DIV/0!</v>
      </c>
      <c r="E25" s="317"/>
      <c r="F25" s="318" t="e">
        <f>(F21/F13)/12*1000</f>
        <v>#DIV/0!</v>
      </c>
      <c r="G25" s="319"/>
      <c r="H25" s="320" t="e">
        <f>(H21/H13)/12*1000</f>
        <v>#DIV/0!</v>
      </c>
      <c r="I25" s="321"/>
      <c r="J25" s="320">
        <f>(J21/J13)/12*1000</f>
        <v>8269.927536231884</v>
      </c>
      <c r="K25" s="321"/>
      <c r="L25" s="322" t="e">
        <f t="shared" si="0"/>
        <v>#DIV/0!</v>
      </c>
      <c r="M25" s="323"/>
      <c r="N25" s="322" t="e">
        <f t="shared" si="1"/>
        <v>#DIV/0!</v>
      </c>
      <c r="O25" s="323"/>
    </row>
    <row r="26" spans="1:15" s="59" customFormat="1" ht="20.25" customHeight="1">
      <c r="A26" s="294" t="s">
        <v>132</v>
      </c>
      <c r="B26" s="265"/>
      <c r="C26" s="295"/>
      <c r="D26" s="316" t="e">
        <f>(D22/D14)/12*1000</f>
        <v>#DIV/0!</v>
      </c>
      <c r="E26" s="317"/>
      <c r="F26" s="318" t="e">
        <f>(F22/F14)/12*1000</f>
        <v>#DIV/0!</v>
      </c>
      <c r="G26" s="319"/>
      <c r="H26" s="320" t="e">
        <f>(H22/H14)/12*1000</f>
        <v>#DIV/0!</v>
      </c>
      <c r="I26" s="321"/>
      <c r="J26" s="320">
        <f>(J22/J14)/12*1000</f>
        <v>7787.31422505308</v>
      </c>
      <c r="K26" s="321"/>
      <c r="L26" s="322" t="e">
        <f t="shared" si="0"/>
        <v>#DIV/0!</v>
      </c>
      <c r="M26" s="323"/>
      <c r="N26" s="322" t="e">
        <f t="shared" si="1"/>
        <v>#DIV/0!</v>
      </c>
      <c r="O26" s="323"/>
    </row>
    <row r="27" spans="1:15" ht="10.5" customHeight="1">
      <c r="A27" s="65"/>
      <c r="B27" s="65"/>
      <c r="C27" s="65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</row>
    <row r="28" spans="1:15" ht="20.100000000000001" customHeight="1">
      <c r="A28" s="324" t="s">
        <v>387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5" ht="15" customHeight="1">
      <c r="A29" s="66"/>
      <c r="B29" s="66"/>
      <c r="C29" s="66"/>
      <c r="D29" s="66"/>
      <c r="E29" s="66"/>
      <c r="F29" s="66"/>
      <c r="G29" s="66"/>
      <c r="H29" s="66"/>
      <c r="I29" s="66"/>
    </row>
    <row r="30" spans="1:15" ht="21.95" customHeight="1">
      <c r="A30" s="301" t="s">
        <v>388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</row>
    <row r="31" spans="1:15" ht="10.5" customHeight="1"/>
    <row r="32" spans="1:15" ht="60" customHeight="1">
      <c r="A32" s="67" t="s">
        <v>389</v>
      </c>
      <c r="B32" s="312" t="s">
        <v>390</v>
      </c>
      <c r="C32" s="313"/>
      <c r="D32" s="313"/>
      <c r="E32" s="313"/>
      <c r="F32" s="259" t="s">
        <v>391</v>
      </c>
      <c r="G32" s="259"/>
      <c r="H32" s="259"/>
      <c r="I32" s="259"/>
      <c r="J32" s="259"/>
      <c r="K32" s="259"/>
      <c r="L32" s="259"/>
      <c r="M32" s="259"/>
      <c r="N32" s="259"/>
      <c r="O32" s="259"/>
    </row>
    <row r="33" spans="1:15" ht="18" customHeight="1">
      <c r="A33" s="67">
        <v>1</v>
      </c>
      <c r="B33" s="312">
        <v>2</v>
      </c>
      <c r="C33" s="313"/>
      <c r="D33" s="313"/>
      <c r="E33" s="313"/>
      <c r="F33" s="259">
        <v>3</v>
      </c>
      <c r="G33" s="259"/>
      <c r="H33" s="259"/>
      <c r="I33" s="259"/>
      <c r="J33" s="259"/>
      <c r="K33" s="259"/>
      <c r="L33" s="259"/>
      <c r="M33" s="259"/>
      <c r="N33" s="259"/>
      <c r="O33" s="259"/>
    </row>
    <row r="34" spans="1:15" ht="20.100000000000001" customHeight="1">
      <c r="A34" s="68"/>
      <c r="B34" s="308"/>
      <c r="C34" s="309"/>
      <c r="D34" s="309"/>
      <c r="E34" s="309"/>
      <c r="F34" s="315"/>
      <c r="G34" s="315"/>
      <c r="H34" s="315"/>
      <c r="I34" s="315"/>
      <c r="J34" s="315"/>
      <c r="K34" s="315"/>
      <c r="L34" s="315"/>
      <c r="M34" s="315"/>
      <c r="N34" s="315"/>
      <c r="O34" s="315"/>
    </row>
    <row r="35" spans="1:15" ht="20.100000000000001" customHeight="1">
      <c r="A35" s="68"/>
      <c r="B35" s="308"/>
      <c r="C35" s="309"/>
      <c r="D35" s="309"/>
      <c r="E35" s="309"/>
      <c r="F35" s="315"/>
      <c r="G35" s="315"/>
      <c r="H35" s="315"/>
      <c r="I35" s="315"/>
      <c r="J35" s="315"/>
      <c r="K35" s="315"/>
      <c r="L35" s="315"/>
      <c r="M35" s="315"/>
      <c r="N35" s="315"/>
      <c r="O35" s="315"/>
    </row>
    <row r="36" spans="1:15" ht="20.100000000000001" customHeight="1">
      <c r="A36" s="68"/>
      <c r="B36" s="308"/>
      <c r="C36" s="309"/>
      <c r="D36" s="309"/>
      <c r="E36" s="309"/>
      <c r="F36" s="315"/>
      <c r="G36" s="315"/>
      <c r="H36" s="315"/>
      <c r="I36" s="315"/>
      <c r="J36" s="315"/>
      <c r="K36" s="315"/>
      <c r="L36" s="315"/>
      <c r="M36" s="315"/>
      <c r="N36" s="315"/>
      <c r="O36" s="315"/>
    </row>
    <row r="37" spans="1:15" ht="20.100000000000001" customHeight="1">
      <c r="A37" s="68"/>
      <c r="B37" s="308"/>
      <c r="C37" s="309"/>
      <c r="D37" s="309"/>
      <c r="E37" s="309"/>
      <c r="F37" s="315"/>
      <c r="G37" s="315"/>
      <c r="H37" s="315"/>
      <c r="I37" s="315"/>
      <c r="J37" s="315"/>
      <c r="K37" s="315"/>
      <c r="L37" s="315"/>
      <c r="M37" s="315"/>
      <c r="N37" s="315"/>
      <c r="O37" s="315"/>
    </row>
    <row r="38" spans="1:15" ht="20.100000000000001" customHeight="1">
      <c r="A38" s="68"/>
      <c r="B38" s="308"/>
      <c r="C38" s="309"/>
      <c r="D38" s="309"/>
      <c r="E38" s="309"/>
      <c r="F38" s="315"/>
      <c r="G38" s="315"/>
      <c r="H38" s="315"/>
      <c r="I38" s="315"/>
      <c r="J38" s="315"/>
      <c r="K38" s="315"/>
      <c r="L38" s="315"/>
      <c r="M38" s="315"/>
      <c r="N38" s="315"/>
      <c r="O38" s="315"/>
    </row>
    <row r="39" spans="1:15" ht="20.100000000000001" customHeight="1">
      <c r="A39" s="68"/>
      <c r="B39" s="308"/>
      <c r="C39" s="309"/>
      <c r="D39" s="309"/>
      <c r="E39" s="309"/>
      <c r="F39" s="315"/>
      <c r="G39" s="315"/>
      <c r="H39" s="315"/>
      <c r="I39" s="315"/>
      <c r="J39" s="315"/>
      <c r="K39" s="315"/>
      <c r="L39" s="315"/>
      <c r="M39" s="315"/>
      <c r="N39" s="315"/>
      <c r="O39" s="315"/>
    </row>
    <row r="40" spans="1:15" ht="20.100000000000001" customHeight="1">
      <c r="A40" s="68"/>
      <c r="B40" s="308"/>
      <c r="C40" s="309"/>
      <c r="D40" s="309"/>
      <c r="E40" s="309"/>
      <c r="F40" s="315"/>
      <c r="G40" s="315"/>
      <c r="H40" s="315"/>
      <c r="I40" s="315"/>
      <c r="J40" s="315"/>
      <c r="K40" s="315"/>
      <c r="L40" s="315"/>
      <c r="M40" s="315"/>
      <c r="N40" s="315"/>
      <c r="O40" s="315"/>
    </row>
    <row r="41" spans="1:15" ht="20.100000000000001" customHeight="1">
      <c r="A41" s="68"/>
      <c r="B41" s="308"/>
      <c r="C41" s="309"/>
      <c r="D41" s="309"/>
      <c r="E41" s="309"/>
      <c r="F41" s="308"/>
      <c r="G41" s="309"/>
      <c r="H41" s="309"/>
      <c r="I41" s="309"/>
      <c r="J41" s="309"/>
      <c r="K41" s="309"/>
      <c r="L41" s="309"/>
      <c r="M41" s="309"/>
      <c r="N41" s="309"/>
      <c r="O41" s="310"/>
    </row>
    <row r="42" spans="1:15" ht="20.100000000000001" customHeight="1">
      <c r="A42" s="68"/>
      <c r="B42" s="308"/>
      <c r="C42" s="309"/>
      <c r="D42" s="309"/>
      <c r="E42" s="310"/>
      <c r="F42" s="308"/>
      <c r="G42" s="309"/>
      <c r="H42" s="309"/>
      <c r="I42" s="309"/>
      <c r="J42" s="309"/>
      <c r="K42" s="309"/>
      <c r="L42" s="309"/>
      <c r="M42" s="309"/>
      <c r="N42" s="309"/>
      <c r="O42" s="310"/>
    </row>
    <row r="43" spans="1:15" ht="20.100000000000001" customHeight="1">
      <c r="A43" s="61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ht="21.95" customHeight="1">
      <c r="A44" s="311" t="s">
        <v>392</v>
      </c>
      <c r="B44" s="311"/>
      <c r="C44" s="311"/>
      <c r="D44" s="311"/>
      <c r="E44" s="311"/>
      <c r="F44" s="311"/>
      <c r="G44" s="311"/>
      <c r="H44" s="311"/>
      <c r="I44" s="311"/>
      <c r="J44" s="311"/>
    </row>
    <row r="45" spans="1:15" ht="20.100000000000001" customHeight="1">
      <c r="A45" s="69"/>
    </row>
    <row r="46" spans="1:15" ht="63.95" customHeight="1">
      <c r="A46" s="260" t="s">
        <v>393</v>
      </c>
      <c r="B46" s="246" t="s">
        <v>394</v>
      </c>
      <c r="C46" s="248"/>
      <c r="D46" s="254" t="s">
        <v>395</v>
      </c>
      <c r="E46" s="254"/>
      <c r="F46" s="254"/>
      <c r="G46" s="254" t="s">
        <v>396</v>
      </c>
      <c r="H46" s="254"/>
      <c r="I46" s="254"/>
      <c r="J46" s="246" t="s">
        <v>397</v>
      </c>
      <c r="K46" s="247"/>
      <c r="L46" s="248"/>
      <c r="M46" s="254" t="s">
        <v>398</v>
      </c>
      <c r="N46" s="254"/>
      <c r="O46" s="254"/>
    </row>
    <row r="47" spans="1:15" ht="150">
      <c r="A47" s="261"/>
      <c r="B47" s="15" t="s">
        <v>399</v>
      </c>
      <c r="C47" s="15" t="s">
        <v>400</v>
      </c>
      <c r="D47" s="15" t="s">
        <v>401</v>
      </c>
      <c r="E47" s="15" t="s">
        <v>402</v>
      </c>
      <c r="F47" s="15" t="s">
        <v>403</v>
      </c>
      <c r="G47" s="15" t="s">
        <v>401</v>
      </c>
      <c r="H47" s="15" t="s">
        <v>402</v>
      </c>
      <c r="I47" s="15" t="s">
        <v>403</v>
      </c>
      <c r="J47" s="15" t="s">
        <v>401</v>
      </c>
      <c r="K47" s="15" t="s">
        <v>402</v>
      </c>
      <c r="L47" s="15" t="s">
        <v>403</v>
      </c>
      <c r="M47" s="15" t="s">
        <v>401</v>
      </c>
      <c r="N47" s="15" t="s">
        <v>402</v>
      </c>
      <c r="O47" s="15" t="s">
        <v>403</v>
      </c>
    </row>
    <row r="48" spans="1:15" ht="18" customHeight="1">
      <c r="A48" s="15">
        <v>1</v>
      </c>
      <c r="B48" s="15">
        <v>2</v>
      </c>
      <c r="C48" s="15">
        <v>3</v>
      </c>
      <c r="D48" s="15">
        <v>4</v>
      </c>
      <c r="E48" s="15">
        <v>5</v>
      </c>
      <c r="F48" s="15">
        <v>6</v>
      </c>
      <c r="G48" s="15">
        <v>7</v>
      </c>
      <c r="H48" s="28">
        <v>8</v>
      </c>
      <c r="I48" s="28">
        <v>9</v>
      </c>
      <c r="J48" s="28">
        <v>10</v>
      </c>
      <c r="K48" s="28">
        <v>11</v>
      </c>
      <c r="L48" s="28">
        <v>12</v>
      </c>
      <c r="M48" s="28">
        <v>13</v>
      </c>
      <c r="N48" s="28">
        <v>14</v>
      </c>
      <c r="O48" s="28">
        <v>15</v>
      </c>
    </row>
    <row r="49" spans="1:15" ht="20.100000000000001" customHeight="1">
      <c r="A49" s="70"/>
      <c r="B49" s="71"/>
      <c r="C49" s="71"/>
      <c r="D49" s="31"/>
      <c r="E49" s="31"/>
      <c r="F49" s="72"/>
      <c r="G49" s="31"/>
      <c r="H49" s="31"/>
      <c r="I49" s="72"/>
      <c r="J49" s="31"/>
      <c r="K49" s="31"/>
      <c r="L49" s="72"/>
      <c r="M49" s="31"/>
      <c r="N49" s="31"/>
      <c r="O49" s="72"/>
    </row>
    <row r="50" spans="1:15" ht="20.100000000000001" customHeight="1">
      <c r="A50" s="70"/>
      <c r="B50" s="71"/>
      <c r="C50" s="71"/>
      <c r="D50" s="31"/>
      <c r="E50" s="31"/>
      <c r="F50" s="72"/>
      <c r="G50" s="31"/>
      <c r="H50" s="31"/>
      <c r="I50" s="72"/>
      <c r="J50" s="31"/>
      <c r="K50" s="31"/>
      <c r="L50" s="72"/>
      <c r="M50" s="31"/>
      <c r="N50" s="31"/>
      <c r="O50" s="72"/>
    </row>
    <row r="51" spans="1:15" ht="20.100000000000001" customHeight="1">
      <c r="A51" s="73" t="s">
        <v>246</v>
      </c>
      <c r="B51" s="74">
        <v>100</v>
      </c>
      <c r="C51" s="74">
        <v>100</v>
      </c>
      <c r="D51" s="32">
        <f>SUM(D49:D50)</f>
        <v>0</v>
      </c>
      <c r="E51" s="75"/>
      <c r="F51" s="76"/>
      <c r="G51" s="32">
        <f>SUM(G49:G50)</f>
        <v>0</v>
      </c>
      <c r="H51" s="75"/>
      <c r="I51" s="76"/>
      <c r="J51" s="32">
        <f>SUM(J49:J50)</f>
        <v>0</v>
      </c>
      <c r="K51" s="75"/>
      <c r="L51" s="76"/>
      <c r="M51" s="32">
        <f>SUM(M49:M50)</f>
        <v>0</v>
      </c>
      <c r="N51" s="75"/>
      <c r="O51" s="76"/>
    </row>
    <row r="52" spans="1:15" ht="20.100000000000001" customHeight="1">
      <c r="A52" s="77"/>
      <c r="B52" s="78"/>
      <c r="C52" s="78"/>
      <c r="D52" s="78"/>
      <c r="E52" s="78"/>
      <c r="F52" s="79"/>
      <c r="G52" s="79"/>
      <c r="H52" s="79"/>
      <c r="I52" s="62"/>
      <c r="J52" s="62"/>
      <c r="K52" s="62"/>
      <c r="L52" s="62"/>
      <c r="M52" s="62"/>
      <c r="N52" s="62"/>
      <c r="O52" s="62"/>
    </row>
    <row r="53" spans="1:15" ht="21.95" customHeight="1">
      <c r="A53" s="301" t="s">
        <v>404</v>
      </c>
      <c r="B53" s="301"/>
      <c r="C53" s="301"/>
      <c r="D53" s="301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</row>
    <row r="54" spans="1:15" ht="20.100000000000001" customHeight="1">
      <c r="A54" s="69"/>
    </row>
    <row r="55" spans="1:15" ht="63.95" customHeight="1">
      <c r="A55" s="15" t="s">
        <v>405</v>
      </c>
      <c r="B55" s="254" t="s">
        <v>406</v>
      </c>
      <c r="C55" s="254"/>
      <c r="D55" s="254" t="s">
        <v>407</v>
      </c>
      <c r="E55" s="254"/>
      <c r="F55" s="254" t="s">
        <v>408</v>
      </c>
      <c r="G55" s="254"/>
      <c r="H55" s="254" t="s">
        <v>409</v>
      </c>
      <c r="I55" s="254"/>
      <c r="J55" s="254"/>
      <c r="K55" s="246" t="s">
        <v>410</v>
      </c>
      <c r="L55" s="248"/>
      <c r="M55" s="246" t="s">
        <v>411</v>
      </c>
      <c r="N55" s="247"/>
      <c r="O55" s="248"/>
    </row>
    <row r="56" spans="1:15" ht="18" customHeight="1">
      <c r="A56" s="28">
        <v>1</v>
      </c>
      <c r="B56" s="259">
        <v>2</v>
      </c>
      <c r="C56" s="259"/>
      <c r="D56" s="259">
        <v>3</v>
      </c>
      <c r="E56" s="259"/>
      <c r="F56" s="293">
        <v>4</v>
      </c>
      <c r="G56" s="293"/>
      <c r="H56" s="259">
        <v>5</v>
      </c>
      <c r="I56" s="259"/>
      <c r="J56" s="259"/>
      <c r="K56" s="259">
        <v>6</v>
      </c>
      <c r="L56" s="259"/>
      <c r="M56" s="312">
        <v>7</v>
      </c>
      <c r="N56" s="313"/>
      <c r="O56" s="314"/>
    </row>
    <row r="57" spans="1:15" ht="20.100000000000001" customHeight="1">
      <c r="A57" s="70"/>
      <c r="B57" s="297"/>
      <c r="C57" s="297"/>
      <c r="D57" s="288"/>
      <c r="E57" s="288"/>
      <c r="F57" s="302"/>
      <c r="G57" s="302"/>
      <c r="H57" s="254"/>
      <c r="I57" s="254"/>
      <c r="J57" s="254"/>
      <c r="K57" s="290"/>
      <c r="L57" s="292"/>
      <c r="M57" s="297"/>
      <c r="N57" s="297"/>
      <c r="O57" s="297"/>
    </row>
    <row r="58" spans="1:15" ht="20.100000000000001" customHeight="1">
      <c r="A58" s="70"/>
      <c r="B58" s="303"/>
      <c r="C58" s="304"/>
      <c r="D58" s="290"/>
      <c r="E58" s="292"/>
      <c r="F58" s="305"/>
      <c r="G58" s="306"/>
      <c r="H58" s="246"/>
      <c r="I58" s="247"/>
      <c r="J58" s="248"/>
      <c r="K58" s="290"/>
      <c r="L58" s="292"/>
      <c r="M58" s="303"/>
      <c r="N58" s="307"/>
      <c r="O58" s="304"/>
    </row>
    <row r="59" spans="1:15" ht="20.100000000000001" customHeight="1">
      <c r="A59" s="70"/>
      <c r="B59" s="297"/>
      <c r="C59" s="297"/>
      <c r="D59" s="288"/>
      <c r="E59" s="288"/>
      <c r="F59" s="302"/>
      <c r="G59" s="302"/>
      <c r="H59" s="254"/>
      <c r="I59" s="254"/>
      <c r="J59" s="254"/>
      <c r="K59" s="290"/>
      <c r="L59" s="292"/>
      <c r="M59" s="297"/>
      <c r="N59" s="297"/>
      <c r="O59" s="297"/>
    </row>
    <row r="60" spans="1:15" ht="20.100000000000001" customHeight="1">
      <c r="A60" s="73" t="s">
        <v>246</v>
      </c>
      <c r="B60" s="251" t="s">
        <v>412</v>
      </c>
      <c r="C60" s="251"/>
      <c r="D60" s="251" t="s">
        <v>412</v>
      </c>
      <c r="E60" s="251"/>
      <c r="F60" s="251" t="s">
        <v>412</v>
      </c>
      <c r="G60" s="251"/>
      <c r="H60" s="251"/>
      <c r="I60" s="251"/>
      <c r="J60" s="251"/>
      <c r="K60" s="298">
        <f>SUM(K57:K59)</f>
        <v>0</v>
      </c>
      <c r="L60" s="299"/>
      <c r="M60" s="300"/>
      <c r="N60" s="300"/>
      <c r="O60" s="300"/>
    </row>
    <row r="61" spans="1:15" ht="20.100000000000001" customHeight="1">
      <c r="A61" s="79"/>
      <c r="B61" s="8"/>
      <c r="C61" s="8"/>
      <c r="D61" s="8"/>
      <c r="E61" s="8"/>
      <c r="F61" s="8"/>
      <c r="G61" s="8"/>
      <c r="H61" s="8"/>
      <c r="I61" s="8"/>
      <c r="J61" s="8"/>
      <c r="K61" s="59"/>
      <c r="L61" s="59"/>
      <c r="M61" s="59"/>
      <c r="N61" s="59"/>
      <c r="O61" s="59"/>
    </row>
    <row r="62" spans="1:15" ht="21.95" customHeight="1">
      <c r="A62" s="301" t="s">
        <v>413</v>
      </c>
      <c r="B62" s="301"/>
      <c r="C62" s="301"/>
      <c r="D62" s="301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</row>
    <row r="63" spans="1:15" ht="20.100000000000001" customHeight="1">
      <c r="A63" s="62"/>
      <c r="B63" s="81"/>
      <c r="C63" s="62"/>
      <c r="D63" s="62"/>
      <c r="E63" s="62"/>
      <c r="F63" s="62"/>
      <c r="G63" s="62"/>
      <c r="H63" s="62"/>
      <c r="I63" s="33"/>
    </row>
    <row r="64" spans="1:15" ht="63.95" customHeight="1">
      <c r="A64" s="254" t="s">
        <v>414</v>
      </c>
      <c r="B64" s="254"/>
      <c r="C64" s="254"/>
      <c r="D64" s="254" t="s">
        <v>415</v>
      </c>
      <c r="E64" s="254"/>
      <c r="F64" s="254"/>
      <c r="G64" s="254" t="s">
        <v>416</v>
      </c>
      <c r="H64" s="254"/>
      <c r="I64" s="254"/>
      <c r="J64" s="254" t="s">
        <v>417</v>
      </c>
      <c r="K64" s="254"/>
      <c r="L64" s="254"/>
      <c r="M64" s="254" t="s">
        <v>418</v>
      </c>
      <c r="N64" s="254"/>
      <c r="O64" s="254"/>
    </row>
    <row r="65" spans="1:15" ht="18" customHeight="1">
      <c r="A65" s="254">
        <v>1</v>
      </c>
      <c r="B65" s="254"/>
      <c r="C65" s="254"/>
      <c r="D65" s="254">
        <v>2</v>
      </c>
      <c r="E65" s="254"/>
      <c r="F65" s="254"/>
      <c r="G65" s="254">
        <v>3</v>
      </c>
      <c r="H65" s="254"/>
      <c r="I65" s="254"/>
      <c r="J65" s="259">
        <v>4</v>
      </c>
      <c r="K65" s="259"/>
      <c r="L65" s="259"/>
      <c r="M65" s="259">
        <v>5</v>
      </c>
      <c r="N65" s="259"/>
      <c r="O65" s="259"/>
    </row>
    <row r="66" spans="1:15" ht="20.100000000000001" customHeight="1">
      <c r="A66" s="289" t="s">
        <v>419</v>
      </c>
      <c r="B66" s="289"/>
      <c r="C66" s="289"/>
      <c r="D66" s="288"/>
      <c r="E66" s="288"/>
      <c r="F66" s="288"/>
      <c r="G66" s="288"/>
      <c r="H66" s="288"/>
      <c r="I66" s="288"/>
      <c r="J66" s="288"/>
      <c r="K66" s="288"/>
      <c r="L66" s="288"/>
      <c r="M66" s="296">
        <f>D66+G66-J66</f>
        <v>0</v>
      </c>
      <c r="N66" s="296"/>
      <c r="O66" s="296"/>
    </row>
    <row r="67" spans="1:15" ht="20.100000000000001" customHeight="1">
      <c r="A67" s="289" t="s">
        <v>420</v>
      </c>
      <c r="B67" s="289"/>
      <c r="C67" s="289"/>
      <c r="D67" s="288"/>
      <c r="E67" s="288"/>
      <c r="F67" s="288"/>
      <c r="G67" s="288"/>
      <c r="H67" s="288"/>
      <c r="I67" s="288"/>
      <c r="J67" s="288"/>
      <c r="K67" s="288"/>
      <c r="L67" s="288"/>
      <c r="M67" s="288"/>
      <c r="N67" s="288"/>
      <c r="O67" s="288"/>
    </row>
    <row r="68" spans="1:15" ht="20.100000000000001" customHeight="1">
      <c r="A68" s="289"/>
      <c r="B68" s="289"/>
      <c r="C68" s="289"/>
      <c r="D68" s="290"/>
      <c r="E68" s="291"/>
      <c r="F68" s="292"/>
      <c r="G68" s="290"/>
      <c r="H68" s="291"/>
      <c r="I68" s="292"/>
      <c r="J68" s="290"/>
      <c r="K68" s="291"/>
      <c r="L68" s="292"/>
      <c r="M68" s="290"/>
      <c r="N68" s="291"/>
      <c r="O68" s="292"/>
    </row>
    <row r="69" spans="1:15" ht="20.100000000000001" customHeight="1">
      <c r="A69" s="289" t="s">
        <v>421</v>
      </c>
      <c r="B69" s="289"/>
      <c r="C69" s="289"/>
      <c r="D69" s="288"/>
      <c r="E69" s="288"/>
      <c r="F69" s="288"/>
      <c r="G69" s="288"/>
      <c r="H69" s="288"/>
      <c r="I69" s="288"/>
      <c r="J69" s="288"/>
      <c r="K69" s="288"/>
      <c r="L69" s="288"/>
      <c r="M69" s="296">
        <f>D69+G69-J69</f>
        <v>0</v>
      </c>
      <c r="N69" s="296"/>
      <c r="O69" s="296"/>
    </row>
    <row r="70" spans="1:15" ht="20.100000000000001" customHeight="1">
      <c r="A70" s="289" t="s">
        <v>422</v>
      </c>
      <c r="B70" s="289"/>
      <c r="C70" s="289"/>
      <c r="D70" s="288"/>
      <c r="E70" s="288"/>
      <c r="F70" s="288"/>
      <c r="G70" s="288"/>
      <c r="H70" s="288"/>
      <c r="I70" s="288"/>
      <c r="J70" s="288"/>
      <c r="K70" s="288"/>
      <c r="L70" s="288"/>
      <c r="M70" s="288"/>
      <c r="N70" s="288"/>
      <c r="O70" s="288"/>
    </row>
    <row r="71" spans="1:15" ht="20.100000000000001" customHeight="1">
      <c r="A71" s="289"/>
      <c r="B71" s="289"/>
      <c r="C71" s="289"/>
      <c r="D71" s="290"/>
      <c r="E71" s="291"/>
      <c r="F71" s="292"/>
      <c r="G71" s="290"/>
      <c r="H71" s="291"/>
      <c r="I71" s="292"/>
      <c r="J71" s="290"/>
      <c r="K71" s="291"/>
      <c r="L71" s="292"/>
      <c r="M71" s="290"/>
      <c r="N71" s="291"/>
      <c r="O71" s="292"/>
    </row>
    <row r="72" spans="1:15" ht="20.100000000000001" customHeight="1">
      <c r="A72" s="289" t="s">
        <v>423</v>
      </c>
      <c r="B72" s="289"/>
      <c r="C72" s="289"/>
      <c r="D72" s="288"/>
      <c r="E72" s="288"/>
      <c r="F72" s="288"/>
      <c r="G72" s="288"/>
      <c r="H72" s="288"/>
      <c r="I72" s="288"/>
      <c r="J72" s="288"/>
      <c r="K72" s="288"/>
      <c r="L72" s="288"/>
      <c r="M72" s="296">
        <f>D72+G72-J72</f>
        <v>0</v>
      </c>
      <c r="N72" s="296"/>
      <c r="O72" s="296"/>
    </row>
    <row r="73" spans="1:15" ht="20.100000000000001" customHeight="1">
      <c r="A73" s="289" t="s">
        <v>420</v>
      </c>
      <c r="B73" s="289"/>
      <c r="C73" s="289"/>
      <c r="D73" s="288"/>
      <c r="E73" s="288"/>
      <c r="F73" s="288"/>
      <c r="G73" s="288"/>
      <c r="H73" s="288"/>
      <c r="I73" s="288"/>
      <c r="J73" s="288"/>
      <c r="K73" s="288"/>
      <c r="L73" s="288"/>
      <c r="M73" s="288"/>
      <c r="N73" s="288"/>
      <c r="O73" s="288"/>
    </row>
    <row r="74" spans="1:15" ht="20.100000000000001" customHeight="1">
      <c r="A74" s="294"/>
      <c r="B74" s="265"/>
      <c r="C74" s="295"/>
      <c r="D74" s="288"/>
      <c r="E74" s="288"/>
      <c r="F74" s="288"/>
      <c r="G74" s="288"/>
      <c r="H74" s="288"/>
      <c r="I74" s="288"/>
      <c r="J74" s="288"/>
      <c r="K74" s="288"/>
      <c r="L74" s="288"/>
      <c r="M74" s="288"/>
      <c r="N74" s="288"/>
      <c r="O74" s="288"/>
    </row>
    <row r="75" spans="1:15" ht="20.100000000000001" customHeight="1">
      <c r="A75" s="274" t="s">
        <v>246</v>
      </c>
      <c r="B75" s="275"/>
      <c r="C75" s="276"/>
      <c r="D75" s="287">
        <f>SUM(D66,D69,D72)</f>
        <v>0</v>
      </c>
      <c r="E75" s="287"/>
      <c r="F75" s="287"/>
      <c r="G75" s="287">
        <f>SUM(G66,G69,G72)</f>
        <v>0</v>
      </c>
      <c r="H75" s="287"/>
      <c r="I75" s="287"/>
      <c r="J75" s="287">
        <f>SUM(J66,J69,J72)</f>
        <v>0</v>
      </c>
      <c r="K75" s="287"/>
      <c r="L75" s="287"/>
      <c r="M75" s="287">
        <f>D75+G75-J75</f>
        <v>0</v>
      </c>
      <c r="N75" s="287"/>
      <c r="O75" s="287"/>
    </row>
    <row r="76" spans="1:15">
      <c r="C76" s="82"/>
      <c r="D76" s="82"/>
      <c r="E76" s="82"/>
    </row>
    <row r="77" spans="1:15">
      <c r="C77" s="82"/>
      <c r="D77" s="82"/>
      <c r="E77" s="82"/>
    </row>
    <row r="78" spans="1:15">
      <c r="A78" s="83" t="s">
        <v>141</v>
      </c>
      <c r="B78" s="8"/>
      <c r="C78" s="241" t="s">
        <v>142</v>
      </c>
      <c r="D78" s="241"/>
      <c r="E78" s="241"/>
      <c r="F78" s="241"/>
      <c r="G78" s="85"/>
      <c r="H78" s="242" t="s">
        <v>494</v>
      </c>
      <c r="I78" s="242"/>
      <c r="J78" s="242"/>
    </row>
    <row r="79" spans="1:15">
      <c r="A79" s="8"/>
      <c r="B79" s="59"/>
      <c r="C79" s="243" t="s">
        <v>143</v>
      </c>
      <c r="D79" s="243"/>
      <c r="E79" s="243"/>
      <c r="F79" s="243"/>
      <c r="G79" s="86"/>
      <c r="H79" s="244"/>
      <c r="I79" s="244"/>
      <c r="J79" s="244"/>
    </row>
    <row r="80" spans="1:15">
      <c r="C80" s="82"/>
      <c r="D80" s="82"/>
      <c r="E80" s="82"/>
    </row>
    <row r="81" spans="3:5">
      <c r="C81" s="82"/>
      <c r="D81" s="82"/>
      <c r="E81" s="82"/>
    </row>
    <row r="82" spans="3:5">
      <c r="C82" s="82"/>
      <c r="D82" s="82"/>
      <c r="E82" s="82"/>
    </row>
    <row r="83" spans="3:5">
      <c r="C83" s="82"/>
      <c r="D83" s="82"/>
      <c r="E83" s="82"/>
    </row>
    <row r="84" spans="3:5">
      <c r="C84" s="82"/>
      <c r="D84" s="82"/>
      <c r="E84" s="82"/>
    </row>
    <row r="85" spans="3:5">
      <c r="C85" s="82"/>
      <c r="D85" s="82"/>
      <c r="E85" s="82"/>
    </row>
    <row r="86" spans="3:5">
      <c r="C86" s="82"/>
      <c r="D86" s="82"/>
      <c r="E86" s="82"/>
    </row>
    <row r="87" spans="3:5">
      <c r="C87" s="82"/>
      <c r="D87" s="82"/>
      <c r="E87" s="82"/>
    </row>
    <row r="88" spans="3:5">
      <c r="C88" s="82"/>
      <c r="D88" s="82"/>
      <c r="E88" s="82"/>
    </row>
    <row r="89" spans="3:5">
      <c r="C89" s="82"/>
      <c r="D89" s="82"/>
      <c r="E89" s="82"/>
    </row>
  </sheetData>
  <mergeCells count="259">
    <mergeCell ref="A1:O1"/>
    <mergeCell ref="A2:O2"/>
    <mergeCell ref="A3:O3"/>
    <mergeCell ref="A4:O4"/>
    <mergeCell ref="A5:O5"/>
    <mergeCell ref="A7:O7"/>
    <mergeCell ref="J11:K11"/>
    <mergeCell ref="L11:M11"/>
    <mergeCell ref="L10:M10"/>
    <mergeCell ref="N10:O10"/>
    <mergeCell ref="N11:O11"/>
    <mergeCell ref="J10:K10"/>
    <mergeCell ref="A9:C9"/>
    <mergeCell ref="D9:E9"/>
    <mergeCell ref="N9:O9"/>
    <mergeCell ref="J9:K9"/>
    <mergeCell ref="L9:M9"/>
    <mergeCell ref="F9:G9"/>
    <mergeCell ref="H9:I9"/>
    <mergeCell ref="A10:C10"/>
    <mergeCell ref="D10:E10"/>
    <mergeCell ref="F10:G10"/>
    <mergeCell ref="H10:I10"/>
    <mergeCell ref="A13:C13"/>
    <mergeCell ref="D13:E13"/>
    <mergeCell ref="A14:C14"/>
    <mergeCell ref="D14:E14"/>
    <mergeCell ref="F14:G14"/>
    <mergeCell ref="H14:I14"/>
    <mergeCell ref="N15:O15"/>
    <mergeCell ref="F13:G13"/>
    <mergeCell ref="H13:I13"/>
    <mergeCell ref="J13:K13"/>
    <mergeCell ref="L13:M13"/>
    <mergeCell ref="N13:O13"/>
    <mergeCell ref="A12:C12"/>
    <mergeCell ref="D12:E12"/>
    <mergeCell ref="F12:G12"/>
    <mergeCell ref="H12:I12"/>
    <mergeCell ref="A11:C11"/>
    <mergeCell ref="D11:E11"/>
    <mergeCell ref="F11:G11"/>
    <mergeCell ref="H11:I11"/>
    <mergeCell ref="N12:O12"/>
    <mergeCell ref="J12:K12"/>
    <mergeCell ref="L12:M12"/>
    <mergeCell ref="J16:K16"/>
    <mergeCell ref="L16:M16"/>
    <mergeCell ref="N16:O16"/>
    <mergeCell ref="A15:C15"/>
    <mergeCell ref="D15:E15"/>
    <mergeCell ref="H15:I15"/>
    <mergeCell ref="J14:K14"/>
    <mergeCell ref="L14:M14"/>
    <mergeCell ref="N14:O14"/>
    <mergeCell ref="J15:K15"/>
    <mergeCell ref="L15:M15"/>
    <mergeCell ref="F15:G15"/>
    <mergeCell ref="A16:C16"/>
    <mergeCell ref="D16:E16"/>
    <mergeCell ref="F16:G16"/>
    <mergeCell ref="H16:I16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N17:O17"/>
    <mergeCell ref="A20:C20"/>
    <mergeCell ref="L20:M20"/>
    <mergeCell ref="N20:O20"/>
    <mergeCell ref="A19:C19"/>
    <mergeCell ref="D19:E19"/>
    <mergeCell ref="F20:G20"/>
    <mergeCell ref="J20:K20"/>
    <mergeCell ref="F21:G21"/>
    <mergeCell ref="F22:G22"/>
    <mergeCell ref="J19:K19"/>
    <mergeCell ref="L19:M19"/>
    <mergeCell ref="F19:G19"/>
    <mergeCell ref="H19:I19"/>
    <mergeCell ref="N19:O19"/>
    <mergeCell ref="J21:K21"/>
    <mergeCell ref="J22:K22"/>
    <mergeCell ref="N21:O21"/>
    <mergeCell ref="A22:C22"/>
    <mergeCell ref="L22:M22"/>
    <mergeCell ref="N22:O22"/>
    <mergeCell ref="A21:C21"/>
    <mergeCell ref="L21:M21"/>
    <mergeCell ref="N23:O23"/>
    <mergeCell ref="A24:C24"/>
    <mergeCell ref="D24:E24"/>
    <mergeCell ref="F24:G24"/>
    <mergeCell ref="H24:I24"/>
    <mergeCell ref="J24:K24"/>
    <mergeCell ref="A25:C25"/>
    <mergeCell ref="D25:E25"/>
    <mergeCell ref="F25:G25"/>
    <mergeCell ref="H25:I25"/>
    <mergeCell ref="J23:K23"/>
    <mergeCell ref="L23:M23"/>
    <mergeCell ref="F23:G23"/>
    <mergeCell ref="H23:I23"/>
    <mergeCell ref="N25:O25"/>
    <mergeCell ref="J25:K25"/>
    <mergeCell ref="L25:M25"/>
    <mergeCell ref="L24:M24"/>
    <mergeCell ref="N24:O24"/>
    <mergeCell ref="A23:C23"/>
    <mergeCell ref="D23:E23"/>
    <mergeCell ref="A26:C26"/>
    <mergeCell ref="D26:E26"/>
    <mergeCell ref="F26:G26"/>
    <mergeCell ref="B36:E36"/>
    <mergeCell ref="F36:O36"/>
    <mergeCell ref="H26:I26"/>
    <mergeCell ref="J26:K26"/>
    <mergeCell ref="L26:M26"/>
    <mergeCell ref="N26:O26"/>
    <mergeCell ref="A28:O28"/>
    <mergeCell ref="A30:O30"/>
    <mergeCell ref="B41:E41"/>
    <mergeCell ref="F41:O41"/>
    <mergeCell ref="B32:E32"/>
    <mergeCell ref="F32:O32"/>
    <mergeCell ref="B39:E39"/>
    <mergeCell ref="F39:O39"/>
    <mergeCell ref="B34:E34"/>
    <mergeCell ref="F34:O34"/>
    <mergeCell ref="B35:E35"/>
    <mergeCell ref="F35:O35"/>
    <mergeCell ref="B37:E37"/>
    <mergeCell ref="F37:O37"/>
    <mergeCell ref="B38:E38"/>
    <mergeCell ref="F38:O38"/>
    <mergeCell ref="B40:E40"/>
    <mergeCell ref="F40:O40"/>
    <mergeCell ref="B33:E33"/>
    <mergeCell ref="F33:O33"/>
    <mergeCell ref="F42:O42"/>
    <mergeCell ref="A44:J44"/>
    <mergeCell ref="B46:C46"/>
    <mergeCell ref="D46:F46"/>
    <mergeCell ref="G46:I46"/>
    <mergeCell ref="J46:L46"/>
    <mergeCell ref="M46:O46"/>
    <mergeCell ref="B42:E42"/>
    <mergeCell ref="K56:L56"/>
    <mergeCell ref="M56:O56"/>
    <mergeCell ref="A53:O53"/>
    <mergeCell ref="B55:C55"/>
    <mergeCell ref="D55:E55"/>
    <mergeCell ref="F55:G55"/>
    <mergeCell ref="H55:J55"/>
    <mergeCell ref="K55:L55"/>
    <mergeCell ref="M55:O55"/>
    <mergeCell ref="B56:C56"/>
    <mergeCell ref="M57:O57"/>
    <mergeCell ref="B58:C58"/>
    <mergeCell ref="D58:E58"/>
    <mergeCell ref="F58:G58"/>
    <mergeCell ref="H58:J58"/>
    <mergeCell ref="M58:O58"/>
    <mergeCell ref="B57:C57"/>
    <mergeCell ref="K58:L58"/>
    <mergeCell ref="K57:L57"/>
    <mergeCell ref="D57:E57"/>
    <mergeCell ref="F57:G57"/>
    <mergeCell ref="H57:J57"/>
    <mergeCell ref="M59:O59"/>
    <mergeCell ref="D60:E60"/>
    <mergeCell ref="F60:G60"/>
    <mergeCell ref="H60:J60"/>
    <mergeCell ref="K60:L60"/>
    <mergeCell ref="M60:O60"/>
    <mergeCell ref="M66:O66"/>
    <mergeCell ref="A62:O62"/>
    <mergeCell ref="A64:C64"/>
    <mergeCell ref="D64:F64"/>
    <mergeCell ref="G64:I64"/>
    <mergeCell ref="J64:L64"/>
    <mergeCell ref="M64:O64"/>
    <mergeCell ref="B59:C59"/>
    <mergeCell ref="D59:E59"/>
    <mergeCell ref="F59:G59"/>
    <mergeCell ref="H59:J59"/>
    <mergeCell ref="M67:O67"/>
    <mergeCell ref="A68:C68"/>
    <mergeCell ref="D68:F68"/>
    <mergeCell ref="G68:I68"/>
    <mergeCell ref="J68:L68"/>
    <mergeCell ref="M68:O68"/>
    <mergeCell ref="A65:C65"/>
    <mergeCell ref="D65:F65"/>
    <mergeCell ref="G65:I65"/>
    <mergeCell ref="J65:L65"/>
    <mergeCell ref="M65:O65"/>
    <mergeCell ref="A66:C66"/>
    <mergeCell ref="D66:F66"/>
    <mergeCell ref="G66:I66"/>
    <mergeCell ref="J66:L66"/>
    <mergeCell ref="M71:O71"/>
    <mergeCell ref="A72:C72"/>
    <mergeCell ref="D72:F72"/>
    <mergeCell ref="G72:I72"/>
    <mergeCell ref="J72:L72"/>
    <mergeCell ref="M72:O72"/>
    <mergeCell ref="A69:C69"/>
    <mergeCell ref="D69:F69"/>
    <mergeCell ref="G69:I69"/>
    <mergeCell ref="J69:L69"/>
    <mergeCell ref="M69:O69"/>
    <mergeCell ref="A70:C70"/>
    <mergeCell ref="D70:F70"/>
    <mergeCell ref="G70:I70"/>
    <mergeCell ref="J70:L70"/>
    <mergeCell ref="M70:O70"/>
    <mergeCell ref="M75:O75"/>
    <mergeCell ref="C78:F78"/>
    <mergeCell ref="H78:J78"/>
    <mergeCell ref="A73:C73"/>
    <mergeCell ref="D73:F73"/>
    <mergeCell ref="G73:I73"/>
    <mergeCell ref="J73:L73"/>
    <mergeCell ref="M73:O73"/>
    <mergeCell ref="A74:C74"/>
    <mergeCell ref="D74:F74"/>
    <mergeCell ref="M74:O74"/>
    <mergeCell ref="C79:F79"/>
    <mergeCell ref="H79:J79"/>
    <mergeCell ref="A46:A47"/>
    <mergeCell ref="A75:C75"/>
    <mergeCell ref="D75:F75"/>
    <mergeCell ref="G75:I75"/>
    <mergeCell ref="J75:L75"/>
    <mergeCell ref="G74:I74"/>
    <mergeCell ref="J74:L74"/>
    <mergeCell ref="B60:C60"/>
    <mergeCell ref="A71:C71"/>
    <mergeCell ref="D71:F71"/>
    <mergeCell ref="G71:I71"/>
    <mergeCell ref="J71:L71"/>
    <mergeCell ref="A67:C67"/>
    <mergeCell ref="D67:F67"/>
    <mergeCell ref="G67:I67"/>
    <mergeCell ref="J67:L67"/>
    <mergeCell ref="K59:L59"/>
    <mergeCell ref="F56:G56"/>
    <mergeCell ref="H56:J56"/>
    <mergeCell ref="D56:E56"/>
  </mergeCells>
  <phoneticPr fontId="83" type="noConversion"/>
  <pageMargins left="0.39" right="0.39" top="0.39" bottom="0.39" header="0.28000000000000003" footer="0.16"/>
  <pageSetup paperSize="9" scale="47" orientation="landscape" r:id="rId1"/>
  <headerFooter alignWithMargins="0">
    <oddHeader xml:space="preserve">&amp;C&amp;"Times New Roman,обычный"&amp;14 
13
&amp;R
&amp;"Times New Roman,обычный"&amp;14Продовження додатка 1
Таблиця 6
</oddHeader>
  </headerFooter>
  <rowBreaks count="1" manualBreakCount="1">
    <brk id="42" max="14" man="1"/>
  </rowBreaks>
  <ignoredErrors>
    <ignoredError sqref="D51:G51 H51:J51 K51:M51 K60" formulaRange="1"/>
    <ignoredError sqref="L24:M26 H23:I23 D24:D26 L12:M22 L23:M23 O11 L11:M11 N11:N26 O12:O26 K23 G24:K26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AE68"/>
  <sheetViews>
    <sheetView view="pageBreakPreview" topLeftCell="A13" zoomScale="50" zoomScaleNormal="60" workbookViewId="0">
      <selection activeCell="P57" sqref="P57"/>
    </sheetView>
  </sheetViews>
  <sheetFormatPr defaultRowHeight="18.75"/>
  <cols>
    <col min="1" max="1" width="8.28515625" style="7" customWidth="1"/>
    <col min="2" max="2" width="28.7109375" style="7" customWidth="1"/>
    <col min="3" max="6" width="11.28515625" style="7" customWidth="1"/>
    <col min="7" max="31" width="11" style="7" customWidth="1"/>
    <col min="32" max="16384" width="9.140625" style="7"/>
  </cols>
  <sheetData>
    <row r="1" spans="1:3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Q1" s="45"/>
      <c r="R1" s="45"/>
      <c r="S1" s="45"/>
      <c r="T1" s="45"/>
      <c r="U1" s="45"/>
      <c r="AB1" s="422"/>
      <c r="AC1" s="423"/>
      <c r="AD1" s="423"/>
      <c r="AE1" s="423"/>
    </row>
    <row r="2" spans="1:31" ht="18.75" customHeight="1">
      <c r="B2" s="1" t="s">
        <v>488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3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 ht="41.25" customHeight="1">
      <c r="A4" s="252" t="s">
        <v>424</v>
      </c>
      <c r="B4" s="252" t="s">
        <v>425</v>
      </c>
      <c r="C4" s="363" t="s">
        <v>426</v>
      </c>
      <c r="D4" s="364"/>
      <c r="E4" s="364"/>
      <c r="F4" s="365"/>
      <c r="G4" s="363" t="s">
        <v>427</v>
      </c>
      <c r="H4" s="364"/>
      <c r="I4" s="364"/>
      <c r="J4" s="364"/>
      <c r="K4" s="364"/>
      <c r="L4" s="364"/>
      <c r="M4" s="365"/>
      <c r="N4" s="246" t="s">
        <v>428</v>
      </c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8"/>
      <c r="Z4" s="352" t="s">
        <v>429</v>
      </c>
      <c r="AA4" s="353"/>
      <c r="AB4" s="354"/>
      <c r="AC4" s="357" t="s">
        <v>430</v>
      </c>
      <c r="AD4" s="358"/>
      <c r="AE4" s="359"/>
    </row>
    <row r="5" spans="1:31" ht="48.75" customHeight="1">
      <c r="A5" s="253"/>
      <c r="B5" s="253"/>
      <c r="C5" s="366"/>
      <c r="D5" s="367"/>
      <c r="E5" s="367"/>
      <c r="F5" s="368"/>
      <c r="G5" s="366"/>
      <c r="H5" s="367"/>
      <c r="I5" s="367"/>
      <c r="J5" s="367"/>
      <c r="K5" s="367"/>
      <c r="L5" s="367"/>
      <c r="M5" s="368"/>
      <c r="N5" s="246" t="s">
        <v>431</v>
      </c>
      <c r="O5" s="247"/>
      <c r="P5" s="247"/>
      <c r="Q5" s="248"/>
      <c r="R5" s="246" t="s">
        <v>432</v>
      </c>
      <c r="S5" s="247"/>
      <c r="T5" s="247"/>
      <c r="U5" s="248"/>
      <c r="V5" s="246" t="s">
        <v>433</v>
      </c>
      <c r="W5" s="247"/>
      <c r="X5" s="247"/>
      <c r="Y5" s="248"/>
      <c r="Z5" s="355"/>
      <c r="AA5" s="355"/>
      <c r="AB5" s="356"/>
      <c r="AC5" s="360"/>
      <c r="AD5" s="361"/>
      <c r="AE5" s="362"/>
    </row>
    <row r="6" spans="1:31" ht="18" customHeight="1">
      <c r="A6" s="11">
        <v>1</v>
      </c>
      <c r="B6" s="12">
        <v>2</v>
      </c>
      <c r="C6" s="397">
        <v>3</v>
      </c>
      <c r="D6" s="398"/>
      <c r="E6" s="398"/>
      <c r="F6" s="399"/>
      <c r="G6" s="397">
        <v>4</v>
      </c>
      <c r="H6" s="398"/>
      <c r="I6" s="398"/>
      <c r="J6" s="398"/>
      <c r="K6" s="398"/>
      <c r="L6" s="398"/>
      <c r="M6" s="399"/>
      <c r="N6" s="419">
        <v>5</v>
      </c>
      <c r="O6" s="420"/>
      <c r="P6" s="420"/>
      <c r="Q6" s="421"/>
      <c r="R6" s="419">
        <v>6</v>
      </c>
      <c r="S6" s="420"/>
      <c r="T6" s="420"/>
      <c r="U6" s="421"/>
      <c r="V6" s="419">
        <v>7</v>
      </c>
      <c r="W6" s="420"/>
      <c r="X6" s="420"/>
      <c r="Y6" s="421"/>
      <c r="Z6" s="420">
        <v>8</v>
      </c>
      <c r="AA6" s="420"/>
      <c r="AB6" s="421"/>
      <c r="AC6" s="419">
        <v>9</v>
      </c>
      <c r="AD6" s="420"/>
      <c r="AE6" s="421"/>
    </row>
    <row r="7" spans="1:31" ht="20.100000000000001" customHeight="1">
      <c r="A7" s="11"/>
      <c r="B7" s="12"/>
      <c r="C7" s="397"/>
      <c r="D7" s="398"/>
      <c r="E7" s="398"/>
      <c r="F7" s="399"/>
      <c r="G7" s="407"/>
      <c r="H7" s="408"/>
      <c r="I7" s="408"/>
      <c r="J7" s="408"/>
      <c r="K7" s="408"/>
      <c r="L7" s="408"/>
      <c r="M7" s="409"/>
      <c r="N7" s="407"/>
      <c r="O7" s="408"/>
      <c r="P7" s="408"/>
      <c r="Q7" s="409"/>
      <c r="R7" s="407"/>
      <c r="S7" s="408"/>
      <c r="T7" s="408"/>
      <c r="U7" s="409"/>
      <c r="V7" s="407"/>
      <c r="W7" s="408"/>
      <c r="X7" s="408"/>
      <c r="Y7" s="409"/>
      <c r="Z7" s="405" t="e">
        <f>(V7/R7)*100</f>
        <v>#DIV/0!</v>
      </c>
      <c r="AA7" s="405"/>
      <c r="AB7" s="406"/>
      <c r="AC7" s="418" t="e">
        <f>(V7/N7)*100</f>
        <v>#DIV/0!</v>
      </c>
      <c r="AD7" s="405"/>
      <c r="AE7" s="406"/>
    </row>
    <row r="8" spans="1:31" ht="20.100000000000001" customHeight="1">
      <c r="A8" s="11"/>
      <c r="B8" s="12"/>
      <c r="C8" s="397"/>
      <c r="D8" s="398"/>
      <c r="E8" s="398"/>
      <c r="F8" s="399"/>
      <c r="G8" s="407"/>
      <c r="H8" s="408"/>
      <c r="I8" s="408"/>
      <c r="J8" s="408"/>
      <c r="K8" s="408"/>
      <c r="L8" s="408"/>
      <c r="M8" s="409"/>
      <c r="N8" s="407"/>
      <c r="O8" s="408"/>
      <c r="P8" s="408"/>
      <c r="Q8" s="409"/>
      <c r="R8" s="407"/>
      <c r="S8" s="408"/>
      <c r="T8" s="408"/>
      <c r="U8" s="409"/>
      <c r="V8" s="407"/>
      <c r="W8" s="408"/>
      <c r="X8" s="408"/>
      <c r="Y8" s="409"/>
      <c r="Z8" s="405" t="e">
        <f>(V8/R8)*100</f>
        <v>#DIV/0!</v>
      </c>
      <c r="AA8" s="405"/>
      <c r="AB8" s="406"/>
      <c r="AC8" s="418" t="e">
        <f>(V8/N8)*100</f>
        <v>#DIV/0!</v>
      </c>
      <c r="AD8" s="405"/>
      <c r="AE8" s="406"/>
    </row>
    <row r="9" spans="1:31" ht="20.100000000000001" customHeight="1">
      <c r="A9" s="11"/>
      <c r="B9" s="12"/>
      <c r="C9" s="397"/>
      <c r="D9" s="398"/>
      <c r="E9" s="398"/>
      <c r="F9" s="399"/>
      <c r="G9" s="407"/>
      <c r="H9" s="408"/>
      <c r="I9" s="408"/>
      <c r="J9" s="408"/>
      <c r="K9" s="408"/>
      <c r="L9" s="408"/>
      <c r="M9" s="409"/>
      <c r="N9" s="407"/>
      <c r="O9" s="408"/>
      <c r="P9" s="408"/>
      <c r="Q9" s="409"/>
      <c r="R9" s="407"/>
      <c r="S9" s="408"/>
      <c r="T9" s="408"/>
      <c r="U9" s="409"/>
      <c r="V9" s="407"/>
      <c r="W9" s="408"/>
      <c r="X9" s="408"/>
      <c r="Y9" s="409"/>
      <c r="Z9" s="405" t="e">
        <f>(V9/R9)*100</f>
        <v>#DIV/0!</v>
      </c>
      <c r="AA9" s="405"/>
      <c r="AB9" s="406"/>
      <c r="AC9" s="418" t="e">
        <f>(V9/N9)*100</f>
        <v>#DIV/0!</v>
      </c>
      <c r="AD9" s="405"/>
      <c r="AE9" s="406"/>
    </row>
    <row r="10" spans="1:31" ht="20.100000000000001" customHeight="1">
      <c r="A10" s="11"/>
      <c r="B10" s="12"/>
      <c r="C10" s="397"/>
      <c r="D10" s="398"/>
      <c r="E10" s="398"/>
      <c r="F10" s="399"/>
      <c r="G10" s="407"/>
      <c r="H10" s="408"/>
      <c r="I10" s="408"/>
      <c r="J10" s="408"/>
      <c r="K10" s="408"/>
      <c r="L10" s="408"/>
      <c r="M10" s="409"/>
      <c r="N10" s="407"/>
      <c r="O10" s="408"/>
      <c r="P10" s="408"/>
      <c r="Q10" s="409"/>
      <c r="R10" s="407"/>
      <c r="S10" s="408"/>
      <c r="T10" s="408"/>
      <c r="U10" s="409"/>
      <c r="V10" s="407"/>
      <c r="W10" s="408"/>
      <c r="X10" s="408"/>
      <c r="Y10" s="409"/>
      <c r="Z10" s="405" t="e">
        <f>(V10/R10)*100</f>
        <v>#DIV/0!</v>
      </c>
      <c r="AA10" s="405"/>
      <c r="AB10" s="406"/>
      <c r="AC10" s="418" t="e">
        <f>(V10/N10)*100</f>
        <v>#DIV/0!</v>
      </c>
      <c r="AD10" s="405"/>
      <c r="AE10" s="406"/>
    </row>
    <row r="11" spans="1:31" ht="20.100000000000001" customHeight="1">
      <c r="A11" s="375" t="s">
        <v>246</v>
      </c>
      <c r="B11" s="376"/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377"/>
      <c r="N11" s="298">
        <f>SUM(N7:N10)</f>
        <v>0</v>
      </c>
      <c r="O11" s="416"/>
      <c r="P11" s="416"/>
      <c r="Q11" s="299"/>
      <c r="R11" s="298">
        <f>SUM(R7:R10)</f>
        <v>0</v>
      </c>
      <c r="S11" s="416"/>
      <c r="T11" s="416"/>
      <c r="U11" s="299"/>
      <c r="V11" s="298">
        <f>SUM(V7:V10)</f>
        <v>0</v>
      </c>
      <c r="W11" s="416"/>
      <c r="X11" s="416"/>
      <c r="Y11" s="299"/>
      <c r="Z11" s="413" t="e">
        <f>(V11/R11)*100</f>
        <v>#DIV/0!</v>
      </c>
      <c r="AA11" s="413"/>
      <c r="AB11" s="414"/>
      <c r="AC11" s="417" t="e">
        <f>(V11/N11)*100</f>
        <v>#DIV/0!</v>
      </c>
      <c r="AD11" s="413"/>
      <c r="AE11" s="414"/>
    </row>
    <row r="12" spans="1:31" ht="18.7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43"/>
      <c r="N12" s="43"/>
      <c r="O12" s="43"/>
      <c r="P12" s="43"/>
      <c r="Q12" s="46"/>
      <c r="R12" s="46"/>
      <c r="S12" s="46"/>
      <c r="T12" s="46"/>
      <c r="U12" s="46"/>
      <c r="V12" s="46"/>
      <c r="W12" s="47"/>
      <c r="X12" s="47"/>
      <c r="Y12" s="47"/>
      <c r="Z12" s="47"/>
      <c r="AA12" s="47"/>
      <c r="AB12" s="47"/>
      <c r="AC12" s="47"/>
      <c r="AD12" s="47"/>
      <c r="AE12" s="47"/>
    </row>
    <row r="13" spans="1:31" s="1" customFormat="1" ht="18.75" customHeight="1">
      <c r="B13" s="1" t="s">
        <v>434</v>
      </c>
    </row>
    <row r="14" spans="1:31" s="1" customFormat="1" ht="18.75" customHeight="1"/>
    <row r="15" spans="1:31" ht="39.75" customHeight="1">
      <c r="A15" s="272" t="s">
        <v>424</v>
      </c>
      <c r="B15" s="272" t="s">
        <v>435</v>
      </c>
      <c r="C15" s="254" t="s">
        <v>425</v>
      </c>
      <c r="D15" s="254"/>
      <c r="E15" s="254"/>
      <c r="F15" s="254"/>
      <c r="G15" s="363" t="s">
        <v>427</v>
      </c>
      <c r="H15" s="364"/>
      <c r="I15" s="364"/>
      <c r="J15" s="364"/>
      <c r="K15" s="364"/>
      <c r="L15" s="364"/>
      <c r="M15" s="365"/>
      <c r="N15" s="363" t="s">
        <v>436</v>
      </c>
      <c r="O15" s="364"/>
      <c r="P15" s="365"/>
      <c r="Q15" s="363" t="s">
        <v>428</v>
      </c>
      <c r="R15" s="364"/>
      <c r="S15" s="364"/>
      <c r="T15" s="364"/>
      <c r="U15" s="364"/>
      <c r="V15" s="364"/>
      <c r="W15" s="364"/>
      <c r="X15" s="364"/>
      <c r="Y15" s="365"/>
      <c r="Z15" s="357" t="s">
        <v>429</v>
      </c>
      <c r="AA15" s="358"/>
      <c r="AB15" s="359"/>
      <c r="AC15" s="357" t="s">
        <v>430</v>
      </c>
      <c r="AD15" s="358"/>
      <c r="AE15" s="359"/>
    </row>
    <row r="16" spans="1:31" ht="18.75" customHeight="1">
      <c r="A16" s="272"/>
      <c r="B16" s="272"/>
      <c r="C16" s="254"/>
      <c r="D16" s="254"/>
      <c r="E16" s="254"/>
      <c r="F16" s="254"/>
      <c r="G16" s="369"/>
      <c r="H16" s="370"/>
      <c r="I16" s="370"/>
      <c r="J16" s="370"/>
      <c r="K16" s="370"/>
      <c r="L16" s="370"/>
      <c r="M16" s="371"/>
      <c r="N16" s="369"/>
      <c r="O16" s="370"/>
      <c r="P16" s="371"/>
      <c r="Q16" s="254" t="s">
        <v>431</v>
      </c>
      <c r="R16" s="254"/>
      <c r="S16" s="254"/>
      <c r="T16" s="254" t="s">
        <v>432</v>
      </c>
      <c r="U16" s="254"/>
      <c r="V16" s="254"/>
      <c r="W16" s="254" t="s">
        <v>433</v>
      </c>
      <c r="X16" s="254"/>
      <c r="Y16" s="254"/>
      <c r="Z16" s="372"/>
      <c r="AA16" s="373"/>
      <c r="AB16" s="374"/>
      <c r="AC16" s="372"/>
      <c r="AD16" s="373"/>
      <c r="AE16" s="374"/>
    </row>
    <row r="17" spans="1:31" ht="27.75" customHeight="1">
      <c r="A17" s="272"/>
      <c r="B17" s="272"/>
      <c r="C17" s="254"/>
      <c r="D17" s="254"/>
      <c r="E17" s="254"/>
      <c r="F17" s="254"/>
      <c r="G17" s="366"/>
      <c r="H17" s="367"/>
      <c r="I17" s="367"/>
      <c r="J17" s="367"/>
      <c r="K17" s="367"/>
      <c r="L17" s="367"/>
      <c r="M17" s="368"/>
      <c r="N17" s="366"/>
      <c r="O17" s="367"/>
      <c r="P17" s="368"/>
      <c r="Q17" s="254"/>
      <c r="R17" s="254"/>
      <c r="S17" s="254"/>
      <c r="T17" s="254"/>
      <c r="U17" s="254"/>
      <c r="V17" s="254"/>
      <c r="W17" s="254"/>
      <c r="X17" s="254"/>
      <c r="Y17" s="254"/>
      <c r="Z17" s="360"/>
      <c r="AA17" s="361"/>
      <c r="AB17" s="362"/>
      <c r="AC17" s="360"/>
      <c r="AD17" s="361"/>
      <c r="AE17" s="362"/>
    </row>
    <row r="18" spans="1:31" ht="18" customHeight="1">
      <c r="A18" s="11">
        <v>1</v>
      </c>
      <c r="B18" s="11">
        <v>2</v>
      </c>
      <c r="C18" s="415">
        <v>3</v>
      </c>
      <c r="D18" s="415"/>
      <c r="E18" s="415"/>
      <c r="F18" s="415"/>
      <c r="G18" s="397">
        <v>4</v>
      </c>
      <c r="H18" s="398"/>
      <c r="I18" s="398"/>
      <c r="J18" s="398"/>
      <c r="K18" s="398"/>
      <c r="L18" s="398"/>
      <c r="M18" s="399"/>
      <c r="N18" s="397">
        <v>5</v>
      </c>
      <c r="O18" s="398"/>
      <c r="P18" s="399"/>
      <c r="Q18" s="397">
        <v>6</v>
      </c>
      <c r="R18" s="398"/>
      <c r="S18" s="399"/>
      <c r="T18" s="397">
        <v>7</v>
      </c>
      <c r="U18" s="398"/>
      <c r="V18" s="399"/>
      <c r="W18" s="397">
        <v>8</v>
      </c>
      <c r="X18" s="398"/>
      <c r="Y18" s="399"/>
      <c r="Z18" s="397">
        <v>9</v>
      </c>
      <c r="AA18" s="398"/>
      <c r="AB18" s="399"/>
      <c r="AC18" s="397">
        <v>10</v>
      </c>
      <c r="AD18" s="398"/>
      <c r="AE18" s="399"/>
    </row>
    <row r="19" spans="1:31" ht="20.100000000000001" customHeight="1">
      <c r="A19" s="17"/>
      <c r="B19" s="18"/>
      <c r="C19" s="400"/>
      <c r="D19" s="400"/>
      <c r="E19" s="400"/>
      <c r="F19" s="400"/>
      <c r="G19" s="407"/>
      <c r="H19" s="408"/>
      <c r="I19" s="408"/>
      <c r="J19" s="408"/>
      <c r="K19" s="408"/>
      <c r="L19" s="408"/>
      <c r="M19" s="409"/>
      <c r="N19" s="410"/>
      <c r="O19" s="411"/>
      <c r="P19" s="412"/>
      <c r="Q19" s="402"/>
      <c r="R19" s="403"/>
      <c r="S19" s="404"/>
      <c r="T19" s="402"/>
      <c r="U19" s="403"/>
      <c r="V19" s="404"/>
      <c r="W19" s="402"/>
      <c r="X19" s="403"/>
      <c r="Y19" s="404"/>
      <c r="Z19" s="405" t="e">
        <f>(W19/T19)*100</f>
        <v>#DIV/0!</v>
      </c>
      <c r="AA19" s="405"/>
      <c r="AB19" s="406"/>
      <c r="AC19" s="405" t="e">
        <f>(W19/Q19)*100</f>
        <v>#DIV/0!</v>
      </c>
      <c r="AD19" s="405"/>
      <c r="AE19" s="406"/>
    </row>
    <row r="20" spans="1:31" ht="20.100000000000001" customHeight="1">
      <c r="A20" s="17"/>
      <c r="B20" s="18"/>
      <c r="C20" s="400"/>
      <c r="D20" s="400"/>
      <c r="E20" s="400"/>
      <c r="F20" s="400"/>
      <c r="G20" s="407"/>
      <c r="H20" s="408"/>
      <c r="I20" s="408"/>
      <c r="J20" s="408"/>
      <c r="K20" s="408"/>
      <c r="L20" s="408"/>
      <c r="M20" s="409"/>
      <c r="N20" s="410"/>
      <c r="O20" s="411"/>
      <c r="P20" s="412"/>
      <c r="Q20" s="402"/>
      <c r="R20" s="403"/>
      <c r="S20" s="404"/>
      <c r="T20" s="402"/>
      <c r="U20" s="403"/>
      <c r="V20" s="404"/>
      <c r="W20" s="402"/>
      <c r="X20" s="403"/>
      <c r="Y20" s="404"/>
      <c r="Z20" s="405" t="e">
        <f>(W20/T20)*100</f>
        <v>#DIV/0!</v>
      </c>
      <c r="AA20" s="405"/>
      <c r="AB20" s="406"/>
      <c r="AC20" s="405" t="e">
        <f>(W20/Q20)*100</f>
        <v>#DIV/0!</v>
      </c>
      <c r="AD20" s="405"/>
      <c r="AE20" s="406"/>
    </row>
    <row r="21" spans="1:31" ht="20.100000000000001" customHeight="1">
      <c r="A21" s="17"/>
      <c r="B21" s="18"/>
      <c r="C21" s="400"/>
      <c r="D21" s="400"/>
      <c r="E21" s="400"/>
      <c r="F21" s="400"/>
      <c r="G21" s="407"/>
      <c r="H21" s="408"/>
      <c r="I21" s="408"/>
      <c r="J21" s="408"/>
      <c r="K21" s="408"/>
      <c r="L21" s="408"/>
      <c r="M21" s="409"/>
      <c r="N21" s="410"/>
      <c r="O21" s="411"/>
      <c r="P21" s="412"/>
      <c r="Q21" s="402"/>
      <c r="R21" s="403"/>
      <c r="S21" s="404"/>
      <c r="T21" s="402"/>
      <c r="U21" s="403"/>
      <c r="V21" s="404"/>
      <c r="W21" s="402"/>
      <c r="X21" s="403"/>
      <c r="Y21" s="404"/>
      <c r="Z21" s="405" t="e">
        <f>(W21/T21)*100</f>
        <v>#DIV/0!</v>
      </c>
      <c r="AA21" s="405"/>
      <c r="AB21" s="406"/>
      <c r="AC21" s="405" t="e">
        <f>(W21/Q21)*100</f>
        <v>#DIV/0!</v>
      </c>
      <c r="AD21" s="405"/>
      <c r="AE21" s="406"/>
    </row>
    <row r="22" spans="1:31" ht="20.100000000000001" customHeight="1">
      <c r="A22" s="17"/>
      <c r="B22" s="18"/>
      <c r="C22" s="400"/>
      <c r="D22" s="400"/>
      <c r="E22" s="400"/>
      <c r="F22" s="400"/>
      <c r="G22" s="407"/>
      <c r="H22" s="408"/>
      <c r="I22" s="408"/>
      <c r="J22" s="408"/>
      <c r="K22" s="408"/>
      <c r="L22" s="408"/>
      <c r="M22" s="409"/>
      <c r="N22" s="410"/>
      <c r="O22" s="411"/>
      <c r="P22" s="412"/>
      <c r="Q22" s="402"/>
      <c r="R22" s="403"/>
      <c r="S22" s="404"/>
      <c r="T22" s="402"/>
      <c r="U22" s="403"/>
      <c r="V22" s="404"/>
      <c r="W22" s="402"/>
      <c r="X22" s="403"/>
      <c r="Y22" s="404"/>
      <c r="Z22" s="405" t="e">
        <f>(W22/T22)*100</f>
        <v>#DIV/0!</v>
      </c>
      <c r="AA22" s="405"/>
      <c r="AB22" s="406"/>
      <c r="AC22" s="405" t="e">
        <f>(W22/Q22)*100</f>
        <v>#DIV/0!</v>
      </c>
      <c r="AD22" s="405"/>
      <c r="AE22" s="406"/>
    </row>
    <row r="23" spans="1:31" ht="20.100000000000001" customHeight="1">
      <c r="A23" s="375" t="s">
        <v>246</v>
      </c>
      <c r="B23" s="376"/>
      <c r="C23" s="376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375"/>
      <c r="O23" s="376"/>
      <c r="P23" s="377"/>
      <c r="Q23" s="378">
        <f>SUM(Q19:Q22)</f>
        <v>0</v>
      </c>
      <c r="R23" s="379"/>
      <c r="S23" s="380"/>
      <c r="T23" s="378">
        <f>SUM(T19:T22)</f>
        <v>0</v>
      </c>
      <c r="U23" s="379"/>
      <c r="V23" s="380"/>
      <c r="W23" s="378">
        <f>SUM(W19:W22)</f>
        <v>0</v>
      </c>
      <c r="X23" s="379"/>
      <c r="Y23" s="380"/>
      <c r="Z23" s="413" t="e">
        <f>(W23/T23)*100</f>
        <v>#DIV/0!</v>
      </c>
      <c r="AA23" s="413"/>
      <c r="AB23" s="414"/>
      <c r="AC23" s="413" t="e">
        <f>(W23/Q23)*100</f>
        <v>#DIV/0!</v>
      </c>
      <c r="AD23" s="413"/>
      <c r="AE23" s="414"/>
    </row>
    <row r="24" spans="1:3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Q24" s="45"/>
      <c r="R24" s="45"/>
      <c r="S24" s="45"/>
      <c r="T24" s="45"/>
      <c r="U24" s="45"/>
      <c r="AE24" s="45"/>
    </row>
    <row r="25" spans="1:3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Q25" s="45"/>
      <c r="R25" s="45"/>
      <c r="S25" s="45"/>
      <c r="T25" s="45"/>
      <c r="U25" s="45"/>
      <c r="AE25" s="45"/>
    </row>
    <row r="26" spans="1:31" s="1" customFormat="1" ht="18.75" customHeight="1">
      <c r="B26" s="1" t="s">
        <v>437</v>
      </c>
    </row>
    <row r="27" spans="1:31">
      <c r="A27" s="19"/>
      <c r="B27" s="19"/>
      <c r="C27" s="19"/>
      <c r="D27" s="19"/>
      <c r="E27" s="19"/>
      <c r="F27" s="19"/>
      <c r="G27" s="19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19"/>
      <c r="AE27" s="57" t="s">
        <v>438</v>
      </c>
    </row>
    <row r="28" spans="1:31" ht="30" customHeight="1">
      <c r="A28" s="254" t="s">
        <v>424</v>
      </c>
      <c r="B28" s="254" t="s">
        <v>439</v>
      </c>
      <c r="C28" s="254"/>
      <c r="D28" s="254"/>
      <c r="E28" s="254"/>
      <c r="F28" s="254"/>
      <c r="G28" s="254" t="s">
        <v>440</v>
      </c>
      <c r="H28" s="254"/>
      <c r="I28" s="254"/>
      <c r="J28" s="254"/>
      <c r="K28" s="254"/>
      <c r="L28" s="254" t="s">
        <v>441</v>
      </c>
      <c r="M28" s="254"/>
      <c r="N28" s="254"/>
      <c r="O28" s="254"/>
      <c r="P28" s="254"/>
      <c r="Q28" s="254" t="s">
        <v>442</v>
      </c>
      <c r="R28" s="254"/>
      <c r="S28" s="254"/>
      <c r="T28" s="254"/>
      <c r="U28" s="254"/>
      <c r="V28" s="254" t="s">
        <v>443</v>
      </c>
      <c r="W28" s="254"/>
      <c r="X28" s="254"/>
      <c r="Y28" s="254"/>
      <c r="Z28" s="254"/>
      <c r="AA28" s="254" t="s">
        <v>246</v>
      </c>
      <c r="AB28" s="254"/>
      <c r="AC28" s="254"/>
      <c r="AD28" s="254"/>
      <c r="AE28" s="254"/>
    </row>
    <row r="29" spans="1:31" ht="30" customHeight="1">
      <c r="A29" s="254"/>
      <c r="B29" s="254"/>
      <c r="C29" s="254"/>
      <c r="D29" s="254"/>
      <c r="E29" s="254"/>
      <c r="F29" s="254"/>
      <c r="G29" s="254" t="s">
        <v>444</v>
      </c>
      <c r="H29" s="254" t="s">
        <v>445</v>
      </c>
      <c r="I29" s="254"/>
      <c r="J29" s="254"/>
      <c r="K29" s="254"/>
      <c r="L29" s="254" t="s">
        <v>444</v>
      </c>
      <c r="M29" s="254" t="s">
        <v>445</v>
      </c>
      <c r="N29" s="254"/>
      <c r="O29" s="254"/>
      <c r="P29" s="254"/>
      <c r="Q29" s="254" t="s">
        <v>444</v>
      </c>
      <c r="R29" s="254" t="s">
        <v>445</v>
      </c>
      <c r="S29" s="254"/>
      <c r="T29" s="254"/>
      <c r="U29" s="254"/>
      <c r="V29" s="254" t="s">
        <v>444</v>
      </c>
      <c r="W29" s="254" t="s">
        <v>445</v>
      </c>
      <c r="X29" s="254"/>
      <c r="Y29" s="254"/>
      <c r="Z29" s="254"/>
      <c r="AA29" s="254" t="s">
        <v>444</v>
      </c>
      <c r="AB29" s="254" t="s">
        <v>445</v>
      </c>
      <c r="AC29" s="254"/>
      <c r="AD29" s="254"/>
      <c r="AE29" s="254"/>
    </row>
    <row r="30" spans="1:31" ht="39.950000000000003" customHeight="1">
      <c r="A30" s="254"/>
      <c r="B30" s="254"/>
      <c r="C30" s="254"/>
      <c r="D30" s="254"/>
      <c r="E30" s="254"/>
      <c r="F30" s="254"/>
      <c r="G30" s="254"/>
      <c r="H30" s="15" t="s">
        <v>446</v>
      </c>
      <c r="I30" s="15" t="s">
        <v>447</v>
      </c>
      <c r="J30" s="15" t="s">
        <v>448</v>
      </c>
      <c r="K30" s="15" t="s">
        <v>150</v>
      </c>
      <c r="L30" s="254"/>
      <c r="M30" s="15" t="s">
        <v>446</v>
      </c>
      <c r="N30" s="15" t="s">
        <v>447</v>
      </c>
      <c r="O30" s="15" t="s">
        <v>448</v>
      </c>
      <c r="P30" s="15" t="s">
        <v>150</v>
      </c>
      <c r="Q30" s="254"/>
      <c r="R30" s="15" t="s">
        <v>446</v>
      </c>
      <c r="S30" s="15" t="s">
        <v>447</v>
      </c>
      <c r="T30" s="15" t="s">
        <v>448</v>
      </c>
      <c r="U30" s="15" t="s">
        <v>150</v>
      </c>
      <c r="V30" s="254"/>
      <c r="W30" s="15" t="s">
        <v>446</v>
      </c>
      <c r="X30" s="15" t="s">
        <v>447</v>
      </c>
      <c r="Y30" s="15" t="s">
        <v>448</v>
      </c>
      <c r="Z30" s="15" t="s">
        <v>150</v>
      </c>
      <c r="AA30" s="254"/>
      <c r="AB30" s="15" t="s">
        <v>446</v>
      </c>
      <c r="AC30" s="15" t="s">
        <v>447</v>
      </c>
      <c r="AD30" s="15" t="s">
        <v>448</v>
      </c>
      <c r="AE30" s="15" t="s">
        <v>150</v>
      </c>
    </row>
    <row r="31" spans="1:31" ht="18" customHeight="1">
      <c r="A31" s="15">
        <v>1</v>
      </c>
      <c r="B31" s="254">
        <v>2</v>
      </c>
      <c r="C31" s="254"/>
      <c r="D31" s="254"/>
      <c r="E31" s="254"/>
      <c r="F31" s="254"/>
      <c r="G31" s="15">
        <v>3</v>
      </c>
      <c r="H31" s="15">
        <v>4</v>
      </c>
      <c r="I31" s="15">
        <v>5</v>
      </c>
      <c r="J31" s="15">
        <v>6</v>
      </c>
      <c r="K31" s="15">
        <v>7</v>
      </c>
      <c r="L31" s="15">
        <v>8</v>
      </c>
      <c r="M31" s="15">
        <v>9</v>
      </c>
      <c r="N31" s="15">
        <v>10</v>
      </c>
      <c r="O31" s="15">
        <v>11</v>
      </c>
      <c r="P31" s="15">
        <v>12</v>
      </c>
      <c r="Q31" s="15">
        <v>13</v>
      </c>
      <c r="R31" s="15">
        <v>14</v>
      </c>
      <c r="S31" s="15">
        <v>15</v>
      </c>
      <c r="T31" s="15">
        <v>16</v>
      </c>
      <c r="U31" s="15">
        <v>17</v>
      </c>
      <c r="V31" s="28">
        <v>18</v>
      </c>
      <c r="W31" s="28">
        <v>19</v>
      </c>
      <c r="X31" s="28">
        <v>20</v>
      </c>
      <c r="Y31" s="28">
        <v>21</v>
      </c>
      <c r="Z31" s="28">
        <v>22</v>
      </c>
      <c r="AA31" s="28">
        <v>23</v>
      </c>
      <c r="AB31" s="28">
        <v>24</v>
      </c>
      <c r="AC31" s="28">
        <v>25</v>
      </c>
      <c r="AD31" s="28">
        <v>26</v>
      </c>
      <c r="AE31" s="28">
        <v>27</v>
      </c>
    </row>
    <row r="32" spans="1:31" ht="51.95" customHeight="1">
      <c r="A32" s="21"/>
      <c r="B32" s="351" t="s">
        <v>449</v>
      </c>
      <c r="C32" s="351"/>
      <c r="D32" s="351"/>
      <c r="E32" s="351"/>
      <c r="F32" s="351"/>
      <c r="G32" s="22">
        <f>SUM(H32,I32,J32,K32)</f>
        <v>0</v>
      </c>
      <c r="H32" s="23"/>
      <c r="I32" s="23"/>
      <c r="J32" s="23"/>
      <c r="K32" s="23"/>
      <c r="L32" s="22">
        <f>SUM(M32,N32,O32,P32)</f>
        <v>0</v>
      </c>
      <c r="M32" s="23"/>
      <c r="N32" s="23"/>
      <c r="O32" s="23"/>
      <c r="P32" s="23"/>
      <c r="Q32" s="48">
        <f>SUM(R32,S32,T32,U32)</f>
        <v>0</v>
      </c>
      <c r="R32" s="49"/>
      <c r="S32" s="49"/>
      <c r="T32" s="49"/>
      <c r="U32" s="49"/>
      <c r="V32" s="48">
        <f>SUM(W32,X32,Y32,Z32)</f>
        <v>0</v>
      </c>
      <c r="W32" s="49"/>
      <c r="X32" s="49"/>
      <c r="Y32" s="49"/>
      <c r="Z32" s="49"/>
      <c r="AA32" s="48">
        <f>SUM(AB32,AC32,AD32,AE32)</f>
        <v>0</v>
      </c>
      <c r="AB32" s="49">
        <f t="shared" ref="AB32:AE35" si="0">SUM(H32,M32,R32,W32)</f>
        <v>0</v>
      </c>
      <c r="AC32" s="49">
        <f t="shared" si="0"/>
        <v>0</v>
      </c>
      <c r="AD32" s="26">
        <f t="shared" si="0"/>
        <v>0</v>
      </c>
      <c r="AE32" s="26">
        <f t="shared" si="0"/>
        <v>0</v>
      </c>
    </row>
    <row r="33" spans="1:31" ht="20.100000000000001" customHeight="1">
      <c r="A33" s="21"/>
      <c r="B33" s="350"/>
      <c r="C33" s="350"/>
      <c r="D33" s="350"/>
      <c r="E33" s="350"/>
      <c r="F33" s="350"/>
      <c r="G33" s="22">
        <f>SUM(H33,I33,J33,K33)</f>
        <v>0</v>
      </c>
      <c r="H33" s="23"/>
      <c r="I33" s="23"/>
      <c r="J33" s="23"/>
      <c r="K33" s="23"/>
      <c r="L33" s="22">
        <f>SUM(M33,N33,O33,P33)</f>
        <v>0</v>
      </c>
      <c r="M33" s="23"/>
      <c r="N33" s="23"/>
      <c r="O33" s="23"/>
      <c r="P33" s="23"/>
      <c r="Q33" s="48">
        <f>SUM(R33,S33,T33,U33)</f>
        <v>0</v>
      </c>
      <c r="R33" s="49"/>
      <c r="S33" s="49"/>
      <c r="T33" s="49"/>
      <c r="U33" s="49"/>
      <c r="V33" s="48">
        <f>SUM(W33,X33,Y33,Z33)</f>
        <v>0</v>
      </c>
      <c r="W33" s="49"/>
      <c r="X33" s="49"/>
      <c r="Y33" s="49"/>
      <c r="Z33" s="49"/>
      <c r="AA33" s="48">
        <f>SUM(AB33,AC33,AD33,AE33)</f>
        <v>0</v>
      </c>
      <c r="AB33" s="49">
        <f t="shared" si="0"/>
        <v>0</v>
      </c>
      <c r="AC33" s="49">
        <f t="shared" si="0"/>
        <v>0</v>
      </c>
      <c r="AD33" s="26">
        <f t="shared" si="0"/>
        <v>0</v>
      </c>
      <c r="AE33" s="26">
        <f t="shared" si="0"/>
        <v>0</v>
      </c>
    </row>
    <row r="34" spans="1:31" ht="20.100000000000001" customHeight="1">
      <c r="A34" s="21"/>
      <c r="B34" s="350"/>
      <c r="C34" s="350"/>
      <c r="D34" s="350"/>
      <c r="E34" s="350"/>
      <c r="F34" s="350"/>
      <c r="G34" s="22">
        <f>SUM(H34,I34,J34,K34)</f>
        <v>0</v>
      </c>
      <c r="H34" s="23"/>
      <c r="I34" s="23"/>
      <c r="J34" s="23"/>
      <c r="K34" s="23"/>
      <c r="L34" s="22">
        <f>SUM(M34,N34,O34,P34)</f>
        <v>0</v>
      </c>
      <c r="M34" s="23"/>
      <c r="N34" s="23"/>
      <c r="O34" s="23"/>
      <c r="P34" s="23"/>
      <c r="Q34" s="48">
        <f>SUM(R34,S34,T34,U34)</f>
        <v>0</v>
      </c>
      <c r="R34" s="49"/>
      <c r="S34" s="49"/>
      <c r="T34" s="49"/>
      <c r="U34" s="49"/>
      <c r="V34" s="48">
        <f>SUM(W34,X34,Y34,Z34)</f>
        <v>0</v>
      </c>
      <c r="W34" s="49"/>
      <c r="X34" s="49"/>
      <c r="Y34" s="49"/>
      <c r="Z34" s="49"/>
      <c r="AA34" s="48">
        <f>SUM(AB34,AC34,AD34,AE34)</f>
        <v>0</v>
      </c>
      <c r="AB34" s="49">
        <f t="shared" si="0"/>
        <v>0</v>
      </c>
      <c r="AC34" s="49">
        <f t="shared" si="0"/>
        <v>0</v>
      </c>
      <c r="AD34" s="26">
        <f t="shared" si="0"/>
        <v>0</v>
      </c>
      <c r="AE34" s="26">
        <f t="shared" si="0"/>
        <v>0</v>
      </c>
    </row>
    <row r="35" spans="1:31" ht="20.100000000000001" customHeight="1">
      <c r="A35" s="21"/>
      <c r="B35" s="350"/>
      <c r="C35" s="350"/>
      <c r="D35" s="350"/>
      <c r="E35" s="350"/>
      <c r="F35" s="350"/>
      <c r="G35" s="22">
        <f>SUM(H35,I35,J35,K35)</f>
        <v>0</v>
      </c>
      <c r="H35" s="23"/>
      <c r="I35" s="23"/>
      <c r="J35" s="23"/>
      <c r="K35" s="23"/>
      <c r="L35" s="22">
        <f>SUM(M35,N35,O35,P35)</f>
        <v>0</v>
      </c>
      <c r="M35" s="23"/>
      <c r="N35" s="23"/>
      <c r="O35" s="23"/>
      <c r="P35" s="23"/>
      <c r="Q35" s="48">
        <f>SUM(R35,S35,T35,U35)</f>
        <v>0</v>
      </c>
      <c r="R35" s="49"/>
      <c r="S35" s="49"/>
      <c r="T35" s="49"/>
      <c r="U35" s="49"/>
      <c r="V35" s="48">
        <f>SUM(W35,X35,Y35,Z35)</f>
        <v>0</v>
      </c>
      <c r="W35" s="49"/>
      <c r="X35" s="49"/>
      <c r="Y35" s="49"/>
      <c r="Z35" s="49"/>
      <c r="AA35" s="48">
        <f>SUM(AB35,AC35,AD35,AE35)</f>
        <v>0</v>
      </c>
      <c r="AB35" s="49">
        <f t="shared" si="0"/>
        <v>0</v>
      </c>
      <c r="AC35" s="49">
        <f t="shared" si="0"/>
        <v>0</v>
      </c>
      <c r="AD35" s="26">
        <f t="shared" si="0"/>
        <v>0</v>
      </c>
      <c r="AE35" s="26">
        <f t="shared" si="0"/>
        <v>0</v>
      </c>
    </row>
    <row r="36" spans="1:31" ht="20.100000000000001" customHeight="1">
      <c r="A36" s="394" t="s">
        <v>246</v>
      </c>
      <c r="B36" s="395"/>
      <c r="C36" s="395"/>
      <c r="D36" s="395"/>
      <c r="E36" s="395"/>
      <c r="F36" s="396"/>
      <c r="G36" s="24">
        <f t="shared" ref="G36:AE36" si="1">SUM(G32:G35)</f>
        <v>0</v>
      </c>
      <c r="H36" s="24">
        <f t="shared" si="1"/>
        <v>0</v>
      </c>
      <c r="I36" s="24">
        <f t="shared" si="1"/>
        <v>0</v>
      </c>
      <c r="J36" s="24">
        <f t="shared" si="1"/>
        <v>0</v>
      </c>
      <c r="K36" s="24">
        <f t="shared" si="1"/>
        <v>0</v>
      </c>
      <c r="L36" s="24">
        <f t="shared" si="1"/>
        <v>0</v>
      </c>
      <c r="M36" s="24">
        <f t="shared" si="1"/>
        <v>0</v>
      </c>
      <c r="N36" s="24">
        <f t="shared" si="1"/>
        <v>0</v>
      </c>
      <c r="O36" s="24">
        <f t="shared" si="1"/>
        <v>0</v>
      </c>
      <c r="P36" s="24">
        <f t="shared" si="1"/>
        <v>0</v>
      </c>
      <c r="Q36" s="50">
        <f t="shared" si="1"/>
        <v>0</v>
      </c>
      <c r="R36" s="50">
        <f t="shared" si="1"/>
        <v>0</v>
      </c>
      <c r="S36" s="50">
        <f t="shared" si="1"/>
        <v>0</v>
      </c>
      <c r="T36" s="50">
        <f t="shared" si="1"/>
        <v>0</v>
      </c>
      <c r="U36" s="50">
        <f t="shared" si="1"/>
        <v>0</v>
      </c>
      <c r="V36" s="50">
        <f t="shared" si="1"/>
        <v>0</v>
      </c>
      <c r="W36" s="50">
        <f t="shared" si="1"/>
        <v>0</v>
      </c>
      <c r="X36" s="50">
        <f t="shared" si="1"/>
        <v>0</v>
      </c>
      <c r="Y36" s="50">
        <f t="shared" si="1"/>
        <v>0</v>
      </c>
      <c r="Z36" s="50">
        <f t="shared" si="1"/>
        <v>0</v>
      </c>
      <c r="AA36" s="50">
        <f t="shared" si="1"/>
        <v>0</v>
      </c>
      <c r="AB36" s="50">
        <f t="shared" si="1"/>
        <v>0</v>
      </c>
      <c r="AC36" s="50">
        <f t="shared" si="1"/>
        <v>0</v>
      </c>
      <c r="AD36" s="58">
        <f t="shared" si="1"/>
        <v>0</v>
      </c>
      <c r="AE36" s="58">
        <f t="shared" si="1"/>
        <v>0</v>
      </c>
    </row>
    <row r="37" spans="1:31" ht="20.100000000000001" customHeight="1">
      <c r="A37" s="294" t="s">
        <v>450</v>
      </c>
      <c r="B37" s="265"/>
      <c r="C37" s="265"/>
      <c r="D37" s="265"/>
      <c r="E37" s="265"/>
      <c r="F37" s="295"/>
      <c r="G37" s="25" t="e">
        <f>G36/AA36*100</f>
        <v>#DIV/0!</v>
      </c>
      <c r="H37" s="26"/>
      <c r="I37" s="26"/>
      <c r="J37" s="26"/>
      <c r="K37" s="26"/>
      <c r="L37" s="25" t="e">
        <f>L36/AA36*100</f>
        <v>#DIV/0!</v>
      </c>
      <c r="M37" s="26"/>
      <c r="N37" s="26"/>
      <c r="O37" s="26"/>
      <c r="P37" s="26"/>
      <c r="Q37" s="51" t="e">
        <f>Q36/AA36*100</f>
        <v>#DIV/0!</v>
      </c>
      <c r="R37" s="52"/>
      <c r="S37" s="52"/>
      <c r="T37" s="52"/>
      <c r="U37" s="52"/>
      <c r="V37" s="51" t="e">
        <f>V36/AA36*100</f>
        <v>#DIV/0!</v>
      </c>
      <c r="W37" s="52"/>
      <c r="X37" s="52"/>
      <c r="Y37" s="52"/>
      <c r="Z37" s="52"/>
      <c r="AA37" s="51" t="e">
        <f>SUM(G37,L37,Q37,V37)</f>
        <v>#DIV/0!</v>
      </c>
      <c r="AB37" s="52"/>
      <c r="AC37" s="52"/>
      <c r="AD37" s="52"/>
      <c r="AE37" s="52"/>
    </row>
    <row r="38" spans="1:31" ht="20.100000000000001" customHeight="1">
      <c r="A38" s="16"/>
      <c r="B38" s="1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16"/>
      <c r="T38" s="16"/>
      <c r="U38" s="16"/>
      <c r="V38" s="16"/>
      <c r="W38" s="27"/>
      <c r="X38" s="16"/>
      <c r="Y38" s="16"/>
      <c r="Z38" s="16"/>
      <c r="AA38" s="16"/>
    </row>
    <row r="39" spans="1:31" s="1" customFormat="1" ht="20.100000000000001" customHeight="1">
      <c r="B39" s="1" t="s">
        <v>451</v>
      </c>
    </row>
    <row r="40" spans="1:31" s="2" customFormat="1" ht="20.100000000000001" customHeight="1">
      <c r="A40" s="7"/>
      <c r="B40" s="7"/>
      <c r="C40" s="7"/>
      <c r="D40" s="7"/>
      <c r="E40" s="7"/>
      <c r="F40" s="7"/>
      <c r="G40" s="7"/>
      <c r="H40" s="7"/>
      <c r="I40" s="7"/>
      <c r="K40" s="7"/>
      <c r="AE40" s="57" t="s">
        <v>438</v>
      </c>
    </row>
    <row r="41" spans="1:31" s="3" customFormat="1" ht="24" customHeight="1">
      <c r="A41" s="259" t="s">
        <v>424</v>
      </c>
      <c r="B41" s="254" t="s">
        <v>452</v>
      </c>
      <c r="C41" s="254" t="s">
        <v>453</v>
      </c>
      <c r="D41" s="254"/>
      <c r="E41" s="254" t="s">
        <v>454</v>
      </c>
      <c r="F41" s="254"/>
      <c r="G41" s="254" t="s">
        <v>455</v>
      </c>
      <c r="H41" s="254"/>
      <c r="I41" s="254" t="s">
        <v>456</v>
      </c>
      <c r="J41" s="254"/>
      <c r="K41" s="254" t="s">
        <v>34</v>
      </c>
      <c r="L41" s="254"/>
      <c r="M41" s="254"/>
      <c r="N41" s="254"/>
      <c r="O41" s="254"/>
      <c r="P41" s="254"/>
      <c r="Q41" s="254"/>
      <c r="R41" s="254"/>
      <c r="S41" s="254"/>
      <c r="T41" s="254"/>
      <c r="U41" s="254" t="s">
        <v>457</v>
      </c>
      <c r="V41" s="254"/>
      <c r="W41" s="254"/>
      <c r="X41" s="254"/>
      <c r="Y41" s="254"/>
      <c r="Z41" s="254" t="s">
        <v>458</v>
      </c>
      <c r="AA41" s="254"/>
      <c r="AB41" s="254"/>
      <c r="AC41" s="254"/>
      <c r="AD41" s="254"/>
      <c r="AE41" s="254"/>
    </row>
    <row r="42" spans="1:31" s="3" customFormat="1" ht="18.95" customHeight="1">
      <c r="A42" s="259"/>
      <c r="B42" s="254"/>
      <c r="C42" s="254"/>
      <c r="D42" s="254"/>
      <c r="E42" s="254"/>
      <c r="F42" s="254"/>
      <c r="G42" s="254"/>
      <c r="H42" s="254"/>
      <c r="I42" s="254"/>
      <c r="J42" s="254"/>
      <c r="K42" s="254" t="s">
        <v>459</v>
      </c>
      <c r="L42" s="254"/>
      <c r="M42" s="254" t="s">
        <v>460</v>
      </c>
      <c r="N42" s="254"/>
      <c r="O42" s="254" t="s">
        <v>461</v>
      </c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</row>
    <row r="43" spans="1:31" s="4" customFormat="1" ht="82.5" customHeight="1">
      <c r="A43" s="259"/>
      <c r="B43" s="254"/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 t="s">
        <v>462</v>
      </c>
      <c r="P43" s="254"/>
      <c r="Q43" s="254" t="s">
        <v>463</v>
      </c>
      <c r="R43" s="254"/>
      <c r="S43" s="254" t="s">
        <v>464</v>
      </c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</row>
    <row r="44" spans="1:31" s="3" customFormat="1" ht="18" customHeight="1">
      <c r="A44" s="28">
        <v>1</v>
      </c>
      <c r="B44" s="15">
        <v>2</v>
      </c>
      <c r="C44" s="254">
        <v>3</v>
      </c>
      <c r="D44" s="254"/>
      <c r="E44" s="254">
        <v>4</v>
      </c>
      <c r="F44" s="254"/>
      <c r="G44" s="254">
        <v>5</v>
      </c>
      <c r="H44" s="254"/>
      <c r="I44" s="254">
        <v>6</v>
      </c>
      <c r="J44" s="254"/>
      <c r="K44" s="246">
        <v>7</v>
      </c>
      <c r="L44" s="248"/>
      <c r="M44" s="246">
        <v>8</v>
      </c>
      <c r="N44" s="248"/>
      <c r="O44" s="254">
        <v>9</v>
      </c>
      <c r="P44" s="254"/>
      <c r="Q44" s="259">
        <v>10</v>
      </c>
      <c r="R44" s="259"/>
      <c r="S44" s="254">
        <v>11</v>
      </c>
      <c r="T44" s="254"/>
      <c r="U44" s="254">
        <v>12</v>
      </c>
      <c r="V44" s="254"/>
      <c r="W44" s="254"/>
      <c r="X44" s="254"/>
      <c r="Y44" s="254"/>
      <c r="Z44" s="254">
        <v>13</v>
      </c>
      <c r="AA44" s="254"/>
      <c r="AB44" s="254"/>
      <c r="AC44" s="254"/>
      <c r="AD44" s="254"/>
      <c r="AE44" s="254"/>
    </row>
    <row r="45" spans="1:31" s="3" customFormat="1" ht="20.100000000000001" customHeight="1">
      <c r="A45" s="29"/>
      <c r="B45" s="30"/>
      <c r="C45" s="297"/>
      <c r="D45" s="297"/>
      <c r="E45" s="288"/>
      <c r="F45" s="288"/>
      <c r="G45" s="288"/>
      <c r="H45" s="288"/>
      <c r="I45" s="288"/>
      <c r="J45" s="288"/>
      <c r="K45" s="290"/>
      <c r="L45" s="292"/>
      <c r="M45" s="385">
        <f t="shared" ref="M45:M51" si="2">SUM(O45,Q45,S45)</f>
        <v>0</v>
      </c>
      <c r="N45" s="386"/>
      <c r="O45" s="288"/>
      <c r="P45" s="288"/>
      <c r="Q45" s="288"/>
      <c r="R45" s="288"/>
      <c r="S45" s="288"/>
      <c r="T45" s="288"/>
      <c r="U45" s="315"/>
      <c r="V45" s="315"/>
      <c r="W45" s="315"/>
      <c r="X45" s="315"/>
      <c r="Y45" s="315"/>
      <c r="Z45" s="401"/>
      <c r="AA45" s="401"/>
      <c r="AB45" s="401"/>
      <c r="AC45" s="401"/>
      <c r="AD45" s="401"/>
      <c r="AE45" s="401"/>
    </row>
    <row r="46" spans="1:31" s="3" customFormat="1" ht="20.100000000000001" customHeight="1">
      <c r="A46" s="29"/>
      <c r="B46" s="30"/>
      <c r="C46" s="297"/>
      <c r="D46" s="297"/>
      <c r="E46" s="288"/>
      <c r="F46" s="288"/>
      <c r="G46" s="288"/>
      <c r="H46" s="288"/>
      <c r="I46" s="288"/>
      <c r="J46" s="288"/>
      <c r="K46" s="290"/>
      <c r="L46" s="292"/>
      <c r="M46" s="385">
        <f t="shared" si="2"/>
        <v>0</v>
      </c>
      <c r="N46" s="386"/>
      <c r="O46" s="288"/>
      <c r="P46" s="288"/>
      <c r="Q46" s="288"/>
      <c r="R46" s="288"/>
      <c r="S46" s="288"/>
      <c r="T46" s="288"/>
      <c r="U46" s="315"/>
      <c r="V46" s="315"/>
      <c r="W46" s="315"/>
      <c r="X46" s="315"/>
      <c r="Y46" s="315"/>
      <c r="Z46" s="401"/>
      <c r="AA46" s="401"/>
      <c r="AB46" s="401"/>
      <c r="AC46" s="401"/>
      <c r="AD46" s="401"/>
      <c r="AE46" s="401"/>
    </row>
    <row r="47" spans="1:31" s="3" customFormat="1" ht="20.100000000000001" customHeight="1">
      <c r="A47" s="29"/>
      <c r="B47" s="30"/>
      <c r="C47" s="297"/>
      <c r="D47" s="297"/>
      <c r="E47" s="288"/>
      <c r="F47" s="288"/>
      <c r="G47" s="288"/>
      <c r="H47" s="288"/>
      <c r="I47" s="288"/>
      <c r="J47" s="288"/>
      <c r="K47" s="290"/>
      <c r="L47" s="292"/>
      <c r="M47" s="385">
        <f t="shared" si="2"/>
        <v>0</v>
      </c>
      <c r="N47" s="386"/>
      <c r="O47" s="288"/>
      <c r="P47" s="288"/>
      <c r="Q47" s="288"/>
      <c r="R47" s="288"/>
      <c r="S47" s="288"/>
      <c r="T47" s="288"/>
      <c r="U47" s="315"/>
      <c r="V47" s="315"/>
      <c r="W47" s="315"/>
      <c r="X47" s="315"/>
      <c r="Y47" s="315"/>
      <c r="Z47" s="401"/>
      <c r="AA47" s="401"/>
      <c r="AB47" s="401"/>
      <c r="AC47" s="401"/>
      <c r="AD47" s="401"/>
      <c r="AE47" s="401"/>
    </row>
    <row r="48" spans="1:31" s="3" customFormat="1" ht="20.100000000000001" customHeight="1">
      <c r="A48" s="29"/>
      <c r="B48" s="30"/>
      <c r="C48" s="297"/>
      <c r="D48" s="297"/>
      <c r="E48" s="288"/>
      <c r="F48" s="288"/>
      <c r="G48" s="288"/>
      <c r="H48" s="288"/>
      <c r="I48" s="288"/>
      <c r="J48" s="288"/>
      <c r="K48" s="290"/>
      <c r="L48" s="292"/>
      <c r="M48" s="385">
        <f t="shared" si="2"/>
        <v>0</v>
      </c>
      <c r="N48" s="386"/>
      <c r="O48" s="288"/>
      <c r="P48" s="288"/>
      <c r="Q48" s="288"/>
      <c r="R48" s="288"/>
      <c r="S48" s="288"/>
      <c r="T48" s="288"/>
      <c r="U48" s="315"/>
      <c r="V48" s="315"/>
      <c r="W48" s="315"/>
      <c r="X48" s="315"/>
      <c r="Y48" s="315"/>
      <c r="Z48" s="401"/>
      <c r="AA48" s="401"/>
      <c r="AB48" s="401"/>
      <c r="AC48" s="401"/>
      <c r="AD48" s="401"/>
      <c r="AE48" s="401"/>
    </row>
    <row r="49" spans="1:31" s="3" customFormat="1" ht="20.100000000000001" customHeight="1">
      <c r="A49" s="29"/>
      <c r="B49" s="30"/>
      <c r="C49" s="297"/>
      <c r="D49" s="297"/>
      <c r="E49" s="288"/>
      <c r="F49" s="288"/>
      <c r="G49" s="288"/>
      <c r="H49" s="288"/>
      <c r="I49" s="288"/>
      <c r="J49" s="288"/>
      <c r="K49" s="290"/>
      <c r="L49" s="292"/>
      <c r="M49" s="385">
        <f t="shared" si="2"/>
        <v>0</v>
      </c>
      <c r="N49" s="386"/>
      <c r="O49" s="288"/>
      <c r="P49" s="288"/>
      <c r="Q49" s="288"/>
      <c r="R49" s="288"/>
      <c r="S49" s="288"/>
      <c r="T49" s="288"/>
      <c r="U49" s="315"/>
      <c r="V49" s="315"/>
      <c r="W49" s="315"/>
      <c r="X49" s="315"/>
      <c r="Y49" s="315"/>
      <c r="Z49" s="401"/>
      <c r="AA49" s="401"/>
      <c r="AB49" s="401"/>
      <c r="AC49" s="401"/>
      <c r="AD49" s="401"/>
      <c r="AE49" s="401"/>
    </row>
    <row r="50" spans="1:31" s="3" customFormat="1" ht="20.100000000000001" customHeight="1">
      <c r="A50" s="29"/>
      <c r="B50" s="30"/>
      <c r="C50" s="297"/>
      <c r="D50" s="297"/>
      <c r="E50" s="288"/>
      <c r="F50" s="288"/>
      <c r="G50" s="288"/>
      <c r="H50" s="288"/>
      <c r="I50" s="288"/>
      <c r="J50" s="288"/>
      <c r="K50" s="290"/>
      <c r="L50" s="292"/>
      <c r="M50" s="385">
        <f t="shared" si="2"/>
        <v>0</v>
      </c>
      <c r="N50" s="386"/>
      <c r="O50" s="288"/>
      <c r="P50" s="288"/>
      <c r="Q50" s="288"/>
      <c r="R50" s="288"/>
      <c r="S50" s="288"/>
      <c r="T50" s="288"/>
      <c r="U50" s="315"/>
      <c r="V50" s="315"/>
      <c r="W50" s="315"/>
      <c r="X50" s="315"/>
      <c r="Y50" s="315"/>
      <c r="Z50" s="401"/>
      <c r="AA50" s="401"/>
      <c r="AB50" s="401"/>
      <c r="AC50" s="401"/>
      <c r="AD50" s="401"/>
      <c r="AE50" s="401"/>
    </row>
    <row r="51" spans="1:31" s="3" customFormat="1" ht="20.100000000000001" customHeight="1">
      <c r="A51" s="29"/>
      <c r="B51" s="30"/>
      <c r="C51" s="297"/>
      <c r="D51" s="297"/>
      <c r="E51" s="288"/>
      <c r="F51" s="288"/>
      <c r="G51" s="288"/>
      <c r="H51" s="288"/>
      <c r="I51" s="288"/>
      <c r="J51" s="288"/>
      <c r="K51" s="290"/>
      <c r="L51" s="292"/>
      <c r="M51" s="385">
        <f t="shared" si="2"/>
        <v>0</v>
      </c>
      <c r="N51" s="386"/>
      <c r="O51" s="288"/>
      <c r="P51" s="288"/>
      <c r="Q51" s="288"/>
      <c r="R51" s="288"/>
      <c r="S51" s="288"/>
      <c r="T51" s="288"/>
      <c r="U51" s="315"/>
      <c r="V51" s="315"/>
      <c r="W51" s="315"/>
      <c r="X51" s="315"/>
      <c r="Y51" s="315"/>
      <c r="Z51" s="401"/>
      <c r="AA51" s="401"/>
      <c r="AB51" s="401"/>
      <c r="AC51" s="401"/>
      <c r="AD51" s="401"/>
      <c r="AE51" s="401"/>
    </row>
    <row r="52" spans="1:31" s="3" customFormat="1" ht="20.100000000000001" customHeight="1">
      <c r="A52" s="274" t="s">
        <v>246</v>
      </c>
      <c r="B52" s="275"/>
      <c r="C52" s="275"/>
      <c r="D52" s="276"/>
      <c r="E52" s="287">
        <f>SUM(E45:E51)</f>
        <v>0</v>
      </c>
      <c r="F52" s="287"/>
      <c r="G52" s="287">
        <f>SUM(G45:G51)</f>
        <v>0</v>
      </c>
      <c r="H52" s="287"/>
      <c r="I52" s="287">
        <f>SUM(I45:I51)</f>
        <v>0</v>
      </c>
      <c r="J52" s="287"/>
      <c r="K52" s="287">
        <f>SUM(K45:K51)</f>
        <v>0</v>
      </c>
      <c r="L52" s="287"/>
      <c r="M52" s="287">
        <f>SUM(M45:M51)</f>
        <v>0</v>
      </c>
      <c r="N52" s="287"/>
      <c r="O52" s="287">
        <f>SUM(O45:O51)</f>
        <v>0</v>
      </c>
      <c r="P52" s="287"/>
      <c r="Q52" s="287">
        <f>SUM(Q45:Q51)</f>
        <v>0</v>
      </c>
      <c r="R52" s="287"/>
      <c r="S52" s="287">
        <f>SUM(S45:S51)</f>
        <v>0</v>
      </c>
      <c r="T52" s="287"/>
      <c r="U52" s="393"/>
      <c r="V52" s="393"/>
      <c r="W52" s="393"/>
      <c r="X52" s="393"/>
      <c r="Y52" s="393"/>
      <c r="Z52" s="389"/>
      <c r="AA52" s="389"/>
      <c r="AB52" s="389"/>
      <c r="AC52" s="389"/>
      <c r="AD52" s="389"/>
      <c r="AE52" s="389"/>
    </row>
    <row r="53" spans="1:31" ht="20.100000000000001" customHeight="1">
      <c r="A53" s="33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</row>
    <row r="54" spans="1:31" s="5" customFormat="1" ht="20.100000000000001" customHeight="1">
      <c r="C54" s="1"/>
      <c r="D54" s="1"/>
      <c r="E54" s="1"/>
      <c r="F54" s="1"/>
      <c r="G54" s="1"/>
      <c r="H54" s="1"/>
      <c r="I54" s="1"/>
      <c r="J54" s="1"/>
      <c r="K54" s="1"/>
    </row>
    <row r="55" spans="1:31" s="6" customFormat="1" ht="20.100000000000001" customHeight="1">
      <c r="B55" s="35" t="s">
        <v>465</v>
      </c>
      <c r="C55" s="36"/>
      <c r="D55" s="390" t="s">
        <v>142</v>
      </c>
      <c r="E55" s="390"/>
      <c r="F55" s="390"/>
      <c r="G55" s="390"/>
      <c r="H55" s="37"/>
      <c r="I55" s="391" t="s">
        <v>494</v>
      </c>
      <c r="J55" s="391"/>
      <c r="K55" s="391"/>
      <c r="L55" s="392"/>
      <c r="M55" s="392"/>
      <c r="N55" s="392"/>
      <c r="O55" s="392"/>
      <c r="P55" s="392"/>
      <c r="Q55" s="55"/>
      <c r="R55" s="55"/>
      <c r="S55" s="55"/>
      <c r="T55" s="55"/>
      <c r="U55" s="55"/>
      <c r="V55" s="370"/>
      <c r="W55" s="381"/>
      <c r="X55" s="381"/>
      <c r="Y55" s="381"/>
      <c r="Z55" s="381"/>
    </row>
    <row r="56" spans="1:31" s="5" customFormat="1" ht="19.5" customHeight="1">
      <c r="B56" s="36"/>
      <c r="C56" s="38"/>
      <c r="D56" s="382" t="s">
        <v>143</v>
      </c>
      <c r="E56" s="382"/>
      <c r="F56" s="382"/>
      <c r="G56" s="382"/>
      <c r="H56" s="39"/>
      <c r="I56" s="383"/>
      <c r="J56" s="383"/>
      <c r="K56" s="383"/>
      <c r="M56" s="44"/>
      <c r="N56" s="8"/>
      <c r="O56" s="44"/>
      <c r="Q56" s="56"/>
      <c r="R56" s="56"/>
      <c r="S56" s="56"/>
      <c r="V56" s="384"/>
      <c r="W56" s="384"/>
      <c r="X56" s="384"/>
      <c r="Y56" s="384"/>
      <c r="Z56" s="384"/>
    </row>
    <row r="57" spans="1:31" ht="20.100000000000001" customHeight="1">
      <c r="B57" s="40"/>
      <c r="C57" s="40"/>
      <c r="D57" s="40"/>
      <c r="E57" s="40"/>
      <c r="F57" s="40"/>
      <c r="G57" s="40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0"/>
      <c r="U57" s="40"/>
    </row>
    <row r="58" spans="1:31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</row>
    <row r="59" spans="1:31" s="388" customFormat="1" ht="19.149999999999999" customHeight="1">
      <c r="A59" s="387" t="s">
        <v>466</v>
      </c>
    </row>
    <row r="62" spans="1:31" ht="19.5">
      <c r="B62" s="42"/>
    </row>
    <row r="63" spans="1:31" ht="19.5">
      <c r="B63" s="42"/>
    </row>
    <row r="64" spans="1:31" ht="19.5">
      <c r="B64" s="42"/>
    </row>
    <row r="65" spans="2:2" ht="19.5">
      <c r="B65" s="42"/>
    </row>
    <row r="66" spans="2:2" ht="19.5">
      <c r="B66" s="42"/>
    </row>
    <row r="67" spans="2:2" ht="19.5">
      <c r="B67" s="42"/>
    </row>
    <row r="68" spans="2:2" ht="19.5">
      <c r="B68" s="42"/>
    </row>
  </sheetData>
  <mergeCells count="256">
    <mergeCell ref="V6:Y6"/>
    <mergeCell ref="AB1:AE1"/>
    <mergeCell ref="N4:Y4"/>
    <mergeCell ref="N5:Q5"/>
    <mergeCell ref="R5:U5"/>
    <mergeCell ref="V5:Y5"/>
    <mergeCell ref="Z6:AB6"/>
    <mergeCell ref="AC6:AE6"/>
    <mergeCell ref="Z7:AB7"/>
    <mergeCell ref="AC7:AE7"/>
    <mergeCell ref="C6:F6"/>
    <mergeCell ref="G6:M6"/>
    <mergeCell ref="C7:F7"/>
    <mergeCell ref="G7:M7"/>
    <mergeCell ref="N7:Q7"/>
    <mergeCell ref="R7:U7"/>
    <mergeCell ref="N6:Q6"/>
    <mergeCell ref="R6:U6"/>
    <mergeCell ref="G9:M9"/>
    <mergeCell ref="N9:Q9"/>
    <mergeCell ref="R9:U9"/>
    <mergeCell ref="V9:Y9"/>
    <mergeCell ref="G8:M8"/>
    <mergeCell ref="V7:Y7"/>
    <mergeCell ref="AC8:AE8"/>
    <mergeCell ref="Z9:AB9"/>
    <mergeCell ref="AC9:AE9"/>
    <mergeCell ref="Z8:AB8"/>
    <mergeCell ref="N8:Q8"/>
    <mergeCell ref="R8:U8"/>
    <mergeCell ref="V8:Y8"/>
    <mergeCell ref="Z11:AB11"/>
    <mergeCell ref="AC11:AE11"/>
    <mergeCell ref="R10:U10"/>
    <mergeCell ref="V10:Y10"/>
    <mergeCell ref="Z10:AB10"/>
    <mergeCell ref="AC10:AE10"/>
    <mergeCell ref="C10:F10"/>
    <mergeCell ref="G10:M10"/>
    <mergeCell ref="N10:Q10"/>
    <mergeCell ref="Q15:Y15"/>
    <mergeCell ref="C18:F18"/>
    <mergeCell ref="G18:M18"/>
    <mergeCell ref="N18:P18"/>
    <mergeCell ref="Q18:S18"/>
    <mergeCell ref="T18:V18"/>
    <mergeCell ref="N11:Q11"/>
    <mergeCell ref="T16:V17"/>
    <mergeCell ref="W16:Y17"/>
    <mergeCell ref="R11:U11"/>
    <mergeCell ref="V11:Y11"/>
    <mergeCell ref="Z18:AB18"/>
    <mergeCell ref="AC18:AE18"/>
    <mergeCell ref="W18:Y18"/>
    <mergeCell ref="G19:M19"/>
    <mergeCell ref="N19:P19"/>
    <mergeCell ref="Q19:S19"/>
    <mergeCell ref="T19:V19"/>
    <mergeCell ref="W19:Y19"/>
    <mergeCell ref="Z19:AB19"/>
    <mergeCell ref="AC19:AE19"/>
    <mergeCell ref="AC20:AE20"/>
    <mergeCell ref="C21:F21"/>
    <mergeCell ref="G21:M21"/>
    <mergeCell ref="N21:P21"/>
    <mergeCell ref="Q21:S21"/>
    <mergeCell ref="T21:V21"/>
    <mergeCell ref="W21:Y21"/>
    <mergeCell ref="Z21:AB21"/>
    <mergeCell ref="AC21:AE21"/>
    <mergeCell ref="C20:F20"/>
    <mergeCell ref="U44:Y44"/>
    <mergeCell ref="Z44:AE44"/>
    <mergeCell ref="W22:Y22"/>
    <mergeCell ref="Z20:AB20"/>
    <mergeCell ref="G20:M20"/>
    <mergeCell ref="N20:P20"/>
    <mergeCell ref="Q20:S20"/>
    <mergeCell ref="T20:V20"/>
    <mergeCell ref="W20:Y20"/>
    <mergeCell ref="G22:M22"/>
    <mergeCell ref="H29:K29"/>
    <mergeCell ref="M29:P29"/>
    <mergeCell ref="R29:U29"/>
    <mergeCell ref="W29:Z29"/>
    <mergeCell ref="AB29:AE29"/>
    <mergeCell ref="N22:P22"/>
    <mergeCell ref="Q22:S22"/>
    <mergeCell ref="T22:V22"/>
    <mergeCell ref="Z22:AB22"/>
    <mergeCell ref="AC22:AE22"/>
    <mergeCell ref="Z23:AB23"/>
    <mergeCell ref="AC23:AE23"/>
    <mergeCell ref="AA29:AA30"/>
    <mergeCell ref="G28:K28"/>
    <mergeCell ref="M44:N44"/>
    <mergeCell ref="A37:F37"/>
    <mergeCell ref="K41:T41"/>
    <mergeCell ref="O42:T42"/>
    <mergeCell ref="O43:P43"/>
    <mergeCell ref="Q43:R43"/>
    <mergeCell ref="S43:T43"/>
    <mergeCell ref="B41:B43"/>
    <mergeCell ref="M42:N43"/>
    <mergeCell ref="C41:D43"/>
    <mergeCell ref="K44:L44"/>
    <mergeCell ref="O44:P44"/>
    <mergeCell ref="Q44:R44"/>
    <mergeCell ref="S44:T44"/>
    <mergeCell ref="S45:T45"/>
    <mergeCell ref="M45:N45"/>
    <mergeCell ref="O45:P45"/>
    <mergeCell ref="Q45:R45"/>
    <mergeCell ref="Z46:AE46"/>
    <mergeCell ref="U45:Y45"/>
    <mergeCell ref="Z45:AE45"/>
    <mergeCell ref="C46:D46"/>
    <mergeCell ref="G46:H46"/>
    <mergeCell ref="U46:Y46"/>
    <mergeCell ref="Q46:R46"/>
    <mergeCell ref="S46:T46"/>
    <mergeCell ref="C45:D45"/>
    <mergeCell ref="E45:F45"/>
    <mergeCell ref="G45:H45"/>
    <mergeCell ref="I45:J45"/>
    <mergeCell ref="K45:L45"/>
    <mergeCell ref="U47:Y47"/>
    <mergeCell ref="M46:N46"/>
    <mergeCell ref="Z47:AE47"/>
    <mergeCell ref="M48:N48"/>
    <mergeCell ref="M47:N47"/>
    <mergeCell ref="O47:P47"/>
    <mergeCell ref="Q47:R47"/>
    <mergeCell ref="G48:H48"/>
    <mergeCell ref="I48:J48"/>
    <mergeCell ref="K48:L48"/>
    <mergeCell ref="O48:P48"/>
    <mergeCell ref="Q48:R48"/>
    <mergeCell ref="S48:T48"/>
    <mergeCell ref="U48:Y48"/>
    <mergeCell ref="Z48:AE48"/>
    <mergeCell ref="G47:H47"/>
    <mergeCell ref="I47:J47"/>
    <mergeCell ref="O46:P46"/>
    <mergeCell ref="K47:L47"/>
    <mergeCell ref="I46:J46"/>
    <mergeCell ref="K46:L46"/>
    <mergeCell ref="S47:T47"/>
    <mergeCell ref="Z50:AE50"/>
    <mergeCell ref="S51:T51"/>
    <mergeCell ref="U51:Y51"/>
    <mergeCell ref="G49:H49"/>
    <mergeCell ref="I49:J49"/>
    <mergeCell ref="K49:L49"/>
    <mergeCell ref="G50:H50"/>
    <mergeCell ref="Z49:AE49"/>
    <mergeCell ref="Z51:AE51"/>
    <mergeCell ref="O50:P50"/>
    <mergeCell ref="Q50:R50"/>
    <mergeCell ref="S50:T50"/>
    <mergeCell ref="U50:Y50"/>
    <mergeCell ref="A4:A5"/>
    <mergeCell ref="A15:A17"/>
    <mergeCell ref="A28:A30"/>
    <mergeCell ref="A41:A43"/>
    <mergeCell ref="A36:F36"/>
    <mergeCell ref="B4:B5"/>
    <mergeCell ref="B15:B17"/>
    <mergeCell ref="I50:J50"/>
    <mergeCell ref="K50:L50"/>
    <mergeCell ref="C9:F9"/>
    <mergeCell ref="C19:F19"/>
    <mergeCell ref="A11:M11"/>
    <mergeCell ref="M50:N50"/>
    <mergeCell ref="M49:N49"/>
    <mergeCell ref="C8:F8"/>
    <mergeCell ref="C50:D50"/>
    <mergeCell ref="E50:F50"/>
    <mergeCell ref="C47:D47"/>
    <mergeCell ref="E47:F47"/>
    <mergeCell ref="C44:D44"/>
    <mergeCell ref="E44:F44"/>
    <mergeCell ref="G44:H44"/>
    <mergeCell ref="I44:J44"/>
    <mergeCell ref="C22:F22"/>
    <mergeCell ref="A59:XFD59"/>
    <mergeCell ref="Z52:AE52"/>
    <mergeCell ref="D55:G55"/>
    <mergeCell ref="I55:K55"/>
    <mergeCell ref="L55:P55"/>
    <mergeCell ref="E52:F52"/>
    <mergeCell ref="G52:H52"/>
    <mergeCell ref="S52:T52"/>
    <mergeCell ref="M52:N52"/>
    <mergeCell ref="O52:P52"/>
    <mergeCell ref="Q52:R52"/>
    <mergeCell ref="U52:Y52"/>
    <mergeCell ref="C49:D49"/>
    <mergeCell ref="E49:F49"/>
    <mergeCell ref="C48:D48"/>
    <mergeCell ref="E48:F48"/>
    <mergeCell ref="E46:F46"/>
    <mergeCell ref="V55:Z55"/>
    <mergeCell ref="Q51:R51"/>
    <mergeCell ref="D56:G56"/>
    <mergeCell ref="I56:K56"/>
    <mergeCell ref="I52:J52"/>
    <mergeCell ref="K52:L52"/>
    <mergeCell ref="V56:Z56"/>
    <mergeCell ref="M51:N51"/>
    <mergeCell ref="O51:P51"/>
    <mergeCell ref="A52:D52"/>
    <mergeCell ref="O49:P49"/>
    <mergeCell ref="Q49:R49"/>
    <mergeCell ref="G51:H51"/>
    <mergeCell ref="I51:J51"/>
    <mergeCell ref="C51:D51"/>
    <mergeCell ref="E51:F51"/>
    <mergeCell ref="S49:T49"/>
    <mergeCell ref="U49:Y49"/>
    <mergeCell ref="K51:L51"/>
    <mergeCell ref="Z41:AE43"/>
    <mergeCell ref="Z4:AB5"/>
    <mergeCell ref="AC4:AE5"/>
    <mergeCell ref="B28:F30"/>
    <mergeCell ref="G4:M5"/>
    <mergeCell ref="N15:P17"/>
    <mergeCell ref="Z15:AB17"/>
    <mergeCell ref="AC15:AE17"/>
    <mergeCell ref="Q16:S17"/>
    <mergeCell ref="G29:G30"/>
    <mergeCell ref="C4:F5"/>
    <mergeCell ref="C15:F17"/>
    <mergeCell ref="G15:M17"/>
    <mergeCell ref="U41:Y43"/>
    <mergeCell ref="L29:L30"/>
    <mergeCell ref="Q29:Q30"/>
    <mergeCell ref="V29:V30"/>
    <mergeCell ref="V28:Z28"/>
    <mergeCell ref="AA28:AE28"/>
    <mergeCell ref="A23:M23"/>
    <mergeCell ref="N23:P23"/>
    <mergeCell ref="Q23:S23"/>
    <mergeCell ref="T23:V23"/>
    <mergeCell ref="W23:Y23"/>
    <mergeCell ref="B34:F34"/>
    <mergeCell ref="B35:F35"/>
    <mergeCell ref="Q28:U28"/>
    <mergeCell ref="E41:F43"/>
    <mergeCell ref="G41:H43"/>
    <mergeCell ref="I41:J43"/>
    <mergeCell ref="K42:L43"/>
    <mergeCell ref="B31:F31"/>
    <mergeCell ref="B32:F32"/>
    <mergeCell ref="B33:F33"/>
    <mergeCell ref="L28:P28"/>
  </mergeCells>
  <phoneticPr fontId="83" type="noConversion"/>
  <pageMargins left="0.39" right="0.39" top="0.39" bottom="0.39" header="0.47" footer="0.31"/>
  <pageSetup paperSize="9" scale="35" orientation="landscape" r:id="rId1"/>
  <headerFooter alignWithMargins="0">
    <oddHeader xml:space="preserve">&amp;C&amp;"Times New Roman,обычный"&amp;14
 15&amp;R
&amp;"Times New Roman,обычный"&amp;14Продовження додатка 1
Таблиця 6
</oddHeader>
  </headerFooter>
  <ignoredErrors>
    <ignoredError sqref="AA37:AE37 G37:Z37 Z7:AE11 Z19:AE23" evalError="1"/>
    <ignoredError sqref="H36:AE36 N11 R11:Y11 Q23 T23 W23 E52:T5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13</vt:i4>
      </vt:variant>
    </vt:vector>
  </HeadingPairs>
  <TitlesOfParts>
    <vt:vector size="22" baseType="lpstr">
      <vt:lpstr>Осн. фін. пок.</vt:lpstr>
      <vt:lpstr>I. Фін результат</vt:lpstr>
      <vt:lpstr>ІІ. Розр. з бюджетом</vt:lpstr>
      <vt:lpstr>ІІІ. Рух грош. коштів</vt:lpstr>
      <vt:lpstr>IV. Кап. інвестиції</vt:lpstr>
      <vt:lpstr> V. Коефіцієнти</vt:lpstr>
      <vt:lpstr>6.1. Інша інфо_1</vt:lpstr>
      <vt:lpstr>6.2. Інша інфо_2</vt:lpstr>
      <vt:lpstr>Лист1</vt:lpstr>
      <vt:lpstr>' V. Коефіцієнти'!Print_Area</vt:lpstr>
      <vt:lpstr>'6.1. Інша інфо_1'!Print_Area</vt:lpstr>
      <vt:lpstr>'6.2. Інша інфо_2'!Print_Area</vt:lpstr>
      <vt:lpstr>'IV. Кап. інвестиції'!Print_Area</vt:lpstr>
      <vt:lpstr>'ІІ. Розр. з бюджетом'!Print_Area</vt:lpstr>
      <vt:lpstr>'ІІІ. Рух грош. коштів'!Print_Area</vt:lpstr>
      <vt:lpstr>'Осн. фін. пок.'!Print_Area</vt:lpstr>
      <vt:lpstr>' V. Коефіцієнти'!Print_Titles</vt:lpstr>
      <vt:lpstr>'I. Фін результат'!Print_Titles</vt:lpstr>
      <vt:lpstr>'ІІ. Розр. з бюджетом'!Print_Titles</vt:lpstr>
      <vt:lpstr>'ІІІ. Рух грош. коштів'!Print_Titles</vt:lpstr>
      <vt:lpstr>'Осн. фін. пок.'!Print_Titles</vt:lpstr>
      <vt:lpstr>'ІІІ. Рух грош. коштів'!Область_печати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Admin</cp:lastModifiedBy>
  <cp:lastPrinted>2020-12-21T05:35:16Z</cp:lastPrinted>
  <dcterms:created xsi:type="dcterms:W3CDTF">2003-03-13T16:00:22Z</dcterms:created>
  <dcterms:modified xsi:type="dcterms:W3CDTF">2020-12-23T12:33:48Z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1049-11.2.0.9629</vt:lpwstr>
  </property>
</Properties>
</file>