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690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'VI-VII джер.кап.інв.'!$A$2:$AE$44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J11" i="23"/>
  <c r="C42" i="14"/>
  <c r="F34" i="27"/>
  <c r="F33"/>
  <c r="F32"/>
  <c r="F31"/>
  <c r="F30"/>
  <c r="F35"/>
  <c r="F27"/>
  <c r="F26"/>
  <c r="F25"/>
  <c r="F24"/>
  <c r="F23"/>
  <c r="F22"/>
  <c r="F21"/>
  <c r="F20"/>
  <c r="F19"/>
  <c r="F18"/>
  <c r="F28"/>
  <c r="F15"/>
  <c r="F14"/>
  <c r="F13"/>
  <c r="F12"/>
  <c r="F11"/>
  <c r="F10"/>
  <c r="F9"/>
  <c r="F8"/>
  <c r="F16"/>
  <c r="C7" i="26"/>
  <c r="F13"/>
  <c r="F10"/>
  <c r="C79"/>
  <c r="F35"/>
  <c r="F34"/>
  <c r="J108" i="20"/>
  <c r="I108"/>
  <c r="I115"/>
  <c r="H108"/>
  <c r="H115"/>
  <c r="C93" i="14"/>
  <c r="C20" i="26"/>
  <c r="C40"/>
  <c r="C34"/>
  <c r="D14"/>
  <c r="J11"/>
  <c r="I11"/>
  <c r="I7"/>
  <c r="H11"/>
  <c r="H7"/>
  <c r="G11"/>
  <c r="G7"/>
  <c r="E11"/>
  <c r="E7"/>
  <c r="D11"/>
  <c r="C11"/>
  <c r="AA12" i="25"/>
  <c r="AA13"/>
  <c r="AA14"/>
  <c r="AA15"/>
  <c r="G16"/>
  <c r="C50" i="26"/>
  <c r="C24"/>
  <c r="D115" i="20"/>
  <c r="E115"/>
  <c r="D105"/>
  <c r="E105"/>
  <c r="D104"/>
  <c r="E104"/>
  <c r="D103"/>
  <c r="E103"/>
  <c r="D102"/>
  <c r="E102"/>
  <c r="D101"/>
  <c r="E101"/>
  <c r="D107" i="14"/>
  <c r="E107"/>
  <c r="F107"/>
  <c r="D106"/>
  <c r="E106"/>
  <c r="F106"/>
  <c r="C107"/>
  <c r="C106"/>
  <c r="G10" i="25"/>
  <c r="G11"/>
  <c r="G12"/>
  <c r="G13"/>
  <c r="G14"/>
  <c r="G15"/>
  <c r="M30"/>
  <c r="M36"/>
  <c r="M31"/>
  <c r="M32"/>
  <c r="M33"/>
  <c r="M34"/>
  <c r="M35"/>
  <c r="G36"/>
  <c r="I36"/>
  <c r="K36"/>
  <c r="O36"/>
  <c r="Q36"/>
  <c r="S36"/>
  <c r="E36"/>
  <c r="M29"/>
  <c r="H71" i="26"/>
  <c r="H69"/>
  <c r="H79"/>
  <c r="I71"/>
  <c r="I69"/>
  <c r="J71"/>
  <c r="J69"/>
  <c r="G71"/>
  <c r="G69"/>
  <c r="H64"/>
  <c r="I64"/>
  <c r="I62"/>
  <c r="J64"/>
  <c r="J62"/>
  <c r="G64"/>
  <c r="F64"/>
  <c r="H53"/>
  <c r="F53"/>
  <c r="I53"/>
  <c r="I50"/>
  <c r="I60"/>
  <c r="J53"/>
  <c r="G53"/>
  <c r="J50"/>
  <c r="H42"/>
  <c r="I42"/>
  <c r="J42"/>
  <c r="J60"/>
  <c r="G42"/>
  <c r="H34"/>
  <c r="H28"/>
  <c r="H20"/>
  <c r="H40"/>
  <c r="H80"/>
  <c r="H83"/>
  <c r="I34"/>
  <c r="J34"/>
  <c r="J28"/>
  <c r="J20"/>
  <c r="J40"/>
  <c r="J80"/>
  <c r="J83"/>
  <c r="G34"/>
  <c r="G28"/>
  <c r="I28"/>
  <c r="I20"/>
  <c r="I40"/>
  <c r="I80"/>
  <c r="I83"/>
  <c r="H24"/>
  <c r="I24"/>
  <c r="J24"/>
  <c r="G24"/>
  <c r="F24"/>
  <c r="H15"/>
  <c r="F15"/>
  <c r="I15"/>
  <c r="J15"/>
  <c r="J7"/>
  <c r="G15"/>
  <c r="D15"/>
  <c r="D7"/>
  <c r="E15"/>
  <c r="D71"/>
  <c r="D69"/>
  <c r="E71"/>
  <c r="E69"/>
  <c r="D64"/>
  <c r="D62"/>
  <c r="D79"/>
  <c r="E64"/>
  <c r="E62"/>
  <c r="E79"/>
  <c r="D53"/>
  <c r="D50"/>
  <c r="E53"/>
  <c r="E50"/>
  <c r="D42"/>
  <c r="E42"/>
  <c r="E60"/>
  <c r="D34"/>
  <c r="D28"/>
  <c r="E34"/>
  <c r="E28"/>
  <c r="D24"/>
  <c r="D20"/>
  <c r="E24"/>
  <c r="E20"/>
  <c r="E40"/>
  <c r="E80"/>
  <c r="E83"/>
  <c r="F12"/>
  <c r="L10" i="25"/>
  <c r="Q10"/>
  <c r="V10"/>
  <c r="AB10"/>
  <c r="AC10"/>
  <c r="AD10"/>
  <c r="AE10"/>
  <c r="L11"/>
  <c r="Q11"/>
  <c r="V11"/>
  <c r="AB11"/>
  <c r="AB16"/>
  <c r="AA16"/>
  <c r="AC11"/>
  <c r="AD11"/>
  <c r="AE11"/>
  <c r="L12"/>
  <c r="Q12"/>
  <c r="V12"/>
  <c r="AB12"/>
  <c r="AC12"/>
  <c r="AD12"/>
  <c r="AE12"/>
  <c r="L13"/>
  <c r="Q13"/>
  <c r="V13"/>
  <c r="AB13"/>
  <c r="AC13"/>
  <c r="AD13"/>
  <c r="AE13"/>
  <c r="L14"/>
  <c r="Q14"/>
  <c r="V14"/>
  <c r="AB14"/>
  <c r="AC14"/>
  <c r="AD14"/>
  <c r="AE14"/>
  <c r="L15"/>
  <c r="Q15"/>
  <c r="V15"/>
  <c r="AB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/>
  <c r="G7" i="24"/>
  <c r="D55" i="14"/>
  <c r="H7" i="24"/>
  <c r="E55" i="14"/>
  <c r="J7" i="24"/>
  <c r="I7"/>
  <c r="F55" i="14"/>
  <c r="K7" i="24"/>
  <c r="L7"/>
  <c r="M7"/>
  <c r="I8"/>
  <c r="I9"/>
  <c r="I10"/>
  <c r="I11"/>
  <c r="I12"/>
  <c r="I13"/>
  <c r="B28"/>
  <c r="L28"/>
  <c r="M28"/>
  <c r="K28"/>
  <c r="B29"/>
  <c r="L29"/>
  <c r="M29"/>
  <c r="K29"/>
  <c r="B31"/>
  <c r="L31"/>
  <c r="K31"/>
  <c r="M31"/>
  <c r="B32"/>
  <c r="L32"/>
  <c r="K32"/>
  <c r="M32"/>
  <c r="B34"/>
  <c r="L34"/>
  <c r="K34"/>
  <c r="M34"/>
  <c r="B35"/>
  <c r="L35"/>
  <c r="M35"/>
  <c r="K35"/>
  <c r="F8" i="26"/>
  <c r="F9"/>
  <c r="F14"/>
  <c r="C15"/>
  <c r="F16"/>
  <c r="F17"/>
  <c r="F18"/>
  <c r="F19"/>
  <c r="F21"/>
  <c r="F22"/>
  <c r="F23"/>
  <c r="F25"/>
  <c r="F26"/>
  <c r="F27"/>
  <c r="F29"/>
  <c r="F30"/>
  <c r="F31"/>
  <c r="F32"/>
  <c r="F33"/>
  <c r="C28"/>
  <c r="F36"/>
  <c r="F37"/>
  <c r="F38"/>
  <c r="F39"/>
  <c r="C42"/>
  <c r="C60"/>
  <c r="F43"/>
  <c r="F44"/>
  <c r="F45"/>
  <c r="F46"/>
  <c r="F47"/>
  <c r="F48"/>
  <c r="F49"/>
  <c r="F51"/>
  <c r="F52"/>
  <c r="C53"/>
  <c r="F54"/>
  <c r="F55"/>
  <c r="F56"/>
  <c r="F57"/>
  <c r="F58"/>
  <c r="F59"/>
  <c r="C62"/>
  <c r="F63"/>
  <c r="C64"/>
  <c r="F65"/>
  <c r="F66"/>
  <c r="F67"/>
  <c r="F68"/>
  <c r="F70"/>
  <c r="C71"/>
  <c r="C69"/>
  <c r="F72"/>
  <c r="F73"/>
  <c r="F74"/>
  <c r="F75"/>
  <c r="F76"/>
  <c r="F77"/>
  <c r="F78"/>
  <c r="F82"/>
  <c r="L22" i="23"/>
  <c r="I10"/>
  <c r="I11"/>
  <c r="F11"/>
  <c r="F22"/>
  <c r="G11"/>
  <c r="G22"/>
  <c r="H11"/>
  <c r="H22"/>
  <c r="J22"/>
  <c r="K11"/>
  <c r="L11"/>
  <c r="M11"/>
  <c r="F12"/>
  <c r="G12"/>
  <c r="H12"/>
  <c r="J12"/>
  <c r="K12"/>
  <c r="L12"/>
  <c r="M12"/>
  <c r="M22"/>
  <c r="I13"/>
  <c r="I14"/>
  <c r="I15"/>
  <c r="I16"/>
  <c r="I17"/>
  <c r="I18"/>
  <c r="I19"/>
  <c r="I20"/>
  <c r="I21"/>
  <c r="F24"/>
  <c r="F47"/>
  <c r="C53" i="14"/>
  <c r="G24" i="23"/>
  <c r="H24"/>
  <c r="J24"/>
  <c r="K24"/>
  <c r="L24"/>
  <c r="M24"/>
  <c r="I25"/>
  <c r="F48" i="14"/>
  <c r="I26" i="23"/>
  <c r="F49" i="14"/>
  <c r="I27" i="23"/>
  <c r="I28"/>
  <c r="I29"/>
  <c r="F51" i="14"/>
  <c r="I30" i="23"/>
  <c r="I31"/>
  <c r="I32"/>
  <c r="I33"/>
  <c r="F34"/>
  <c r="G34"/>
  <c r="H34"/>
  <c r="J34"/>
  <c r="K34"/>
  <c r="L34"/>
  <c r="M34"/>
  <c r="I35"/>
  <c r="I36"/>
  <c r="I37"/>
  <c r="I38"/>
  <c r="F39"/>
  <c r="G39"/>
  <c r="G47"/>
  <c r="D53" i="14"/>
  <c r="H39" i="23"/>
  <c r="J39"/>
  <c r="J47"/>
  <c r="K39"/>
  <c r="L39"/>
  <c r="L47"/>
  <c r="M39"/>
  <c r="I40"/>
  <c r="I41"/>
  <c r="I42"/>
  <c r="I43"/>
  <c r="F44"/>
  <c r="G44"/>
  <c r="H44"/>
  <c r="I44"/>
  <c r="I45"/>
  <c r="I46"/>
  <c r="D16" i="20"/>
  <c r="G16"/>
  <c r="J16"/>
  <c r="M16"/>
  <c r="F23"/>
  <c r="F42" i="14"/>
  <c r="C24" i="20"/>
  <c r="C43" i="14"/>
  <c r="D24" i="20"/>
  <c r="D34"/>
  <c r="E24"/>
  <c r="G24"/>
  <c r="G34"/>
  <c r="H24"/>
  <c r="H34"/>
  <c r="I24"/>
  <c r="I34"/>
  <c r="J24"/>
  <c r="J34"/>
  <c r="F25"/>
  <c r="F26"/>
  <c r="F27"/>
  <c r="F28"/>
  <c r="F29"/>
  <c r="F30"/>
  <c r="F31"/>
  <c r="F33"/>
  <c r="E34"/>
  <c r="C35"/>
  <c r="D35"/>
  <c r="E35"/>
  <c r="G35"/>
  <c r="H35"/>
  <c r="I35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E58"/>
  <c r="G58"/>
  <c r="F58"/>
  <c r="H58"/>
  <c r="I58"/>
  <c r="J58"/>
  <c r="F59"/>
  <c r="F60"/>
  <c r="F61"/>
  <c r="F62"/>
  <c r="F63"/>
  <c r="F64"/>
  <c r="F65"/>
  <c r="C66"/>
  <c r="D66"/>
  <c r="D96"/>
  <c r="E66"/>
  <c r="G66"/>
  <c r="G96"/>
  <c r="H66"/>
  <c r="I66"/>
  <c r="I96"/>
  <c r="J66"/>
  <c r="F67"/>
  <c r="F102"/>
  <c r="F68"/>
  <c r="F104"/>
  <c r="F69"/>
  <c r="C70"/>
  <c r="D70"/>
  <c r="E70"/>
  <c r="E77"/>
  <c r="G70"/>
  <c r="H70"/>
  <c r="I70"/>
  <c r="J70"/>
  <c r="F71"/>
  <c r="F103"/>
  <c r="F72"/>
  <c r="F105"/>
  <c r="F73"/>
  <c r="F74"/>
  <c r="F75"/>
  <c r="F76"/>
  <c r="F78"/>
  <c r="F79"/>
  <c r="F80"/>
  <c r="F81"/>
  <c r="C82"/>
  <c r="C96"/>
  <c r="D82"/>
  <c r="E82"/>
  <c r="E96"/>
  <c r="G82"/>
  <c r="H82"/>
  <c r="I82"/>
  <c r="J82"/>
  <c r="F83"/>
  <c r="F84"/>
  <c r="C85"/>
  <c r="D85"/>
  <c r="E85"/>
  <c r="G85"/>
  <c r="F85"/>
  <c r="H85"/>
  <c r="I85"/>
  <c r="J85"/>
  <c r="F86"/>
  <c r="F87"/>
  <c r="F89"/>
  <c r="F90"/>
  <c r="F91"/>
  <c r="F92"/>
  <c r="F98"/>
  <c r="C101"/>
  <c r="G101"/>
  <c r="H101"/>
  <c r="I101"/>
  <c r="J101"/>
  <c r="C102"/>
  <c r="G102"/>
  <c r="H102"/>
  <c r="I102"/>
  <c r="J102"/>
  <c r="C103"/>
  <c r="G103"/>
  <c r="H103"/>
  <c r="I103"/>
  <c r="J103"/>
  <c r="C104"/>
  <c r="G104"/>
  <c r="H104"/>
  <c r="I104"/>
  <c r="J104"/>
  <c r="C105"/>
  <c r="G105"/>
  <c r="H105"/>
  <c r="I105"/>
  <c r="J105"/>
  <c r="F109"/>
  <c r="F111"/>
  <c r="F99" i="14"/>
  <c r="F105" s="1"/>
  <c r="F112" i="20"/>
  <c r="F113"/>
  <c r="F101"/>
  <c r="F114"/>
  <c r="C115"/>
  <c r="J115"/>
  <c r="D42" i="14"/>
  <c r="E42"/>
  <c r="E43"/>
  <c r="G44"/>
  <c r="H44"/>
  <c r="I44"/>
  <c r="J44"/>
  <c r="C48"/>
  <c r="D48"/>
  <c r="E48"/>
  <c r="C49"/>
  <c r="D49"/>
  <c r="E49"/>
  <c r="C50"/>
  <c r="D50"/>
  <c r="E50"/>
  <c r="F50"/>
  <c r="C51"/>
  <c r="D51"/>
  <c r="E51"/>
  <c r="C52"/>
  <c r="D52"/>
  <c r="E52"/>
  <c r="F52"/>
  <c r="G57"/>
  <c r="H57"/>
  <c r="I57"/>
  <c r="J57"/>
  <c r="C61"/>
  <c r="D61"/>
  <c r="E61"/>
  <c r="F61"/>
  <c r="C62"/>
  <c r="D62"/>
  <c r="E62"/>
  <c r="F62"/>
  <c r="C65"/>
  <c r="D65"/>
  <c r="E65"/>
  <c r="F65"/>
  <c r="C83"/>
  <c r="D83"/>
  <c r="E83"/>
  <c r="C87"/>
  <c r="D87"/>
  <c r="E87"/>
  <c r="D93"/>
  <c r="E93"/>
  <c r="F93"/>
  <c r="C99"/>
  <c r="C105" s="1"/>
  <c r="D99"/>
  <c r="D105" s="1"/>
  <c r="E99"/>
  <c r="E105" s="1"/>
  <c r="G105"/>
  <c r="H105"/>
  <c r="I105"/>
  <c r="J105"/>
  <c r="C108"/>
  <c r="D108"/>
  <c r="E108"/>
  <c r="F108"/>
  <c r="C112"/>
  <c r="D112"/>
  <c r="E112"/>
  <c r="F112"/>
  <c r="C113"/>
  <c r="D113"/>
  <c r="E113"/>
  <c r="F113"/>
  <c r="H62" i="26"/>
  <c r="G50"/>
  <c r="G60"/>
  <c r="J79"/>
  <c r="I79"/>
  <c r="D60"/>
  <c r="F69"/>
  <c r="G20"/>
  <c r="G40"/>
  <c r="J96" i="20"/>
  <c r="H50" i="26"/>
  <c r="F50"/>
  <c r="F42"/>
  <c r="F71"/>
  <c r="G62"/>
  <c r="H60"/>
  <c r="F60"/>
  <c r="G79"/>
  <c r="F79"/>
  <c r="F62"/>
  <c r="V16" i="25"/>
  <c r="Q16"/>
  <c r="AD16"/>
  <c r="AA10"/>
  <c r="L16"/>
  <c r="L17"/>
  <c r="AC16"/>
  <c r="AE16"/>
  <c r="J36" i="24"/>
  <c r="F90" i="14"/>
  <c r="F89"/>
  <c r="F86"/>
  <c r="F85"/>
  <c r="M33" i="24"/>
  <c r="M30"/>
  <c r="B33"/>
  <c r="L33"/>
  <c r="K33"/>
  <c r="B30"/>
  <c r="L30"/>
  <c r="K30"/>
  <c r="I36"/>
  <c r="G36"/>
  <c r="H36"/>
  <c r="F36"/>
  <c r="F88" i="14"/>
  <c r="F87" s="1"/>
  <c r="E36" i="24"/>
  <c r="F84" i="14"/>
  <c r="F83"/>
  <c r="D36" i="24"/>
  <c r="M27"/>
  <c r="M36"/>
  <c r="L27"/>
  <c r="K27"/>
  <c r="B27"/>
  <c r="B36"/>
  <c r="C36"/>
  <c r="F82" i="14"/>
  <c r="D40" i="26"/>
  <c r="D80"/>
  <c r="D83"/>
  <c r="C97" i="20"/>
  <c r="C80" i="26"/>
  <c r="C83"/>
  <c r="K36" i="24"/>
  <c r="L36"/>
  <c r="F91" i="14"/>
  <c r="H47" i="23"/>
  <c r="E53" i="14"/>
  <c r="F35" i="20"/>
  <c r="D77"/>
  <c r="F82"/>
  <c r="D100"/>
  <c r="D106"/>
  <c r="D45" i="14"/>
  <c r="D60" s="1"/>
  <c r="D88" i="20"/>
  <c r="D93"/>
  <c r="C34"/>
  <c r="C77"/>
  <c r="D43" i="14"/>
  <c r="D44" s="1"/>
  <c r="C44"/>
  <c r="D97" i="20"/>
  <c r="E44" i="14"/>
  <c r="C88" i="20"/>
  <c r="C93"/>
  <c r="C100"/>
  <c r="C106"/>
  <c r="C45" i="14"/>
  <c r="C60" s="1"/>
  <c r="D95" i="20"/>
  <c r="D46" i="14"/>
  <c r="D57" s="1"/>
  <c r="D94" i="20"/>
  <c r="D59" i="14"/>
  <c r="C46"/>
  <c r="C57" s="1"/>
  <c r="C95" i="20"/>
  <c r="C94"/>
  <c r="C59" i="14"/>
  <c r="C58"/>
  <c r="F7" i="26"/>
  <c r="F11"/>
  <c r="V17" i="25"/>
  <c r="Q17"/>
  <c r="G17"/>
  <c r="AA17"/>
  <c r="AA11"/>
  <c r="J77" i="20"/>
  <c r="J88"/>
  <c r="J93"/>
  <c r="I77"/>
  <c r="I88"/>
  <c r="I93"/>
  <c r="I97"/>
  <c r="F24"/>
  <c r="I12" i="23"/>
  <c r="I22"/>
  <c r="K22"/>
  <c r="I24"/>
  <c r="M47"/>
  <c r="I39"/>
  <c r="I34"/>
  <c r="K47"/>
  <c r="G108" i="20"/>
  <c r="F110"/>
  <c r="I100"/>
  <c r="I106"/>
  <c r="F70"/>
  <c r="F97"/>
  <c r="J97"/>
  <c r="H97"/>
  <c r="G97"/>
  <c r="G77"/>
  <c r="G100"/>
  <c r="G106"/>
  <c r="F66"/>
  <c r="F96"/>
  <c r="J100"/>
  <c r="J106"/>
  <c r="H77"/>
  <c r="H88"/>
  <c r="H93"/>
  <c r="J94"/>
  <c r="J95"/>
  <c r="H96"/>
  <c r="E88"/>
  <c r="E93"/>
  <c r="E95"/>
  <c r="E100"/>
  <c r="E106"/>
  <c r="E45" i="14"/>
  <c r="E60" s="1"/>
  <c r="E97" i="20"/>
  <c r="E94"/>
  <c r="F28" i="26"/>
  <c r="F20"/>
  <c r="F40"/>
  <c r="F80"/>
  <c r="F83"/>
  <c r="G80"/>
  <c r="G83"/>
  <c r="I47" i="23"/>
  <c r="F53" i="14"/>
  <c r="I95" i="20"/>
  <c r="I94"/>
  <c r="F43" i="14"/>
  <c r="F44" s="1"/>
  <c r="F34" i="20"/>
  <c r="G88"/>
  <c r="G93"/>
  <c r="G95"/>
  <c r="F108"/>
  <c r="G115"/>
  <c r="F115"/>
  <c r="F77"/>
  <c r="F88"/>
  <c r="F93"/>
  <c r="H100"/>
  <c r="H106"/>
  <c r="H95"/>
  <c r="H94"/>
  <c r="F100"/>
  <c r="F106"/>
  <c r="F45" i="14"/>
  <c r="F60" s="1"/>
  <c r="G94" i="20"/>
  <c r="E46" i="14"/>
  <c r="E59" s="1"/>
  <c r="F46"/>
  <c r="F57" s="1"/>
  <c r="F94" i="20"/>
  <c r="F95"/>
  <c r="F58" i="14"/>
  <c r="F59" l="1"/>
  <c r="E57"/>
  <c r="D58"/>
  <c r="E58"/>
</calcChain>
</file>

<file path=xl/sharedStrings.xml><?xml version="1.0" encoding="utf-8"?>
<sst xmlns="http://schemas.openxmlformats.org/spreadsheetml/2006/main" count="1343" uniqueCount="470">
  <si>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</si>
  <si>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</si>
  <si>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</si>
  <si>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</si>
  <si>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</si>
  <si>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</si>
  <si>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</si>
  <si>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</si>
  <si>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</si>
  <si>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</si>
  <si>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</si>
  <si>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</si>
  <si>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</si>
  <si>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</si>
  <si>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</si>
  <si>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</si>
  <si>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</si>
  <si>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</si>
  <si>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</si>
  <si>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</si>
  <si>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</si>
  <si>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</si>
  <si>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</si>
  <si>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</si>
  <si>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</si>
  <si>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</si>
  <si>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</si>
  <si>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</si>
  <si>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</si>
  <si>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</si>
  <si>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</si>
  <si>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</si>
  <si>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</si>
  <si>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</si>
  <si>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</si>
  <si>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</si>
  <si>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</si>
  <si>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</si>
  <si>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</si>
  <si>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</si>
  <si>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</si>
  <si>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</si>
  <si>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</si>
  <si>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</si>
  <si>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</si>
  <si>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</si>
  <si>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</si>
  <si>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</si>
  <si>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</si>
  <si>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</si>
  <si>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</si>
  <si>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</si>
  <si>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</si>
  <si>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</si>
  <si>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</si>
  <si>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</si>
  <si>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</si>
  <si>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</si>
  <si>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</si>
  <si>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</si>
  <si>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</si>
  <si>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</si>
  <si>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</si>
  <si>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</si>
  <si>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</si>
  <si>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</si>
  <si>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</si>
  <si>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</si>
  <si>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</si>
  <si>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</si>
  <si>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</si>
  <si>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</si>
  <si>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</si>
  <si>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</si>
  <si>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</si>
  <si>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</si>
  <si>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</si>
  <si>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</si>
  <si>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</si>
  <si>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</si>
  <si>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</si>
  <si>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</si>
  <si>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</si>
  <si>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</si>
  <si>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</si>
  <si>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</si>
  <si>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</si>
  <si>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</si>
  <si>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</si>
  <si>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</si>
  <si>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</si>
  <si>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</si>
  <si>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</si>
  <si>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</si>
  <si>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</si>
  <si>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</si>
  <si>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</si>
  <si>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</si>
  <si>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</si>
  <si>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</si>
  <si>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</si>
  <si>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</si>
  <si>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</si>
  <si>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</si>
  <si>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</si>
  <si>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</si>
  <si>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</si>
  <si>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</si>
  <si>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</si>
  <si>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</si>
  <si>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</si>
  <si>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</si>
  <si>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</si>
  <si>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</si>
  <si>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</si>
  <si>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</si>
  <si>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</si>
  <si>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</si>
  <si>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</si>
  <si>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</si>
  <si>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</si>
  <si>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</si>
  <si>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</si>
  <si>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</si>
  <si>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</si>
  <si>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</si>
  <si>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</si>
  <si>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</si>
  <si>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</si>
  <si>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</si>
  <si>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</si>
  <si>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</si>
  <si>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</si>
  <si>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</si>
  <si>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</si>
  <si>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</si>
  <si>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</si>
  <si>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</si>
  <si>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</si>
  <si>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</si>
  <si>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</si>
  <si>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</si>
  <si>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</si>
  <si>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</si>
  <si>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</si>
  <si>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</si>
  <si>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</si>
  <si>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</si>
  <si>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</si>
  <si>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</si>
  <si>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</si>
  <si>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</si>
  <si>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</si>
  <si>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</si>
  <si>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</si>
  <si>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</si>
  <si>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</si>
  <si>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</si>
  <si>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</si>
  <si>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</si>
  <si>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</si>
  <si>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</si>
  <si>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</si>
  <si>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</si>
  <si>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</si>
  <si>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</si>
  <si>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</si>
  <si>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</si>
  <si>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</si>
  <si>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</si>
  <si>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</si>
  <si>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</si>
  <si>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</si>
  <si>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</si>
  <si>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</si>
  <si>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</si>
  <si>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</si>
  <si>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</si>
  <si>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</si>
  <si>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</si>
  <si>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</si>
  <si>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</si>
  <si>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</si>
  <si>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</si>
  <si>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</si>
  <si>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</si>
  <si>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</si>
  <si>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</si>
  <si>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</si>
  <si>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</si>
  <si>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</si>
  <si>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</si>
  <si>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</si>
  <si>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</si>
  <si>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</si>
  <si>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</si>
  <si>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</si>
  <si>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</si>
  <si>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</si>
  <si>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</si>
  <si>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</si>
  <si>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</si>
  <si>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</si>
  <si>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</si>
  <si>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</si>
  <si>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</si>
  <si>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</si>
  <si>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</si>
  <si>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</si>
  <si>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</si>
  <si>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</si>
  <si>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</si>
  <si>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</si>
  <si>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</si>
  <si>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</si>
  <si>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</si>
  <si>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</si>
  <si>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</si>
  <si>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</si>
  <si>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</si>
  <si>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</si>
  <si>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</si>
  <si>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</si>
  <si>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</si>
  <si>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</si>
  <si>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</si>
  <si>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</si>
  <si>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</si>
  <si>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</si>
  <si>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</si>
  <si>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</si>
  <si>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</si>
  <si>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</si>
  <si>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</si>
  <si>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</si>
  <si>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</si>
  <si>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</si>
  <si>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</si>
  <si>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</si>
  <si>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</si>
  <si>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</si>
  <si>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</si>
  <si>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</si>
  <si>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</si>
  <si>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</si>
  <si>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</si>
  <si>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</si>
  <si>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</si>
  <si>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</si>
  <si>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</si>
  <si>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</si>
  <si>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</si>
  <si>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</si>
  <si>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</si>
  <si>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</si>
  <si>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</si>
  <si>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</si>
  <si>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</si>
  <si>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</si>
  <si>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</si>
  <si>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</si>
  <si>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</si>
  <si>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</si>
  <si>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</si>
  <si>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</si>
  <si>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</si>
  <si>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</si>
  <si>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</si>
  <si>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</si>
  <si>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</si>
  <si>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</si>
  <si>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</si>
  <si>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</si>
  <si>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</si>
  <si>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</si>
  <si>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</si>
  <si>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</si>
  <si>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</si>
  <si>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</si>
  <si>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</si>
  <si>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</si>
  <si>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</si>
  <si>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</si>
  <si>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</si>
  <si>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</si>
  <si>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</si>
  <si>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</si>
  <si>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</si>
  <si>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</si>
  <si>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</si>
  <si>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</si>
  <si>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</si>
  <si>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</si>
  <si>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</si>
  <si>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</si>
  <si>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</si>
  <si>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</si>
  <si>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</si>
  <si>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</si>
  <si>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</si>
  <si>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</si>
  <si>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</si>
  <si>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</si>
  <si>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</si>
  <si>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</si>
  <si>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</si>
  <si>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</si>
  <si>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</si>
  <si>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</si>
  <si>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</si>
  <si>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</si>
  <si>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</si>
  <si>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</si>
  <si>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</si>
  <si>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</si>
  <si>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</si>
  <si>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</si>
  <si>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</si>
  <si>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</si>
  <si>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</si>
  <si>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</si>
  <si>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</si>
  <si>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</si>
  <si>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</si>
  <si>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</si>
  <si>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</si>
  <si>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</si>
  <si>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</si>
  <si>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</si>
  <si>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</si>
  <si>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</si>
  <si>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</si>
  <si>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</si>
  <si>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</si>
  <si>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</si>
  <si>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</si>
  <si>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</si>
  <si>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</si>
  <si>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</si>
  <si>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</si>
  <si>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</si>
  <si>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</si>
  <si>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</si>
  <si>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</si>
  <si>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</si>
  <si>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</si>
  <si>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</si>
  <si>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</si>
  <si>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</si>
  <si>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</si>
  <si>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</si>
  <si>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</si>
  <si>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</si>
  <si>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</si>
  <si>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</si>
  <si>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</si>
  <si>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</si>
  <si>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</si>
  <si>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</si>
  <si>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</si>
  <si>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</si>
  <si>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</si>
  <si>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</si>
  <si>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</si>
  <si>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</si>
  <si>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</si>
  <si>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</si>
  <si>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</si>
  <si>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</si>
  <si>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</si>
  <si>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</si>
  <si>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</si>
  <si>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</si>
  <si>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</si>
  <si>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</si>
  <si>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</si>
  <si>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</si>
  <si>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</si>
  <si>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</si>
  <si>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</si>
  <si>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</si>
  <si>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</si>
  <si>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</si>
  <si>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</si>
  <si>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</si>
  <si>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</si>
  <si>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</si>
  <si>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</si>
  <si>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</si>
  <si>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</si>
  <si>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</si>
  <si>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</si>
  <si>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</si>
  <si>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</si>
  <si>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</si>
  <si>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</si>
  <si>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</si>
  <si>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</si>
  <si>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</si>
  <si>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</si>
  <si>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</si>
  <si>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</si>
  <si>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</si>
  <si>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</si>
  <si>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Юрій СЕРГІЙЧУК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</si>
  <si>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Директор</t>
    </r>
  </si>
  <si>
    <t xml:space="preserve">інші надходження (лікарняні, відшкодування по пільгових катег.громадян, чорноб. відпустка та ін. ) </t>
  </si>
  <si>
    <t>бюджетне фінансування (місцевий)</t>
  </si>
  <si>
    <t>інші платежі (військовий збір)</t>
  </si>
  <si>
    <t>Інші витрачання (квартплата,аліменти)</t>
  </si>
  <si>
    <t>інші податки, збори та платежі (військовий збір)</t>
  </si>
  <si>
    <t>КП "Благоустрій" ВМР</t>
  </si>
  <si>
    <t>Допоміжне обслуговування наземного транспорту</t>
  </si>
  <si>
    <t>Інші витрати (запчастини,оренда та ін.)</t>
  </si>
  <si>
    <t>інші адміністративні витрати (теплопостач., водопостач., канцтовари та ін.)</t>
  </si>
  <si>
    <t>інші операційні доходи (фінансування програм з місцевого бюджету)</t>
  </si>
  <si>
    <t>інші операційні витрати (по міських програмах)</t>
  </si>
  <si>
    <t>інші доходи (амортизація)</t>
  </si>
  <si>
    <t>інші витрати (амортизації)</t>
  </si>
  <si>
    <t>Комунальне підприємство</t>
  </si>
  <si>
    <t>52.21</t>
  </si>
  <si>
    <t>Рівненська обл., м. Вараш, вул.Комунальна 2/2</t>
  </si>
  <si>
    <t>Сергійчук Ю.В.</t>
  </si>
  <si>
    <r>
      <t>на __</t>
    </r>
    <r>
      <rPr>
        <b/>
        <u/>
        <sz val="14"/>
        <color indexed="8"/>
        <rFont val="Times New Roman"/>
        <family val="1"/>
        <charset val="204"/>
      </rPr>
      <t>2022</t>
    </r>
    <r>
      <rPr>
        <b/>
        <sz val="14"/>
        <color indexed="8"/>
        <rFont val="Times New Roman"/>
        <family val="1"/>
        <charset val="204"/>
      </rPr>
      <t>_ рік</t>
    </r>
  </si>
  <si>
    <t>Фактичний показник за 2020 минулий рік</t>
  </si>
  <si>
    <t>Плановий показник поточного_2021 року</t>
  </si>
  <si>
    <t>Фактичний показник поточного року за останній звітний період І квартал 2021 року</t>
  </si>
  <si>
    <t>Плановий 2022 рік</t>
  </si>
  <si>
    <t>Розрахунок</t>
  </si>
  <si>
    <t>на придбання основних засобів</t>
  </si>
  <si>
    <t>Комплексна програма благоустрою та розвитку комунального господарства Вараської міської  територіальної громади на 2021-2023 роки</t>
  </si>
  <si>
    <t xml:space="preserve">2021 рік </t>
  </si>
  <si>
    <t>№</t>
  </si>
  <si>
    <t>Найменування</t>
  </si>
  <si>
    <t>Од. Вим</t>
  </si>
  <si>
    <t>К-сть</t>
  </si>
  <si>
    <t>Ціна з ПДВ</t>
  </si>
  <si>
    <t>Всього з ПДВ,</t>
  </si>
  <si>
    <t>(тис./грн.)</t>
  </si>
  <si>
    <t>Мобільний асфальнтий завод</t>
  </si>
  <si>
    <t>шт.</t>
  </si>
  <si>
    <t>Колісний асфальтоукладач</t>
  </si>
  <si>
    <t>Дорожній каток</t>
  </si>
  <si>
    <t>Трактор МТЗ 82</t>
  </si>
  <si>
    <t>Трактор Шіфен</t>
  </si>
  <si>
    <t>Причіп</t>
  </si>
  <si>
    <t xml:space="preserve">Лопата передня </t>
  </si>
  <si>
    <t>РУМ ( посипка доріг)</t>
  </si>
  <si>
    <t>Разом:</t>
  </si>
  <si>
    <t>2022 рік</t>
  </si>
  <si>
    <t>Трактор  МТЗ 82</t>
  </si>
  <si>
    <t>Трактор  ДТЗ 804</t>
  </si>
  <si>
    <t xml:space="preserve">Бензогенератор </t>
  </si>
  <si>
    <t>Автомобіль (вантажо-пасажирський)</t>
  </si>
  <si>
    <t>Автовишка ( 22 м)</t>
  </si>
  <si>
    <t xml:space="preserve">Щітки для підмітання </t>
  </si>
  <si>
    <t>Автобус</t>
  </si>
  <si>
    <t>Автогрейдер</t>
  </si>
  <si>
    <t>2023 рік</t>
  </si>
  <si>
    <t>Подрібнювач скла</t>
  </si>
  <si>
    <t>Трактор ЮТО</t>
  </si>
  <si>
    <t>Автомобіль легковий</t>
  </si>
  <si>
    <t>Бензогенератор</t>
  </si>
  <si>
    <t>Директор КП "Благоустрій" ВМР</t>
  </si>
  <si>
    <t>Ю.В. Сергійчук</t>
  </si>
  <si>
    <t>Головний бухгалтер</t>
  </si>
  <si>
    <t>Л.С. Турик</t>
  </si>
  <si>
    <r>
      <rPr>
        <b/>
        <i/>
        <sz val="14"/>
        <color indexed="8"/>
        <rFont val="Times New Roman"/>
        <family val="1"/>
        <charset val="204"/>
      </rPr>
      <t>Захід</t>
    </r>
    <r>
      <rPr>
        <b/>
        <sz val="14"/>
        <color indexed="8"/>
        <rFont val="Times New Roman"/>
        <family val="1"/>
        <charset val="204"/>
      </rPr>
      <t>: Впровадження сучасних технологій (придбання спецтехніки, спецобладнання  і т.д.) з внесенням в статутний капітал</t>
    </r>
  </si>
  <si>
    <t>придбання (виготовлення) основних засобів  (трактора, автобус, автогрейдер)</t>
  </si>
  <si>
    <r>
      <t>Керівник   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_______</t>
    </r>
  </si>
</sst>
</file>

<file path=xl/styles.xml><?xml version="1.0" encoding="utf-8"?>
<styleSheet xmlns="http://schemas.openxmlformats.org/spreadsheetml/2006/main">
  <numFmts count="17">
    <numFmt numFmtId="171" formatCode="_-* #,##0.00_₴_-;\-* #,##0.00_₴_-;_-* &quot;-&quot;??_₴_-;_-@_-"/>
    <numFmt numFmtId="183" formatCode="#,##0&quot;р.&quot;;[Red]\-#,##0&quot;р.&quot;"/>
    <numFmt numFmtId="184" formatCode="#,##0.00&quot;р.&quot;;\-#,##0.00&quot;р.&quot;"/>
    <numFmt numFmtId="189" formatCode="_-* #,##0.00_р_._-;\-* #,##0.00_р_._-;_-* &quot;-&quot;??_р_._-;_-@_-"/>
    <numFmt numFmtId="197" formatCode="_-* #,##0.00\ _г_р_н_._-;\-* #,##0.00\ _г_р_н_._-;_-* &quot;-&quot;??\ _г_р_н_._-;_-@_-"/>
    <numFmt numFmtId="198" formatCode="0.0"/>
    <numFmt numFmtId="199" formatCode="#,##0.0"/>
    <numFmt numFmtId="204" formatCode="###\ ##0.000"/>
    <numFmt numFmtId="205" formatCode="_(&quot;$&quot;* #,##0.00_);_(&quot;$&quot;* \(#,##0.00\);_(&quot;$&quot;* &quot;-&quot;??_);_(@_)"/>
    <numFmt numFmtId="206" formatCode="_(* #,##0_);_(* \(#,##0\);_(* &quot;-&quot;_);_(@_)"/>
    <numFmt numFmtId="207" formatCode="_(* #,##0.00_);_(* \(#,##0.00\);_(* &quot;-&quot;??_);_(@_)"/>
    <numFmt numFmtId="208" formatCode="#,##0.0_ ;[Red]\-#,##0.0\ "/>
    <numFmt numFmtId="209" formatCode="0.0;\(0.0\);\ ;\-"/>
    <numFmt numFmtId="212" formatCode="_(* #,##0.0_);_(* \(#,##0.0\);_(* &quot;-&quot;??_);_(@_)"/>
    <numFmt numFmtId="213" formatCode="_(* #,##0_);_(* \(#,##0\);_(* &quot;-&quot;??_);_(@_)"/>
    <numFmt numFmtId="217" formatCode="#,##0;\(#,##0\)"/>
    <numFmt numFmtId="224" formatCode="#,##0.000"/>
  </numFmts>
  <fonts count="9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97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20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20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06" fontId="62" fillId="0" borderId="0" applyFont="0" applyFill="0" applyBorder="0" applyAlignment="0" applyProtection="0"/>
    <xf numFmtId="207" fontId="6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8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209" fontId="64" fillId="22" borderId="12" applyFill="0" applyBorder="0">
      <alignment horizontal="center" vertical="center" wrapText="1"/>
      <protection locked="0"/>
    </xf>
    <xf numFmtId="204" fontId="65" fillId="0" borderId="0">
      <alignment wrapText="1"/>
    </xf>
    <xf numFmtId="204" fontId="32" fillId="0" borderId="0">
      <alignment wrapText="1"/>
    </xf>
  </cellStyleXfs>
  <cellXfs count="40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99" fontId="5" fillId="0" borderId="3" xfId="0" applyNumberFormat="1" applyFont="1" applyFill="1" applyBorder="1" applyAlignment="1">
      <alignment horizontal="center" vertical="center" wrapText="1"/>
    </xf>
    <xf numFmtId="199" fontId="6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99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9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99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206" fontId="5" fillId="0" borderId="3" xfId="0" applyNumberFormat="1" applyFont="1" applyFill="1" applyBorder="1" applyAlignment="1">
      <alignment horizontal="center" vertical="center" wrapText="1"/>
    </xf>
    <xf numFmtId="213" fontId="5" fillId="0" borderId="3" xfId="0" applyNumberFormat="1" applyFont="1" applyFill="1" applyBorder="1" applyAlignment="1">
      <alignment horizontal="center" vertical="center" wrapText="1"/>
    </xf>
    <xf numFmtId="213" fontId="4" fillId="0" borderId="3" xfId="0" applyNumberFormat="1" applyFont="1" applyFill="1" applyBorder="1" applyAlignment="1">
      <alignment horizontal="center" vertical="center" wrapText="1"/>
    </xf>
    <xf numFmtId="212" fontId="5" fillId="0" borderId="3" xfId="0" applyNumberFormat="1" applyFont="1" applyFill="1" applyBorder="1" applyAlignment="1">
      <alignment horizontal="center" vertical="center" wrapText="1"/>
    </xf>
    <xf numFmtId="212" fontId="4" fillId="0" borderId="3" xfId="0" applyNumberFormat="1" applyFont="1" applyFill="1" applyBorder="1" applyAlignment="1">
      <alignment horizontal="center" vertical="center" wrapText="1"/>
    </xf>
    <xf numFmtId="206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9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06" fontId="4" fillId="0" borderId="3" xfId="0" applyNumberFormat="1" applyFont="1" applyFill="1" applyBorder="1" applyAlignment="1">
      <alignment horizontal="center" vertical="center" wrapText="1"/>
    </xf>
    <xf numFmtId="206" fontId="4" fillId="27" borderId="3" xfId="0" applyNumberFormat="1" applyFont="1" applyFill="1" applyBorder="1" applyAlignment="1">
      <alignment horizontal="center" vertical="center" wrapText="1"/>
    </xf>
    <xf numFmtId="206" fontId="5" fillId="27" borderId="3" xfId="0" applyNumberFormat="1" applyFont="1" applyFill="1" applyBorder="1" applyAlignment="1">
      <alignment horizontal="center" vertical="center" wrapText="1"/>
    </xf>
    <xf numFmtId="206" fontId="4" fillId="29" borderId="3" xfId="0" applyNumberFormat="1" applyFont="1" applyFill="1" applyBorder="1" applyAlignment="1">
      <alignment horizontal="center" vertical="center" wrapText="1"/>
    </xf>
    <xf numFmtId="213" fontId="4" fillId="29" borderId="3" xfId="0" applyNumberFormat="1" applyFont="1" applyFill="1" applyBorder="1" applyAlignment="1">
      <alignment horizontal="center" vertical="center" wrapText="1"/>
    </xf>
    <xf numFmtId="206" fontId="5" fillId="30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right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206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99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99" fontId="5" fillId="0" borderId="0" xfId="245" applyNumberFormat="1" applyFont="1" applyFill="1" applyBorder="1" applyAlignment="1">
      <alignment horizontal="center" vertical="center" wrapText="1"/>
    </xf>
    <xf numFmtId="199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213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213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98" fontId="5" fillId="0" borderId="3" xfId="0" applyNumberFormat="1" applyFont="1" applyFill="1" applyBorder="1" applyAlignment="1">
      <alignment horizontal="center" vertical="center" wrapText="1"/>
    </xf>
    <xf numFmtId="198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98" fontId="4" fillId="0" borderId="0" xfId="0" applyNumberFormat="1" applyFont="1" applyFill="1" applyBorder="1" applyAlignment="1">
      <alignment horizontal="center" vertical="center" wrapText="1"/>
    </xf>
    <xf numFmtId="198" fontId="4" fillId="0" borderId="0" xfId="0" applyNumberFormat="1" applyFont="1" applyFill="1" applyBorder="1" applyAlignment="1">
      <alignment horizontal="right" vertical="center" wrapText="1"/>
    </xf>
    <xf numFmtId="198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213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213" fontId="4" fillId="30" borderId="3" xfId="0" applyNumberFormat="1" applyFont="1" applyFill="1" applyBorder="1" applyAlignment="1">
      <alignment horizontal="center" wrapText="1"/>
    </xf>
    <xf numFmtId="213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198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217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8" fillId="0" borderId="0" xfId="0" applyFont="1" applyFill="1" applyBorder="1" applyAlignment="1">
      <alignment vertical="center" wrapText="1"/>
    </xf>
    <xf numFmtId="213" fontId="5" fillId="0" borderId="3" xfId="0" applyNumberFormat="1" applyFont="1" applyFill="1" applyBorder="1" applyAlignment="1">
      <alignment horizontal="center" wrapText="1"/>
    </xf>
    <xf numFmtId="0" fontId="78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99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199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80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left" vertical="center" wrapText="1"/>
    </xf>
    <xf numFmtId="206" fontId="4" fillId="0" borderId="3" xfId="0" applyNumberFormat="1" applyFont="1" applyFill="1" applyBorder="1" applyAlignment="1">
      <alignment horizontal="center" wrapText="1"/>
    </xf>
    <xf numFmtId="0" fontId="78" fillId="0" borderId="0" xfId="0" applyFont="1" applyFill="1" applyAlignment="1">
      <alignment horizontal="center" vertical="center"/>
    </xf>
    <xf numFmtId="0" fontId="78" fillId="0" borderId="0" xfId="0" quotePrefix="1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78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9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left" vertical="center" wrapText="1"/>
    </xf>
    <xf numFmtId="0" fontId="78" fillId="0" borderId="0" xfId="0" applyFont="1" applyFill="1" applyAlignment="1">
      <alignment horizontal="left" vertical="center"/>
    </xf>
    <xf numFmtId="0" fontId="78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213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0" fontId="8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8" fillId="0" borderId="0" xfId="0" applyFont="1"/>
    <xf numFmtId="0" fontId="85" fillId="0" borderId="0" xfId="0" applyFont="1" applyAlignment="1"/>
    <xf numFmtId="0" fontId="86" fillId="0" borderId="0" xfId="0" applyFont="1"/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199" fontId="86" fillId="0" borderId="0" xfId="0" applyNumberFormat="1" applyFont="1"/>
    <xf numFmtId="0" fontId="87" fillId="0" borderId="15" xfId="0" applyFont="1" applyBorder="1"/>
    <xf numFmtId="0" fontId="87" fillId="0" borderId="15" xfId="0" applyFont="1" applyBorder="1" applyAlignment="1">
      <alignment horizontal="center"/>
    </xf>
    <xf numFmtId="199" fontId="87" fillId="0" borderId="15" xfId="0" applyNumberFormat="1" applyFont="1" applyBorder="1" applyAlignment="1">
      <alignment horizontal="center"/>
    </xf>
    <xf numFmtId="0" fontId="87" fillId="0" borderId="14" xfId="0" applyFont="1" applyBorder="1"/>
    <xf numFmtId="0" fontId="87" fillId="0" borderId="14" xfId="0" applyFont="1" applyBorder="1" applyAlignment="1">
      <alignment horizontal="center"/>
    </xf>
    <xf numFmtId="199" fontId="87" fillId="0" borderId="1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224" fontId="8" fillId="0" borderId="18" xfId="0" applyNumberFormat="1" applyFont="1" applyBorder="1" applyAlignment="1">
      <alignment horizontal="center"/>
    </xf>
    <xf numFmtId="224" fontId="88" fillId="0" borderId="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24" fontId="8" fillId="0" borderId="18" xfId="0" applyNumberFormat="1" applyFont="1" applyBorder="1" applyAlignment="1">
      <alignment horizontal="center" vertical="center" wrapText="1"/>
    </xf>
    <xf numFmtId="224" fontId="88" fillId="0" borderId="3" xfId="0" applyNumberFormat="1" applyFont="1" applyBorder="1" applyAlignment="1">
      <alignment horizontal="center" vertical="center" wrapText="1"/>
    </xf>
    <xf numFmtId="199" fontId="8" fillId="0" borderId="18" xfId="0" applyNumberFormat="1" applyFont="1" applyBorder="1" applyAlignment="1">
      <alignment horizontal="center" vertical="center" wrapText="1"/>
    </xf>
    <xf numFmtId="0" fontId="87" fillId="31" borderId="13" xfId="0" applyFont="1" applyFill="1" applyBorder="1" applyAlignment="1">
      <alignment vertical="center"/>
    </xf>
    <xf numFmtId="0" fontId="87" fillId="31" borderId="3" xfId="0" applyFont="1" applyFill="1" applyBorder="1" applyAlignment="1">
      <alignment vertical="center"/>
    </xf>
    <xf numFmtId="0" fontId="87" fillId="31" borderId="18" xfId="0" applyFont="1" applyFill="1" applyBorder="1" applyAlignment="1">
      <alignment vertical="center"/>
    </xf>
    <xf numFmtId="0" fontId="87" fillId="31" borderId="3" xfId="0" applyFont="1" applyFill="1" applyBorder="1" applyAlignment="1">
      <alignment horizontal="center" vertical="center"/>
    </xf>
    <xf numFmtId="199" fontId="87" fillId="31" borderId="18" xfId="0" applyNumberFormat="1" applyFont="1" applyFill="1" applyBorder="1" applyAlignment="1">
      <alignment vertical="center"/>
    </xf>
    <xf numFmtId="224" fontId="87" fillId="31" borderId="3" xfId="0" applyNumberFormat="1" applyFont="1" applyFill="1" applyBorder="1" applyAlignment="1">
      <alignment horizontal="center" vertical="center"/>
    </xf>
    <xf numFmtId="0" fontId="85" fillId="31" borderId="13" xfId="0" applyFont="1" applyFill="1" applyBorder="1" applyAlignment="1">
      <alignment vertical="center"/>
    </xf>
    <xf numFmtId="224" fontId="87" fillId="31" borderId="18" xfId="0" applyNumberFormat="1" applyFont="1" applyFill="1" applyBorder="1" applyAlignment="1">
      <alignment vertical="center"/>
    </xf>
    <xf numFmtId="0" fontId="88" fillId="0" borderId="0" xfId="0" applyFont="1"/>
    <xf numFmtId="0" fontId="88" fillId="0" borderId="16" xfId="0" applyFont="1" applyBorder="1" applyAlignment="1">
      <alignment horizontal="center"/>
    </xf>
    <xf numFmtId="199" fontId="89" fillId="0" borderId="16" xfId="0" applyNumberFormat="1" applyFont="1" applyBorder="1"/>
    <xf numFmtId="199" fontId="88" fillId="0" borderId="0" xfId="0" applyNumberFormat="1" applyFont="1"/>
    <xf numFmtId="0" fontId="88" fillId="0" borderId="0" xfId="0" applyFont="1" applyAlignment="1">
      <alignment horizontal="center"/>
    </xf>
    <xf numFmtId="199" fontId="89" fillId="0" borderId="0" xfId="0" applyNumberFormat="1" applyFont="1"/>
    <xf numFmtId="206" fontId="79" fillId="30" borderId="3" xfId="0" applyNumberFormat="1" applyFont="1" applyFill="1" applyBorder="1" applyAlignment="1">
      <alignment horizontal="center" vertical="center" wrapText="1"/>
    </xf>
    <xf numFmtId="3" fontId="76" fillId="3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/>
    </xf>
    <xf numFmtId="0" fontId="71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84" fillId="0" borderId="13" xfId="0" applyFont="1" applyFill="1" applyBorder="1" applyAlignment="1">
      <alignment horizontal="center" vertical="center" wrapText="1"/>
    </xf>
    <xf numFmtId="0" fontId="84" fillId="0" borderId="18" xfId="0" applyFont="1" applyFill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/>
    </xf>
    <xf numFmtId="14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99" fontId="5" fillId="0" borderId="0" xfId="0" applyNumberFormat="1" applyFont="1" applyFill="1" applyBorder="1" applyAlignment="1">
      <alignment horizontal="center" wrapText="1"/>
    </xf>
    <xf numFmtId="199" fontId="5" fillId="0" borderId="0" xfId="0" quotePrefix="1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78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8" fillId="0" borderId="13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84" fillId="0" borderId="3" xfId="0" applyFont="1" applyFill="1" applyBorder="1" applyAlignment="1">
      <alignment horizontal="center" vertical="center" wrapText="1"/>
    </xf>
    <xf numFmtId="0" fontId="90" fillId="0" borderId="16" xfId="0" applyFont="1" applyFill="1" applyBorder="1" applyAlignment="1">
      <alignment horizontal="left" vertical="center" wrapText="1"/>
    </xf>
    <xf numFmtId="0" fontId="91" fillId="0" borderId="16" xfId="0" applyFont="1" applyFill="1" applyBorder="1" applyAlignment="1">
      <alignment horizontal="left" vertical="center" wrapText="1"/>
    </xf>
    <xf numFmtId="0" fontId="78" fillId="0" borderId="17" xfId="0" applyFont="1" applyFill="1" applyBorder="1" applyAlignment="1">
      <alignment horizontal="left" vertical="center" wrapText="1"/>
    </xf>
    <xf numFmtId="0" fontId="78" fillId="0" borderId="17" xfId="0" applyFont="1" applyFill="1" applyBorder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90" fillId="0" borderId="0" xfId="0" applyFont="1" applyFill="1" applyBorder="1" applyAlignment="1">
      <alignment horizontal="left" vertical="center" wrapText="1"/>
    </xf>
    <xf numFmtId="0" fontId="91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/>
    </xf>
    <xf numFmtId="0" fontId="78" fillId="0" borderId="15" xfId="0" applyFont="1" applyFill="1" applyBorder="1" applyAlignment="1">
      <alignment horizontal="left" vertical="center" wrapText="1"/>
    </xf>
    <xf numFmtId="0" fontId="78" fillId="0" borderId="14" xfId="0" applyFont="1" applyFill="1" applyBorder="1" applyAlignment="1">
      <alignment horizontal="left" vertical="center" wrapText="1"/>
    </xf>
    <xf numFmtId="0" fontId="84" fillId="0" borderId="15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2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9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206" fontId="4" fillId="0" borderId="13" xfId="0" applyNumberFormat="1" applyFont="1" applyFill="1" applyBorder="1" applyAlignment="1">
      <alignment horizontal="center" vertical="center" wrapText="1"/>
    </xf>
    <xf numFmtId="206" fontId="4" fillId="0" borderId="18" xfId="0" applyNumberFormat="1" applyFont="1" applyFill="1" applyBorder="1" applyAlignment="1">
      <alignment horizontal="center" vertical="center" wrapText="1"/>
    </xf>
    <xf numFmtId="206" fontId="4" fillId="0" borderId="19" xfId="0" applyNumberFormat="1" applyFont="1" applyFill="1" applyBorder="1" applyAlignment="1">
      <alignment horizontal="center" vertical="center" wrapText="1"/>
    </xf>
    <xf numFmtId="199" fontId="5" fillId="0" borderId="0" xfId="0" applyNumberFormat="1" applyFont="1" applyFill="1" applyBorder="1" applyAlignment="1">
      <alignment horizontal="center" vertical="center" wrapText="1"/>
    </xf>
    <xf numFmtId="199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213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213" fontId="5" fillId="29" borderId="13" xfId="0" applyNumberFormat="1" applyFont="1" applyFill="1" applyBorder="1" applyAlignment="1">
      <alignment horizontal="center" vertical="center" wrapText="1"/>
    </xf>
    <xf numFmtId="213" fontId="5" fillId="29" borderId="19" xfId="0" applyNumberFormat="1" applyFont="1" applyFill="1" applyBorder="1" applyAlignment="1">
      <alignment horizontal="center" vertical="center" wrapText="1"/>
    </xf>
    <xf numFmtId="213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213" fontId="5" fillId="0" borderId="13" xfId="0" applyNumberFormat="1" applyFont="1" applyBorder="1" applyAlignment="1">
      <alignment horizontal="center" vertical="center" wrapText="1"/>
    </xf>
    <xf numFmtId="213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93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topLeftCell="A7" zoomScale="89" zoomScaleNormal="89" zoomScaleSheetLayoutView="46" workbookViewId="0">
      <selection activeCell="C102" sqref="C102:C104"/>
    </sheetView>
  </sheetViews>
  <sheetFormatPr defaultRowHeight="18.75"/>
  <cols>
    <col min="1" max="1" width="83.28515625" style="2" customWidth="1"/>
    <col min="2" max="2" width="10.85546875" style="16" customWidth="1"/>
    <col min="3" max="5" width="23" style="16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11.140625" style="2" customWidth="1"/>
    <col min="12" max="12" width="57.28515625" style="2" customWidth="1"/>
    <col min="13" max="14" width="9.140625" style="2"/>
    <col min="15" max="15" width="10.5703125" style="2" customWidth="1"/>
    <col min="16" max="16384" width="9.140625" style="2"/>
  </cols>
  <sheetData>
    <row r="1" spans="1:10" ht="18" customHeight="1">
      <c r="A1" s="58" t="s">
        <v>69</v>
      </c>
      <c r="G1" s="2" t="s">
        <v>14</v>
      </c>
    </row>
    <row r="2" spans="1:10" ht="18" customHeight="1">
      <c r="A2" s="58"/>
      <c r="G2" s="163" t="s">
        <v>59</v>
      </c>
      <c r="H2" s="163"/>
      <c r="I2" s="163"/>
    </row>
    <row r="3" spans="1:10" ht="18" customHeight="1">
      <c r="A3" s="262"/>
      <c r="B3" s="263"/>
      <c r="C3" s="60"/>
      <c r="D3" s="58"/>
      <c r="E3" s="58"/>
      <c r="F3" s="58"/>
      <c r="G3" s="163" t="s">
        <v>105</v>
      </c>
      <c r="H3" s="163"/>
      <c r="I3" s="163"/>
      <c r="J3" s="163"/>
    </row>
    <row r="4" spans="1:10" ht="18" customHeight="1">
      <c r="A4" s="251" t="s">
        <v>338</v>
      </c>
      <c r="B4" s="268"/>
      <c r="C4" s="60"/>
      <c r="D4" s="58"/>
      <c r="E4" s="58"/>
      <c r="F4" s="58"/>
      <c r="G4" s="251" t="s">
        <v>106</v>
      </c>
      <c r="H4" s="251"/>
      <c r="I4" s="251"/>
      <c r="J4" s="251"/>
    </row>
    <row r="5" spans="1:10" ht="18" customHeight="1">
      <c r="A5" s="267"/>
      <c r="B5" s="268"/>
      <c r="C5" s="60"/>
      <c r="D5" s="59"/>
      <c r="E5" s="59"/>
      <c r="F5" s="59"/>
      <c r="G5" s="120" t="s">
        <v>205</v>
      </c>
      <c r="H5" s="120"/>
      <c r="I5" s="120"/>
      <c r="J5" s="120"/>
    </row>
    <row r="6" spans="1:10" ht="18" customHeight="1">
      <c r="A6" s="262"/>
      <c r="B6" s="263"/>
      <c r="C6" s="58"/>
      <c r="D6" s="59"/>
      <c r="E6" s="59"/>
      <c r="F6" s="59"/>
      <c r="G6" s="58"/>
      <c r="H6" s="58"/>
      <c r="I6" s="164"/>
      <c r="J6" s="164"/>
    </row>
    <row r="7" spans="1:10" ht="18" customHeight="1">
      <c r="A7" s="163" t="s">
        <v>368</v>
      </c>
      <c r="B7" s="60"/>
      <c r="C7" s="60"/>
      <c r="D7" s="59"/>
      <c r="E7" s="59"/>
      <c r="F7" s="59"/>
      <c r="I7" s="163"/>
      <c r="J7" s="163"/>
    </row>
    <row r="8" spans="1:10" ht="18" customHeight="1">
      <c r="A8" s="60"/>
      <c r="B8" s="60"/>
      <c r="C8" s="139"/>
      <c r="D8" s="165"/>
      <c r="E8" s="165"/>
      <c r="F8" s="165"/>
    </row>
    <row r="9" spans="1:10" ht="18" customHeight="1">
      <c r="A9" s="60"/>
      <c r="B9" s="60"/>
      <c r="C9" s="139"/>
      <c r="D9" s="165"/>
      <c r="E9" s="165"/>
      <c r="F9" s="165"/>
    </row>
    <row r="10" spans="1:10" ht="18" customHeight="1">
      <c r="A10" s="140" t="s">
        <v>209</v>
      </c>
      <c r="B10" s="58"/>
      <c r="C10" s="58"/>
      <c r="D10" s="58"/>
      <c r="E10" s="141"/>
      <c r="F10" s="142"/>
      <c r="G10" s="266" t="s">
        <v>70</v>
      </c>
      <c r="H10" s="266"/>
      <c r="I10" s="266"/>
      <c r="J10" s="266"/>
    </row>
    <row r="11" spans="1:10" ht="18" customHeight="1">
      <c r="A11" s="140"/>
      <c r="B11" s="58"/>
      <c r="C11" s="58"/>
      <c r="D11" s="58"/>
      <c r="E11" s="141"/>
      <c r="F11" s="142"/>
      <c r="G11" s="165"/>
      <c r="H11" s="165"/>
      <c r="I11" s="165"/>
      <c r="J11" s="165"/>
    </row>
    <row r="12" spans="1:10" ht="18" customHeight="1">
      <c r="A12" s="255"/>
      <c r="B12" s="256"/>
      <c r="C12" s="164"/>
      <c r="D12" s="164"/>
      <c r="E12" s="58"/>
      <c r="F12" s="143"/>
      <c r="G12" s="255"/>
      <c r="H12" s="255"/>
      <c r="I12" s="255"/>
      <c r="J12" s="255"/>
    </row>
    <row r="13" spans="1:10" ht="18" customHeight="1">
      <c r="A13" s="265" t="s">
        <v>338</v>
      </c>
      <c r="B13" s="265"/>
      <c r="C13" s="269"/>
      <c r="D13" s="269"/>
      <c r="E13" s="60"/>
      <c r="F13" s="59"/>
      <c r="G13" s="265" t="s">
        <v>365</v>
      </c>
      <c r="H13" s="265"/>
      <c r="I13" s="265"/>
      <c r="J13" s="265"/>
    </row>
    <row r="14" spans="1:10" ht="18" customHeight="1">
      <c r="A14" s="163"/>
      <c r="B14" s="163"/>
      <c r="C14" s="163"/>
      <c r="D14" s="163"/>
      <c r="E14" s="60"/>
      <c r="F14" s="59"/>
      <c r="G14" s="163"/>
      <c r="H14" s="163"/>
      <c r="I14" s="163"/>
      <c r="J14" s="163"/>
    </row>
    <row r="15" spans="1:10" ht="18" customHeight="1">
      <c r="A15" s="255"/>
      <c r="B15" s="256"/>
      <c r="C15" s="251"/>
      <c r="D15" s="257"/>
      <c r="E15" s="60"/>
      <c r="F15" s="59"/>
      <c r="G15" s="162"/>
      <c r="H15" s="162"/>
      <c r="I15" s="162"/>
      <c r="J15" s="162"/>
    </row>
    <row r="16" spans="1:10" ht="18" customHeight="1">
      <c r="A16" s="164" t="s">
        <v>368</v>
      </c>
      <c r="B16" s="144"/>
      <c r="C16" s="164"/>
      <c r="D16" s="144"/>
      <c r="E16" s="60"/>
      <c r="F16" s="59"/>
      <c r="G16" s="264" t="s">
        <v>368</v>
      </c>
      <c r="H16" s="264"/>
      <c r="I16" s="264"/>
      <c r="J16" s="264"/>
    </row>
    <row r="17" spans="1:10" ht="18" customHeight="1">
      <c r="A17" s="164"/>
      <c r="B17" s="144"/>
      <c r="C17" s="164"/>
      <c r="D17" s="144"/>
      <c r="E17" s="60"/>
      <c r="F17" s="59"/>
      <c r="G17" s="164"/>
      <c r="H17" s="164"/>
      <c r="I17" s="164"/>
      <c r="J17" s="164"/>
    </row>
    <row r="18" spans="1:10" ht="18" customHeight="1">
      <c r="A18" s="164"/>
      <c r="B18" s="144"/>
      <c r="C18" s="164"/>
      <c r="D18" s="144"/>
      <c r="E18" s="60"/>
      <c r="F18" s="59"/>
      <c r="G18" s="145"/>
      <c r="H18" s="145"/>
      <c r="I18" s="145"/>
      <c r="J18" s="145"/>
    </row>
    <row r="19" spans="1:10" ht="43.5" customHeight="1">
      <c r="A19" s="251"/>
      <c r="B19" s="251"/>
      <c r="C19" s="251"/>
      <c r="D19" s="251"/>
      <c r="E19" s="59"/>
      <c r="F19" s="59"/>
      <c r="G19" s="258" t="s">
        <v>398</v>
      </c>
      <c r="H19" s="259"/>
      <c r="I19" s="231" t="s">
        <v>399</v>
      </c>
      <c r="J19" s="231"/>
    </row>
    <row r="20" spans="1:10" ht="28.5" customHeight="1">
      <c r="A20" s="260" t="s">
        <v>8</v>
      </c>
      <c r="B20" s="261" t="s">
        <v>411</v>
      </c>
      <c r="C20" s="261"/>
      <c r="D20" s="261"/>
      <c r="E20" s="261"/>
      <c r="F20" s="261"/>
      <c r="G20" s="270" t="s">
        <v>72</v>
      </c>
      <c r="H20" s="272">
        <v>40800812</v>
      </c>
      <c r="I20" s="226" t="s">
        <v>400</v>
      </c>
      <c r="J20" s="230"/>
    </row>
    <row r="21" spans="1:10" ht="28.5" customHeight="1">
      <c r="A21" s="260"/>
      <c r="B21" s="261"/>
      <c r="C21" s="261"/>
      <c r="D21" s="261"/>
      <c r="E21" s="261"/>
      <c r="F21" s="261"/>
      <c r="G21" s="271"/>
      <c r="H21" s="273"/>
      <c r="I21" s="226"/>
      <c r="J21" s="231"/>
    </row>
    <row r="22" spans="1:10" ht="28.5" customHeight="1">
      <c r="A22" s="166" t="s">
        <v>9</v>
      </c>
      <c r="B22" s="223" t="s">
        <v>419</v>
      </c>
      <c r="C22" s="224"/>
      <c r="D22" s="224"/>
      <c r="E22" s="224"/>
      <c r="F22" s="225"/>
      <c r="G22" s="166" t="s">
        <v>71</v>
      </c>
      <c r="H22" s="178">
        <v>150</v>
      </c>
      <c r="I22" s="226" t="s">
        <v>401</v>
      </c>
      <c r="J22" s="230"/>
    </row>
    <row r="23" spans="1:10" ht="28.5" customHeight="1">
      <c r="A23" s="166" t="s">
        <v>204</v>
      </c>
      <c r="B23" s="223"/>
      <c r="C23" s="224"/>
      <c r="D23" s="224"/>
      <c r="E23" s="224"/>
      <c r="F23" s="225"/>
      <c r="G23" s="166" t="s">
        <v>5</v>
      </c>
      <c r="H23" s="178"/>
      <c r="I23" s="226"/>
      <c r="J23" s="231"/>
    </row>
    <row r="24" spans="1:10" ht="28.5" customHeight="1">
      <c r="A24" s="166" t="s">
        <v>10</v>
      </c>
      <c r="B24" s="223" t="s">
        <v>412</v>
      </c>
      <c r="C24" s="224"/>
      <c r="D24" s="224"/>
      <c r="E24" s="224"/>
      <c r="F24" s="225"/>
      <c r="G24" s="166" t="s">
        <v>6</v>
      </c>
      <c r="H24" s="178" t="s">
        <v>420</v>
      </c>
      <c r="I24" s="226" t="s">
        <v>401</v>
      </c>
      <c r="J24" s="227"/>
    </row>
    <row r="25" spans="1:10" ht="28.5" customHeight="1">
      <c r="A25" s="166" t="s">
        <v>11</v>
      </c>
      <c r="B25" s="258"/>
      <c r="C25" s="274"/>
      <c r="D25" s="274"/>
      <c r="E25" s="274"/>
      <c r="F25" s="274"/>
      <c r="G25" s="274"/>
      <c r="H25" s="259"/>
      <c r="I25" s="226"/>
      <c r="J25" s="228"/>
    </row>
    <row r="26" spans="1:10" ht="28.5" customHeight="1">
      <c r="A26" s="166" t="s">
        <v>173</v>
      </c>
      <c r="B26" s="258"/>
      <c r="C26" s="274"/>
      <c r="D26" s="274"/>
      <c r="E26" s="274"/>
      <c r="F26" s="274"/>
      <c r="G26" s="274"/>
      <c r="H26" s="259"/>
      <c r="I26" s="226" t="s">
        <v>401</v>
      </c>
      <c r="J26" s="229"/>
    </row>
    <row r="27" spans="1:10" ht="28.5" customHeight="1">
      <c r="A27" s="166" t="s">
        <v>366</v>
      </c>
      <c r="B27" s="258"/>
      <c r="C27" s="274"/>
      <c r="D27" s="274"/>
      <c r="E27" s="274"/>
      <c r="F27" s="274"/>
      <c r="G27" s="274"/>
      <c r="H27" s="259"/>
      <c r="I27" s="226"/>
      <c r="J27" s="229"/>
    </row>
    <row r="28" spans="1:10" ht="28.5" customHeight="1">
      <c r="A28" s="166" t="s">
        <v>58</v>
      </c>
      <c r="B28" s="223">
        <v>176</v>
      </c>
      <c r="C28" s="224"/>
      <c r="D28" s="224"/>
      <c r="E28" s="224"/>
      <c r="F28" s="224"/>
      <c r="G28" s="224"/>
      <c r="H28" s="225"/>
      <c r="I28" s="226" t="s">
        <v>401</v>
      </c>
      <c r="J28" s="229"/>
    </row>
    <row r="29" spans="1:10" ht="28.5" customHeight="1">
      <c r="A29" s="166" t="s">
        <v>403</v>
      </c>
      <c r="B29" s="223" t="s">
        <v>421</v>
      </c>
      <c r="C29" s="224"/>
      <c r="D29" s="224"/>
      <c r="E29" s="224"/>
      <c r="F29" s="224"/>
      <c r="G29" s="224"/>
      <c r="H29" s="225"/>
      <c r="I29" s="226"/>
      <c r="J29" s="229"/>
    </row>
    <row r="30" spans="1:10" ht="28.5" customHeight="1">
      <c r="A30" s="166" t="s">
        <v>7</v>
      </c>
      <c r="B30" s="258"/>
      <c r="C30" s="274"/>
      <c r="D30" s="274"/>
      <c r="E30" s="274"/>
      <c r="F30" s="274"/>
      <c r="G30" s="259"/>
      <c r="H30" s="260" t="s">
        <v>90</v>
      </c>
      <c r="I30" s="260"/>
      <c r="J30" s="61"/>
    </row>
    <row r="31" spans="1:10" ht="28.5" customHeight="1">
      <c r="A31" s="166" t="s">
        <v>367</v>
      </c>
      <c r="B31" s="223" t="s">
        <v>422</v>
      </c>
      <c r="C31" s="224"/>
      <c r="D31" s="224"/>
      <c r="E31" s="224"/>
      <c r="F31" s="224"/>
      <c r="G31" s="225"/>
      <c r="H31" s="260" t="s">
        <v>91</v>
      </c>
      <c r="I31" s="260"/>
      <c r="J31" s="61"/>
    </row>
    <row r="32" spans="1:10" ht="18.75" customHeight="1">
      <c r="A32" s="122"/>
      <c r="B32" s="122"/>
      <c r="C32" s="122"/>
      <c r="D32" s="122"/>
      <c r="E32" s="122"/>
      <c r="F32" s="122"/>
      <c r="G32" s="122"/>
      <c r="H32" s="120"/>
      <c r="I32" s="58"/>
      <c r="J32" s="60"/>
    </row>
    <row r="33" spans="1:12" ht="18.95" customHeight="1">
      <c r="A33" s="137"/>
      <c r="B33" s="120"/>
      <c r="C33" s="120"/>
      <c r="D33" s="120"/>
      <c r="E33" s="120"/>
      <c r="F33" s="120"/>
      <c r="G33" s="120"/>
      <c r="H33" s="120"/>
      <c r="I33" s="58"/>
      <c r="J33" s="58"/>
    </row>
    <row r="34" spans="1:12" ht="24" customHeight="1">
      <c r="A34" s="235" t="s">
        <v>195</v>
      </c>
      <c r="B34" s="235"/>
      <c r="C34" s="235"/>
      <c r="D34" s="235"/>
      <c r="E34" s="235"/>
      <c r="F34" s="235"/>
      <c r="G34" s="235"/>
      <c r="H34" s="235"/>
      <c r="I34" s="235"/>
      <c r="J34" s="235"/>
    </row>
    <row r="35" spans="1:12" ht="18" customHeight="1">
      <c r="A35" s="235" t="s">
        <v>423</v>
      </c>
      <c r="B35" s="235"/>
      <c r="C35" s="235"/>
      <c r="D35" s="235"/>
      <c r="E35" s="235"/>
      <c r="F35" s="235"/>
      <c r="G35" s="235"/>
      <c r="H35" s="235"/>
      <c r="I35" s="235"/>
      <c r="J35" s="235"/>
    </row>
    <row r="36" spans="1:12" ht="18" customHeight="1">
      <c r="A36" s="235" t="s">
        <v>93</v>
      </c>
      <c r="B36" s="235"/>
      <c r="C36" s="235"/>
      <c r="D36" s="235"/>
      <c r="E36" s="235"/>
      <c r="F36" s="235"/>
      <c r="G36" s="235"/>
      <c r="H36" s="235"/>
      <c r="I36" s="235"/>
      <c r="J36" s="235"/>
    </row>
    <row r="37" spans="1:12" ht="13.5" customHeight="1">
      <c r="B37" s="17"/>
      <c r="C37" s="3"/>
      <c r="D37" s="17"/>
      <c r="E37" s="17"/>
      <c r="F37" s="17"/>
      <c r="G37" s="17"/>
      <c r="H37" s="17"/>
      <c r="I37" s="17"/>
      <c r="J37" s="17"/>
    </row>
    <row r="38" spans="1:12" ht="31.5" customHeight="1">
      <c r="A38" s="234" t="s">
        <v>112</v>
      </c>
      <c r="B38" s="226" t="s">
        <v>12</v>
      </c>
      <c r="C38" s="237" t="s">
        <v>363</v>
      </c>
      <c r="D38" s="237" t="s">
        <v>364</v>
      </c>
      <c r="E38" s="239" t="s">
        <v>356</v>
      </c>
      <c r="F38" s="226" t="s">
        <v>362</v>
      </c>
      <c r="G38" s="245" t="s">
        <v>113</v>
      </c>
      <c r="H38" s="246"/>
      <c r="I38" s="246"/>
      <c r="J38" s="247"/>
    </row>
    <row r="39" spans="1:12" ht="54.75" customHeight="1">
      <c r="A39" s="234"/>
      <c r="B39" s="226"/>
      <c r="C39" s="238"/>
      <c r="D39" s="238"/>
      <c r="E39" s="240"/>
      <c r="F39" s="226"/>
      <c r="G39" s="6" t="s">
        <v>108</v>
      </c>
      <c r="H39" s="6" t="s">
        <v>109</v>
      </c>
      <c r="I39" s="6" t="s">
        <v>110</v>
      </c>
      <c r="J39" s="6" t="s">
        <v>402</v>
      </c>
    </row>
    <row r="40" spans="1:12" ht="20.100000000000001" customHeight="1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</row>
    <row r="41" spans="1:12" ht="24.95" customHeight="1">
      <c r="A41" s="233" t="s">
        <v>55</v>
      </c>
      <c r="B41" s="233"/>
      <c r="C41" s="233"/>
      <c r="D41" s="233"/>
      <c r="E41" s="233"/>
      <c r="F41" s="233"/>
      <c r="G41" s="233"/>
      <c r="H41" s="233"/>
      <c r="I41" s="233"/>
      <c r="J41" s="233"/>
      <c r="L41" s="135"/>
    </row>
    <row r="42" spans="1:12" ht="18.75" customHeight="1">
      <c r="A42" s="33" t="s">
        <v>94</v>
      </c>
      <c r="B42" s="63">
        <v>1000</v>
      </c>
      <c r="C42" s="53">
        <f>'I. Інф. до фін.плану'!C23</f>
        <v>969</v>
      </c>
      <c r="D42" s="53">
        <f>'I. Інф. до фін.плану'!D23</f>
        <v>1200</v>
      </c>
      <c r="E42" s="53">
        <f>'I. Інф. до фін.плану'!E23</f>
        <v>1200</v>
      </c>
      <c r="F42" s="53">
        <f>'I. Інф. до фін.плану'!F23</f>
        <v>1220</v>
      </c>
      <c r="G42" s="65"/>
      <c r="H42" s="65"/>
      <c r="I42" s="65"/>
      <c r="J42" s="65"/>
      <c r="L42" s="135"/>
    </row>
    <row r="43" spans="1:12" ht="18.75" customHeight="1">
      <c r="A43" s="33" t="s">
        <v>82</v>
      </c>
      <c r="B43" s="5">
        <v>1010</v>
      </c>
      <c r="C43" s="53">
        <f>'I. Інф. до фін.плану'!C24</f>
        <v>-2130</v>
      </c>
      <c r="D43" s="53">
        <f>'I. Інф. до фін.плану'!D24</f>
        <v>-3164</v>
      </c>
      <c r="E43" s="53">
        <f>'I. Інф. до фін.плану'!E24</f>
        <v>-3164</v>
      </c>
      <c r="F43" s="53">
        <f>'I. Інф. до фін.плану'!F24</f>
        <v>-4240</v>
      </c>
      <c r="G43" s="37"/>
      <c r="H43" s="37"/>
      <c r="I43" s="37"/>
      <c r="J43" s="37"/>
      <c r="L43" s="136"/>
    </row>
    <row r="44" spans="1:12" ht="18.75" customHeight="1">
      <c r="A44" s="34" t="s">
        <v>116</v>
      </c>
      <c r="B44" s="51">
        <v>1020</v>
      </c>
      <c r="C44" s="53">
        <f t="shared" ref="C44:J44" si="0">SUM(C42,C43)</f>
        <v>-1161</v>
      </c>
      <c r="D44" s="53">
        <f t="shared" si="0"/>
        <v>-1964</v>
      </c>
      <c r="E44" s="53">
        <f t="shared" si="0"/>
        <v>-1964</v>
      </c>
      <c r="F44" s="53">
        <f t="shared" si="0"/>
        <v>-3020</v>
      </c>
      <c r="G44" s="53">
        <f t="shared" si="0"/>
        <v>0</v>
      </c>
      <c r="H44" s="53">
        <f t="shared" si="0"/>
        <v>0</v>
      </c>
      <c r="I44" s="53">
        <f t="shared" si="0"/>
        <v>0</v>
      </c>
      <c r="J44" s="53">
        <f t="shared" si="0"/>
        <v>0</v>
      </c>
      <c r="L44" s="135"/>
    </row>
    <row r="45" spans="1:12" ht="18.75" customHeight="1">
      <c r="A45" s="35" t="s">
        <v>75</v>
      </c>
      <c r="B45" s="51">
        <v>1310</v>
      </c>
      <c r="C45" s="53" t="e">
        <f>'I. Інф. до фін.плану'!C106</f>
        <v>#VALUE!</v>
      </c>
      <c r="D45" s="53" t="e">
        <f>'I. Інф. до фін.плану'!D106</f>
        <v>#VALUE!</v>
      </c>
      <c r="E45" s="53" t="e">
        <f>'I. Інф. до фін.плану'!E106</f>
        <v>#VALUE!</v>
      </c>
      <c r="F45" s="53">
        <f>'I. Інф. до фін.плану'!F106</f>
        <v>128</v>
      </c>
      <c r="G45" s="138" t="s">
        <v>101</v>
      </c>
      <c r="H45" s="138" t="s">
        <v>101</v>
      </c>
      <c r="I45" s="138" t="s">
        <v>101</v>
      </c>
      <c r="J45" s="138" t="s">
        <v>101</v>
      </c>
    </row>
    <row r="46" spans="1:12" ht="18.75" customHeight="1">
      <c r="A46" s="20" t="s">
        <v>172</v>
      </c>
      <c r="B46" s="64">
        <v>1200</v>
      </c>
      <c r="C46" s="53">
        <f>'I. Інф. до фін.плану'!C93</f>
        <v>94</v>
      </c>
      <c r="D46" s="53">
        <f>'I. Інф. до фін.плану'!D93</f>
        <v>76</v>
      </c>
      <c r="E46" s="53">
        <f>'I. Інф. до фін.плану'!E93</f>
        <v>76</v>
      </c>
      <c r="F46" s="53">
        <f>'I. Інф. до фін.плану'!F93</f>
        <v>84</v>
      </c>
      <c r="G46" s="50"/>
      <c r="H46" s="50"/>
      <c r="I46" s="50"/>
      <c r="J46" s="50"/>
    </row>
    <row r="47" spans="1:12" ht="24" customHeight="1">
      <c r="A47" s="236" t="s">
        <v>215</v>
      </c>
      <c r="B47" s="236"/>
      <c r="C47" s="236"/>
      <c r="D47" s="236"/>
      <c r="E47" s="236"/>
      <c r="F47" s="236"/>
      <c r="G47" s="236"/>
      <c r="H47" s="236"/>
      <c r="I47" s="236"/>
      <c r="J47" s="236"/>
    </row>
    <row r="48" spans="1:12" ht="18.75" customHeight="1">
      <c r="A48" s="68" t="s">
        <v>150</v>
      </c>
      <c r="B48" s="5">
        <v>2111</v>
      </c>
      <c r="C48" s="53">
        <f>'ІІ. Розп. ч.п. та розр. з бюд.'!F25</f>
        <v>-22</v>
      </c>
      <c r="D48" s="53">
        <f>'ІІ. Розп. ч.п. та розр. з бюд.'!G25</f>
        <v>-24</v>
      </c>
      <c r="E48" s="53">
        <f>'ІІ. Розп. ч.п. та розр. з бюд.'!H25</f>
        <v>-24</v>
      </c>
      <c r="F48" s="53">
        <f>'ІІ. Розп. ч.п. та розр. з бюд.'!I25</f>
        <v>-24</v>
      </c>
      <c r="G48" s="37" t="s">
        <v>101</v>
      </c>
      <c r="H48" s="37" t="s">
        <v>101</v>
      </c>
      <c r="I48" s="37" t="s">
        <v>101</v>
      </c>
      <c r="J48" s="37" t="s">
        <v>101</v>
      </c>
    </row>
    <row r="49" spans="1:11" ht="37.5" customHeight="1">
      <c r="A49" s="68" t="s">
        <v>174</v>
      </c>
      <c r="B49" s="5">
        <v>2112</v>
      </c>
      <c r="C49" s="53">
        <f>'ІІ. Розп. ч.п. та розр. з бюд.'!F26</f>
        <v>-56</v>
      </c>
      <c r="D49" s="53">
        <f>'ІІ. Розп. ч.п. та розр. з бюд.'!G26</f>
        <v>-6</v>
      </c>
      <c r="E49" s="53">
        <f>'ІІ. Розп. ч.п. та розр. з бюд.'!H26</f>
        <v>-6</v>
      </c>
      <c r="F49" s="53">
        <f>'ІІ. Розп. ч.п. та розр. з бюд.'!I26</f>
        <v>-40</v>
      </c>
      <c r="G49" s="37" t="s">
        <v>101</v>
      </c>
      <c r="H49" s="37" t="s">
        <v>101</v>
      </c>
      <c r="I49" s="37" t="s">
        <v>101</v>
      </c>
      <c r="J49" s="37" t="s">
        <v>101</v>
      </c>
    </row>
    <row r="50" spans="1:11" ht="37.5" customHeight="1">
      <c r="A50" s="69" t="s">
        <v>175</v>
      </c>
      <c r="B50" s="23">
        <v>2113</v>
      </c>
      <c r="C50" s="53" t="str">
        <f>'ІІ. Розп. ч.п. та розр. з бюд.'!F27</f>
        <v>(    )</v>
      </c>
      <c r="D50" s="53" t="str">
        <f>'ІІ. Розп. ч.п. та розр. з бюд.'!G27</f>
        <v>(    )</v>
      </c>
      <c r="E50" s="53" t="str">
        <f>'ІІ. Розп. ч.п. та розр. з бюд.'!H27</f>
        <v>(    )</v>
      </c>
      <c r="F50" s="53">
        <f>'ІІ. Розп. ч.п. та розр. з бюд.'!I27</f>
        <v>0</v>
      </c>
      <c r="G50" s="37" t="s">
        <v>101</v>
      </c>
      <c r="H50" s="37" t="s">
        <v>101</v>
      </c>
      <c r="I50" s="37" t="s">
        <v>101</v>
      </c>
      <c r="J50" s="37" t="s">
        <v>101</v>
      </c>
    </row>
    <row r="51" spans="1:11" ht="37.5" customHeight="1">
      <c r="A51" s="69" t="s">
        <v>162</v>
      </c>
      <c r="B51" s="23">
        <v>2115</v>
      </c>
      <c r="C51" s="53">
        <f>'ІІ. Розп. ч.п. та розр. з бюд.'!F29</f>
        <v>-15</v>
      </c>
      <c r="D51" s="53">
        <f>'ІІ. Розп. ч.п. та розр. з бюд.'!G29</f>
        <v>-16</v>
      </c>
      <c r="E51" s="53">
        <f>'ІІ. Розп. ч.п. та розр. з бюд.'!H29</f>
        <v>-16</v>
      </c>
      <c r="F51" s="53">
        <f>'ІІ. Розп. ч.п. та розр. з бюд.'!I29</f>
        <v>-18</v>
      </c>
      <c r="G51" s="37" t="s">
        <v>101</v>
      </c>
      <c r="H51" s="37" t="s">
        <v>101</v>
      </c>
      <c r="I51" s="37" t="s">
        <v>101</v>
      </c>
      <c r="J51" s="37" t="s">
        <v>101</v>
      </c>
    </row>
    <row r="52" spans="1:11" ht="80.25" customHeight="1">
      <c r="A52" s="69" t="s">
        <v>202</v>
      </c>
      <c r="B52" s="23">
        <v>2131</v>
      </c>
      <c r="C52" s="53">
        <f>'ІІ. Розп. ч.п. та розр. з бюд.'!F40</f>
        <v>0</v>
      </c>
      <c r="D52" s="53">
        <f>'ІІ. Розп. ч.п. та розр. з бюд.'!G40</f>
        <v>0</v>
      </c>
      <c r="E52" s="53">
        <f>'ІІ. Розп. ч.п. та розр. з бюд.'!H40</f>
        <v>0</v>
      </c>
      <c r="F52" s="53">
        <f>'ІІ. Розп. ч.п. та розр. з бюд.'!I40</f>
        <v>0</v>
      </c>
      <c r="G52" s="37" t="s">
        <v>101</v>
      </c>
      <c r="H52" s="37" t="s">
        <v>101</v>
      </c>
      <c r="I52" s="37" t="s">
        <v>101</v>
      </c>
      <c r="J52" s="37" t="s">
        <v>101</v>
      </c>
    </row>
    <row r="53" spans="1:11" ht="25.15" customHeight="1">
      <c r="A53" s="67" t="s">
        <v>160</v>
      </c>
      <c r="B53" s="49">
        <v>2200</v>
      </c>
      <c r="C53" s="53">
        <f>'ІІ. Розп. ч.п. та розр. з бюд.'!F47</f>
        <v>-6498</v>
      </c>
      <c r="D53" s="53">
        <f>'ІІ. Розп. ч.п. та розр. з бюд.'!G47</f>
        <v>-6446</v>
      </c>
      <c r="E53" s="53">
        <f>'ІІ. Розп. ч.п. та розр. з бюд.'!H47</f>
        <v>-7816</v>
      </c>
      <c r="F53" s="53">
        <f>'ІІ. Розп. ч.п. та розр. з бюд.'!I47</f>
        <v>-9582</v>
      </c>
      <c r="G53" s="65"/>
      <c r="H53" s="65"/>
      <c r="I53" s="65"/>
      <c r="J53" s="65"/>
      <c r="K53" s="66"/>
    </row>
    <row r="54" spans="1:11" ht="24.95" customHeight="1">
      <c r="A54" s="252" t="s">
        <v>324</v>
      </c>
      <c r="B54" s="253"/>
      <c r="C54" s="253"/>
      <c r="D54" s="253"/>
      <c r="E54" s="253"/>
      <c r="F54" s="253"/>
      <c r="G54" s="253"/>
      <c r="H54" s="253"/>
      <c r="I54" s="253"/>
      <c r="J54" s="254"/>
    </row>
    <row r="55" spans="1:11" s="4" customFormat="1" ht="20.100000000000001" customHeight="1">
      <c r="A55" s="31" t="s">
        <v>97</v>
      </c>
      <c r="B55" s="10">
        <v>4000</v>
      </c>
      <c r="C55" s="53">
        <f>'ІV кап. інвеат. V кред. '!F7</f>
        <v>2499</v>
      </c>
      <c r="D55" s="53">
        <f>'ІV кап. інвеат. V кред. '!G7</f>
        <v>0</v>
      </c>
      <c r="E55" s="53">
        <f>'ІV кап. інвеат. V кред. '!H7</f>
        <v>0</v>
      </c>
      <c r="F55" s="53">
        <f>'ІV кап. інвеат. V кред. '!I7</f>
        <v>7270</v>
      </c>
      <c r="G55" s="52"/>
      <c r="H55" s="52"/>
      <c r="I55" s="52"/>
      <c r="J55" s="52"/>
      <c r="K55" s="80"/>
    </row>
    <row r="56" spans="1:11" ht="24.95" customHeight="1">
      <c r="A56" s="248" t="s">
        <v>323</v>
      </c>
      <c r="B56" s="249"/>
      <c r="C56" s="249"/>
      <c r="D56" s="249"/>
      <c r="E56" s="249"/>
      <c r="F56" s="249"/>
      <c r="G56" s="249"/>
      <c r="H56" s="249"/>
      <c r="I56" s="249"/>
      <c r="J56" s="250"/>
    </row>
    <row r="57" spans="1:11" ht="78.75" customHeight="1">
      <c r="A57" s="44" t="s">
        <v>302</v>
      </c>
      <c r="B57" s="45">
        <v>5010</v>
      </c>
      <c r="C57" s="54">
        <f t="shared" ref="C57:J57" si="1">(C46/C42)*100</f>
        <v>9.7007223942208469</v>
      </c>
      <c r="D57" s="54">
        <f t="shared" si="1"/>
        <v>6.3333333333333339</v>
      </c>
      <c r="E57" s="54">
        <f t="shared" si="1"/>
        <v>6.3333333333333339</v>
      </c>
      <c r="F57" s="54">
        <f t="shared" si="1"/>
        <v>6.8852459016393448</v>
      </c>
      <c r="G57" s="54" t="e">
        <f t="shared" si="1"/>
        <v>#DIV/0!</v>
      </c>
      <c r="H57" s="54" t="e">
        <f t="shared" si="1"/>
        <v>#DIV/0!</v>
      </c>
      <c r="I57" s="54" t="e">
        <f t="shared" si="1"/>
        <v>#DIV/0!</v>
      </c>
      <c r="J57" s="54" t="e">
        <f t="shared" si="1"/>
        <v>#DIV/0!</v>
      </c>
    </row>
    <row r="58" spans="1:11" ht="59.25" customHeight="1">
      <c r="A58" s="44" t="s">
        <v>303</v>
      </c>
      <c r="B58" s="45">
        <v>5020</v>
      </c>
      <c r="C58" s="54" t="e">
        <f>(C46/C72)*100</f>
        <v>#DIV/0!</v>
      </c>
      <c r="D58" s="54" t="e">
        <f>(D46/D72)*100</f>
        <v>#DIV/0!</v>
      </c>
      <c r="E58" s="54" t="e">
        <f>(E46/E72)*100</f>
        <v>#DIV/0!</v>
      </c>
      <c r="F58" s="54" t="e">
        <f>(F46/F72)*100</f>
        <v>#DIV/0!</v>
      </c>
      <c r="G58" s="70" t="s">
        <v>101</v>
      </c>
      <c r="H58" s="70" t="s">
        <v>101</v>
      </c>
      <c r="I58" s="70" t="s">
        <v>101</v>
      </c>
      <c r="J58" s="70" t="s">
        <v>101</v>
      </c>
    </row>
    <row r="59" spans="1:11" ht="60.75" customHeight="1">
      <c r="A59" s="32" t="s">
        <v>304</v>
      </c>
      <c r="B59" s="5">
        <v>5030</v>
      </c>
      <c r="C59" s="54" t="e">
        <f>(C46/C80)*100</f>
        <v>#DIV/0!</v>
      </c>
      <c r="D59" s="54" t="e">
        <f>(D46/D80)*100</f>
        <v>#DIV/0!</v>
      </c>
      <c r="E59" s="54" t="e">
        <f>(E46/E80)*100</f>
        <v>#DIV/0!</v>
      </c>
      <c r="F59" s="54" t="e">
        <f>(F46/F80)*100</f>
        <v>#DIV/0!</v>
      </c>
      <c r="G59" s="70" t="s">
        <v>101</v>
      </c>
      <c r="H59" s="70" t="s">
        <v>101</v>
      </c>
      <c r="I59" s="70" t="s">
        <v>101</v>
      </c>
      <c r="J59" s="70" t="s">
        <v>101</v>
      </c>
    </row>
    <row r="60" spans="1:11" ht="66" customHeight="1">
      <c r="A60" s="32" t="s">
        <v>305</v>
      </c>
      <c r="B60" s="5">
        <v>5040</v>
      </c>
      <c r="C60" s="54" t="e">
        <f>(C45/C42)*100</f>
        <v>#VALUE!</v>
      </c>
      <c r="D60" s="54" t="e">
        <f>(D45/D42)*100</f>
        <v>#VALUE!</v>
      </c>
      <c r="E60" s="54" t="e">
        <f>(E45/E42)*100</f>
        <v>#VALUE!</v>
      </c>
      <c r="F60" s="54">
        <f>(F45/F42)*100</f>
        <v>10.491803278688524</v>
      </c>
      <c r="G60" s="57" t="s">
        <v>101</v>
      </c>
      <c r="H60" s="57" t="s">
        <v>101</v>
      </c>
      <c r="I60" s="57" t="s">
        <v>101</v>
      </c>
      <c r="J60" s="57" t="s">
        <v>101</v>
      </c>
    </row>
    <row r="61" spans="1:11" ht="66.75" customHeight="1">
      <c r="A61" s="46" t="s">
        <v>306</v>
      </c>
      <c r="B61" s="47">
        <v>5050</v>
      </c>
      <c r="C61" s="107" t="e">
        <f>C80/(C73+C74)</f>
        <v>#DIV/0!</v>
      </c>
      <c r="D61" s="107" t="e">
        <f>D80/(D73+D74)</f>
        <v>#DIV/0!</v>
      </c>
      <c r="E61" s="107" t="e">
        <f>E80/(E73+E74)</f>
        <v>#DIV/0!</v>
      </c>
      <c r="F61" s="107" t="e">
        <f>F80/(F73+F74)</f>
        <v>#DIV/0!</v>
      </c>
      <c r="G61" s="11" t="s">
        <v>101</v>
      </c>
      <c r="H61" s="11" t="s">
        <v>101</v>
      </c>
      <c r="I61" s="11" t="s">
        <v>101</v>
      </c>
      <c r="J61" s="11" t="s">
        <v>101</v>
      </c>
    </row>
    <row r="62" spans="1:11" ht="65.25" customHeight="1">
      <c r="A62" s="46" t="s">
        <v>307</v>
      </c>
      <c r="B62" s="47">
        <v>5060</v>
      </c>
      <c r="C62" s="54" t="e">
        <f>C67/C66</f>
        <v>#DIV/0!</v>
      </c>
      <c r="D62" s="54" t="e">
        <f>D67/D66</f>
        <v>#DIV/0!</v>
      </c>
      <c r="E62" s="54" t="e">
        <f>E67/E66</f>
        <v>#DIV/0!</v>
      </c>
      <c r="F62" s="54" t="e">
        <f>F67/F66</f>
        <v>#DIV/0!</v>
      </c>
      <c r="G62" s="11" t="s">
        <v>101</v>
      </c>
      <c r="H62" s="11" t="s">
        <v>101</v>
      </c>
      <c r="I62" s="11" t="s">
        <v>101</v>
      </c>
      <c r="J62" s="11" t="s">
        <v>101</v>
      </c>
    </row>
    <row r="63" spans="1:11" ht="24.95" customHeight="1">
      <c r="A63" s="232" t="s">
        <v>322</v>
      </c>
      <c r="B63" s="232"/>
      <c r="C63" s="232"/>
      <c r="D63" s="232"/>
      <c r="E63" s="232"/>
      <c r="F63" s="232"/>
      <c r="G63" s="232"/>
      <c r="H63" s="232"/>
      <c r="I63" s="232"/>
      <c r="J63" s="232"/>
    </row>
    <row r="64" spans="1:11" ht="18.75" customHeight="1">
      <c r="A64" s="44" t="s">
        <v>129</v>
      </c>
      <c r="B64" s="45">
        <v>6000</v>
      </c>
      <c r="C64" s="37"/>
      <c r="D64" s="37"/>
      <c r="E64" s="37"/>
      <c r="F64" s="37"/>
      <c r="G64" s="11" t="s">
        <v>101</v>
      </c>
      <c r="H64" s="11" t="s">
        <v>101</v>
      </c>
      <c r="I64" s="11" t="s">
        <v>101</v>
      </c>
      <c r="J64" s="11" t="s">
        <v>101</v>
      </c>
    </row>
    <row r="65" spans="1:12" ht="18.75" customHeight="1">
      <c r="A65" s="44" t="s">
        <v>177</v>
      </c>
      <c r="B65" s="45">
        <v>6001</v>
      </c>
      <c r="C65" s="53">
        <f>C66-C67</f>
        <v>0</v>
      </c>
      <c r="D65" s="53">
        <f>D66-D67</f>
        <v>0</v>
      </c>
      <c r="E65" s="53">
        <f>E66-E67</f>
        <v>0</v>
      </c>
      <c r="F65" s="53">
        <f>F66-F67</f>
        <v>0</v>
      </c>
      <c r="G65" s="11" t="s">
        <v>101</v>
      </c>
      <c r="H65" s="11" t="s">
        <v>101</v>
      </c>
      <c r="I65" s="11" t="s">
        <v>101</v>
      </c>
      <c r="J65" s="11" t="s">
        <v>101</v>
      </c>
    </row>
    <row r="66" spans="1:12" ht="18.75" customHeight="1">
      <c r="A66" s="44" t="s">
        <v>130</v>
      </c>
      <c r="B66" s="45">
        <v>6002</v>
      </c>
      <c r="C66" s="37"/>
      <c r="D66" s="37"/>
      <c r="E66" s="37"/>
      <c r="F66" s="37"/>
      <c r="G66" s="11" t="s">
        <v>101</v>
      </c>
      <c r="H66" s="11" t="s">
        <v>101</v>
      </c>
      <c r="I66" s="11" t="s">
        <v>101</v>
      </c>
      <c r="J66" s="11" t="s">
        <v>101</v>
      </c>
    </row>
    <row r="67" spans="1:12" ht="18.75" customHeight="1">
      <c r="A67" s="44" t="s">
        <v>131</v>
      </c>
      <c r="B67" s="45">
        <v>6003</v>
      </c>
      <c r="C67" s="37"/>
      <c r="D67" s="37"/>
      <c r="E67" s="37"/>
      <c r="F67" s="37"/>
      <c r="G67" s="11" t="s">
        <v>101</v>
      </c>
      <c r="H67" s="11" t="s">
        <v>101</v>
      </c>
      <c r="I67" s="11" t="s">
        <v>101</v>
      </c>
      <c r="J67" s="11" t="s">
        <v>101</v>
      </c>
    </row>
    <row r="68" spans="1:12" ht="18.75" customHeight="1">
      <c r="A68" s="32" t="s">
        <v>132</v>
      </c>
      <c r="B68" s="5">
        <v>6010</v>
      </c>
      <c r="C68" s="37"/>
      <c r="D68" s="37"/>
      <c r="E68" s="37"/>
      <c r="F68" s="37"/>
      <c r="G68" s="11" t="s">
        <v>101</v>
      </c>
      <c r="H68" s="11" t="s">
        <v>101</v>
      </c>
      <c r="I68" s="11" t="s">
        <v>101</v>
      </c>
      <c r="J68" s="11" t="s">
        <v>101</v>
      </c>
    </row>
    <row r="69" spans="1:12" ht="36.75" customHeight="1">
      <c r="A69" s="32" t="s">
        <v>318</v>
      </c>
      <c r="B69" s="5">
        <v>6011</v>
      </c>
      <c r="C69" s="37"/>
      <c r="D69" s="37"/>
      <c r="E69" s="37"/>
      <c r="F69" s="37"/>
      <c r="G69" s="11" t="s">
        <v>101</v>
      </c>
      <c r="H69" s="11" t="s">
        <v>101</v>
      </c>
      <c r="I69" s="11" t="s">
        <v>101</v>
      </c>
      <c r="J69" s="11" t="s">
        <v>101</v>
      </c>
      <c r="K69" s="115"/>
    </row>
    <row r="70" spans="1:12" ht="18.600000000000001" customHeight="1">
      <c r="A70" s="32" t="s">
        <v>319</v>
      </c>
      <c r="B70" s="5">
        <v>6012</v>
      </c>
      <c r="C70" s="37"/>
      <c r="D70" s="37"/>
      <c r="E70" s="37"/>
      <c r="F70" s="37"/>
      <c r="G70" s="11" t="s">
        <v>101</v>
      </c>
      <c r="H70" s="11" t="s">
        <v>101</v>
      </c>
      <c r="I70" s="11" t="s">
        <v>101</v>
      </c>
      <c r="J70" s="11" t="s">
        <v>101</v>
      </c>
      <c r="K70" s="115"/>
    </row>
    <row r="71" spans="1:12" ht="18.600000000000001" customHeight="1">
      <c r="A71" s="32" t="s">
        <v>178</v>
      </c>
      <c r="B71" s="167">
        <v>6013</v>
      </c>
      <c r="C71" s="37"/>
      <c r="D71" s="37"/>
      <c r="E71" s="37"/>
      <c r="F71" s="37"/>
      <c r="G71" s="11" t="s">
        <v>101</v>
      </c>
      <c r="H71" s="11" t="s">
        <v>101</v>
      </c>
      <c r="I71" s="11" t="s">
        <v>101</v>
      </c>
      <c r="J71" s="11" t="s">
        <v>101</v>
      </c>
    </row>
    <row r="72" spans="1:12" s="4" customFormat="1" ht="20.100000000000001" customHeight="1">
      <c r="A72" s="31" t="s">
        <v>114</v>
      </c>
      <c r="B72" s="51">
        <v>6020</v>
      </c>
      <c r="C72" s="37"/>
      <c r="D72" s="37"/>
      <c r="E72" s="37"/>
      <c r="F72" s="37"/>
      <c r="G72" s="11" t="s">
        <v>101</v>
      </c>
      <c r="H72" s="11" t="s">
        <v>101</v>
      </c>
      <c r="I72" s="11" t="s">
        <v>101</v>
      </c>
      <c r="J72" s="11" t="s">
        <v>101</v>
      </c>
    </row>
    <row r="73" spans="1:12" ht="18.600000000000001" customHeight="1">
      <c r="A73" s="32" t="s">
        <v>81</v>
      </c>
      <c r="B73" s="5">
        <v>6030</v>
      </c>
      <c r="C73" s="37"/>
      <c r="D73" s="37"/>
      <c r="E73" s="37"/>
      <c r="F73" s="37"/>
      <c r="G73" s="11" t="s">
        <v>101</v>
      </c>
      <c r="H73" s="11" t="s">
        <v>101</v>
      </c>
      <c r="I73" s="11" t="s">
        <v>101</v>
      </c>
      <c r="J73" s="11" t="s">
        <v>101</v>
      </c>
    </row>
    <row r="74" spans="1:12" ht="18.600000000000001" customHeight="1">
      <c r="A74" s="32" t="s">
        <v>311</v>
      </c>
      <c r="B74" s="5">
        <v>6040</v>
      </c>
      <c r="C74" s="37"/>
      <c r="D74" s="37"/>
      <c r="E74" s="37"/>
      <c r="F74" s="37"/>
      <c r="G74" s="11" t="s">
        <v>101</v>
      </c>
      <c r="H74" s="11" t="s">
        <v>101</v>
      </c>
      <c r="I74" s="11" t="s">
        <v>101</v>
      </c>
      <c r="J74" s="11" t="s">
        <v>101</v>
      </c>
    </row>
    <row r="75" spans="1:12" ht="18.75" customHeight="1">
      <c r="A75" s="32" t="s">
        <v>316</v>
      </c>
      <c r="B75" s="5">
        <v>6041</v>
      </c>
      <c r="C75" s="37"/>
      <c r="D75" s="37"/>
      <c r="E75" s="37"/>
      <c r="F75" s="37"/>
      <c r="G75" s="11" t="s">
        <v>101</v>
      </c>
      <c r="H75" s="11" t="s">
        <v>101</v>
      </c>
      <c r="I75" s="11" t="s">
        <v>101</v>
      </c>
      <c r="J75" s="11" t="s">
        <v>101</v>
      </c>
      <c r="K75" s="115"/>
    </row>
    <row r="76" spans="1:12" ht="19.5" customHeight="1">
      <c r="A76" s="32" t="s">
        <v>317</v>
      </c>
      <c r="B76" s="5">
        <v>6042</v>
      </c>
      <c r="C76" s="37"/>
      <c r="D76" s="37"/>
      <c r="E76" s="37"/>
      <c r="F76" s="37"/>
      <c r="G76" s="11" t="s">
        <v>101</v>
      </c>
      <c r="H76" s="11" t="s">
        <v>101</v>
      </c>
      <c r="I76" s="11" t="s">
        <v>101</v>
      </c>
      <c r="J76" s="11" t="s">
        <v>101</v>
      </c>
      <c r="K76" s="115"/>
    </row>
    <row r="77" spans="1:12" s="4" customFormat="1" ht="18.75" customHeight="1">
      <c r="A77" s="31" t="s">
        <v>308</v>
      </c>
      <c r="B77" s="51">
        <v>6050</v>
      </c>
      <c r="C77" s="65"/>
      <c r="D77" s="65"/>
      <c r="E77" s="65"/>
      <c r="F77" s="65"/>
      <c r="G77" s="11" t="s">
        <v>101</v>
      </c>
      <c r="H77" s="11" t="s">
        <v>101</v>
      </c>
      <c r="I77" s="11" t="s">
        <v>101</v>
      </c>
      <c r="J77" s="11" t="s">
        <v>101</v>
      </c>
      <c r="L77" s="2"/>
    </row>
    <row r="78" spans="1:12" ht="18.75" customHeight="1">
      <c r="A78" s="32" t="s">
        <v>309</v>
      </c>
      <c r="B78" s="5">
        <v>6060</v>
      </c>
      <c r="C78" s="37"/>
      <c r="D78" s="37"/>
      <c r="E78" s="37"/>
      <c r="F78" s="37"/>
      <c r="G78" s="11" t="s">
        <v>101</v>
      </c>
      <c r="H78" s="11" t="s">
        <v>101</v>
      </c>
      <c r="I78" s="11" t="s">
        <v>101</v>
      </c>
      <c r="J78" s="11" t="s">
        <v>101</v>
      </c>
    </row>
    <row r="79" spans="1:12" ht="18.75" customHeight="1">
      <c r="A79" s="32" t="s">
        <v>310</v>
      </c>
      <c r="B79" s="5">
        <v>6070</v>
      </c>
      <c r="C79" s="37"/>
      <c r="D79" s="37"/>
      <c r="E79" s="37"/>
      <c r="F79" s="37"/>
      <c r="G79" s="11" t="s">
        <v>101</v>
      </c>
      <c r="H79" s="11" t="s">
        <v>101</v>
      </c>
      <c r="I79" s="11" t="s">
        <v>101</v>
      </c>
      <c r="J79" s="11" t="s">
        <v>101</v>
      </c>
    </row>
    <row r="80" spans="1:12" s="4" customFormat="1" ht="18.75" customHeight="1">
      <c r="A80" s="31" t="s">
        <v>76</v>
      </c>
      <c r="B80" s="51">
        <v>6080</v>
      </c>
      <c r="C80" s="37"/>
      <c r="D80" s="37"/>
      <c r="E80" s="37"/>
      <c r="F80" s="37"/>
      <c r="G80" s="11" t="s">
        <v>101</v>
      </c>
      <c r="H80" s="11" t="s">
        <v>101</v>
      </c>
      <c r="I80" s="11" t="s">
        <v>101</v>
      </c>
      <c r="J80" s="11" t="s">
        <v>101</v>
      </c>
    </row>
    <row r="81" spans="1:10" s="4" customFormat="1" ht="27" customHeight="1">
      <c r="A81" s="232" t="s">
        <v>321</v>
      </c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s="4" customFormat="1" ht="18.75" customHeight="1">
      <c r="A82" s="151" t="s">
        <v>212</v>
      </c>
      <c r="B82" s="152">
        <v>7000</v>
      </c>
      <c r="C82" s="51"/>
      <c r="D82" s="51"/>
      <c r="E82" s="51"/>
      <c r="F82" s="53">
        <f>'ІV кап. інвеат. V кред. '!C36</f>
        <v>0</v>
      </c>
      <c r="G82" s="51"/>
      <c r="H82" s="51"/>
      <c r="I82" s="51"/>
      <c r="J82" s="51"/>
    </row>
    <row r="83" spans="1:10" s="4" customFormat="1" ht="18.75" customHeight="1">
      <c r="A83" s="43" t="s">
        <v>157</v>
      </c>
      <c r="B83" s="153" t="s">
        <v>339</v>
      </c>
      <c r="C83" s="53">
        <f>SUM(C84:C86)</f>
        <v>0</v>
      </c>
      <c r="D83" s="53">
        <f>SUM(D84:D86)</f>
        <v>0</v>
      </c>
      <c r="E83" s="53">
        <f>SUM(E84:E86)</f>
        <v>0</v>
      </c>
      <c r="F83" s="53">
        <f>SUM(F84:F86)</f>
        <v>0</v>
      </c>
      <c r="G83" s="52"/>
      <c r="H83" s="52"/>
      <c r="I83" s="52"/>
      <c r="J83" s="52"/>
    </row>
    <row r="84" spans="1:10" s="4" customFormat="1" ht="18.75" customHeight="1">
      <c r="A84" s="32" t="s">
        <v>179</v>
      </c>
      <c r="B84" s="154" t="s">
        <v>340</v>
      </c>
      <c r="C84" s="57"/>
      <c r="D84" s="57"/>
      <c r="E84" s="57"/>
      <c r="F84" s="52">
        <f>'ІV кап. інвеат. V кред. '!E27</f>
        <v>0</v>
      </c>
      <c r="G84" s="37" t="s">
        <v>101</v>
      </c>
      <c r="H84" s="37" t="s">
        <v>101</v>
      </c>
      <c r="I84" s="37" t="s">
        <v>101</v>
      </c>
      <c r="J84" s="37" t="s">
        <v>101</v>
      </c>
    </row>
    <row r="85" spans="1:10" s="4" customFormat="1" ht="18.75" customHeight="1">
      <c r="A85" s="32" t="s">
        <v>180</v>
      </c>
      <c r="B85" s="154" t="s">
        <v>341</v>
      </c>
      <c r="C85" s="37"/>
      <c r="D85" s="37"/>
      <c r="E85" s="37"/>
      <c r="F85" s="52">
        <f>'ІV кап. інвеат. V кред. '!E30</f>
        <v>0</v>
      </c>
      <c r="G85" s="37" t="s">
        <v>101</v>
      </c>
      <c r="H85" s="37" t="s">
        <v>101</v>
      </c>
      <c r="I85" s="37" t="s">
        <v>101</v>
      </c>
      <c r="J85" s="37" t="s">
        <v>101</v>
      </c>
    </row>
    <row r="86" spans="1:10" s="4" customFormat="1" ht="18.75" customHeight="1">
      <c r="A86" s="32" t="s">
        <v>181</v>
      </c>
      <c r="B86" s="154" t="s">
        <v>342</v>
      </c>
      <c r="C86" s="37"/>
      <c r="D86" s="37"/>
      <c r="E86" s="37"/>
      <c r="F86" s="52">
        <f>'ІV кап. інвеат. V кред. '!E33</f>
        <v>0</v>
      </c>
      <c r="G86" s="37" t="s">
        <v>101</v>
      </c>
      <c r="H86" s="37" t="s">
        <v>101</v>
      </c>
      <c r="I86" s="37" t="s">
        <v>101</v>
      </c>
      <c r="J86" s="37" t="s">
        <v>101</v>
      </c>
    </row>
    <row r="87" spans="1:10" s="4" customFormat="1" ht="18.75" customHeight="1">
      <c r="A87" s="31" t="s">
        <v>158</v>
      </c>
      <c r="B87" s="155" t="s">
        <v>346</v>
      </c>
      <c r="C87" s="53">
        <f>SUM(C88:C90)</f>
        <v>0</v>
      </c>
      <c r="D87" s="53">
        <f>SUM(D88:D90)</f>
        <v>0</v>
      </c>
      <c r="E87" s="53">
        <f>SUM(E88:E90)</f>
        <v>0</v>
      </c>
      <c r="F87" s="53">
        <f>SUM(F88:F90)</f>
        <v>0</v>
      </c>
      <c r="G87" s="52"/>
      <c r="H87" s="52"/>
      <c r="I87" s="52"/>
      <c r="J87" s="52"/>
    </row>
    <row r="88" spans="1:10" s="4" customFormat="1" ht="18.75" customHeight="1">
      <c r="A88" s="32" t="s">
        <v>179</v>
      </c>
      <c r="B88" s="154" t="s">
        <v>344</v>
      </c>
      <c r="C88" s="37"/>
      <c r="D88" s="37"/>
      <c r="E88" s="37"/>
      <c r="F88" s="52" t="str">
        <f>'ІV кап. інвеат. V кред. '!F27</f>
        <v>(    )</v>
      </c>
      <c r="G88" s="37" t="s">
        <v>101</v>
      </c>
      <c r="H88" s="37" t="s">
        <v>101</v>
      </c>
      <c r="I88" s="37" t="s">
        <v>101</v>
      </c>
      <c r="J88" s="37" t="s">
        <v>101</v>
      </c>
    </row>
    <row r="89" spans="1:10" s="4" customFormat="1" ht="18.75" customHeight="1">
      <c r="A89" s="32" t="s">
        <v>180</v>
      </c>
      <c r="B89" s="154" t="s">
        <v>343</v>
      </c>
      <c r="C89" s="37"/>
      <c r="D89" s="37"/>
      <c r="E89" s="37"/>
      <c r="F89" s="52" t="str">
        <f>'ІV кап. інвеат. V кред. '!F30</f>
        <v>(    )</v>
      </c>
      <c r="G89" s="37" t="s">
        <v>101</v>
      </c>
      <c r="H89" s="37" t="s">
        <v>101</v>
      </c>
      <c r="I89" s="37" t="s">
        <v>101</v>
      </c>
      <c r="J89" s="37" t="s">
        <v>101</v>
      </c>
    </row>
    <row r="90" spans="1:10" ht="18.75" customHeight="1">
      <c r="A90" s="32" t="s">
        <v>181</v>
      </c>
      <c r="B90" s="154" t="s">
        <v>345</v>
      </c>
      <c r="C90" s="37"/>
      <c r="D90" s="37"/>
      <c r="E90" s="37"/>
      <c r="F90" s="52" t="str">
        <f>'ІV кап. інвеат. V кред. '!F33</f>
        <v>(    )</v>
      </c>
      <c r="G90" s="37" t="s">
        <v>101</v>
      </c>
      <c r="H90" s="37" t="s">
        <v>101</v>
      </c>
      <c r="I90" s="37" t="s">
        <v>101</v>
      </c>
      <c r="J90" s="37" t="s">
        <v>101</v>
      </c>
    </row>
    <row r="91" spans="1:10" ht="18.75" customHeight="1">
      <c r="A91" s="156" t="s">
        <v>213</v>
      </c>
      <c r="B91" s="152">
        <v>7050</v>
      </c>
      <c r="C91" s="37"/>
      <c r="D91" s="37"/>
      <c r="E91" s="37"/>
      <c r="F91" s="53">
        <f>'ІV кап. інвеат. V кред. '!L36</f>
        <v>0</v>
      </c>
      <c r="G91" s="37"/>
      <c r="H91" s="37"/>
      <c r="I91" s="37"/>
      <c r="J91" s="37"/>
    </row>
    <row r="92" spans="1:10" ht="27" customHeight="1">
      <c r="A92" s="232" t="s">
        <v>320</v>
      </c>
      <c r="B92" s="232"/>
      <c r="C92" s="232"/>
      <c r="D92" s="232"/>
      <c r="E92" s="232"/>
      <c r="F92" s="232"/>
      <c r="G92" s="232"/>
      <c r="H92" s="232"/>
      <c r="I92" s="232"/>
      <c r="J92" s="232"/>
    </row>
    <row r="93" spans="1:10" s="16" customFormat="1" ht="60.75" customHeight="1">
      <c r="A93" s="172" t="s">
        <v>206</v>
      </c>
      <c r="B93" s="62" t="s">
        <v>133</v>
      </c>
      <c r="C93" s="54">
        <f>SUM(C94:C98)</f>
        <v>151</v>
      </c>
      <c r="D93" s="54">
        <f>SUM(D94:D98)</f>
        <v>150</v>
      </c>
      <c r="E93" s="54">
        <f>SUM(E94:E98)</f>
        <v>182</v>
      </c>
      <c r="F93" s="54">
        <f>SUM(F94:F98)</f>
        <v>182</v>
      </c>
      <c r="G93" s="11"/>
      <c r="H93" s="11"/>
      <c r="I93" s="11"/>
      <c r="J93" s="11"/>
    </row>
    <row r="94" spans="1:10" s="16" customFormat="1" ht="18.75" customHeight="1">
      <c r="A94" s="173" t="s">
        <v>189</v>
      </c>
      <c r="B94" s="48" t="s">
        <v>134</v>
      </c>
      <c r="C94" s="37"/>
      <c r="D94" s="37"/>
      <c r="E94" s="37"/>
      <c r="F94" s="37"/>
      <c r="G94" s="11" t="s">
        <v>101</v>
      </c>
      <c r="H94" s="11" t="s">
        <v>101</v>
      </c>
      <c r="I94" s="11" t="s">
        <v>101</v>
      </c>
      <c r="J94" s="11" t="s">
        <v>101</v>
      </c>
    </row>
    <row r="95" spans="1:10" s="16" customFormat="1" ht="18.75" customHeight="1">
      <c r="A95" s="173" t="s">
        <v>190</v>
      </c>
      <c r="B95" s="48" t="s">
        <v>135</v>
      </c>
      <c r="C95" s="37"/>
      <c r="D95" s="37"/>
      <c r="E95" s="37"/>
      <c r="F95" s="37"/>
      <c r="G95" s="11" t="s">
        <v>101</v>
      </c>
      <c r="H95" s="11" t="s">
        <v>101</v>
      </c>
      <c r="I95" s="11" t="s">
        <v>101</v>
      </c>
      <c r="J95" s="11" t="s">
        <v>101</v>
      </c>
    </row>
    <row r="96" spans="1:10" s="16" customFormat="1" ht="18.75" customHeight="1">
      <c r="A96" s="68" t="s">
        <v>196</v>
      </c>
      <c r="B96" s="48" t="s">
        <v>136</v>
      </c>
      <c r="C96" s="37">
        <v>1</v>
      </c>
      <c r="D96" s="37">
        <v>1</v>
      </c>
      <c r="E96" s="37">
        <v>1</v>
      </c>
      <c r="F96" s="37">
        <v>1</v>
      </c>
      <c r="G96" s="11" t="s">
        <v>101</v>
      </c>
      <c r="H96" s="11" t="s">
        <v>101</v>
      </c>
      <c r="I96" s="11" t="s">
        <v>101</v>
      </c>
      <c r="J96" s="11" t="s">
        <v>101</v>
      </c>
    </row>
    <row r="97" spans="1:10" s="16" customFormat="1" ht="18.75" customHeight="1">
      <c r="A97" s="68" t="s">
        <v>115</v>
      </c>
      <c r="B97" s="48" t="s">
        <v>193</v>
      </c>
      <c r="C97" s="37">
        <v>14</v>
      </c>
      <c r="D97" s="37">
        <v>14</v>
      </c>
      <c r="E97" s="37">
        <v>16</v>
      </c>
      <c r="F97" s="37">
        <v>16</v>
      </c>
      <c r="G97" s="11" t="s">
        <v>101</v>
      </c>
      <c r="H97" s="11" t="s">
        <v>101</v>
      </c>
      <c r="I97" s="11" t="s">
        <v>101</v>
      </c>
      <c r="J97" s="11" t="s">
        <v>101</v>
      </c>
    </row>
    <row r="98" spans="1:10" s="16" customFormat="1" ht="18.75" customHeight="1">
      <c r="A98" s="68" t="s">
        <v>111</v>
      </c>
      <c r="B98" s="48" t="s">
        <v>194</v>
      </c>
      <c r="C98" s="37">
        <v>136</v>
      </c>
      <c r="D98" s="37">
        <v>135</v>
      </c>
      <c r="E98" s="37">
        <v>165</v>
      </c>
      <c r="F98" s="37">
        <v>165</v>
      </c>
      <c r="G98" s="11" t="s">
        <v>101</v>
      </c>
      <c r="H98" s="11" t="s">
        <v>101</v>
      </c>
      <c r="I98" s="11" t="s">
        <v>101</v>
      </c>
      <c r="J98" s="11" t="s">
        <v>101</v>
      </c>
    </row>
    <row r="99" spans="1:10" s="16" customFormat="1" ht="18.75" customHeight="1">
      <c r="A99" s="172" t="s">
        <v>3</v>
      </c>
      <c r="B99" s="62" t="s">
        <v>137</v>
      </c>
      <c r="C99" s="54">
        <f>'I. Інф. до фін.плану'!C111</f>
        <v>15421</v>
      </c>
      <c r="D99" s="54">
        <f>'I. Інф. до фін.плану'!D111</f>
        <v>16560</v>
      </c>
      <c r="E99" s="54">
        <f>'I. Інф. до фін.плану'!E111</f>
        <v>20770</v>
      </c>
      <c r="F99" s="54">
        <f>'I. Інф. до фін.плану'!F111</f>
        <v>22000</v>
      </c>
      <c r="G99" s="50"/>
      <c r="H99" s="50"/>
      <c r="I99" s="50"/>
      <c r="J99" s="50"/>
    </row>
    <row r="100" spans="1:10" s="16" customFormat="1" ht="18.75" customHeight="1">
      <c r="A100" s="32" t="s">
        <v>189</v>
      </c>
      <c r="B100" s="48" t="s">
        <v>347</v>
      </c>
      <c r="C100" s="37"/>
      <c r="D100" s="37"/>
      <c r="E100" s="37"/>
      <c r="F100" s="37"/>
      <c r="G100" s="11" t="s">
        <v>101</v>
      </c>
      <c r="H100" s="11" t="s">
        <v>101</v>
      </c>
      <c r="I100" s="11" t="s">
        <v>101</v>
      </c>
      <c r="J100" s="11" t="s">
        <v>101</v>
      </c>
    </row>
    <row r="101" spans="1:10" s="16" customFormat="1" ht="18.75" customHeight="1">
      <c r="A101" s="32" t="s">
        <v>190</v>
      </c>
      <c r="B101" s="48" t="s">
        <v>348</v>
      </c>
      <c r="C101" s="37"/>
      <c r="D101" s="37"/>
      <c r="E101" s="37"/>
      <c r="F101" s="37"/>
      <c r="G101" s="11" t="s">
        <v>101</v>
      </c>
      <c r="H101" s="11" t="s">
        <v>101</v>
      </c>
      <c r="I101" s="11" t="s">
        <v>101</v>
      </c>
      <c r="J101" s="11" t="s">
        <v>101</v>
      </c>
    </row>
    <row r="102" spans="1:10" s="16" customFormat="1" ht="18.75" customHeight="1">
      <c r="A102" s="7" t="s">
        <v>196</v>
      </c>
      <c r="B102" s="48" t="s">
        <v>349</v>
      </c>
      <c r="C102" s="37">
        <v>393</v>
      </c>
      <c r="D102" s="37">
        <v>406</v>
      </c>
      <c r="E102" s="37">
        <v>406</v>
      </c>
      <c r="F102" s="37">
        <v>416</v>
      </c>
      <c r="G102" s="11" t="s">
        <v>101</v>
      </c>
      <c r="H102" s="11" t="s">
        <v>101</v>
      </c>
      <c r="I102" s="11" t="s">
        <v>101</v>
      </c>
      <c r="J102" s="11" t="s">
        <v>101</v>
      </c>
    </row>
    <row r="103" spans="1:10" s="16" customFormat="1" ht="18.75" customHeight="1">
      <c r="A103" s="7" t="s">
        <v>115</v>
      </c>
      <c r="B103" s="48" t="s">
        <v>350</v>
      </c>
      <c r="C103" s="37">
        <v>2085</v>
      </c>
      <c r="D103" s="37">
        <v>2433</v>
      </c>
      <c r="E103" s="37">
        <v>2500</v>
      </c>
      <c r="F103" s="37">
        <v>2550</v>
      </c>
      <c r="G103" s="11" t="s">
        <v>101</v>
      </c>
      <c r="H103" s="11" t="s">
        <v>101</v>
      </c>
      <c r="I103" s="11" t="s">
        <v>101</v>
      </c>
      <c r="J103" s="11" t="s">
        <v>101</v>
      </c>
    </row>
    <row r="104" spans="1:10" s="16" customFormat="1" ht="18.75" customHeight="1">
      <c r="A104" s="7" t="s">
        <v>111</v>
      </c>
      <c r="B104" s="48" t="s">
        <v>351</v>
      </c>
      <c r="C104" s="37">
        <v>12943</v>
      </c>
      <c r="D104" s="37">
        <v>13721</v>
      </c>
      <c r="E104" s="37">
        <v>17864</v>
      </c>
      <c r="F104" s="37">
        <v>19034</v>
      </c>
      <c r="G104" s="11" t="s">
        <v>101</v>
      </c>
      <c r="H104" s="11" t="s">
        <v>101</v>
      </c>
      <c r="I104" s="11" t="s">
        <v>101</v>
      </c>
      <c r="J104" s="11" t="s">
        <v>101</v>
      </c>
    </row>
    <row r="105" spans="1:10" s="16" customFormat="1" ht="37.5">
      <c r="A105" s="31" t="s">
        <v>201</v>
      </c>
      <c r="B105" s="62" t="s">
        <v>138</v>
      </c>
      <c r="C105" s="108">
        <f t="shared" ref="C105:J107" si="2">(C99/C93)/12*1000</f>
        <v>8510.4856512141268</v>
      </c>
      <c r="D105" s="53">
        <f t="shared" si="2"/>
        <v>9200.0000000000018</v>
      </c>
      <c r="E105" s="53">
        <f t="shared" si="2"/>
        <v>9510.0732600732608</v>
      </c>
      <c r="F105" s="53">
        <f t="shared" si="2"/>
        <v>10073.260073260073</v>
      </c>
      <c r="G105" s="53" t="e">
        <f t="shared" si="2"/>
        <v>#DIV/0!</v>
      </c>
      <c r="H105" s="53" t="e">
        <f t="shared" si="2"/>
        <v>#DIV/0!</v>
      </c>
      <c r="I105" s="53" t="e">
        <f t="shared" si="2"/>
        <v>#DIV/0!</v>
      </c>
      <c r="J105" s="53" t="e">
        <f t="shared" si="2"/>
        <v>#DIV/0!</v>
      </c>
    </row>
    <row r="106" spans="1:10" s="16" customFormat="1" ht="18.75" customHeight="1">
      <c r="A106" s="32" t="s">
        <v>197</v>
      </c>
      <c r="B106" s="48" t="s">
        <v>139</v>
      </c>
      <c r="C106" s="108" t="e">
        <f t="shared" si="2"/>
        <v>#DIV/0!</v>
      </c>
      <c r="D106" s="108" t="e">
        <f t="shared" si="2"/>
        <v>#DIV/0!</v>
      </c>
      <c r="E106" s="108" t="e">
        <f t="shared" si="2"/>
        <v>#DIV/0!</v>
      </c>
      <c r="F106" s="108" t="e">
        <f t="shared" si="2"/>
        <v>#DIV/0!</v>
      </c>
      <c r="G106" s="11" t="s">
        <v>101</v>
      </c>
      <c r="H106" s="11" t="s">
        <v>101</v>
      </c>
      <c r="I106" s="11" t="s">
        <v>101</v>
      </c>
      <c r="J106" s="11" t="s">
        <v>101</v>
      </c>
    </row>
    <row r="107" spans="1:10" s="16" customFormat="1" ht="18.75" customHeight="1">
      <c r="A107" s="32" t="s">
        <v>198</v>
      </c>
      <c r="B107" s="48" t="s">
        <v>140</v>
      </c>
      <c r="C107" s="108" t="e">
        <f t="shared" si="2"/>
        <v>#DIV/0!</v>
      </c>
      <c r="D107" s="108" t="e">
        <f t="shared" si="2"/>
        <v>#DIV/0!</v>
      </c>
      <c r="E107" s="108" t="e">
        <f t="shared" si="2"/>
        <v>#DIV/0!</v>
      </c>
      <c r="F107" s="108" t="e">
        <f t="shared" si="2"/>
        <v>#DIV/0!</v>
      </c>
      <c r="G107" s="11" t="s">
        <v>101</v>
      </c>
      <c r="H107" s="11" t="s">
        <v>101</v>
      </c>
      <c r="I107" s="11" t="s">
        <v>101</v>
      </c>
      <c r="J107" s="11" t="s">
        <v>101</v>
      </c>
    </row>
    <row r="108" spans="1:10" s="16" customFormat="1" ht="18.75" customHeight="1">
      <c r="A108" s="7" t="s">
        <v>394</v>
      </c>
      <c r="B108" s="48" t="s">
        <v>141</v>
      </c>
      <c r="C108" s="108">
        <f>(C102/C96)/12*1000</f>
        <v>32750</v>
      </c>
      <c r="D108" s="108">
        <f>(D102/D96)/12*1000</f>
        <v>33833.333333333336</v>
      </c>
      <c r="E108" s="108">
        <f>(E102/E96)/12*1000</f>
        <v>33833.333333333336</v>
      </c>
      <c r="F108" s="108">
        <f>(F102/F96)/12*1000</f>
        <v>34666.666666666664</v>
      </c>
      <c r="G108" s="11" t="s">
        <v>101</v>
      </c>
      <c r="H108" s="11" t="s">
        <v>101</v>
      </c>
      <c r="I108" s="11" t="s">
        <v>101</v>
      </c>
      <c r="J108" s="11" t="s">
        <v>101</v>
      </c>
    </row>
    <row r="109" spans="1:10" s="161" customFormat="1" ht="18.75" customHeight="1">
      <c r="A109" s="158" t="s">
        <v>391</v>
      </c>
      <c r="B109" s="159" t="s">
        <v>395</v>
      </c>
      <c r="C109" s="219">
        <v>23540</v>
      </c>
      <c r="D109" s="219">
        <v>25425</v>
      </c>
      <c r="E109" s="219">
        <v>25425</v>
      </c>
      <c r="F109" s="219">
        <v>26000</v>
      </c>
      <c r="G109" s="160" t="s">
        <v>101</v>
      </c>
      <c r="H109" s="160" t="s">
        <v>101</v>
      </c>
      <c r="I109" s="160" t="s">
        <v>101</v>
      </c>
      <c r="J109" s="160" t="s">
        <v>101</v>
      </c>
    </row>
    <row r="110" spans="1:10" s="161" customFormat="1" ht="18.75" customHeight="1">
      <c r="A110" s="158" t="s">
        <v>392</v>
      </c>
      <c r="B110" s="159" t="s">
        <v>396</v>
      </c>
      <c r="C110" s="219">
        <v>94160</v>
      </c>
      <c r="D110" s="219">
        <v>101000</v>
      </c>
      <c r="E110" s="219">
        <v>101000</v>
      </c>
      <c r="F110" s="219">
        <v>104000</v>
      </c>
      <c r="G110" s="160" t="s">
        <v>101</v>
      </c>
      <c r="H110" s="160" t="s">
        <v>101</v>
      </c>
      <c r="I110" s="160" t="s">
        <v>101</v>
      </c>
      <c r="J110" s="160" t="s">
        <v>101</v>
      </c>
    </row>
    <row r="111" spans="1:10" s="161" customFormat="1" ht="18.75" customHeight="1">
      <c r="A111" s="158" t="s">
        <v>393</v>
      </c>
      <c r="B111" s="159" t="s">
        <v>397</v>
      </c>
      <c r="C111" s="219">
        <v>16360</v>
      </c>
      <c r="D111" s="219"/>
      <c r="E111" s="219"/>
      <c r="F111" s="219"/>
      <c r="G111" s="160" t="s">
        <v>101</v>
      </c>
      <c r="H111" s="160" t="s">
        <v>101</v>
      </c>
      <c r="I111" s="160" t="s">
        <v>101</v>
      </c>
      <c r="J111" s="160" t="s">
        <v>101</v>
      </c>
    </row>
    <row r="112" spans="1:10" s="16" customFormat="1" ht="18.75" customHeight="1">
      <c r="A112" s="7" t="s">
        <v>200</v>
      </c>
      <c r="B112" s="48" t="s">
        <v>191</v>
      </c>
      <c r="C112" s="108">
        <f t="shared" ref="C112:F113" si="3">(C103/C97)/12*1000</f>
        <v>12410.714285714284</v>
      </c>
      <c r="D112" s="108">
        <f t="shared" si="3"/>
        <v>14482.142857142855</v>
      </c>
      <c r="E112" s="108">
        <f t="shared" si="3"/>
        <v>13020.833333333334</v>
      </c>
      <c r="F112" s="108">
        <f t="shared" si="3"/>
        <v>13281.25</v>
      </c>
      <c r="G112" s="11" t="s">
        <v>101</v>
      </c>
      <c r="H112" s="11" t="s">
        <v>101</v>
      </c>
      <c r="I112" s="11" t="s">
        <v>101</v>
      </c>
      <c r="J112" s="11" t="s">
        <v>101</v>
      </c>
    </row>
    <row r="113" spans="1:10" s="16" customFormat="1" ht="18.75" customHeight="1">
      <c r="A113" s="7" t="s">
        <v>199</v>
      </c>
      <c r="B113" s="48" t="s">
        <v>192</v>
      </c>
      <c r="C113" s="108">
        <f t="shared" si="3"/>
        <v>7930.7598039215682</v>
      </c>
      <c r="D113" s="108">
        <f t="shared" si="3"/>
        <v>8469.7530864197524</v>
      </c>
      <c r="E113" s="108">
        <f t="shared" si="3"/>
        <v>9022.2222222222226</v>
      </c>
      <c r="F113" s="108">
        <f t="shared" si="3"/>
        <v>9613.1313131313145</v>
      </c>
      <c r="G113" s="11" t="s">
        <v>101</v>
      </c>
      <c r="H113" s="11" t="s">
        <v>101</v>
      </c>
      <c r="I113" s="11" t="s">
        <v>101</v>
      </c>
      <c r="J113" s="11" t="s">
        <v>101</v>
      </c>
    </row>
    <row r="114" spans="1:10" s="16" customFormat="1" ht="18.75" customHeight="1">
      <c r="A114" s="27"/>
      <c r="C114" s="24"/>
      <c r="D114" s="28"/>
      <c r="E114" s="28"/>
      <c r="F114" s="28"/>
      <c r="G114" s="18"/>
      <c r="H114" s="18"/>
      <c r="I114" s="18"/>
      <c r="J114" s="18"/>
    </row>
    <row r="115" spans="1:10" s="16" customFormat="1" ht="18.75" customHeight="1">
      <c r="A115" s="27"/>
      <c r="C115" s="119"/>
      <c r="D115" s="28"/>
      <c r="E115" s="28"/>
      <c r="F115" s="28"/>
      <c r="G115" s="18"/>
      <c r="H115" s="18"/>
      <c r="I115" s="18"/>
      <c r="J115" s="18"/>
    </row>
    <row r="116" spans="1:10" s="16" customFormat="1" ht="18.75" customHeight="1">
      <c r="A116" s="222" t="s">
        <v>405</v>
      </c>
      <c r="B116" s="222"/>
      <c r="C116" s="243" t="s">
        <v>57</v>
      </c>
      <c r="D116" s="244"/>
      <c r="E116" s="244"/>
      <c r="F116" s="244"/>
      <c r="G116" s="128"/>
      <c r="H116" s="220" t="s">
        <v>404</v>
      </c>
      <c r="I116" s="221"/>
      <c r="J116" s="221"/>
    </row>
    <row r="117" spans="1:10" s="16" customFormat="1" ht="18.75" customHeight="1">
      <c r="A117" s="125" t="s">
        <v>47</v>
      </c>
      <c r="B117" s="130"/>
      <c r="C117" s="241" t="s">
        <v>48</v>
      </c>
      <c r="D117" s="241"/>
      <c r="E117" s="241"/>
      <c r="F117" s="241"/>
      <c r="G117" s="127"/>
      <c r="H117" s="242" t="s">
        <v>218</v>
      </c>
      <c r="I117" s="242"/>
      <c r="J117" s="242"/>
    </row>
    <row r="118" spans="1:10" s="16" customFormat="1">
      <c r="A118" s="22"/>
      <c r="F118" s="2"/>
      <c r="G118" s="2"/>
      <c r="H118" s="2"/>
      <c r="I118" s="2"/>
      <c r="J118" s="2"/>
    </row>
    <row r="119" spans="1:10" s="16" customFormat="1">
      <c r="A119" s="22"/>
      <c r="F119" s="2"/>
      <c r="G119" s="2"/>
      <c r="H119" s="2"/>
      <c r="I119" s="2"/>
      <c r="J119" s="2"/>
    </row>
    <row r="120" spans="1:10" s="16" customFormat="1">
      <c r="A120" s="22"/>
      <c r="F120" s="2"/>
      <c r="G120" s="2"/>
      <c r="H120" s="2"/>
      <c r="I120" s="2"/>
      <c r="J120" s="2"/>
    </row>
    <row r="121" spans="1:10" s="16" customFormat="1">
      <c r="A121" s="22"/>
      <c r="F121" s="2"/>
      <c r="G121" s="2"/>
      <c r="H121" s="2"/>
      <c r="I121" s="2"/>
      <c r="J121" s="2"/>
    </row>
    <row r="122" spans="1:10" s="16" customFormat="1">
      <c r="A122" s="22"/>
      <c r="F122" s="2"/>
      <c r="G122" s="2"/>
      <c r="H122" s="2"/>
      <c r="I122" s="2"/>
      <c r="J122" s="2"/>
    </row>
    <row r="123" spans="1:10" s="16" customFormat="1">
      <c r="A123" s="22"/>
      <c r="F123" s="2"/>
      <c r="G123" s="2"/>
      <c r="H123" s="2"/>
      <c r="I123" s="2"/>
      <c r="J123" s="2"/>
    </row>
    <row r="124" spans="1:10" s="16" customFormat="1">
      <c r="A124" s="22"/>
      <c r="F124" s="2"/>
      <c r="G124" s="2"/>
      <c r="H124" s="2"/>
      <c r="I124" s="2"/>
      <c r="J124" s="2"/>
    </row>
    <row r="125" spans="1:10" s="16" customFormat="1">
      <c r="A125" s="22"/>
      <c r="F125" s="2"/>
      <c r="G125" s="2"/>
      <c r="H125" s="2"/>
      <c r="I125" s="2"/>
      <c r="J125" s="2"/>
    </row>
    <row r="126" spans="1:10" s="16" customFormat="1">
      <c r="A126" s="22"/>
      <c r="F126" s="2"/>
      <c r="G126" s="2"/>
      <c r="H126" s="2"/>
      <c r="I126" s="2"/>
      <c r="J126" s="2"/>
    </row>
    <row r="127" spans="1:10" s="16" customFormat="1">
      <c r="A127" s="22"/>
      <c r="F127" s="2"/>
      <c r="G127" s="2"/>
      <c r="H127" s="2"/>
      <c r="I127" s="2"/>
      <c r="J127" s="2"/>
    </row>
    <row r="128" spans="1:10" s="16" customFormat="1">
      <c r="A128" s="22"/>
      <c r="F128" s="2"/>
      <c r="G128" s="2"/>
      <c r="H128" s="2"/>
      <c r="I128" s="2"/>
      <c r="J128" s="2"/>
    </row>
    <row r="129" spans="1:10" s="16" customFormat="1">
      <c r="A129" s="22"/>
      <c r="F129" s="2"/>
      <c r="G129" s="2"/>
      <c r="H129" s="2"/>
      <c r="I129" s="2"/>
      <c r="J129" s="2"/>
    </row>
    <row r="130" spans="1:10" s="16" customFormat="1">
      <c r="A130" s="22"/>
      <c r="F130" s="2"/>
      <c r="G130" s="2"/>
      <c r="H130" s="2"/>
      <c r="I130" s="2"/>
      <c r="J130" s="2"/>
    </row>
    <row r="131" spans="1:10" s="16" customFormat="1">
      <c r="A131" s="22"/>
      <c r="F131" s="2"/>
      <c r="G131" s="2"/>
      <c r="H131" s="2"/>
      <c r="I131" s="2"/>
      <c r="J131" s="2"/>
    </row>
    <row r="132" spans="1:10" s="16" customFormat="1">
      <c r="A132" s="22"/>
      <c r="F132" s="2"/>
      <c r="G132" s="2"/>
      <c r="H132" s="2"/>
      <c r="I132" s="2"/>
      <c r="J132" s="2"/>
    </row>
    <row r="133" spans="1:10" s="16" customFormat="1">
      <c r="A133" s="22"/>
      <c r="F133" s="2"/>
      <c r="G133" s="2"/>
      <c r="H133" s="2"/>
      <c r="I133" s="2"/>
      <c r="J133" s="2"/>
    </row>
    <row r="134" spans="1:10" s="16" customFormat="1">
      <c r="A134" s="22"/>
      <c r="F134" s="2"/>
      <c r="G134" s="2"/>
      <c r="H134" s="2"/>
      <c r="I134" s="2"/>
      <c r="J134" s="2"/>
    </row>
    <row r="135" spans="1:10" s="16" customFormat="1">
      <c r="A135" s="22"/>
      <c r="F135" s="2"/>
      <c r="G135" s="2"/>
      <c r="H135" s="2"/>
      <c r="I135" s="2"/>
      <c r="J135" s="2"/>
    </row>
    <row r="136" spans="1:10" s="16" customFormat="1">
      <c r="A136" s="22"/>
      <c r="F136" s="2"/>
      <c r="G136" s="2"/>
      <c r="H136" s="2"/>
      <c r="I136" s="2"/>
      <c r="J136" s="2"/>
    </row>
    <row r="137" spans="1:10" s="16" customFormat="1">
      <c r="A137" s="22"/>
      <c r="F137" s="2"/>
      <c r="G137" s="2"/>
      <c r="H137" s="2"/>
      <c r="I137" s="2"/>
      <c r="J137" s="2"/>
    </row>
    <row r="138" spans="1:10" s="16" customFormat="1">
      <c r="A138" s="22"/>
      <c r="F138" s="2"/>
      <c r="G138" s="2"/>
      <c r="H138" s="2"/>
      <c r="I138" s="2"/>
      <c r="J138" s="2"/>
    </row>
    <row r="139" spans="1:10" s="16" customFormat="1">
      <c r="A139" s="22"/>
      <c r="F139" s="2"/>
      <c r="G139" s="2"/>
      <c r="H139" s="2"/>
      <c r="I139" s="2"/>
      <c r="J139" s="2"/>
    </row>
    <row r="140" spans="1:10" s="16" customFormat="1">
      <c r="A140" s="22"/>
      <c r="F140" s="2"/>
      <c r="G140" s="2"/>
      <c r="H140" s="2"/>
      <c r="I140" s="2"/>
      <c r="J140" s="2"/>
    </row>
    <row r="141" spans="1:10" s="16" customFormat="1">
      <c r="A141" s="22"/>
      <c r="F141" s="2"/>
      <c r="G141" s="2"/>
      <c r="H141" s="2"/>
      <c r="I141" s="2"/>
      <c r="J141" s="2"/>
    </row>
    <row r="142" spans="1:10" s="16" customFormat="1">
      <c r="A142" s="22"/>
      <c r="F142" s="2"/>
      <c r="G142" s="2"/>
      <c r="H142" s="2"/>
      <c r="I142" s="2"/>
      <c r="J142" s="2"/>
    </row>
    <row r="143" spans="1:10" s="16" customFormat="1">
      <c r="A143" s="22"/>
      <c r="F143" s="2"/>
      <c r="G143" s="2"/>
      <c r="H143" s="2"/>
      <c r="I143" s="2"/>
      <c r="J143" s="2"/>
    </row>
    <row r="144" spans="1:10" s="16" customFormat="1">
      <c r="A144" s="22"/>
      <c r="F144" s="2"/>
      <c r="G144" s="2"/>
      <c r="H144" s="2"/>
      <c r="I144" s="2"/>
      <c r="J144" s="2"/>
    </row>
    <row r="145" spans="1:10" s="16" customFormat="1">
      <c r="A145" s="22"/>
      <c r="F145" s="2"/>
      <c r="G145" s="2"/>
      <c r="H145" s="2"/>
      <c r="I145" s="2"/>
      <c r="J145" s="2"/>
    </row>
    <row r="146" spans="1:10" s="16" customFormat="1">
      <c r="A146" s="22"/>
      <c r="F146" s="2"/>
      <c r="G146" s="2"/>
      <c r="H146" s="2"/>
      <c r="I146" s="2"/>
      <c r="J146" s="2"/>
    </row>
    <row r="147" spans="1:10" s="16" customFormat="1">
      <c r="A147" s="22"/>
      <c r="F147" s="2"/>
      <c r="G147" s="2"/>
      <c r="H147" s="2"/>
      <c r="I147" s="2"/>
      <c r="J147" s="2"/>
    </row>
    <row r="148" spans="1:10" s="16" customFormat="1">
      <c r="A148" s="22"/>
      <c r="F148" s="2"/>
      <c r="G148" s="2"/>
      <c r="H148" s="2"/>
      <c r="I148" s="2"/>
      <c r="J148" s="2"/>
    </row>
    <row r="149" spans="1:10" s="16" customFormat="1">
      <c r="A149" s="22"/>
      <c r="F149" s="2"/>
      <c r="G149" s="2"/>
      <c r="H149" s="2"/>
      <c r="I149" s="2"/>
      <c r="J149" s="2"/>
    </row>
    <row r="150" spans="1:10" s="16" customFormat="1">
      <c r="A150" s="22"/>
      <c r="F150" s="2"/>
      <c r="G150" s="2"/>
      <c r="H150" s="2"/>
      <c r="I150" s="2"/>
      <c r="J150" s="2"/>
    </row>
    <row r="151" spans="1:10" s="16" customFormat="1">
      <c r="A151" s="22"/>
      <c r="F151" s="2"/>
      <c r="G151" s="2"/>
      <c r="H151" s="2"/>
      <c r="I151" s="2"/>
      <c r="J151" s="2"/>
    </row>
    <row r="152" spans="1:10" s="16" customFormat="1">
      <c r="A152" s="22"/>
      <c r="F152" s="2"/>
      <c r="G152" s="2"/>
      <c r="H152" s="2"/>
      <c r="I152" s="2"/>
      <c r="J152" s="2"/>
    </row>
    <row r="153" spans="1:10" s="16" customFormat="1">
      <c r="A153" s="22"/>
      <c r="F153" s="2"/>
      <c r="G153" s="2"/>
      <c r="H153" s="2"/>
      <c r="I153" s="2"/>
      <c r="J153" s="2"/>
    </row>
    <row r="154" spans="1:10" s="16" customFormat="1">
      <c r="A154" s="22"/>
      <c r="F154" s="2"/>
      <c r="G154" s="2"/>
      <c r="H154" s="2"/>
      <c r="I154" s="2"/>
      <c r="J154" s="2"/>
    </row>
    <row r="155" spans="1:10" s="16" customFormat="1">
      <c r="A155" s="22"/>
      <c r="F155" s="2"/>
      <c r="G155" s="2"/>
      <c r="H155" s="2"/>
      <c r="I155" s="2"/>
      <c r="J155" s="2"/>
    </row>
    <row r="156" spans="1:10" s="16" customFormat="1">
      <c r="A156" s="22"/>
      <c r="F156" s="2"/>
      <c r="G156" s="2"/>
      <c r="H156" s="2"/>
      <c r="I156" s="2"/>
      <c r="J156" s="2"/>
    </row>
    <row r="157" spans="1:10" s="16" customFormat="1">
      <c r="A157" s="22"/>
      <c r="F157" s="2"/>
      <c r="G157" s="2"/>
      <c r="H157" s="2"/>
      <c r="I157" s="2"/>
      <c r="J157" s="2"/>
    </row>
    <row r="158" spans="1:10" s="16" customFormat="1">
      <c r="A158" s="22"/>
      <c r="F158" s="2"/>
      <c r="G158" s="2"/>
      <c r="H158" s="2"/>
      <c r="I158" s="2"/>
      <c r="J158" s="2"/>
    </row>
    <row r="159" spans="1:10" s="16" customFormat="1">
      <c r="A159" s="22"/>
      <c r="F159" s="2"/>
      <c r="G159" s="2"/>
      <c r="H159" s="2"/>
      <c r="I159" s="2"/>
      <c r="J159" s="2"/>
    </row>
    <row r="160" spans="1:10" s="16" customFormat="1">
      <c r="A160" s="22"/>
      <c r="F160" s="2"/>
      <c r="G160" s="2"/>
      <c r="H160" s="2"/>
      <c r="I160" s="2"/>
      <c r="J160" s="2"/>
    </row>
    <row r="161" spans="1:10" s="16" customFormat="1">
      <c r="A161" s="22"/>
      <c r="F161" s="2"/>
      <c r="G161" s="2"/>
      <c r="H161" s="2"/>
      <c r="I161" s="2"/>
      <c r="J161" s="2"/>
    </row>
    <row r="162" spans="1:10" s="16" customFormat="1">
      <c r="A162" s="22"/>
      <c r="F162" s="2"/>
      <c r="G162" s="2"/>
      <c r="H162" s="2"/>
      <c r="I162" s="2"/>
      <c r="J162" s="2"/>
    </row>
    <row r="163" spans="1:10" s="16" customFormat="1">
      <c r="A163" s="22"/>
      <c r="F163" s="2"/>
      <c r="G163" s="2"/>
      <c r="H163" s="2"/>
      <c r="I163" s="2"/>
      <c r="J163" s="2"/>
    </row>
    <row r="164" spans="1:10" s="16" customFormat="1">
      <c r="A164" s="22"/>
      <c r="F164" s="2"/>
      <c r="G164" s="2"/>
      <c r="H164" s="2"/>
      <c r="I164" s="2"/>
      <c r="J164" s="2"/>
    </row>
    <row r="165" spans="1:10" s="16" customFormat="1">
      <c r="A165" s="22"/>
      <c r="F165" s="2"/>
      <c r="G165" s="2"/>
      <c r="H165" s="2"/>
      <c r="I165" s="2"/>
      <c r="J165" s="2"/>
    </row>
    <row r="166" spans="1:10" s="16" customFormat="1">
      <c r="A166" s="22"/>
      <c r="F166" s="2"/>
      <c r="G166" s="2"/>
      <c r="H166" s="2"/>
      <c r="I166" s="2"/>
      <c r="J166" s="2"/>
    </row>
    <row r="167" spans="1:10" s="16" customFormat="1">
      <c r="A167" s="22"/>
      <c r="F167" s="2"/>
      <c r="G167" s="2"/>
      <c r="H167" s="2"/>
      <c r="I167" s="2"/>
      <c r="J167" s="2"/>
    </row>
    <row r="168" spans="1:10" s="16" customFormat="1">
      <c r="A168" s="22"/>
      <c r="F168" s="2"/>
      <c r="G168" s="2"/>
      <c r="H168" s="2"/>
      <c r="I168" s="2"/>
      <c r="J168" s="2"/>
    </row>
    <row r="169" spans="1:10" s="16" customFormat="1">
      <c r="A169" s="22"/>
      <c r="F169" s="2"/>
      <c r="G169" s="2"/>
      <c r="H169" s="2"/>
      <c r="I169" s="2"/>
      <c r="J169" s="2"/>
    </row>
    <row r="170" spans="1:10" s="16" customFormat="1">
      <c r="A170" s="22"/>
      <c r="F170" s="2"/>
      <c r="G170" s="2"/>
      <c r="H170" s="2"/>
      <c r="I170" s="2"/>
      <c r="J170" s="2"/>
    </row>
    <row r="171" spans="1:10" s="16" customFormat="1">
      <c r="A171" s="22"/>
      <c r="F171" s="2"/>
      <c r="G171" s="2"/>
      <c r="H171" s="2"/>
      <c r="I171" s="2"/>
      <c r="J171" s="2"/>
    </row>
    <row r="172" spans="1:10" s="16" customFormat="1">
      <c r="A172" s="22"/>
      <c r="F172" s="2"/>
      <c r="G172" s="2"/>
      <c r="H172" s="2"/>
      <c r="I172" s="2"/>
      <c r="J172" s="2"/>
    </row>
    <row r="173" spans="1:10" s="16" customFormat="1">
      <c r="A173" s="22"/>
      <c r="F173" s="2"/>
      <c r="G173" s="2"/>
      <c r="H173" s="2"/>
      <c r="I173" s="2"/>
      <c r="J173" s="2"/>
    </row>
    <row r="174" spans="1:10" s="16" customFormat="1">
      <c r="A174" s="22"/>
      <c r="F174" s="2"/>
      <c r="G174" s="2"/>
      <c r="H174" s="2"/>
      <c r="I174" s="2"/>
      <c r="J174" s="2"/>
    </row>
    <row r="175" spans="1:10" s="16" customFormat="1">
      <c r="A175" s="22"/>
      <c r="F175" s="2"/>
      <c r="G175" s="2"/>
      <c r="H175" s="2"/>
      <c r="I175" s="2"/>
      <c r="J175" s="2"/>
    </row>
    <row r="176" spans="1:10" s="16" customFormat="1">
      <c r="A176" s="22"/>
      <c r="F176" s="2"/>
      <c r="G176" s="2"/>
      <c r="H176" s="2"/>
      <c r="I176" s="2"/>
      <c r="J176" s="2"/>
    </row>
    <row r="177" spans="1:10" s="16" customFormat="1">
      <c r="A177" s="22"/>
      <c r="F177" s="2"/>
      <c r="G177" s="2"/>
      <c r="H177" s="2"/>
      <c r="I177" s="2"/>
      <c r="J177" s="2"/>
    </row>
    <row r="178" spans="1:10" s="16" customFormat="1">
      <c r="A178" s="22"/>
      <c r="F178" s="2"/>
      <c r="G178" s="2"/>
      <c r="H178" s="2"/>
      <c r="I178" s="2"/>
      <c r="J178" s="2"/>
    </row>
    <row r="179" spans="1:10" s="16" customFormat="1">
      <c r="A179" s="22"/>
      <c r="F179" s="2"/>
      <c r="G179" s="2"/>
      <c r="H179" s="2"/>
      <c r="I179" s="2"/>
      <c r="J179" s="2"/>
    </row>
    <row r="180" spans="1:10" s="16" customFormat="1">
      <c r="A180" s="22"/>
      <c r="F180" s="2"/>
      <c r="G180" s="2"/>
      <c r="H180" s="2"/>
      <c r="I180" s="2"/>
      <c r="J180" s="2"/>
    </row>
    <row r="181" spans="1:10" s="16" customFormat="1">
      <c r="A181" s="22"/>
      <c r="F181" s="2"/>
      <c r="G181" s="2"/>
      <c r="H181" s="2"/>
      <c r="I181" s="2"/>
      <c r="J181" s="2"/>
    </row>
    <row r="182" spans="1:10" s="16" customFormat="1">
      <c r="A182" s="22"/>
      <c r="F182" s="2"/>
      <c r="G182" s="2"/>
      <c r="H182" s="2"/>
      <c r="I182" s="2"/>
      <c r="J182" s="2"/>
    </row>
    <row r="183" spans="1:10" s="16" customFormat="1">
      <c r="A183" s="22"/>
      <c r="F183" s="2"/>
      <c r="G183" s="2"/>
      <c r="H183" s="2"/>
      <c r="I183" s="2"/>
      <c r="J183" s="2"/>
    </row>
    <row r="184" spans="1:10" s="16" customFormat="1">
      <c r="A184" s="22"/>
      <c r="F184" s="2"/>
      <c r="G184" s="2"/>
      <c r="H184" s="2"/>
      <c r="I184" s="2"/>
      <c r="J184" s="2"/>
    </row>
    <row r="185" spans="1:10" s="16" customFormat="1">
      <c r="A185" s="22"/>
      <c r="F185" s="2"/>
      <c r="G185" s="2"/>
      <c r="H185" s="2"/>
      <c r="I185" s="2"/>
      <c r="J185" s="2"/>
    </row>
    <row r="186" spans="1:10" s="16" customFormat="1">
      <c r="A186" s="22"/>
      <c r="F186" s="2"/>
      <c r="G186" s="2"/>
      <c r="H186" s="2"/>
      <c r="I186" s="2"/>
      <c r="J186" s="2"/>
    </row>
    <row r="187" spans="1:10" s="16" customFormat="1">
      <c r="A187" s="22"/>
      <c r="F187" s="2"/>
      <c r="G187" s="2"/>
      <c r="H187" s="2"/>
      <c r="I187" s="2"/>
      <c r="J187" s="2"/>
    </row>
    <row r="188" spans="1:10" s="16" customFormat="1">
      <c r="A188" s="22"/>
      <c r="F188" s="2"/>
      <c r="G188" s="2"/>
      <c r="H188" s="2"/>
      <c r="I188" s="2"/>
      <c r="J188" s="2"/>
    </row>
    <row r="189" spans="1:10" s="16" customFormat="1">
      <c r="A189" s="22"/>
      <c r="F189" s="2"/>
      <c r="G189" s="2"/>
      <c r="H189" s="2"/>
      <c r="I189" s="2"/>
      <c r="J189" s="2"/>
    </row>
    <row r="190" spans="1:10" s="16" customFormat="1">
      <c r="A190" s="22"/>
      <c r="F190" s="2"/>
      <c r="G190" s="2"/>
      <c r="H190" s="2"/>
      <c r="I190" s="2"/>
      <c r="J190" s="2"/>
    </row>
    <row r="191" spans="1:10" s="16" customFormat="1">
      <c r="A191" s="22"/>
      <c r="F191" s="2"/>
      <c r="G191" s="2"/>
      <c r="H191" s="2"/>
      <c r="I191" s="2"/>
      <c r="J191" s="2"/>
    </row>
    <row r="192" spans="1:10" s="16" customFormat="1">
      <c r="A192" s="22"/>
      <c r="F192" s="2"/>
      <c r="G192" s="2"/>
      <c r="H192" s="2"/>
      <c r="I192" s="2"/>
      <c r="J192" s="2"/>
    </row>
    <row r="193" spans="1:10" s="16" customFormat="1">
      <c r="A193" s="22"/>
      <c r="F193" s="2"/>
      <c r="G193" s="2"/>
      <c r="H193" s="2"/>
      <c r="I193" s="2"/>
      <c r="J193" s="2"/>
    </row>
    <row r="194" spans="1:10" s="16" customFormat="1">
      <c r="A194" s="22"/>
      <c r="F194" s="2"/>
      <c r="G194" s="2"/>
      <c r="H194" s="2"/>
      <c r="I194" s="2"/>
      <c r="J194" s="2"/>
    </row>
    <row r="195" spans="1:10" s="16" customFormat="1">
      <c r="A195" s="22"/>
      <c r="F195" s="2"/>
      <c r="G195" s="2"/>
      <c r="H195" s="2"/>
      <c r="I195" s="2"/>
      <c r="J195" s="2"/>
    </row>
    <row r="196" spans="1:10" s="16" customFormat="1">
      <c r="A196" s="22"/>
      <c r="F196" s="2"/>
      <c r="G196" s="2"/>
      <c r="H196" s="2"/>
      <c r="I196" s="2"/>
      <c r="J196" s="2"/>
    </row>
    <row r="197" spans="1:10" s="16" customFormat="1">
      <c r="A197" s="22"/>
      <c r="F197" s="2"/>
      <c r="G197" s="2"/>
      <c r="H197" s="2"/>
      <c r="I197" s="2"/>
      <c r="J197" s="2"/>
    </row>
    <row r="198" spans="1:10" s="16" customFormat="1">
      <c r="A198" s="22"/>
      <c r="F198" s="2"/>
      <c r="G198" s="2"/>
      <c r="H198" s="2"/>
      <c r="I198" s="2"/>
      <c r="J198" s="2"/>
    </row>
    <row r="199" spans="1:10" s="16" customFormat="1">
      <c r="A199" s="22"/>
      <c r="F199" s="2"/>
      <c r="G199" s="2"/>
      <c r="H199" s="2"/>
      <c r="I199" s="2"/>
      <c r="J199" s="2"/>
    </row>
    <row r="200" spans="1:10" s="16" customFormat="1">
      <c r="A200" s="22"/>
      <c r="F200" s="2"/>
      <c r="G200" s="2"/>
      <c r="H200" s="2"/>
      <c r="I200" s="2"/>
      <c r="J200" s="2"/>
    </row>
    <row r="201" spans="1:10" s="16" customFormat="1">
      <c r="A201" s="22"/>
      <c r="F201" s="2"/>
      <c r="G201" s="2"/>
      <c r="H201" s="2"/>
      <c r="I201" s="2"/>
      <c r="J201" s="2"/>
    </row>
    <row r="202" spans="1:10" s="16" customFormat="1">
      <c r="A202" s="22"/>
      <c r="F202" s="2"/>
      <c r="G202" s="2"/>
      <c r="H202" s="2"/>
      <c r="I202" s="2"/>
      <c r="J202" s="2"/>
    </row>
    <row r="203" spans="1:10" s="16" customFormat="1">
      <c r="A203" s="22"/>
      <c r="F203" s="2"/>
      <c r="G203" s="2"/>
      <c r="H203" s="2"/>
      <c r="I203" s="2"/>
      <c r="J203" s="2"/>
    </row>
    <row r="204" spans="1:10" s="16" customFormat="1">
      <c r="A204" s="22"/>
      <c r="F204" s="2"/>
      <c r="G204" s="2"/>
      <c r="H204" s="2"/>
      <c r="I204" s="2"/>
      <c r="J204" s="2"/>
    </row>
    <row r="205" spans="1:10" s="16" customFormat="1">
      <c r="A205" s="22"/>
      <c r="F205" s="2"/>
      <c r="G205" s="2"/>
      <c r="H205" s="2"/>
      <c r="I205" s="2"/>
      <c r="J205" s="2"/>
    </row>
    <row r="206" spans="1:10" s="16" customFormat="1">
      <c r="A206" s="22"/>
      <c r="F206" s="2"/>
      <c r="G206" s="2"/>
      <c r="H206" s="2"/>
      <c r="I206" s="2"/>
      <c r="J206" s="2"/>
    </row>
    <row r="207" spans="1:10" s="16" customFormat="1">
      <c r="A207" s="22"/>
      <c r="F207" s="2"/>
      <c r="G207" s="2"/>
      <c r="H207" s="2"/>
      <c r="I207" s="2"/>
      <c r="J207" s="2"/>
    </row>
    <row r="208" spans="1:10" s="16" customFormat="1">
      <c r="A208" s="22"/>
      <c r="F208" s="2"/>
      <c r="G208" s="2"/>
      <c r="H208" s="2"/>
      <c r="I208" s="2"/>
      <c r="J208" s="2"/>
    </row>
    <row r="209" spans="1:10" s="16" customFormat="1">
      <c r="A209" s="22"/>
      <c r="F209" s="2"/>
      <c r="G209" s="2"/>
      <c r="H209" s="2"/>
      <c r="I209" s="2"/>
      <c r="J209" s="2"/>
    </row>
    <row r="210" spans="1:10" s="16" customFormat="1">
      <c r="A210" s="22"/>
      <c r="F210" s="2"/>
      <c r="G210" s="2"/>
      <c r="H210" s="2"/>
      <c r="I210" s="2"/>
      <c r="J210" s="2"/>
    </row>
    <row r="211" spans="1:10" s="16" customFormat="1">
      <c r="A211" s="22"/>
      <c r="F211" s="2"/>
      <c r="G211" s="2"/>
      <c r="H211" s="2"/>
      <c r="I211" s="2"/>
      <c r="J211" s="2"/>
    </row>
    <row r="212" spans="1:10" s="16" customFormat="1">
      <c r="A212" s="22"/>
      <c r="F212" s="2"/>
      <c r="G212" s="2"/>
      <c r="H212" s="2"/>
      <c r="I212" s="2"/>
      <c r="J212" s="2"/>
    </row>
    <row r="213" spans="1:10" s="16" customFormat="1">
      <c r="A213" s="22"/>
      <c r="F213" s="2"/>
      <c r="G213" s="2"/>
      <c r="H213" s="2"/>
      <c r="I213" s="2"/>
      <c r="J213" s="2"/>
    </row>
    <row r="214" spans="1:10" s="16" customFormat="1">
      <c r="A214" s="22"/>
      <c r="F214" s="2"/>
      <c r="G214" s="2"/>
      <c r="H214" s="2"/>
      <c r="I214" s="2"/>
      <c r="J214" s="2"/>
    </row>
    <row r="215" spans="1:10" s="16" customFormat="1">
      <c r="A215" s="22"/>
      <c r="F215" s="2"/>
      <c r="G215" s="2"/>
      <c r="H215" s="2"/>
      <c r="I215" s="2"/>
      <c r="J215" s="2"/>
    </row>
    <row r="216" spans="1:10" s="16" customFormat="1">
      <c r="A216" s="22"/>
      <c r="F216" s="2"/>
      <c r="G216" s="2"/>
      <c r="H216" s="2"/>
      <c r="I216" s="2"/>
      <c r="J216" s="2"/>
    </row>
    <row r="217" spans="1:10" s="16" customFormat="1">
      <c r="A217" s="22"/>
      <c r="F217" s="2"/>
      <c r="G217" s="2"/>
      <c r="H217" s="2"/>
      <c r="I217" s="2"/>
      <c r="J217" s="2"/>
    </row>
    <row r="218" spans="1:10" s="16" customFormat="1">
      <c r="A218" s="22"/>
      <c r="F218" s="2"/>
      <c r="G218" s="2"/>
      <c r="H218" s="2"/>
      <c r="I218" s="2"/>
      <c r="J218" s="2"/>
    </row>
    <row r="219" spans="1:10" s="16" customFormat="1">
      <c r="A219" s="22"/>
      <c r="F219" s="2"/>
      <c r="G219" s="2"/>
      <c r="H219" s="2"/>
      <c r="I219" s="2"/>
      <c r="J219" s="2"/>
    </row>
    <row r="220" spans="1:10" s="16" customFormat="1">
      <c r="A220" s="22"/>
      <c r="F220" s="2"/>
      <c r="G220" s="2"/>
      <c r="H220" s="2"/>
      <c r="I220" s="2"/>
      <c r="J220" s="2"/>
    </row>
    <row r="221" spans="1:10" s="16" customFormat="1">
      <c r="A221" s="22"/>
      <c r="F221" s="2"/>
      <c r="G221" s="2"/>
      <c r="H221" s="2"/>
      <c r="I221" s="2"/>
      <c r="J221" s="2"/>
    </row>
    <row r="222" spans="1:10" s="16" customFormat="1">
      <c r="A222" s="22"/>
      <c r="F222" s="2"/>
      <c r="G222" s="2"/>
      <c r="H222" s="2"/>
      <c r="I222" s="2"/>
      <c r="J222" s="2"/>
    </row>
    <row r="223" spans="1:10" s="16" customFormat="1">
      <c r="A223" s="22"/>
      <c r="F223" s="2"/>
      <c r="G223" s="2"/>
      <c r="H223" s="2"/>
      <c r="I223" s="2"/>
      <c r="J223" s="2"/>
    </row>
    <row r="224" spans="1:10" s="16" customFormat="1">
      <c r="A224" s="22"/>
      <c r="F224" s="2"/>
      <c r="G224" s="2"/>
      <c r="H224" s="2"/>
      <c r="I224" s="2"/>
      <c r="J224" s="2"/>
    </row>
    <row r="225" spans="1:10" s="16" customFormat="1">
      <c r="A225" s="22"/>
      <c r="F225" s="2"/>
      <c r="G225" s="2"/>
      <c r="H225" s="2"/>
      <c r="I225" s="2"/>
      <c r="J225" s="2"/>
    </row>
    <row r="226" spans="1:10" s="16" customFormat="1">
      <c r="A226" s="22"/>
      <c r="F226" s="2"/>
      <c r="G226" s="2"/>
      <c r="H226" s="2"/>
      <c r="I226" s="2"/>
      <c r="J226" s="2"/>
    </row>
    <row r="227" spans="1:10" s="16" customFormat="1">
      <c r="A227" s="22"/>
      <c r="F227" s="2"/>
      <c r="G227" s="2"/>
      <c r="H227" s="2"/>
      <c r="I227" s="2"/>
      <c r="J227" s="2"/>
    </row>
    <row r="228" spans="1:10" s="16" customFormat="1">
      <c r="A228" s="22"/>
      <c r="F228" s="2"/>
      <c r="G228" s="2"/>
      <c r="H228" s="2"/>
      <c r="I228" s="2"/>
      <c r="J228" s="2"/>
    </row>
    <row r="229" spans="1:10" s="16" customFormat="1">
      <c r="A229" s="22"/>
      <c r="F229" s="2"/>
      <c r="G229" s="2"/>
      <c r="H229" s="2"/>
      <c r="I229" s="2"/>
      <c r="J229" s="2"/>
    </row>
    <row r="230" spans="1:10" s="16" customFormat="1">
      <c r="A230" s="22"/>
      <c r="F230" s="2"/>
      <c r="G230" s="2"/>
      <c r="H230" s="2"/>
      <c r="I230" s="2"/>
      <c r="J230" s="2"/>
    </row>
    <row r="231" spans="1:10" s="16" customFormat="1">
      <c r="A231" s="22"/>
      <c r="F231" s="2"/>
      <c r="G231" s="2"/>
      <c r="H231" s="2"/>
      <c r="I231" s="2"/>
      <c r="J231" s="2"/>
    </row>
    <row r="232" spans="1:10" s="16" customFormat="1">
      <c r="A232" s="22"/>
      <c r="F232" s="2"/>
      <c r="G232" s="2"/>
      <c r="H232" s="2"/>
      <c r="I232" s="2"/>
      <c r="J232" s="2"/>
    </row>
    <row r="233" spans="1:10" s="16" customFormat="1">
      <c r="A233" s="22"/>
      <c r="F233" s="2"/>
      <c r="G233" s="2"/>
      <c r="H233" s="2"/>
      <c r="I233" s="2"/>
      <c r="J233" s="2"/>
    </row>
    <row r="234" spans="1:10" s="16" customFormat="1">
      <c r="A234" s="22"/>
      <c r="F234" s="2"/>
      <c r="G234" s="2"/>
      <c r="H234" s="2"/>
      <c r="I234" s="2"/>
      <c r="J234" s="2"/>
    </row>
    <row r="235" spans="1:10" s="16" customFormat="1">
      <c r="A235" s="22"/>
      <c r="F235" s="2"/>
      <c r="G235" s="2"/>
      <c r="H235" s="2"/>
      <c r="I235" s="2"/>
      <c r="J235" s="2"/>
    </row>
    <row r="236" spans="1:10" s="16" customFormat="1">
      <c r="A236" s="22"/>
      <c r="F236" s="2"/>
      <c r="G236" s="2"/>
      <c r="H236" s="2"/>
      <c r="I236" s="2"/>
      <c r="J236" s="2"/>
    </row>
    <row r="237" spans="1:10" s="16" customFormat="1">
      <c r="A237" s="22"/>
      <c r="F237" s="2"/>
      <c r="G237" s="2"/>
      <c r="H237" s="2"/>
      <c r="I237" s="2"/>
      <c r="J237" s="2"/>
    </row>
    <row r="238" spans="1:10" s="16" customFormat="1">
      <c r="A238" s="22"/>
      <c r="F238" s="2"/>
      <c r="G238" s="2"/>
      <c r="H238" s="2"/>
      <c r="I238" s="2"/>
      <c r="J238" s="2"/>
    </row>
    <row r="239" spans="1:10" s="16" customFormat="1">
      <c r="A239" s="22"/>
      <c r="F239" s="2"/>
      <c r="G239" s="2"/>
      <c r="H239" s="2"/>
      <c r="I239" s="2"/>
      <c r="J239" s="2"/>
    </row>
    <row r="240" spans="1:10" s="16" customFormat="1">
      <c r="A240" s="22"/>
      <c r="F240" s="2"/>
      <c r="G240" s="2"/>
      <c r="H240" s="2"/>
      <c r="I240" s="2"/>
      <c r="J240" s="2"/>
    </row>
    <row r="241" spans="1:10" s="16" customFormat="1">
      <c r="A241" s="22"/>
      <c r="F241" s="2"/>
      <c r="G241" s="2"/>
      <c r="H241" s="2"/>
      <c r="I241" s="2"/>
      <c r="J241" s="2"/>
    </row>
    <row r="242" spans="1:10" s="16" customFormat="1">
      <c r="A242" s="22"/>
      <c r="F242" s="2"/>
      <c r="G242" s="2"/>
      <c r="H242" s="2"/>
      <c r="I242" s="2"/>
      <c r="J242" s="2"/>
    </row>
    <row r="243" spans="1:10" s="16" customFormat="1">
      <c r="A243" s="22"/>
      <c r="F243" s="2"/>
      <c r="G243" s="2"/>
      <c r="H243" s="2"/>
      <c r="I243" s="2"/>
      <c r="J243" s="2"/>
    </row>
    <row r="244" spans="1:10" s="16" customFormat="1">
      <c r="A244" s="22"/>
      <c r="F244" s="2"/>
      <c r="G244" s="2"/>
      <c r="H244" s="2"/>
      <c r="I244" s="2"/>
      <c r="J244" s="2"/>
    </row>
    <row r="245" spans="1:10" s="16" customFormat="1">
      <c r="A245" s="22"/>
      <c r="F245" s="2"/>
      <c r="G245" s="2"/>
      <c r="H245" s="2"/>
      <c r="I245" s="2"/>
      <c r="J245" s="2"/>
    </row>
    <row r="246" spans="1:10" s="16" customFormat="1">
      <c r="A246" s="22"/>
      <c r="F246" s="2"/>
      <c r="G246" s="2"/>
      <c r="H246" s="2"/>
      <c r="I246" s="2"/>
      <c r="J246" s="2"/>
    </row>
    <row r="247" spans="1:10" s="16" customFormat="1">
      <c r="A247" s="22"/>
      <c r="F247" s="2"/>
      <c r="G247" s="2"/>
      <c r="H247" s="2"/>
      <c r="I247" s="2"/>
      <c r="J247" s="2"/>
    </row>
    <row r="248" spans="1:10" s="16" customFormat="1">
      <c r="A248" s="22"/>
      <c r="F248" s="2"/>
      <c r="G248" s="2"/>
      <c r="H248" s="2"/>
      <c r="I248" s="2"/>
      <c r="J248" s="2"/>
    </row>
    <row r="249" spans="1:10" s="16" customFormat="1">
      <c r="A249" s="22"/>
      <c r="F249" s="2"/>
      <c r="G249" s="2"/>
      <c r="H249" s="2"/>
      <c r="I249" s="2"/>
      <c r="J249" s="2"/>
    </row>
    <row r="250" spans="1:10" s="16" customFormat="1">
      <c r="A250" s="22"/>
      <c r="F250" s="2"/>
      <c r="G250" s="2"/>
      <c r="H250" s="2"/>
      <c r="I250" s="2"/>
      <c r="J250" s="2"/>
    </row>
    <row r="251" spans="1:10" s="16" customFormat="1">
      <c r="A251" s="22"/>
      <c r="F251" s="2"/>
      <c r="G251" s="2"/>
      <c r="H251" s="2"/>
      <c r="I251" s="2"/>
      <c r="J251" s="2"/>
    </row>
    <row r="252" spans="1:10" s="16" customFormat="1">
      <c r="A252" s="22"/>
      <c r="F252" s="2"/>
      <c r="G252" s="2"/>
      <c r="H252" s="2"/>
      <c r="I252" s="2"/>
      <c r="J252" s="2"/>
    </row>
    <row r="253" spans="1:10" s="16" customFormat="1">
      <c r="A253" s="22"/>
      <c r="F253" s="2"/>
      <c r="G253" s="2"/>
      <c r="H253" s="2"/>
      <c r="I253" s="2"/>
      <c r="J253" s="2"/>
    </row>
    <row r="254" spans="1:10" s="16" customFormat="1">
      <c r="A254" s="22"/>
      <c r="F254" s="2"/>
      <c r="G254" s="2"/>
      <c r="H254" s="2"/>
      <c r="I254" s="2"/>
      <c r="J254" s="2"/>
    </row>
    <row r="255" spans="1:10" s="16" customFormat="1">
      <c r="A255" s="22"/>
      <c r="F255" s="2"/>
      <c r="G255" s="2"/>
      <c r="H255" s="2"/>
      <c r="I255" s="2"/>
      <c r="J255" s="2"/>
    </row>
    <row r="256" spans="1:10" s="16" customFormat="1">
      <c r="A256" s="22"/>
      <c r="F256" s="2"/>
      <c r="G256" s="2"/>
      <c r="H256" s="2"/>
      <c r="I256" s="2"/>
      <c r="J256" s="2"/>
    </row>
    <row r="257" spans="1:10" s="16" customFormat="1">
      <c r="A257" s="22"/>
      <c r="F257" s="2"/>
      <c r="G257" s="2"/>
      <c r="H257" s="2"/>
      <c r="I257" s="2"/>
      <c r="J257" s="2"/>
    </row>
    <row r="258" spans="1:10" s="16" customFormat="1">
      <c r="A258" s="22"/>
      <c r="F258" s="2"/>
      <c r="G258" s="2"/>
      <c r="H258" s="2"/>
      <c r="I258" s="2"/>
      <c r="J258" s="2"/>
    </row>
    <row r="259" spans="1:10" s="16" customFormat="1">
      <c r="A259" s="22"/>
      <c r="F259" s="2"/>
      <c r="G259" s="2"/>
      <c r="H259" s="2"/>
      <c r="I259" s="2"/>
      <c r="J259" s="2"/>
    </row>
    <row r="260" spans="1:10" s="16" customFormat="1">
      <c r="A260" s="22"/>
      <c r="F260" s="2"/>
      <c r="G260" s="2"/>
      <c r="H260" s="2"/>
      <c r="I260" s="2"/>
      <c r="J260" s="2"/>
    </row>
    <row r="261" spans="1:10" s="16" customFormat="1">
      <c r="A261" s="22"/>
      <c r="F261" s="2"/>
      <c r="G261" s="2"/>
      <c r="H261" s="2"/>
      <c r="I261" s="2"/>
      <c r="J261" s="2"/>
    </row>
    <row r="262" spans="1:10" s="16" customFormat="1">
      <c r="A262" s="22"/>
      <c r="F262" s="2"/>
      <c r="G262" s="2"/>
      <c r="H262" s="2"/>
      <c r="I262" s="2"/>
      <c r="J262" s="2"/>
    </row>
    <row r="263" spans="1:10" s="16" customFormat="1">
      <c r="A263" s="22"/>
      <c r="F263" s="2"/>
      <c r="G263" s="2"/>
      <c r="H263" s="2"/>
      <c r="I263" s="2"/>
      <c r="J263" s="2"/>
    </row>
    <row r="264" spans="1:10" s="16" customFormat="1">
      <c r="A264" s="22"/>
      <c r="F264" s="2"/>
      <c r="G264" s="2"/>
      <c r="H264" s="2"/>
      <c r="I264" s="2"/>
      <c r="J264" s="2"/>
    </row>
    <row r="265" spans="1:10" s="16" customFormat="1">
      <c r="A265" s="22"/>
      <c r="F265" s="2"/>
      <c r="G265" s="2"/>
      <c r="H265" s="2"/>
      <c r="I265" s="2"/>
      <c r="J265" s="2"/>
    </row>
    <row r="266" spans="1:10" s="16" customFormat="1">
      <c r="A266" s="22"/>
      <c r="F266" s="2"/>
      <c r="G266" s="2"/>
      <c r="H266" s="2"/>
      <c r="I266" s="2"/>
      <c r="J266" s="2"/>
    </row>
    <row r="267" spans="1:10" s="16" customFormat="1">
      <c r="A267" s="22"/>
      <c r="F267" s="2"/>
      <c r="G267" s="2"/>
      <c r="H267" s="2"/>
      <c r="I267" s="2"/>
      <c r="J267" s="2"/>
    </row>
    <row r="268" spans="1:10" s="16" customFormat="1">
      <c r="A268" s="22"/>
      <c r="F268" s="2"/>
      <c r="G268" s="2"/>
      <c r="H268" s="2"/>
      <c r="I268" s="2"/>
      <c r="J268" s="2"/>
    </row>
  </sheetData>
  <mergeCells count="64">
    <mergeCell ref="A6:B6"/>
    <mergeCell ref="G20:G21"/>
    <mergeCell ref="H20:H21"/>
    <mergeCell ref="H30:I30"/>
    <mergeCell ref="H31:I31"/>
    <mergeCell ref="B30:G30"/>
    <mergeCell ref="B31:G31"/>
    <mergeCell ref="B25:H25"/>
    <mergeCell ref="B26:H26"/>
    <mergeCell ref="B27:H27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19:D19"/>
    <mergeCell ref="A54:J54"/>
    <mergeCell ref="A15:B15"/>
    <mergeCell ref="C15:D15"/>
    <mergeCell ref="A35:J35"/>
    <mergeCell ref="G19:H19"/>
    <mergeCell ref="I19:J19"/>
    <mergeCell ref="A20:A21"/>
    <mergeCell ref="B20:F21"/>
    <mergeCell ref="B28:H28"/>
    <mergeCell ref="C117:F117"/>
    <mergeCell ref="H117:J117"/>
    <mergeCell ref="C116:F116"/>
    <mergeCell ref="A34:J34"/>
    <mergeCell ref="F38:F39"/>
    <mergeCell ref="G38:J38"/>
    <mergeCell ref="A56:J56"/>
    <mergeCell ref="A81:J81"/>
    <mergeCell ref="C38:C39"/>
    <mergeCell ref="B38:B39"/>
    <mergeCell ref="A92:J92"/>
    <mergeCell ref="A63:J63"/>
    <mergeCell ref="A41:J41"/>
    <mergeCell ref="A38:A39"/>
    <mergeCell ref="A36:J36"/>
    <mergeCell ref="A47:J47"/>
    <mergeCell ref="D38:D39"/>
    <mergeCell ref="E38:E39"/>
    <mergeCell ref="I20:I21"/>
    <mergeCell ref="J20:J21"/>
    <mergeCell ref="B22:F22"/>
    <mergeCell ref="I22:I23"/>
    <mergeCell ref="J22:J23"/>
    <mergeCell ref="B23:F23"/>
    <mergeCell ref="H116:J116"/>
    <mergeCell ref="A116:B116"/>
    <mergeCell ref="B24:F24"/>
    <mergeCell ref="I24:I25"/>
    <mergeCell ref="J24:J25"/>
    <mergeCell ref="I26:I27"/>
    <mergeCell ref="J26:J27"/>
    <mergeCell ref="I28:I29"/>
    <mergeCell ref="J28:J29"/>
    <mergeCell ref="B29:H29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"/>
  <sheetViews>
    <sheetView topLeftCell="A88" zoomScale="77" zoomScaleNormal="77" zoomScaleSheetLayoutView="50" workbookViewId="0">
      <selection activeCell="F114" sqref="F114"/>
    </sheetView>
  </sheetViews>
  <sheetFormatPr defaultRowHeight="18.75"/>
  <cols>
    <col min="1" max="1" width="89.85546875" style="2" customWidth="1"/>
    <col min="2" max="2" width="14.85546875" style="16" customWidth="1"/>
    <col min="3" max="5" width="19.85546875" style="16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95" t="s">
        <v>221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6"/>
      <c r="M1" s="296"/>
      <c r="N1" s="296"/>
    </row>
    <row r="2" spans="1:15" ht="13.5" customHeight="1"/>
    <row r="3" spans="1:15">
      <c r="A3" s="300" t="s">
        <v>207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5" ht="9" customHeight="1">
      <c r="A4" s="1"/>
      <c r="B4" s="1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9" t="s">
        <v>74</v>
      </c>
      <c r="B5" s="277" t="s">
        <v>117</v>
      </c>
      <c r="C5" s="278"/>
      <c r="D5" s="278"/>
      <c r="E5" s="278"/>
      <c r="F5" s="234" t="s">
        <v>53</v>
      </c>
      <c r="G5" s="234"/>
      <c r="H5" s="234"/>
      <c r="I5" s="234"/>
      <c r="J5" s="234"/>
      <c r="K5" s="234"/>
      <c r="L5" s="234"/>
      <c r="M5" s="234"/>
      <c r="N5" s="234"/>
      <c r="O5" s="234"/>
    </row>
    <row r="6" spans="1:15" ht="18.75" customHeight="1">
      <c r="A6" s="19">
        <v>1</v>
      </c>
      <c r="B6" s="277">
        <v>2</v>
      </c>
      <c r="C6" s="278"/>
      <c r="D6" s="278"/>
      <c r="E6" s="278"/>
      <c r="F6" s="234">
        <v>3</v>
      </c>
      <c r="G6" s="234"/>
      <c r="H6" s="234"/>
      <c r="I6" s="234"/>
      <c r="J6" s="234"/>
      <c r="K6" s="234"/>
      <c r="L6" s="234"/>
      <c r="M6" s="234"/>
      <c r="N6" s="234"/>
      <c r="O6" s="234"/>
    </row>
    <row r="7" spans="1:15" ht="18.75" customHeight="1">
      <c r="A7" s="36">
        <v>40800812</v>
      </c>
      <c r="B7" s="297" t="s">
        <v>411</v>
      </c>
      <c r="C7" s="298"/>
      <c r="D7" s="298"/>
      <c r="E7" s="298"/>
      <c r="F7" s="299" t="s">
        <v>412</v>
      </c>
      <c r="G7" s="299"/>
      <c r="H7" s="299"/>
      <c r="I7" s="299"/>
      <c r="J7" s="299"/>
      <c r="K7" s="299"/>
      <c r="L7" s="299"/>
      <c r="M7" s="299"/>
      <c r="N7" s="299"/>
      <c r="O7" s="299"/>
    </row>
    <row r="8" spans="1:15">
      <c r="A8" s="30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.75" customHeight="1">
      <c r="A9" s="304" t="s">
        <v>208</v>
      </c>
      <c r="B9" s="305"/>
      <c r="C9" s="305"/>
      <c r="D9" s="305"/>
      <c r="E9" s="305"/>
      <c r="F9" s="305"/>
      <c r="G9" s="305"/>
      <c r="H9" s="305"/>
      <c r="I9" s="305"/>
      <c r="J9" s="305"/>
      <c r="K9" s="1"/>
      <c r="L9" s="1"/>
      <c r="M9" s="1"/>
      <c r="N9" s="1"/>
      <c r="O9" s="1"/>
    </row>
    <row r="10" spans="1:15" ht="7.5" customHeight="1">
      <c r="A10" s="14"/>
      <c r="B10" s="1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37" t="s">
        <v>152</v>
      </c>
      <c r="B11" s="245" t="s">
        <v>118</v>
      </c>
      <c r="C11" s="247"/>
      <c r="D11" s="226" t="s">
        <v>424</v>
      </c>
      <c r="E11" s="226"/>
      <c r="F11" s="226"/>
      <c r="G11" s="226" t="s">
        <v>425</v>
      </c>
      <c r="H11" s="226"/>
      <c r="I11" s="226"/>
      <c r="J11" s="245" t="s">
        <v>426</v>
      </c>
      <c r="K11" s="246"/>
      <c r="L11" s="247"/>
      <c r="M11" s="226" t="s">
        <v>427</v>
      </c>
      <c r="N11" s="226"/>
      <c r="O11" s="226"/>
    </row>
    <row r="12" spans="1:15" ht="150" customHeight="1">
      <c r="A12" s="238"/>
      <c r="B12" s="6" t="s">
        <v>44</v>
      </c>
      <c r="C12" s="6" t="s">
        <v>45</v>
      </c>
      <c r="D12" s="6" t="s">
        <v>187</v>
      </c>
      <c r="E12" s="6" t="s">
        <v>119</v>
      </c>
      <c r="F12" s="6" t="s">
        <v>188</v>
      </c>
      <c r="G12" s="6" t="s">
        <v>187</v>
      </c>
      <c r="H12" s="6" t="s">
        <v>119</v>
      </c>
      <c r="I12" s="6" t="s">
        <v>188</v>
      </c>
      <c r="J12" s="6" t="s">
        <v>187</v>
      </c>
      <c r="K12" s="6" t="s">
        <v>119</v>
      </c>
      <c r="L12" s="6" t="s">
        <v>188</v>
      </c>
      <c r="M12" s="6" t="s">
        <v>187</v>
      </c>
      <c r="N12" s="6" t="s">
        <v>119</v>
      </c>
      <c r="O12" s="6" t="s">
        <v>188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7" t="s">
        <v>412</v>
      </c>
      <c r="B14" s="11">
        <v>100</v>
      </c>
      <c r="C14" s="11">
        <v>100</v>
      </c>
      <c r="D14" s="38">
        <v>969</v>
      </c>
      <c r="E14" s="38">
        <v>193800</v>
      </c>
      <c r="F14" s="40">
        <v>5</v>
      </c>
      <c r="G14" s="38">
        <v>1200</v>
      </c>
      <c r="H14" s="38">
        <v>240000</v>
      </c>
      <c r="I14" s="40">
        <v>5</v>
      </c>
      <c r="J14" s="38">
        <v>245</v>
      </c>
      <c r="K14" s="38">
        <v>49080</v>
      </c>
      <c r="L14" s="40">
        <v>5</v>
      </c>
      <c r="M14" s="38">
        <v>1220</v>
      </c>
      <c r="N14" s="38">
        <v>203333</v>
      </c>
      <c r="O14" s="40">
        <v>6</v>
      </c>
    </row>
    <row r="15" spans="1:15">
      <c r="A15" s="7"/>
      <c r="B15" s="11"/>
      <c r="C15" s="11"/>
      <c r="D15" s="38"/>
      <c r="E15" s="38"/>
      <c r="F15" s="40"/>
      <c r="G15" s="38"/>
      <c r="H15" s="38"/>
      <c r="I15" s="40"/>
      <c r="J15" s="38"/>
      <c r="K15" s="38"/>
      <c r="L15" s="40"/>
      <c r="M15" s="38"/>
      <c r="N15" s="38"/>
      <c r="O15" s="40"/>
    </row>
    <row r="16" spans="1:15">
      <c r="A16" s="9" t="s">
        <v>35</v>
      </c>
      <c r="B16" s="50">
        <v>100</v>
      </c>
      <c r="C16" s="50">
        <v>100</v>
      </c>
      <c r="D16" s="56">
        <f>SUM(D14:D15)</f>
        <v>969</v>
      </c>
      <c r="E16" s="39"/>
      <c r="F16" s="41"/>
      <c r="G16" s="56">
        <f>SUM(G14:G15)</f>
        <v>1200</v>
      </c>
      <c r="H16" s="39"/>
      <c r="I16" s="41"/>
      <c r="J16" s="56">
        <f>SUM(J14:J15)</f>
        <v>245</v>
      </c>
      <c r="K16" s="39"/>
      <c r="L16" s="41"/>
      <c r="M16" s="56">
        <f>SUM(M14:M15)</f>
        <v>1220</v>
      </c>
      <c r="N16" s="39"/>
      <c r="O16" s="41"/>
    </row>
    <row r="18" spans="1:15">
      <c r="A18" s="300" t="s">
        <v>214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spans="1:15" ht="11.25" customHeight="1">
      <c r="A19" s="117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82" t="s">
        <v>112</v>
      </c>
      <c r="B20" s="237" t="s">
        <v>12</v>
      </c>
      <c r="C20" s="237" t="s">
        <v>363</v>
      </c>
      <c r="D20" s="237" t="s">
        <v>364</v>
      </c>
      <c r="E20" s="239" t="s">
        <v>361</v>
      </c>
      <c r="F20" s="237" t="s">
        <v>315</v>
      </c>
      <c r="G20" s="245" t="s">
        <v>86</v>
      </c>
      <c r="H20" s="246"/>
      <c r="I20" s="246"/>
      <c r="J20" s="247"/>
      <c r="K20" s="275" t="s">
        <v>104</v>
      </c>
      <c r="L20" s="276"/>
      <c r="M20" s="276"/>
      <c r="N20" s="276"/>
      <c r="O20" s="276"/>
    </row>
    <row r="21" spans="1:15" ht="52.5" customHeight="1">
      <c r="A21" s="283"/>
      <c r="B21" s="238"/>
      <c r="C21" s="238"/>
      <c r="D21" s="238"/>
      <c r="E21" s="240"/>
      <c r="F21" s="238"/>
      <c r="G21" s="13" t="s">
        <v>87</v>
      </c>
      <c r="H21" s="13" t="s">
        <v>88</v>
      </c>
      <c r="I21" s="13" t="s">
        <v>89</v>
      </c>
      <c r="J21" s="13" t="s">
        <v>43</v>
      </c>
      <c r="K21" s="226"/>
      <c r="L21" s="276"/>
      <c r="M21" s="276"/>
      <c r="N21" s="276"/>
      <c r="O21" s="276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77">
        <v>11</v>
      </c>
      <c r="L22" s="278"/>
      <c r="M22" s="278"/>
      <c r="N22" s="278"/>
      <c r="O22" s="278"/>
    </row>
    <row r="23" spans="1:15" s="4" customFormat="1" ht="18.75" customHeight="1">
      <c r="A23" s="9" t="s">
        <v>94</v>
      </c>
      <c r="B23" s="10">
        <v>1000</v>
      </c>
      <c r="C23" s="52">
        <v>969</v>
      </c>
      <c r="D23" s="52">
        <v>1200</v>
      </c>
      <c r="E23" s="52">
        <v>1200</v>
      </c>
      <c r="F23" s="55">
        <f>SUM(G23:J23)</f>
        <v>1220</v>
      </c>
      <c r="G23" s="52">
        <v>305</v>
      </c>
      <c r="H23" s="52">
        <v>305</v>
      </c>
      <c r="I23" s="52">
        <v>305</v>
      </c>
      <c r="J23" s="52">
        <v>305</v>
      </c>
      <c r="K23" s="232"/>
      <c r="L23" s="232"/>
      <c r="M23" s="232"/>
      <c r="N23" s="232"/>
      <c r="O23" s="232"/>
    </row>
    <row r="24" spans="1:15" s="4" customFormat="1" ht="18.75" customHeight="1">
      <c r="A24" s="9" t="s">
        <v>82</v>
      </c>
      <c r="B24" s="10">
        <v>1010</v>
      </c>
      <c r="C24" s="55">
        <f>SUM(C25:C33)</f>
        <v>-2130</v>
      </c>
      <c r="D24" s="55">
        <f>SUM(D25:D33)</f>
        <v>-3164</v>
      </c>
      <c r="E24" s="55">
        <f>SUM(E25:E33)</f>
        <v>-3164</v>
      </c>
      <c r="F24" s="55">
        <f t="shared" ref="F24:F76" si="0">SUM(G24:J24)</f>
        <v>-4240</v>
      </c>
      <c r="G24" s="55">
        <f>SUM(G25:G33)</f>
        <v>-1060</v>
      </c>
      <c r="H24" s="55">
        <f>SUM(H25:H33)</f>
        <v>-1060</v>
      </c>
      <c r="I24" s="55">
        <f>SUM(I25:I33)</f>
        <v>-1060</v>
      </c>
      <c r="J24" s="55">
        <f>SUM(J25:J33)</f>
        <v>-1060</v>
      </c>
      <c r="K24" s="232"/>
      <c r="L24" s="232"/>
      <c r="M24" s="232"/>
      <c r="N24" s="232"/>
      <c r="O24" s="232"/>
    </row>
    <row r="25" spans="1:15" ht="18.75" customHeight="1">
      <c r="A25" s="7" t="s">
        <v>182</v>
      </c>
      <c r="B25" s="6">
        <v>1011</v>
      </c>
      <c r="C25" s="37">
        <v>-101</v>
      </c>
      <c r="D25" s="37" t="s">
        <v>120</v>
      </c>
      <c r="E25" s="37" t="s">
        <v>120</v>
      </c>
      <c r="F25" s="42">
        <f t="shared" si="0"/>
        <v>-200</v>
      </c>
      <c r="G25" s="37">
        <v>-50</v>
      </c>
      <c r="H25" s="37">
        <v>-50</v>
      </c>
      <c r="I25" s="37">
        <v>-50</v>
      </c>
      <c r="J25" s="37">
        <v>-50</v>
      </c>
      <c r="K25" s="232"/>
      <c r="L25" s="232"/>
      <c r="M25" s="232"/>
      <c r="N25" s="232"/>
      <c r="O25" s="232"/>
    </row>
    <row r="26" spans="1:15" ht="18.75" customHeight="1">
      <c r="A26" s="7" t="s">
        <v>183</v>
      </c>
      <c r="B26" s="6">
        <v>1012</v>
      </c>
      <c r="C26" s="37">
        <v>-520</v>
      </c>
      <c r="D26" s="37">
        <v>-1200</v>
      </c>
      <c r="E26" s="37">
        <v>-1200</v>
      </c>
      <c r="F26" s="42">
        <f t="shared" si="0"/>
        <v>-1680</v>
      </c>
      <c r="G26" s="37">
        <v>-420</v>
      </c>
      <c r="H26" s="37">
        <v>-420</v>
      </c>
      <c r="I26" s="37">
        <v>-420</v>
      </c>
      <c r="J26" s="37">
        <v>-420</v>
      </c>
      <c r="K26" s="232"/>
      <c r="L26" s="232"/>
      <c r="M26" s="232"/>
      <c r="N26" s="232"/>
      <c r="O26" s="232"/>
    </row>
    <row r="27" spans="1:15" ht="18.75" customHeight="1">
      <c r="A27" s="7" t="s">
        <v>184</v>
      </c>
      <c r="B27" s="6">
        <v>1013</v>
      </c>
      <c r="C27" s="37" t="s">
        <v>120</v>
      </c>
      <c r="D27" s="37" t="s">
        <v>120</v>
      </c>
      <c r="E27" s="37" t="s">
        <v>120</v>
      </c>
      <c r="F27" s="42">
        <f t="shared" si="0"/>
        <v>0</v>
      </c>
      <c r="G27" s="37" t="s">
        <v>120</v>
      </c>
      <c r="H27" s="37" t="s">
        <v>120</v>
      </c>
      <c r="I27" s="37" t="s">
        <v>120</v>
      </c>
      <c r="J27" s="37" t="s">
        <v>120</v>
      </c>
      <c r="K27" s="232"/>
      <c r="L27" s="232"/>
      <c r="M27" s="232"/>
      <c r="N27" s="232"/>
      <c r="O27" s="232"/>
    </row>
    <row r="28" spans="1:15" ht="18.75" customHeight="1">
      <c r="A28" s="7" t="s">
        <v>3</v>
      </c>
      <c r="B28" s="6">
        <v>1014</v>
      </c>
      <c r="C28" s="37">
        <v>-1184</v>
      </c>
      <c r="D28" s="37">
        <v>-1520</v>
      </c>
      <c r="E28" s="37">
        <v>-1520</v>
      </c>
      <c r="F28" s="42">
        <f t="shared" si="0"/>
        <v>-1600</v>
      </c>
      <c r="G28" s="37">
        <v>-400</v>
      </c>
      <c r="H28" s="37">
        <v>-400</v>
      </c>
      <c r="I28" s="37">
        <v>-400</v>
      </c>
      <c r="J28" s="37">
        <v>-400</v>
      </c>
      <c r="K28" s="232"/>
      <c r="L28" s="232"/>
      <c r="M28" s="232"/>
      <c r="N28" s="232"/>
      <c r="O28" s="232"/>
    </row>
    <row r="29" spans="1:15" ht="18.75" customHeight="1">
      <c r="A29" s="7" t="s">
        <v>4</v>
      </c>
      <c r="B29" s="6">
        <v>1015</v>
      </c>
      <c r="C29" s="37">
        <v>-256</v>
      </c>
      <c r="D29" s="37">
        <v>-332</v>
      </c>
      <c r="E29" s="37">
        <v>-332</v>
      </c>
      <c r="F29" s="42">
        <f t="shared" si="0"/>
        <v>-360</v>
      </c>
      <c r="G29" s="37">
        <v>-90</v>
      </c>
      <c r="H29" s="37">
        <v>-90</v>
      </c>
      <c r="I29" s="37">
        <v>-90</v>
      </c>
      <c r="J29" s="37">
        <v>-90</v>
      </c>
      <c r="K29" s="232"/>
      <c r="L29" s="232"/>
      <c r="M29" s="232"/>
      <c r="N29" s="232"/>
      <c r="O29" s="232"/>
    </row>
    <row r="30" spans="1:15" ht="46.5" customHeight="1">
      <c r="A30" s="7" t="s">
        <v>185</v>
      </c>
      <c r="B30" s="6">
        <v>1016</v>
      </c>
      <c r="C30" s="37">
        <v>-21</v>
      </c>
      <c r="D30" s="37">
        <v>-60</v>
      </c>
      <c r="E30" s="37">
        <v>-60</v>
      </c>
      <c r="F30" s="42">
        <f t="shared" si="0"/>
        <v>-160</v>
      </c>
      <c r="G30" s="37">
        <v>-40</v>
      </c>
      <c r="H30" s="37">
        <v>-40</v>
      </c>
      <c r="I30" s="37">
        <v>-40</v>
      </c>
      <c r="J30" s="37">
        <v>-40</v>
      </c>
      <c r="K30" s="232"/>
      <c r="L30" s="232"/>
      <c r="M30" s="232"/>
      <c r="N30" s="232"/>
      <c r="O30" s="232"/>
    </row>
    <row r="31" spans="1:15" ht="18.75" customHeight="1">
      <c r="A31" s="7" t="s">
        <v>186</v>
      </c>
      <c r="B31" s="6">
        <v>1017</v>
      </c>
      <c r="C31" s="37" t="s">
        <v>120</v>
      </c>
      <c r="D31" s="37">
        <v>-12</v>
      </c>
      <c r="E31" s="37">
        <v>-12</v>
      </c>
      <c r="F31" s="42">
        <f t="shared" si="0"/>
        <v>0</v>
      </c>
      <c r="G31" s="37" t="s">
        <v>120</v>
      </c>
      <c r="H31" s="37" t="s">
        <v>120</v>
      </c>
      <c r="I31" s="37" t="s">
        <v>120</v>
      </c>
      <c r="J31" s="37" t="s">
        <v>120</v>
      </c>
      <c r="K31" s="232"/>
      <c r="L31" s="232"/>
      <c r="M31" s="232"/>
      <c r="N31" s="232"/>
      <c r="O31" s="232"/>
    </row>
    <row r="32" spans="1:15" ht="18.75" customHeight="1">
      <c r="A32" s="7" t="s">
        <v>312</v>
      </c>
      <c r="B32" s="6">
        <v>1018</v>
      </c>
      <c r="C32" s="37" t="s">
        <v>120</v>
      </c>
      <c r="D32" s="37" t="s">
        <v>120</v>
      </c>
      <c r="E32" s="37" t="s">
        <v>120</v>
      </c>
      <c r="F32" s="42"/>
      <c r="G32" s="37" t="s">
        <v>120</v>
      </c>
      <c r="H32" s="37" t="s">
        <v>120</v>
      </c>
      <c r="I32" s="37" t="s">
        <v>120</v>
      </c>
      <c r="J32" s="37" t="s">
        <v>120</v>
      </c>
      <c r="K32" s="279"/>
      <c r="L32" s="280"/>
      <c r="M32" s="280"/>
      <c r="N32" s="280"/>
      <c r="O32" s="281"/>
    </row>
    <row r="33" spans="1:15" ht="18.75" customHeight="1">
      <c r="A33" s="7" t="s">
        <v>413</v>
      </c>
      <c r="B33" s="6">
        <v>1019</v>
      </c>
      <c r="C33" s="37">
        <v>-48</v>
      </c>
      <c r="D33" s="37">
        <v>-40</v>
      </c>
      <c r="E33" s="37">
        <v>-40</v>
      </c>
      <c r="F33" s="42">
        <f t="shared" si="0"/>
        <v>-240</v>
      </c>
      <c r="G33" s="37">
        <v>-60</v>
      </c>
      <c r="H33" s="37">
        <v>-60</v>
      </c>
      <c r="I33" s="37">
        <v>-60</v>
      </c>
      <c r="J33" s="37">
        <v>-60</v>
      </c>
      <c r="K33" s="232"/>
      <c r="L33" s="232"/>
      <c r="M33" s="232"/>
      <c r="N33" s="232"/>
      <c r="O33" s="232"/>
    </row>
    <row r="34" spans="1:15" ht="18.75" customHeight="1">
      <c r="A34" s="9" t="s">
        <v>331</v>
      </c>
      <c r="B34" s="10">
        <v>1020</v>
      </c>
      <c r="C34" s="53">
        <f>SUM(C23,C24)</f>
        <v>-1161</v>
      </c>
      <c r="D34" s="53">
        <f t="shared" ref="D34:J34" si="1">SUM(D23,D24)</f>
        <v>-1964</v>
      </c>
      <c r="E34" s="53">
        <f t="shared" si="1"/>
        <v>-1964</v>
      </c>
      <c r="F34" s="53">
        <f t="shared" si="1"/>
        <v>-3020</v>
      </c>
      <c r="G34" s="53">
        <f t="shared" si="1"/>
        <v>-755</v>
      </c>
      <c r="H34" s="53">
        <f t="shared" si="1"/>
        <v>-755</v>
      </c>
      <c r="I34" s="53">
        <f t="shared" si="1"/>
        <v>-755</v>
      </c>
      <c r="J34" s="53">
        <f t="shared" si="1"/>
        <v>-755</v>
      </c>
      <c r="K34" s="232"/>
      <c r="L34" s="232"/>
      <c r="M34" s="232"/>
      <c r="N34" s="232"/>
      <c r="O34" s="232"/>
    </row>
    <row r="35" spans="1:15" s="4" customFormat="1" ht="18.75" customHeight="1">
      <c r="A35" s="9" t="s">
        <v>102</v>
      </c>
      <c r="B35" s="10">
        <v>1030</v>
      </c>
      <c r="C35" s="55">
        <f>SUM(C36:C55,C57)</f>
        <v>-3986</v>
      </c>
      <c r="D35" s="55">
        <f>SUM(D36:D55,D57)</f>
        <v>-3525</v>
      </c>
      <c r="E35" s="55">
        <f>SUM(E36:E55,E57)</f>
        <v>-3638</v>
      </c>
      <c r="F35" s="55">
        <f t="shared" si="0"/>
        <v>-4442</v>
      </c>
      <c r="G35" s="55">
        <f>SUM(G36:G55,G57)</f>
        <v>-1105</v>
      </c>
      <c r="H35" s="55">
        <f>SUM(H36:H55,H57)</f>
        <v>-1109</v>
      </c>
      <c r="I35" s="55">
        <f>SUM(I36:I55,I57)</f>
        <v>-1119</v>
      </c>
      <c r="J35" s="55">
        <f>SUM(J36:J55,J57)</f>
        <v>-1109</v>
      </c>
      <c r="K35" s="232"/>
      <c r="L35" s="232"/>
      <c r="M35" s="232"/>
      <c r="N35" s="232"/>
      <c r="O35" s="232"/>
    </row>
    <row r="36" spans="1:15" ht="18.75" customHeight="1">
      <c r="A36" s="7" t="s">
        <v>60</v>
      </c>
      <c r="B36" s="92">
        <v>1031</v>
      </c>
      <c r="C36" s="37" t="s">
        <v>120</v>
      </c>
      <c r="D36" s="37" t="s">
        <v>120</v>
      </c>
      <c r="E36" s="37" t="s">
        <v>120</v>
      </c>
      <c r="F36" s="42">
        <f t="shared" si="0"/>
        <v>0</v>
      </c>
      <c r="G36" s="37" t="s">
        <v>120</v>
      </c>
      <c r="H36" s="37" t="s">
        <v>120</v>
      </c>
      <c r="I36" s="37" t="s">
        <v>120</v>
      </c>
      <c r="J36" s="37" t="s">
        <v>120</v>
      </c>
      <c r="K36" s="232"/>
      <c r="L36" s="232"/>
      <c r="M36" s="232"/>
      <c r="N36" s="232"/>
      <c r="O36" s="232"/>
    </row>
    <row r="37" spans="1:15" ht="18.75" customHeight="1">
      <c r="A37" s="7" t="s">
        <v>96</v>
      </c>
      <c r="B37" s="92">
        <v>1032</v>
      </c>
      <c r="C37" s="37" t="s">
        <v>120</v>
      </c>
      <c r="D37" s="37" t="s">
        <v>120</v>
      </c>
      <c r="E37" s="37" t="s">
        <v>120</v>
      </c>
      <c r="F37" s="42">
        <f t="shared" si="0"/>
        <v>0</v>
      </c>
      <c r="G37" s="37" t="s">
        <v>120</v>
      </c>
      <c r="H37" s="37" t="s">
        <v>120</v>
      </c>
      <c r="I37" s="37" t="s">
        <v>120</v>
      </c>
      <c r="J37" s="37" t="s">
        <v>120</v>
      </c>
      <c r="K37" s="232"/>
      <c r="L37" s="232"/>
      <c r="M37" s="232"/>
      <c r="N37" s="232"/>
      <c r="O37" s="232"/>
    </row>
    <row r="38" spans="1:15" ht="18.75" customHeight="1">
      <c r="A38" s="7" t="s">
        <v>38</v>
      </c>
      <c r="B38" s="92">
        <v>1033</v>
      </c>
      <c r="C38" s="37" t="s">
        <v>120</v>
      </c>
      <c r="D38" s="37" t="s">
        <v>120</v>
      </c>
      <c r="E38" s="37" t="s">
        <v>120</v>
      </c>
      <c r="F38" s="42">
        <f t="shared" si="0"/>
        <v>0</v>
      </c>
      <c r="G38" s="37" t="s">
        <v>120</v>
      </c>
      <c r="H38" s="37" t="s">
        <v>120</v>
      </c>
      <c r="I38" s="37" t="s">
        <v>120</v>
      </c>
      <c r="J38" s="37" t="s">
        <v>120</v>
      </c>
      <c r="K38" s="232"/>
      <c r="L38" s="232"/>
      <c r="M38" s="232"/>
      <c r="N38" s="232"/>
      <c r="O38" s="232"/>
    </row>
    <row r="39" spans="1:15" ht="18.75" customHeight="1">
      <c r="A39" s="7" t="s">
        <v>15</v>
      </c>
      <c r="B39" s="92">
        <v>1034</v>
      </c>
      <c r="C39" s="37" t="s">
        <v>120</v>
      </c>
      <c r="D39" s="37" t="s">
        <v>120</v>
      </c>
      <c r="E39" s="37" t="s">
        <v>120</v>
      </c>
      <c r="F39" s="42">
        <f t="shared" si="0"/>
        <v>0</v>
      </c>
      <c r="G39" s="37" t="s">
        <v>120</v>
      </c>
      <c r="H39" s="37" t="s">
        <v>120</v>
      </c>
      <c r="I39" s="37" t="s">
        <v>120</v>
      </c>
      <c r="J39" s="37" t="s">
        <v>120</v>
      </c>
      <c r="K39" s="232"/>
      <c r="L39" s="232"/>
      <c r="M39" s="232"/>
      <c r="N39" s="232"/>
      <c r="O39" s="232"/>
    </row>
    <row r="40" spans="1:15" ht="18.75" customHeight="1">
      <c r="A40" s="7" t="s">
        <v>16</v>
      </c>
      <c r="B40" s="92">
        <v>1035</v>
      </c>
      <c r="C40" s="37" t="s">
        <v>120</v>
      </c>
      <c r="D40" s="37" t="s">
        <v>120</v>
      </c>
      <c r="E40" s="37" t="s">
        <v>120</v>
      </c>
      <c r="F40" s="42">
        <f t="shared" si="0"/>
        <v>0</v>
      </c>
      <c r="G40" s="37" t="s">
        <v>120</v>
      </c>
      <c r="H40" s="37" t="s">
        <v>120</v>
      </c>
      <c r="I40" s="37" t="s">
        <v>120</v>
      </c>
      <c r="J40" s="37" t="s">
        <v>120</v>
      </c>
      <c r="K40" s="232"/>
      <c r="L40" s="232"/>
      <c r="M40" s="232"/>
      <c r="N40" s="232"/>
      <c r="O40" s="232"/>
    </row>
    <row r="41" spans="1:15" ht="18.75" customHeight="1">
      <c r="A41" s="7" t="s">
        <v>20</v>
      </c>
      <c r="B41" s="92">
        <v>1036</v>
      </c>
      <c r="C41" s="37">
        <v>-1</v>
      </c>
      <c r="D41" s="37">
        <v>-6</v>
      </c>
      <c r="E41" s="37">
        <v>-6</v>
      </c>
      <c r="F41" s="42">
        <f t="shared" si="0"/>
        <v>-8</v>
      </c>
      <c r="G41" s="37">
        <v>-2</v>
      </c>
      <c r="H41" s="37">
        <v>-2</v>
      </c>
      <c r="I41" s="37">
        <v>-2</v>
      </c>
      <c r="J41" s="37">
        <v>-2</v>
      </c>
      <c r="K41" s="232"/>
      <c r="L41" s="232"/>
      <c r="M41" s="232"/>
      <c r="N41" s="232"/>
      <c r="O41" s="232"/>
    </row>
    <row r="42" spans="1:15" ht="18.75" customHeight="1">
      <c r="A42" s="7" t="s">
        <v>21</v>
      </c>
      <c r="B42" s="92">
        <v>1037</v>
      </c>
      <c r="C42" s="37">
        <v>-4</v>
      </c>
      <c r="D42" s="37">
        <v>-8</v>
      </c>
      <c r="E42" s="37">
        <v>-8</v>
      </c>
      <c r="F42" s="42">
        <f t="shared" si="0"/>
        <v>-12</v>
      </c>
      <c r="G42" s="37">
        <v>-3</v>
      </c>
      <c r="H42" s="37">
        <v>-3</v>
      </c>
      <c r="I42" s="37">
        <v>-3</v>
      </c>
      <c r="J42" s="37">
        <v>-3</v>
      </c>
      <c r="K42" s="232"/>
      <c r="L42" s="232"/>
      <c r="M42" s="232"/>
      <c r="N42" s="232"/>
      <c r="O42" s="232"/>
    </row>
    <row r="43" spans="1:15" ht="18.75" customHeight="1">
      <c r="A43" s="7" t="s">
        <v>22</v>
      </c>
      <c r="B43" s="92">
        <v>1038</v>
      </c>
      <c r="C43" s="37">
        <v>-3143</v>
      </c>
      <c r="D43" s="37">
        <v>-2837</v>
      </c>
      <c r="E43" s="37">
        <v>-2900</v>
      </c>
      <c r="F43" s="42">
        <f t="shared" si="0"/>
        <v>-3240</v>
      </c>
      <c r="G43" s="37">
        <v>-810</v>
      </c>
      <c r="H43" s="37">
        <v>-810</v>
      </c>
      <c r="I43" s="37">
        <v>-810</v>
      </c>
      <c r="J43" s="37">
        <v>-810</v>
      </c>
      <c r="K43" s="232"/>
      <c r="L43" s="232"/>
      <c r="M43" s="232"/>
      <c r="N43" s="232"/>
      <c r="O43" s="232"/>
    </row>
    <row r="44" spans="1:15" ht="18.75" customHeight="1">
      <c r="A44" s="7" t="s">
        <v>23</v>
      </c>
      <c r="B44" s="92">
        <v>1039</v>
      </c>
      <c r="C44" s="37">
        <v>-675</v>
      </c>
      <c r="D44" s="37">
        <v>-400</v>
      </c>
      <c r="E44" s="37">
        <v>-450</v>
      </c>
      <c r="F44" s="42">
        <f t="shared" si="0"/>
        <v>-712</v>
      </c>
      <c r="G44" s="37">
        <v>-178</v>
      </c>
      <c r="H44" s="37">
        <v>-178</v>
      </c>
      <c r="I44" s="37">
        <v>-178</v>
      </c>
      <c r="J44" s="37">
        <v>-178</v>
      </c>
      <c r="K44" s="232"/>
      <c r="L44" s="232"/>
      <c r="M44" s="232"/>
      <c r="N44" s="232"/>
      <c r="O44" s="232"/>
    </row>
    <row r="45" spans="1:15" ht="37.5">
      <c r="A45" s="7" t="s">
        <v>24</v>
      </c>
      <c r="B45" s="92">
        <v>1040</v>
      </c>
      <c r="C45" s="37">
        <v>-15</v>
      </c>
      <c r="D45" s="37">
        <v>-8</v>
      </c>
      <c r="E45" s="37">
        <v>-8</v>
      </c>
      <c r="F45" s="42">
        <f t="shared" si="0"/>
        <v>-8</v>
      </c>
      <c r="G45" s="37">
        <v>-2</v>
      </c>
      <c r="H45" s="37">
        <v>-2</v>
      </c>
      <c r="I45" s="37">
        <v>-2</v>
      </c>
      <c r="J45" s="37">
        <v>-2</v>
      </c>
      <c r="K45" s="232"/>
      <c r="L45" s="232"/>
      <c r="M45" s="232"/>
      <c r="N45" s="232"/>
      <c r="O45" s="232"/>
    </row>
    <row r="46" spans="1:15" ht="37.5">
      <c r="A46" s="7" t="s">
        <v>25</v>
      </c>
      <c r="B46" s="92">
        <v>1041</v>
      </c>
      <c r="C46" s="37" t="s">
        <v>120</v>
      </c>
      <c r="D46" s="37" t="s">
        <v>120</v>
      </c>
      <c r="E46" s="37" t="s">
        <v>120</v>
      </c>
      <c r="F46" s="42">
        <f t="shared" si="0"/>
        <v>0</v>
      </c>
      <c r="G46" s="37" t="s">
        <v>120</v>
      </c>
      <c r="H46" s="37" t="s">
        <v>120</v>
      </c>
      <c r="I46" s="37" t="s">
        <v>120</v>
      </c>
      <c r="J46" s="37" t="s">
        <v>120</v>
      </c>
      <c r="K46" s="232"/>
      <c r="L46" s="232"/>
      <c r="M46" s="232"/>
      <c r="N46" s="232"/>
      <c r="O46" s="232"/>
    </row>
    <row r="47" spans="1:15" ht="18.75" customHeight="1">
      <c r="A47" s="7" t="s">
        <v>26</v>
      </c>
      <c r="B47" s="92">
        <v>1042</v>
      </c>
      <c r="C47" s="37" t="s">
        <v>120</v>
      </c>
      <c r="D47" s="37" t="s">
        <v>120</v>
      </c>
      <c r="E47" s="37" t="s">
        <v>120</v>
      </c>
      <c r="F47" s="42">
        <f t="shared" si="0"/>
        <v>0</v>
      </c>
      <c r="G47" s="37" t="s">
        <v>120</v>
      </c>
      <c r="H47" s="37" t="s">
        <v>120</v>
      </c>
      <c r="I47" s="37" t="s">
        <v>120</v>
      </c>
      <c r="J47" s="37" t="s">
        <v>120</v>
      </c>
      <c r="K47" s="232"/>
      <c r="L47" s="232"/>
      <c r="M47" s="232"/>
      <c r="N47" s="232"/>
      <c r="O47" s="232"/>
    </row>
    <row r="48" spans="1:15" ht="18.75" customHeight="1">
      <c r="A48" s="7" t="s">
        <v>27</v>
      </c>
      <c r="B48" s="92">
        <v>1043</v>
      </c>
      <c r="C48" s="37" t="s">
        <v>120</v>
      </c>
      <c r="D48" s="37" t="s">
        <v>120</v>
      </c>
      <c r="E48" s="37" t="s">
        <v>120</v>
      </c>
      <c r="F48" s="42">
        <f t="shared" si="0"/>
        <v>0</v>
      </c>
      <c r="G48" s="37" t="s">
        <v>120</v>
      </c>
      <c r="H48" s="37" t="s">
        <v>120</v>
      </c>
      <c r="I48" s="37" t="s">
        <v>120</v>
      </c>
      <c r="J48" s="37" t="s">
        <v>120</v>
      </c>
      <c r="K48" s="232"/>
      <c r="L48" s="232"/>
      <c r="M48" s="232"/>
      <c r="N48" s="232"/>
      <c r="O48" s="232"/>
    </row>
    <row r="49" spans="1:15" ht="18.75" customHeight="1">
      <c r="A49" s="7" t="s">
        <v>28</v>
      </c>
      <c r="B49" s="92">
        <v>1044</v>
      </c>
      <c r="C49" s="37">
        <v>-13</v>
      </c>
      <c r="D49" s="37">
        <v>-6</v>
      </c>
      <c r="E49" s="37">
        <v>-6</v>
      </c>
      <c r="F49" s="42">
        <f t="shared" si="0"/>
        <v>-8</v>
      </c>
      <c r="G49" s="37">
        <v>-2</v>
      </c>
      <c r="H49" s="37">
        <v>-2</v>
      </c>
      <c r="I49" s="37">
        <v>-2</v>
      </c>
      <c r="J49" s="37">
        <v>-2</v>
      </c>
      <c r="K49" s="232"/>
      <c r="L49" s="232"/>
      <c r="M49" s="232"/>
      <c r="N49" s="232"/>
      <c r="O49" s="232"/>
    </row>
    <row r="50" spans="1:15" ht="18.75" customHeight="1">
      <c r="A50" s="7" t="s">
        <v>40</v>
      </c>
      <c r="B50" s="92">
        <v>1045</v>
      </c>
      <c r="C50" s="37">
        <v>-6</v>
      </c>
      <c r="D50" s="37" t="s">
        <v>120</v>
      </c>
      <c r="E50" s="37" t="s">
        <v>120</v>
      </c>
      <c r="F50" s="42">
        <f t="shared" si="0"/>
        <v>-8</v>
      </c>
      <c r="G50" s="37">
        <v>-2</v>
      </c>
      <c r="H50" s="37">
        <v>-2</v>
      </c>
      <c r="I50" s="37">
        <v>-2</v>
      </c>
      <c r="J50" s="37">
        <v>-2</v>
      </c>
      <c r="K50" s="232"/>
      <c r="L50" s="232"/>
      <c r="M50" s="232"/>
      <c r="N50" s="232"/>
      <c r="O50" s="232"/>
    </row>
    <row r="51" spans="1:15" ht="18.75" customHeight="1">
      <c r="A51" s="7" t="s">
        <v>29</v>
      </c>
      <c r="B51" s="92">
        <v>1046</v>
      </c>
      <c r="C51" s="37" t="s">
        <v>120</v>
      </c>
      <c r="D51" s="37" t="s">
        <v>120</v>
      </c>
      <c r="E51" s="37" t="s">
        <v>120</v>
      </c>
      <c r="F51" s="42">
        <f t="shared" si="0"/>
        <v>0</v>
      </c>
      <c r="G51" s="37" t="s">
        <v>120</v>
      </c>
      <c r="H51" s="37" t="s">
        <v>120</v>
      </c>
      <c r="I51" s="37" t="s">
        <v>120</v>
      </c>
      <c r="J51" s="37" t="s">
        <v>120</v>
      </c>
      <c r="K51" s="232"/>
      <c r="L51" s="232"/>
      <c r="M51" s="232"/>
      <c r="N51" s="232"/>
      <c r="O51" s="232"/>
    </row>
    <row r="52" spans="1:15" ht="18.75" customHeight="1">
      <c r="A52" s="7" t="s">
        <v>30</v>
      </c>
      <c r="B52" s="92">
        <v>1047</v>
      </c>
      <c r="C52" s="37" t="s">
        <v>120</v>
      </c>
      <c r="D52" s="37" t="s">
        <v>120</v>
      </c>
      <c r="E52" s="37" t="s">
        <v>120</v>
      </c>
      <c r="F52" s="42">
        <f t="shared" si="0"/>
        <v>0</v>
      </c>
      <c r="G52" s="37" t="s">
        <v>120</v>
      </c>
      <c r="H52" s="37" t="s">
        <v>120</v>
      </c>
      <c r="I52" s="37" t="s">
        <v>120</v>
      </c>
      <c r="J52" s="37" t="s">
        <v>120</v>
      </c>
      <c r="K52" s="232"/>
      <c r="L52" s="232"/>
      <c r="M52" s="232"/>
      <c r="N52" s="232"/>
      <c r="O52" s="232"/>
    </row>
    <row r="53" spans="1:15" ht="18.75" customHeight="1">
      <c r="A53" s="7" t="s">
        <v>31</v>
      </c>
      <c r="B53" s="92">
        <v>1048</v>
      </c>
      <c r="C53" s="37">
        <v>-1</v>
      </c>
      <c r="D53" s="37">
        <v>-15</v>
      </c>
      <c r="E53" s="37">
        <v>-15</v>
      </c>
      <c r="F53" s="42">
        <f t="shared" si="0"/>
        <v>-30</v>
      </c>
      <c r="G53" s="37" t="s">
        <v>120</v>
      </c>
      <c r="H53" s="37">
        <v>-10</v>
      </c>
      <c r="I53" s="37">
        <v>-20</v>
      </c>
      <c r="J53" s="37" t="s">
        <v>120</v>
      </c>
      <c r="K53" s="232"/>
      <c r="L53" s="232"/>
      <c r="M53" s="232"/>
      <c r="N53" s="232"/>
      <c r="O53" s="232"/>
    </row>
    <row r="54" spans="1:15" ht="18.75" customHeight="1">
      <c r="A54" s="7" t="s">
        <v>32</v>
      </c>
      <c r="B54" s="92">
        <v>1049</v>
      </c>
      <c r="C54" s="37">
        <v>-7</v>
      </c>
      <c r="D54" s="37">
        <v>-5</v>
      </c>
      <c r="E54" s="37">
        <v>-5</v>
      </c>
      <c r="F54" s="42">
        <f t="shared" si="0"/>
        <v>-16</v>
      </c>
      <c r="G54" s="37">
        <v>-6</v>
      </c>
      <c r="H54" s="37" t="s">
        <v>120</v>
      </c>
      <c r="I54" s="37" t="s">
        <v>120</v>
      </c>
      <c r="J54" s="37">
        <v>-10</v>
      </c>
      <c r="K54" s="232"/>
      <c r="L54" s="232"/>
      <c r="M54" s="232"/>
      <c r="N54" s="232"/>
      <c r="O54" s="232"/>
    </row>
    <row r="55" spans="1:15" ht="37.5">
      <c r="A55" s="7" t="s">
        <v>46</v>
      </c>
      <c r="B55" s="92">
        <v>1050</v>
      </c>
      <c r="C55" s="37" t="s">
        <v>120</v>
      </c>
      <c r="D55" s="37" t="s">
        <v>120</v>
      </c>
      <c r="E55" s="37" t="s">
        <v>120</v>
      </c>
      <c r="F55" s="42">
        <f t="shared" si="0"/>
        <v>0</v>
      </c>
      <c r="G55" s="37" t="s">
        <v>120</v>
      </c>
      <c r="H55" s="37" t="s">
        <v>120</v>
      </c>
      <c r="I55" s="37" t="s">
        <v>120</v>
      </c>
      <c r="J55" s="37" t="s">
        <v>120</v>
      </c>
      <c r="K55" s="232"/>
      <c r="L55" s="232"/>
      <c r="M55" s="232"/>
      <c r="N55" s="232"/>
      <c r="O55" s="232"/>
    </row>
    <row r="56" spans="1:15" ht="18.75" customHeight="1">
      <c r="A56" s="7" t="s">
        <v>33</v>
      </c>
      <c r="B56" s="167" t="s">
        <v>142</v>
      </c>
      <c r="C56" s="37" t="s">
        <v>120</v>
      </c>
      <c r="D56" s="37" t="s">
        <v>120</v>
      </c>
      <c r="E56" s="37" t="s">
        <v>120</v>
      </c>
      <c r="F56" s="42">
        <f t="shared" si="0"/>
        <v>0</v>
      </c>
      <c r="G56" s="37" t="s">
        <v>120</v>
      </c>
      <c r="H56" s="37" t="s">
        <v>120</v>
      </c>
      <c r="I56" s="37" t="s">
        <v>120</v>
      </c>
      <c r="J56" s="37" t="s">
        <v>120</v>
      </c>
      <c r="K56" s="232"/>
      <c r="L56" s="232"/>
      <c r="M56" s="232"/>
      <c r="N56" s="232"/>
      <c r="O56" s="232"/>
    </row>
    <row r="57" spans="1:15" ht="18.75" customHeight="1">
      <c r="A57" s="7" t="s">
        <v>414</v>
      </c>
      <c r="B57" s="92">
        <v>1051</v>
      </c>
      <c r="C57" s="37">
        <v>-121</v>
      </c>
      <c r="D57" s="37">
        <v>-240</v>
      </c>
      <c r="E57" s="37">
        <v>-240</v>
      </c>
      <c r="F57" s="42">
        <f t="shared" si="0"/>
        <v>-400</v>
      </c>
      <c r="G57" s="37">
        <v>-100</v>
      </c>
      <c r="H57" s="37">
        <v>-100</v>
      </c>
      <c r="I57" s="37">
        <v>-100</v>
      </c>
      <c r="J57" s="37">
        <v>-100</v>
      </c>
      <c r="K57" s="232"/>
      <c r="L57" s="232"/>
      <c r="M57" s="232"/>
      <c r="N57" s="232"/>
      <c r="O57" s="232"/>
    </row>
    <row r="58" spans="1:15" s="4" customFormat="1" ht="18.75" customHeight="1">
      <c r="A58" s="9" t="s">
        <v>103</v>
      </c>
      <c r="B58" s="10">
        <v>1060</v>
      </c>
      <c r="C58" s="55">
        <f>SUM(C59:C65)</f>
        <v>0</v>
      </c>
      <c r="D58" s="55">
        <f>SUM(D59:D65)</f>
        <v>0</v>
      </c>
      <c r="E58" s="55">
        <f>SUM(E59:E65)</f>
        <v>0</v>
      </c>
      <c r="F58" s="55">
        <f t="shared" si="0"/>
        <v>0</v>
      </c>
      <c r="G58" s="55">
        <f>SUM(G59:G65)</f>
        <v>0</v>
      </c>
      <c r="H58" s="55">
        <f>SUM(H59:H65)</f>
        <v>0</v>
      </c>
      <c r="I58" s="55">
        <f>SUM(I59:I65)</f>
        <v>0</v>
      </c>
      <c r="J58" s="55">
        <f>SUM(J59:J65)</f>
        <v>0</v>
      </c>
      <c r="K58" s="232"/>
      <c r="L58" s="232"/>
      <c r="M58" s="232"/>
      <c r="N58" s="232"/>
      <c r="O58" s="232"/>
    </row>
    <row r="59" spans="1:15" ht="18.75" customHeight="1">
      <c r="A59" s="7" t="s">
        <v>84</v>
      </c>
      <c r="B59" s="8">
        <v>1061</v>
      </c>
      <c r="C59" s="37" t="s">
        <v>120</v>
      </c>
      <c r="D59" s="37" t="s">
        <v>120</v>
      </c>
      <c r="E59" s="37" t="s">
        <v>120</v>
      </c>
      <c r="F59" s="42">
        <f t="shared" si="0"/>
        <v>0</v>
      </c>
      <c r="G59" s="37" t="s">
        <v>120</v>
      </c>
      <c r="H59" s="37" t="s">
        <v>120</v>
      </c>
      <c r="I59" s="37" t="s">
        <v>120</v>
      </c>
      <c r="J59" s="37" t="s">
        <v>120</v>
      </c>
      <c r="K59" s="232"/>
      <c r="L59" s="232"/>
      <c r="M59" s="232"/>
      <c r="N59" s="232"/>
      <c r="O59" s="232"/>
    </row>
    <row r="60" spans="1:15" ht="18.75" customHeight="1">
      <c r="A60" s="7" t="s">
        <v>85</v>
      </c>
      <c r="B60" s="8">
        <v>1062</v>
      </c>
      <c r="C60" s="37" t="s">
        <v>120</v>
      </c>
      <c r="D60" s="37" t="s">
        <v>120</v>
      </c>
      <c r="E60" s="37" t="s">
        <v>120</v>
      </c>
      <c r="F60" s="42">
        <f t="shared" si="0"/>
        <v>0</v>
      </c>
      <c r="G60" s="37" t="s">
        <v>120</v>
      </c>
      <c r="H60" s="37" t="s">
        <v>120</v>
      </c>
      <c r="I60" s="37" t="s">
        <v>120</v>
      </c>
      <c r="J60" s="37" t="s">
        <v>120</v>
      </c>
      <c r="K60" s="232"/>
      <c r="L60" s="232"/>
      <c r="M60" s="232"/>
      <c r="N60" s="232"/>
      <c r="O60" s="232"/>
    </row>
    <row r="61" spans="1:15" ht="18.75" customHeight="1">
      <c r="A61" s="7" t="s">
        <v>22</v>
      </c>
      <c r="B61" s="8">
        <v>1063</v>
      </c>
      <c r="C61" s="37" t="s">
        <v>120</v>
      </c>
      <c r="D61" s="37" t="s">
        <v>120</v>
      </c>
      <c r="E61" s="37" t="s">
        <v>120</v>
      </c>
      <c r="F61" s="42">
        <f t="shared" si="0"/>
        <v>0</v>
      </c>
      <c r="G61" s="37" t="s">
        <v>120</v>
      </c>
      <c r="H61" s="37" t="s">
        <v>120</v>
      </c>
      <c r="I61" s="37" t="s">
        <v>120</v>
      </c>
      <c r="J61" s="37" t="s">
        <v>120</v>
      </c>
      <c r="K61" s="232"/>
      <c r="L61" s="232"/>
      <c r="M61" s="232"/>
      <c r="N61" s="232"/>
      <c r="O61" s="232"/>
    </row>
    <row r="62" spans="1:15" ht="18.75" customHeight="1">
      <c r="A62" s="7" t="s">
        <v>23</v>
      </c>
      <c r="B62" s="8">
        <v>1064</v>
      </c>
      <c r="C62" s="37" t="s">
        <v>120</v>
      </c>
      <c r="D62" s="37" t="s">
        <v>120</v>
      </c>
      <c r="E62" s="37" t="s">
        <v>120</v>
      </c>
      <c r="F62" s="42">
        <f t="shared" si="0"/>
        <v>0</v>
      </c>
      <c r="G62" s="37" t="s">
        <v>120</v>
      </c>
      <c r="H62" s="37" t="s">
        <v>120</v>
      </c>
      <c r="I62" s="37" t="s">
        <v>120</v>
      </c>
      <c r="J62" s="37" t="s">
        <v>120</v>
      </c>
      <c r="K62" s="232"/>
      <c r="L62" s="232"/>
      <c r="M62" s="232"/>
      <c r="N62" s="232"/>
      <c r="O62" s="232"/>
    </row>
    <row r="63" spans="1:15" ht="18.75" customHeight="1">
      <c r="A63" s="7" t="s">
        <v>39</v>
      </c>
      <c r="B63" s="8">
        <v>1065</v>
      </c>
      <c r="C63" s="37" t="s">
        <v>120</v>
      </c>
      <c r="D63" s="37" t="s">
        <v>120</v>
      </c>
      <c r="E63" s="37" t="s">
        <v>120</v>
      </c>
      <c r="F63" s="42">
        <f t="shared" si="0"/>
        <v>0</v>
      </c>
      <c r="G63" s="37" t="s">
        <v>120</v>
      </c>
      <c r="H63" s="37" t="s">
        <v>120</v>
      </c>
      <c r="I63" s="37" t="s">
        <v>120</v>
      </c>
      <c r="J63" s="37" t="s">
        <v>120</v>
      </c>
      <c r="K63" s="232"/>
      <c r="L63" s="232"/>
      <c r="M63" s="232"/>
      <c r="N63" s="232"/>
      <c r="O63" s="232"/>
    </row>
    <row r="64" spans="1:15" ht="18.75" customHeight="1">
      <c r="A64" s="7" t="s">
        <v>49</v>
      </c>
      <c r="B64" s="8">
        <v>1066</v>
      </c>
      <c r="C64" s="37" t="s">
        <v>120</v>
      </c>
      <c r="D64" s="37" t="s">
        <v>120</v>
      </c>
      <c r="E64" s="37" t="s">
        <v>120</v>
      </c>
      <c r="F64" s="42">
        <f t="shared" si="0"/>
        <v>0</v>
      </c>
      <c r="G64" s="37" t="s">
        <v>120</v>
      </c>
      <c r="H64" s="37" t="s">
        <v>120</v>
      </c>
      <c r="I64" s="37" t="s">
        <v>120</v>
      </c>
      <c r="J64" s="37" t="s">
        <v>120</v>
      </c>
      <c r="K64" s="232"/>
      <c r="L64" s="232"/>
      <c r="M64" s="232"/>
      <c r="N64" s="232"/>
      <c r="O64" s="232"/>
    </row>
    <row r="65" spans="1:15" ht="18.75" customHeight="1">
      <c r="A65" s="7" t="s">
        <v>68</v>
      </c>
      <c r="B65" s="8">
        <v>1067</v>
      </c>
      <c r="C65" s="37" t="s">
        <v>120</v>
      </c>
      <c r="D65" s="37" t="s">
        <v>120</v>
      </c>
      <c r="E65" s="37" t="s">
        <v>120</v>
      </c>
      <c r="F65" s="42">
        <f t="shared" si="0"/>
        <v>0</v>
      </c>
      <c r="G65" s="37" t="s">
        <v>120</v>
      </c>
      <c r="H65" s="37" t="s">
        <v>120</v>
      </c>
      <c r="I65" s="37" t="s">
        <v>120</v>
      </c>
      <c r="J65" s="37" t="s">
        <v>120</v>
      </c>
      <c r="K65" s="232"/>
      <c r="L65" s="232"/>
      <c r="M65" s="232"/>
      <c r="N65" s="232"/>
      <c r="O65" s="232"/>
    </row>
    <row r="66" spans="1:15" s="4" customFormat="1" ht="18.75" customHeight="1">
      <c r="A66" s="9" t="s">
        <v>143</v>
      </c>
      <c r="B66" s="10">
        <v>1070</v>
      </c>
      <c r="C66" s="55">
        <f>SUM(C67:C69)</f>
        <v>25174</v>
      </c>
      <c r="D66" s="55">
        <f>SUM(D67:D69)</f>
        <v>30800</v>
      </c>
      <c r="E66" s="55">
        <f>SUM(E67:E69)</f>
        <v>36000</v>
      </c>
      <c r="F66" s="55">
        <f t="shared" si="0"/>
        <v>39840</v>
      </c>
      <c r="G66" s="55">
        <f>SUM(G67:G69)</f>
        <v>9960</v>
      </c>
      <c r="H66" s="55">
        <f>SUM(H67:H69)</f>
        <v>9960</v>
      </c>
      <c r="I66" s="55">
        <f>SUM(I67:I69)</f>
        <v>9960</v>
      </c>
      <c r="J66" s="55">
        <f>SUM(J67:J69)</f>
        <v>9960</v>
      </c>
      <c r="K66" s="232"/>
      <c r="L66" s="232"/>
      <c r="M66" s="232"/>
      <c r="N66" s="232"/>
      <c r="O66" s="232"/>
    </row>
    <row r="67" spans="1:15" ht="18.75" customHeight="1">
      <c r="A67" s="7" t="s">
        <v>98</v>
      </c>
      <c r="B67" s="8">
        <v>1071</v>
      </c>
      <c r="C67" s="37"/>
      <c r="D67" s="37"/>
      <c r="E67" s="37"/>
      <c r="F67" s="42">
        <f t="shared" si="0"/>
        <v>0</v>
      </c>
      <c r="G67" s="37"/>
      <c r="H67" s="37"/>
      <c r="I67" s="37"/>
      <c r="J67" s="37"/>
      <c r="K67" s="232"/>
      <c r="L67" s="232"/>
      <c r="M67" s="232"/>
      <c r="N67" s="232"/>
      <c r="O67" s="232"/>
    </row>
    <row r="68" spans="1:15" ht="18.75" customHeight="1">
      <c r="A68" s="7" t="s">
        <v>144</v>
      </c>
      <c r="B68" s="8">
        <v>1072</v>
      </c>
      <c r="C68" s="37"/>
      <c r="D68" s="37"/>
      <c r="E68" s="37"/>
      <c r="F68" s="42">
        <f t="shared" si="0"/>
        <v>0</v>
      </c>
      <c r="G68" s="37"/>
      <c r="H68" s="37"/>
      <c r="I68" s="37"/>
      <c r="J68" s="37"/>
      <c r="K68" s="232"/>
      <c r="L68" s="232"/>
      <c r="M68" s="232"/>
      <c r="N68" s="232"/>
      <c r="O68" s="232"/>
    </row>
    <row r="69" spans="1:15" ht="18.75" customHeight="1">
      <c r="A69" s="7" t="s">
        <v>415</v>
      </c>
      <c r="B69" s="8">
        <v>1073</v>
      </c>
      <c r="C69" s="37">
        <v>25174</v>
      </c>
      <c r="D69" s="37">
        <v>30800</v>
      </c>
      <c r="E69" s="37">
        <v>36000</v>
      </c>
      <c r="F69" s="42">
        <f t="shared" si="0"/>
        <v>39840</v>
      </c>
      <c r="G69" s="37">
        <v>9960</v>
      </c>
      <c r="H69" s="37">
        <v>9960</v>
      </c>
      <c r="I69" s="37">
        <v>9960</v>
      </c>
      <c r="J69" s="37">
        <v>9960</v>
      </c>
      <c r="K69" s="232"/>
      <c r="L69" s="232"/>
      <c r="M69" s="232"/>
      <c r="N69" s="232"/>
      <c r="O69" s="232"/>
    </row>
    <row r="70" spans="1:15" s="4" customFormat="1" ht="18.75" customHeight="1">
      <c r="A70" s="134" t="s">
        <v>50</v>
      </c>
      <c r="B70" s="10">
        <v>1080</v>
      </c>
      <c r="C70" s="55">
        <f>SUM(C71:C76)</f>
        <v>-19912</v>
      </c>
      <c r="D70" s="55">
        <f>SUM(D71:D76)</f>
        <v>-25211</v>
      </c>
      <c r="E70" s="55">
        <f>SUM(E71:E76)</f>
        <v>-30298</v>
      </c>
      <c r="F70" s="55">
        <f t="shared" si="0"/>
        <v>-32270</v>
      </c>
      <c r="G70" s="55">
        <f>SUM(G71:G76)</f>
        <v>-8070</v>
      </c>
      <c r="H70" s="55">
        <f>SUM(H71:H76)</f>
        <v>-8070</v>
      </c>
      <c r="I70" s="55">
        <f>SUM(I71:I76)</f>
        <v>-8070</v>
      </c>
      <c r="J70" s="55">
        <f>SUM(J71:J76)</f>
        <v>-8060</v>
      </c>
      <c r="K70" s="232"/>
      <c r="L70" s="232"/>
      <c r="M70" s="232"/>
      <c r="N70" s="232"/>
      <c r="O70" s="232"/>
    </row>
    <row r="71" spans="1:15" ht="18.75" customHeight="1">
      <c r="A71" s="7" t="s">
        <v>98</v>
      </c>
      <c r="B71" s="8">
        <v>1081</v>
      </c>
      <c r="C71" s="37" t="s">
        <v>120</v>
      </c>
      <c r="D71" s="37" t="s">
        <v>120</v>
      </c>
      <c r="E71" s="37" t="s">
        <v>120</v>
      </c>
      <c r="F71" s="42">
        <f t="shared" si="0"/>
        <v>0</v>
      </c>
      <c r="G71" s="37" t="s">
        <v>120</v>
      </c>
      <c r="H71" s="37" t="s">
        <v>120</v>
      </c>
      <c r="I71" s="37" t="s">
        <v>120</v>
      </c>
      <c r="J71" s="37" t="s">
        <v>120</v>
      </c>
      <c r="K71" s="232"/>
      <c r="L71" s="232"/>
      <c r="M71" s="232"/>
      <c r="N71" s="232"/>
      <c r="O71" s="232"/>
    </row>
    <row r="72" spans="1:15" ht="18.75" customHeight="1">
      <c r="A72" s="7" t="s">
        <v>145</v>
      </c>
      <c r="B72" s="8">
        <v>1082</v>
      </c>
      <c r="C72" s="37" t="s">
        <v>120</v>
      </c>
      <c r="D72" s="37" t="s">
        <v>120</v>
      </c>
      <c r="E72" s="37" t="s">
        <v>120</v>
      </c>
      <c r="F72" s="42">
        <f t="shared" si="0"/>
        <v>0</v>
      </c>
      <c r="G72" s="37" t="s">
        <v>120</v>
      </c>
      <c r="H72" s="37" t="s">
        <v>120</v>
      </c>
      <c r="I72" s="37" t="s">
        <v>120</v>
      </c>
      <c r="J72" s="37" t="s">
        <v>120</v>
      </c>
      <c r="K72" s="232"/>
      <c r="L72" s="232"/>
      <c r="M72" s="232"/>
      <c r="N72" s="232"/>
      <c r="O72" s="232"/>
    </row>
    <row r="73" spans="1:15" ht="18.75" customHeight="1">
      <c r="A73" s="7" t="s">
        <v>42</v>
      </c>
      <c r="B73" s="8">
        <v>1083</v>
      </c>
      <c r="C73" s="37" t="s">
        <v>120</v>
      </c>
      <c r="D73" s="37" t="s">
        <v>120</v>
      </c>
      <c r="E73" s="37" t="s">
        <v>120</v>
      </c>
      <c r="F73" s="42">
        <f t="shared" si="0"/>
        <v>0</v>
      </c>
      <c r="G73" s="37" t="s">
        <v>120</v>
      </c>
      <c r="H73" s="37" t="s">
        <v>120</v>
      </c>
      <c r="I73" s="37" t="s">
        <v>120</v>
      </c>
      <c r="J73" s="37" t="s">
        <v>120</v>
      </c>
      <c r="K73" s="232"/>
      <c r="L73" s="232"/>
      <c r="M73" s="232"/>
      <c r="N73" s="232"/>
      <c r="O73" s="232"/>
    </row>
    <row r="74" spans="1:15" ht="18.75" customHeight="1">
      <c r="A74" s="7" t="s">
        <v>34</v>
      </c>
      <c r="B74" s="8">
        <v>1084</v>
      </c>
      <c r="C74" s="37" t="s">
        <v>120</v>
      </c>
      <c r="D74" s="37" t="s">
        <v>120</v>
      </c>
      <c r="E74" s="37" t="s">
        <v>120</v>
      </c>
      <c r="F74" s="42">
        <f t="shared" si="0"/>
        <v>0</v>
      </c>
      <c r="G74" s="37" t="s">
        <v>120</v>
      </c>
      <c r="H74" s="37" t="s">
        <v>120</v>
      </c>
      <c r="I74" s="37" t="s">
        <v>120</v>
      </c>
      <c r="J74" s="37" t="s">
        <v>120</v>
      </c>
      <c r="K74" s="232"/>
      <c r="L74" s="232"/>
      <c r="M74" s="232"/>
      <c r="N74" s="232"/>
      <c r="O74" s="232"/>
    </row>
    <row r="75" spans="1:15" ht="18.75" customHeight="1">
      <c r="A75" s="7" t="s">
        <v>37</v>
      </c>
      <c r="B75" s="8">
        <v>1085</v>
      </c>
      <c r="C75" s="37" t="s">
        <v>120</v>
      </c>
      <c r="D75" s="37" t="s">
        <v>120</v>
      </c>
      <c r="E75" s="37" t="s">
        <v>120</v>
      </c>
      <c r="F75" s="42">
        <f t="shared" si="0"/>
        <v>0</v>
      </c>
      <c r="G75" s="37" t="s">
        <v>120</v>
      </c>
      <c r="H75" s="37" t="s">
        <v>120</v>
      </c>
      <c r="I75" s="37" t="s">
        <v>120</v>
      </c>
      <c r="J75" s="37" t="s">
        <v>120</v>
      </c>
      <c r="K75" s="232"/>
      <c r="L75" s="232"/>
      <c r="M75" s="232"/>
      <c r="N75" s="232"/>
      <c r="O75" s="232"/>
    </row>
    <row r="76" spans="1:15" ht="18.75" customHeight="1">
      <c r="A76" s="7" t="s">
        <v>416</v>
      </c>
      <c r="B76" s="8">
        <v>1086</v>
      </c>
      <c r="C76" s="37">
        <v>-19912</v>
      </c>
      <c r="D76" s="37">
        <v>-25211</v>
      </c>
      <c r="E76" s="37">
        <v>-30298</v>
      </c>
      <c r="F76" s="42">
        <f t="shared" si="0"/>
        <v>-32270</v>
      </c>
      <c r="G76" s="37">
        <v>-8070</v>
      </c>
      <c r="H76" s="37">
        <v>-8070</v>
      </c>
      <c r="I76" s="37">
        <v>-8070</v>
      </c>
      <c r="J76" s="37">
        <v>-8060</v>
      </c>
      <c r="K76" s="232"/>
      <c r="L76" s="232"/>
      <c r="M76" s="232"/>
      <c r="N76" s="232"/>
      <c r="O76" s="232"/>
    </row>
    <row r="77" spans="1:15" s="4" customFormat="1" ht="18.75" customHeight="1">
      <c r="A77" s="9" t="s">
        <v>2</v>
      </c>
      <c r="B77" s="10">
        <v>1100</v>
      </c>
      <c r="C77" s="53">
        <f>SUM(C34,C35,C58,C66,C70)</f>
        <v>115</v>
      </c>
      <c r="D77" s="53">
        <f t="shared" ref="D77:J77" si="2">SUM(D34,D35,D58,D66,D70)</f>
        <v>100</v>
      </c>
      <c r="E77" s="53">
        <f t="shared" si="2"/>
        <v>100</v>
      </c>
      <c r="F77" s="53">
        <f t="shared" si="2"/>
        <v>108</v>
      </c>
      <c r="G77" s="53">
        <f t="shared" si="2"/>
        <v>30</v>
      </c>
      <c r="H77" s="53">
        <f t="shared" si="2"/>
        <v>26</v>
      </c>
      <c r="I77" s="53">
        <f t="shared" si="2"/>
        <v>16</v>
      </c>
      <c r="J77" s="53">
        <f t="shared" si="2"/>
        <v>36</v>
      </c>
      <c r="K77" s="232"/>
      <c r="L77" s="232"/>
      <c r="M77" s="232"/>
      <c r="N77" s="232"/>
      <c r="O77" s="232"/>
    </row>
    <row r="78" spans="1:15" s="4" customFormat="1" ht="18.75" customHeight="1">
      <c r="A78" s="9" t="s">
        <v>61</v>
      </c>
      <c r="B78" s="10">
        <v>1110</v>
      </c>
      <c r="C78" s="52"/>
      <c r="D78" s="52"/>
      <c r="E78" s="52"/>
      <c r="F78" s="55">
        <f t="shared" ref="F78:F87" si="3">SUM(G78:J78)</f>
        <v>0</v>
      </c>
      <c r="G78" s="52"/>
      <c r="H78" s="52"/>
      <c r="I78" s="52"/>
      <c r="J78" s="52"/>
      <c r="K78" s="232"/>
      <c r="L78" s="232"/>
      <c r="M78" s="232"/>
      <c r="N78" s="232"/>
      <c r="O78" s="232"/>
    </row>
    <row r="79" spans="1:15" s="4" customFormat="1" ht="18.75" customHeight="1">
      <c r="A79" s="9" t="s">
        <v>64</v>
      </c>
      <c r="B79" s="10">
        <v>1120</v>
      </c>
      <c r="C79" s="52" t="s">
        <v>120</v>
      </c>
      <c r="D79" s="52" t="s">
        <v>120</v>
      </c>
      <c r="E79" s="52" t="s">
        <v>120</v>
      </c>
      <c r="F79" s="55">
        <f t="shared" si="3"/>
        <v>0</v>
      </c>
      <c r="G79" s="52" t="s">
        <v>120</v>
      </c>
      <c r="H79" s="52" t="s">
        <v>120</v>
      </c>
      <c r="I79" s="52" t="s">
        <v>120</v>
      </c>
      <c r="J79" s="52" t="s">
        <v>120</v>
      </c>
      <c r="K79" s="232"/>
      <c r="L79" s="232"/>
      <c r="M79" s="232"/>
      <c r="N79" s="232"/>
      <c r="O79" s="232"/>
    </row>
    <row r="80" spans="1:15" s="4" customFormat="1" ht="18.75" customHeight="1">
      <c r="A80" s="9" t="s">
        <v>62</v>
      </c>
      <c r="B80" s="10">
        <v>1130</v>
      </c>
      <c r="C80" s="52"/>
      <c r="D80" s="52"/>
      <c r="E80" s="52"/>
      <c r="F80" s="55">
        <f t="shared" si="3"/>
        <v>0</v>
      </c>
      <c r="G80" s="52"/>
      <c r="H80" s="52"/>
      <c r="I80" s="52"/>
      <c r="J80" s="52"/>
      <c r="K80" s="232"/>
      <c r="L80" s="232"/>
      <c r="M80" s="232"/>
      <c r="N80" s="232"/>
      <c r="O80" s="232"/>
    </row>
    <row r="81" spans="1:15" s="4" customFormat="1" ht="18.75" customHeight="1">
      <c r="A81" s="9" t="s">
        <v>63</v>
      </c>
      <c r="B81" s="10">
        <v>1140</v>
      </c>
      <c r="C81" s="52" t="s">
        <v>120</v>
      </c>
      <c r="D81" s="52" t="s">
        <v>120</v>
      </c>
      <c r="E81" s="52" t="s">
        <v>120</v>
      </c>
      <c r="F81" s="55">
        <f t="shared" si="3"/>
        <v>0</v>
      </c>
      <c r="G81" s="52" t="s">
        <v>120</v>
      </c>
      <c r="H81" s="52" t="s">
        <v>120</v>
      </c>
      <c r="I81" s="52" t="s">
        <v>120</v>
      </c>
      <c r="J81" s="52" t="s">
        <v>120</v>
      </c>
      <c r="K81" s="232"/>
      <c r="L81" s="232"/>
      <c r="M81" s="232"/>
      <c r="N81" s="232"/>
      <c r="O81" s="232"/>
    </row>
    <row r="82" spans="1:15" s="4" customFormat="1" ht="18.75" customHeight="1">
      <c r="A82" s="9" t="s">
        <v>121</v>
      </c>
      <c r="B82" s="10">
        <v>1150</v>
      </c>
      <c r="C82" s="55">
        <f>SUM(C83:C84)</f>
        <v>3397</v>
      </c>
      <c r="D82" s="55">
        <f t="shared" ref="D82:J82" si="4">SUM(D83:D84)</f>
        <v>3200</v>
      </c>
      <c r="E82" s="55">
        <f t="shared" si="4"/>
        <v>3500</v>
      </c>
      <c r="F82" s="55">
        <f t="shared" si="3"/>
        <v>4400</v>
      </c>
      <c r="G82" s="55">
        <f t="shared" si="4"/>
        <v>1100</v>
      </c>
      <c r="H82" s="55">
        <f t="shared" si="4"/>
        <v>1100</v>
      </c>
      <c r="I82" s="55">
        <f t="shared" si="4"/>
        <v>1100</v>
      </c>
      <c r="J82" s="55">
        <f t="shared" si="4"/>
        <v>1100</v>
      </c>
      <c r="K82" s="232"/>
      <c r="L82" s="232"/>
      <c r="M82" s="232"/>
      <c r="N82" s="232"/>
      <c r="O82" s="232"/>
    </row>
    <row r="83" spans="1:15" ht="18.75" customHeight="1">
      <c r="A83" s="7" t="s">
        <v>98</v>
      </c>
      <c r="B83" s="8">
        <v>1151</v>
      </c>
      <c r="C83" s="37"/>
      <c r="D83" s="37"/>
      <c r="E83" s="37"/>
      <c r="F83" s="42">
        <f t="shared" si="3"/>
        <v>0</v>
      </c>
      <c r="G83" s="37"/>
      <c r="H83" s="37"/>
      <c r="I83" s="37"/>
      <c r="J83" s="37"/>
      <c r="K83" s="232"/>
      <c r="L83" s="232"/>
      <c r="M83" s="232"/>
      <c r="N83" s="232"/>
      <c r="O83" s="232"/>
    </row>
    <row r="84" spans="1:15" ht="18.75" customHeight="1">
      <c r="A84" s="7" t="s">
        <v>417</v>
      </c>
      <c r="B84" s="8">
        <v>1152</v>
      </c>
      <c r="C84" s="37">
        <v>3397</v>
      </c>
      <c r="D84" s="37">
        <v>3200</v>
      </c>
      <c r="E84" s="37">
        <v>3500</v>
      </c>
      <c r="F84" s="42">
        <f t="shared" si="3"/>
        <v>4400</v>
      </c>
      <c r="G84" s="37">
        <v>1100</v>
      </c>
      <c r="H84" s="37">
        <v>1100</v>
      </c>
      <c r="I84" s="37">
        <v>1100</v>
      </c>
      <c r="J84" s="37">
        <v>1100</v>
      </c>
      <c r="K84" s="232"/>
      <c r="L84" s="232"/>
      <c r="M84" s="232"/>
      <c r="N84" s="232"/>
      <c r="O84" s="232"/>
    </row>
    <row r="85" spans="1:15" s="4" customFormat="1" ht="18.75" customHeight="1">
      <c r="A85" s="9" t="s">
        <v>146</v>
      </c>
      <c r="B85" s="10">
        <v>1160</v>
      </c>
      <c r="C85" s="55">
        <f>SUM(C86:C87)</f>
        <v>-3397</v>
      </c>
      <c r="D85" s="55">
        <f t="shared" ref="D85:J85" si="5">SUM(D86:D87)</f>
        <v>-3200</v>
      </c>
      <c r="E85" s="55">
        <f t="shared" si="5"/>
        <v>-3500</v>
      </c>
      <c r="F85" s="55">
        <f t="shared" si="3"/>
        <v>-4400</v>
      </c>
      <c r="G85" s="55">
        <f t="shared" si="5"/>
        <v>-1100</v>
      </c>
      <c r="H85" s="55">
        <f t="shared" si="5"/>
        <v>-1100</v>
      </c>
      <c r="I85" s="55">
        <f t="shared" si="5"/>
        <v>-1100</v>
      </c>
      <c r="J85" s="55">
        <f t="shared" si="5"/>
        <v>-1100</v>
      </c>
      <c r="K85" s="232"/>
      <c r="L85" s="232"/>
      <c r="M85" s="232"/>
      <c r="N85" s="232"/>
      <c r="O85" s="232"/>
    </row>
    <row r="86" spans="1:15" ht="18.75" customHeight="1">
      <c r="A86" s="7" t="s">
        <v>98</v>
      </c>
      <c r="B86" s="8">
        <v>1161</v>
      </c>
      <c r="C86" s="37" t="s">
        <v>120</v>
      </c>
      <c r="D86" s="37" t="s">
        <v>120</v>
      </c>
      <c r="E86" s="37" t="s">
        <v>120</v>
      </c>
      <c r="F86" s="42">
        <f t="shared" si="3"/>
        <v>0</v>
      </c>
      <c r="G86" s="37" t="s">
        <v>120</v>
      </c>
      <c r="H86" s="37" t="s">
        <v>120</v>
      </c>
      <c r="I86" s="37" t="s">
        <v>120</v>
      </c>
      <c r="J86" s="37" t="s">
        <v>120</v>
      </c>
      <c r="K86" s="232"/>
      <c r="L86" s="232"/>
      <c r="M86" s="232"/>
      <c r="N86" s="232"/>
      <c r="O86" s="232"/>
    </row>
    <row r="87" spans="1:15" ht="18.75" customHeight="1">
      <c r="A87" s="7" t="s">
        <v>418</v>
      </c>
      <c r="B87" s="8">
        <v>1162</v>
      </c>
      <c r="C87" s="37">
        <v>-3397</v>
      </c>
      <c r="D87" s="37">
        <v>-3200</v>
      </c>
      <c r="E87" s="37">
        <v>-3500</v>
      </c>
      <c r="F87" s="42">
        <f t="shared" si="3"/>
        <v>-4400</v>
      </c>
      <c r="G87" s="37">
        <v>-1100</v>
      </c>
      <c r="H87" s="37">
        <v>-1100</v>
      </c>
      <c r="I87" s="37">
        <v>-1100</v>
      </c>
      <c r="J87" s="37">
        <v>-1100</v>
      </c>
      <c r="K87" s="232"/>
      <c r="L87" s="232"/>
      <c r="M87" s="232"/>
      <c r="N87" s="232"/>
      <c r="O87" s="232"/>
    </row>
    <row r="88" spans="1:15" ht="18.75" customHeight="1">
      <c r="A88" s="9" t="s">
        <v>54</v>
      </c>
      <c r="B88" s="10">
        <v>1170</v>
      </c>
      <c r="C88" s="53">
        <f>SUM(C77,C78,C79,C80,C81,C82,C85)</f>
        <v>115</v>
      </c>
      <c r="D88" s="53">
        <f t="shared" ref="D88:J88" si="6">SUM(D77,D78,D79,D80,D81,D82,D85)</f>
        <v>100</v>
      </c>
      <c r="E88" s="53">
        <f t="shared" si="6"/>
        <v>100</v>
      </c>
      <c r="F88" s="53">
        <f t="shared" si="6"/>
        <v>108</v>
      </c>
      <c r="G88" s="53">
        <f t="shared" si="6"/>
        <v>30</v>
      </c>
      <c r="H88" s="53">
        <f t="shared" si="6"/>
        <v>26</v>
      </c>
      <c r="I88" s="53">
        <f t="shared" si="6"/>
        <v>16</v>
      </c>
      <c r="J88" s="53">
        <f t="shared" si="6"/>
        <v>36</v>
      </c>
      <c r="K88" s="232"/>
      <c r="L88" s="232"/>
      <c r="M88" s="232"/>
      <c r="N88" s="232"/>
      <c r="O88" s="232"/>
    </row>
    <row r="89" spans="1:15" ht="18.75" customHeight="1">
      <c r="A89" s="7" t="s">
        <v>122</v>
      </c>
      <c r="B89" s="6">
        <v>1180</v>
      </c>
      <c r="C89" s="37">
        <v>-21</v>
      </c>
      <c r="D89" s="37">
        <v>-24</v>
      </c>
      <c r="E89" s="37">
        <v>-24</v>
      </c>
      <c r="F89" s="42">
        <f>SUM(G89:J89)</f>
        <v>-24</v>
      </c>
      <c r="G89" s="37">
        <v>-7</v>
      </c>
      <c r="H89" s="37">
        <v>-6</v>
      </c>
      <c r="I89" s="37">
        <v>-5</v>
      </c>
      <c r="J89" s="37">
        <v>-6</v>
      </c>
      <c r="K89" s="232"/>
      <c r="L89" s="232"/>
      <c r="M89" s="232"/>
      <c r="N89" s="232"/>
      <c r="O89" s="232"/>
    </row>
    <row r="90" spans="1:15" ht="18.75" customHeight="1">
      <c r="A90" s="7" t="s">
        <v>123</v>
      </c>
      <c r="B90" s="6">
        <v>1181</v>
      </c>
      <c r="C90" s="37"/>
      <c r="D90" s="37"/>
      <c r="E90" s="37"/>
      <c r="F90" s="42">
        <f>SUM(G90:J90)</f>
        <v>0</v>
      </c>
      <c r="G90" s="37"/>
      <c r="H90" s="37"/>
      <c r="I90" s="37"/>
      <c r="J90" s="37"/>
      <c r="K90" s="232"/>
      <c r="L90" s="232"/>
      <c r="M90" s="232"/>
      <c r="N90" s="232"/>
      <c r="O90" s="232"/>
    </row>
    <row r="91" spans="1:15" ht="18.75" customHeight="1">
      <c r="A91" s="7" t="s">
        <v>124</v>
      </c>
      <c r="B91" s="8">
        <v>1190</v>
      </c>
      <c r="C91" s="37"/>
      <c r="D91" s="37"/>
      <c r="E91" s="37"/>
      <c r="F91" s="42">
        <f>SUM(G91:J91)</f>
        <v>0</v>
      </c>
      <c r="G91" s="37"/>
      <c r="H91" s="37"/>
      <c r="I91" s="37"/>
      <c r="J91" s="37"/>
      <c r="K91" s="232"/>
      <c r="L91" s="232"/>
      <c r="M91" s="232"/>
      <c r="N91" s="232"/>
      <c r="O91" s="232"/>
    </row>
    <row r="92" spans="1:15" ht="18.75" customHeight="1">
      <c r="A92" s="7" t="s">
        <v>125</v>
      </c>
      <c r="B92" s="5">
        <v>1191</v>
      </c>
      <c r="C92" s="37" t="s">
        <v>120</v>
      </c>
      <c r="D92" s="37" t="s">
        <v>120</v>
      </c>
      <c r="E92" s="37" t="s">
        <v>120</v>
      </c>
      <c r="F92" s="42">
        <f>SUM(G92:J92)</f>
        <v>0</v>
      </c>
      <c r="G92" s="37" t="s">
        <v>120</v>
      </c>
      <c r="H92" s="37" t="s">
        <v>120</v>
      </c>
      <c r="I92" s="37" t="s">
        <v>120</v>
      </c>
      <c r="J92" s="37" t="s">
        <v>120</v>
      </c>
      <c r="K92" s="232"/>
      <c r="L92" s="232"/>
      <c r="M92" s="232"/>
      <c r="N92" s="232"/>
      <c r="O92" s="232"/>
    </row>
    <row r="93" spans="1:15" ht="18.75" customHeight="1">
      <c r="A93" s="9" t="s">
        <v>332</v>
      </c>
      <c r="B93" s="10">
        <v>1200</v>
      </c>
      <c r="C93" s="53">
        <f>SUM(C88,C89,C90,C91,C92)</f>
        <v>94</v>
      </c>
      <c r="D93" s="53">
        <f t="shared" ref="D93:J93" si="7">SUM(D88,D89,D90,D91,D92)</f>
        <v>76</v>
      </c>
      <c r="E93" s="53">
        <f t="shared" si="7"/>
        <v>76</v>
      </c>
      <c r="F93" s="53">
        <f t="shared" si="7"/>
        <v>84</v>
      </c>
      <c r="G93" s="53">
        <f t="shared" si="7"/>
        <v>23</v>
      </c>
      <c r="H93" s="53">
        <f t="shared" si="7"/>
        <v>20</v>
      </c>
      <c r="I93" s="53">
        <f t="shared" si="7"/>
        <v>11</v>
      </c>
      <c r="J93" s="53">
        <f t="shared" si="7"/>
        <v>30</v>
      </c>
      <c r="K93" s="232"/>
      <c r="L93" s="232"/>
      <c r="M93" s="232"/>
      <c r="N93" s="232"/>
      <c r="O93" s="232"/>
    </row>
    <row r="94" spans="1:15" ht="18.75" customHeight="1">
      <c r="A94" s="7" t="s">
        <v>333</v>
      </c>
      <c r="B94" s="5">
        <v>1201</v>
      </c>
      <c r="C94" s="118">
        <f t="shared" ref="C94:J94" si="8">IF(C93&gt;0,C93,0)</f>
        <v>94</v>
      </c>
      <c r="D94" s="118">
        <f t="shared" si="8"/>
        <v>76</v>
      </c>
      <c r="E94" s="118">
        <f t="shared" si="8"/>
        <v>76</v>
      </c>
      <c r="F94" s="118">
        <f t="shared" si="8"/>
        <v>84</v>
      </c>
      <c r="G94" s="118">
        <f t="shared" si="8"/>
        <v>23</v>
      </c>
      <c r="H94" s="118">
        <f t="shared" si="8"/>
        <v>20</v>
      </c>
      <c r="I94" s="118">
        <f t="shared" si="8"/>
        <v>11</v>
      </c>
      <c r="J94" s="118">
        <f t="shared" si="8"/>
        <v>30</v>
      </c>
      <c r="K94" s="232"/>
      <c r="L94" s="232"/>
      <c r="M94" s="232"/>
      <c r="N94" s="232"/>
      <c r="O94" s="232"/>
    </row>
    <row r="95" spans="1:15" ht="18.75" customHeight="1">
      <c r="A95" s="7" t="s">
        <v>334</v>
      </c>
      <c r="B95" s="5">
        <v>1202</v>
      </c>
      <c r="C95" s="118">
        <f t="shared" ref="C95:J95" si="9">IF(C93&lt;0,C93,0)</f>
        <v>0</v>
      </c>
      <c r="D95" s="118">
        <f t="shared" si="9"/>
        <v>0</v>
      </c>
      <c r="E95" s="118">
        <f t="shared" si="9"/>
        <v>0</v>
      </c>
      <c r="F95" s="118">
        <f t="shared" si="9"/>
        <v>0</v>
      </c>
      <c r="G95" s="118">
        <f t="shared" si="9"/>
        <v>0</v>
      </c>
      <c r="H95" s="118">
        <f t="shared" si="9"/>
        <v>0</v>
      </c>
      <c r="I95" s="118">
        <f t="shared" si="9"/>
        <v>0</v>
      </c>
      <c r="J95" s="118">
        <f t="shared" si="9"/>
        <v>0</v>
      </c>
      <c r="K95" s="232"/>
      <c r="L95" s="232"/>
      <c r="M95" s="232"/>
      <c r="N95" s="232"/>
      <c r="O95" s="232"/>
    </row>
    <row r="96" spans="1:15" ht="18.75" customHeight="1">
      <c r="A96" s="9" t="s">
        <v>13</v>
      </c>
      <c r="B96" s="8">
        <v>1210</v>
      </c>
      <c r="C96" s="53">
        <f>SUM(C23,C66,C78,C80,C82,C90,C91)</f>
        <v>29540</v>
      </c>
      <c r="D96" s="53">
        <f t="shared" ref="D96:J96" si="10">SUM(D23,D66,D78,D80,D82,D90,D91)</f>
        <v>35200</v>
      </c>
      <c r="E96" s="53">
        <f t="shared" si="10"/>
        <v>40700</v>
      </c>
      <c r="F96" s="53">
        <f t="shared" si="10"/>
        <v>45460</v>
      </c>
      <c r="G96" s="53">
        <f t="shared" si="10"/>
        <v>11365</v>
      </c>
      <c r="H96" s="53">
        <f t="shared" si="10"/>
        <v>11365</v>
      </c>
      <c r="I96" s="53">
        <f t="shared" si="10"/>
        <v>11365</v>
      </c>
      <c r="J96" s="53">
        <f t="shared" si="10"/>
        <v>11365</v>
      </c>
      <c r="K96" s="232"/>
      <c r="L96" s="232"/>
      <c r="M96" s="232"/>
      <c r="N96" s="232"/>
      <c r="O96" s="232"/>
    </row>
    <row r="97" spans="1:15" ht="18.75" customHeight="1">
      <c r="A97" s="9" t="s">
        <v>67</v>
      </c>
      <c r="B97" s="8">
        <v>1220</v>
      </c>
      <c r="C97" s="53">
        <f>SUM(C24,C35,C58,C70,C79,C81,C85,C89,C92)</f>
        <v>-29446</v>
      </c>
      <c r="D97" s="53">
        <f t="shared" ref="D97:J97" si="11">SUM(D24,D35,D58,D70,D79,D81,D85,D89,D92)</f>
        <v>-35124</v>
      </c>
      <c r="E97" s="53">
        <f t="shared" si="11"/>
        <v>-40624</v>
      </c>
      <c r="F97" s="53">
        <f t="shared" si="11"/>
        <v>-45376</v>
      </c>
      <c r="G97" s="53">
        <f t="shared" si="11"/>
        <v>-11342</v>
      </c>
      <c r="H97" s="53">
        <f t="shared" si="11"/>
        <v>-11345</v>
      </c>
      <c r="I97" s="53">
        <f t="shared" si="11"/>
        <v>-11354</v>
      </c>
      <c r="J97" s="53">
        <f t="shared" si="11"/>
        <v>-11335</v>
      </c>
      <c r="K97" s="232"/>
      <c r="L97" s="232"/>
      <c r="M97" s="232"/>
      <c r="N97" s="232"/>
      <c r="O97" s="232"/>
    </row>
    <row r="98" spans="1:15" ht="18.75" customHeight="1">
      <c r="A98" s="7" t="s">
        <v>107</v>
      </c>
      <c r="B98" s="8">
        <v>1230</v>
      </c>
      <c r="C98" s="37"/>
      <c r="D98" s="37"/>
      <c r="E98" s="37"/>
      <c r="F98" s="42">
        <f>SUM(G98:J98)</f>
        <v>0</v>
      </c>
      <c r="G98" s="37"/>
      <c r="H98" s="37"/>
      <c r="I98" s="37"/>
      <c r="J98" s="37"/>
      <c r="K98" s="232"/>
      <c r="L98" s="232"/>
      <c r="M98" s="232"/>
      <c r="N98" s="232"/>
      <c r="O98" s="232"/>
    </row>
    <row r="99" spans="1:15" ht="18.75" customHeight="1">
      <c r="A99" s="287" t="s">
        <v>79</v>
      </c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</row>
    <row r="100" spans="1:15" ht="18.75" customHeight="1">
      <c r="A100" s="7" t="s">
        <v>147</v>
      </c>
      <c r="B100" s="8">
        <v>1300</v>
      </c>
      <c r="C100" s="42">
        <f t="shared" ref="C100:J100" si="12">C77</f>
        <v>115</v>
      </c>
      <c r="D100" s="42">
        <f t="shared" si="12"/>
        <v>100</v>
      </c>
      <c r="E100" s="42">
        <f t="shared" si="12"/>
        <v>100</v>
      </c>
      <c r="F100" s="42">
        <f t="shared" si="12"/>
        <v>108</v>
      </c>
      <c r="G100" s="42">
        <f t="shared" si="12"/>
        <v>30</v>
      </c>
      <c r="H100" s="42">
        <f t="shared" si="12"/>
        <v>26</v>
      </c>
      <c r="I100" s="42">
        <f t="shared" si="12"/>
        <v>16</v>
      </c>
      <c r="J100" s="42">
        <f t="shared" si="12"/>
        <v>36</v>
      </c>
      <c r="K100" s="292"/>
      <c r="L100" s="293"/>
      <c r="M100" s="293"/>
      <c r="N100" s="293"/>
      <c r="O100" s="294"/>
    </row>
    <row r="101" spans="1:15" ht="18.75" customHeight="1">
      <c r="A101" s="7" t="s">
        <v>313</v>
      </c>
      <c r="B101" s="8">
        <v>1301</v>
      </c>
      <c r="C101" s="42">
        <f t="shared" ref="C101:J101" si="13">C113</f>
        <v>15</v>
      </c>
      <c r="D101" s="42">
        <f t="shared" si="13"/>
        <v>20</v>
      </c>
      <c r="E101" s="42">
        <f t="shared" si="13"/>
        <v>20</v>
      </c>
      <c r="F101" s="42">
        <f t="shared" si="13"/>
        <v>20</v>
      </c>
      <c r="G101" s="42">
        <f t="shared" si="13"/>
        <v>5</v>
      </c>
      <c r="H101" s="42">
        <f t="shared" si="13"/>
        <v>5</v>
      </c>
      <c r="I101" s="42">
        <f t="shared" si="13"/>
        <v>5</v>
      </c>
      <c r="J101" s="42">
        <f t="shared" si="13"/>
        <v>5</v>
      </c>
      <c r="K101" s="292"/>
      <c r="L101" s="293"/>
      <c r="M101" s="293"/>
      <c r="N101" s="293"/>
      <c r="O101" s="294"/>
    </row>
    <row r="102" spans="1:15" ht="18.75" customHeight="1">
      <c r="A102" s="7" t="s">
        <v>153</v>
      </c>
      <c r="B102" s="8">
        <v>1302</v>
      </c>
      <c r="C102" s="42">
        <f t="shared" ref="C102:J102" si="14">C67</f>
        <v>0</v>
      </c>
      <c r="D102" s="42">
        <f t="shared" si="14"/>
        <v>0</v>
      </c>
      <c r="E102" s="42">
        <f t="shared" si="14"/>
        <v>0</v>
      </c>
      <c r="F102" s="42">
        <f t="shared" si="14"/>
        <v>0</v>
      </c>
      <c r="G102" s="42">
        <f t="shared" si="14"/>
        <v>0</v>
      </c>
      <c r="H102" s="42">
        <f t="shared" si="14"/>
        <v>0</v>
      </c>
      <c r="I102" s="42">
        <f t="shared" si="14"/>
        <v>0</v>
      </c>
      <c r="J102" s="42">
        <f t="shared" si="14"/>
        <v>0</v>
      </c>
      <c r="K102" s="292"/>
      <c r="L102" s="293"/>
      <c r="M102" s="293"/>
      <c r="N102" s="293"/>
      <c r="O102" s="294"/>
    </row>
    <row r="103" spans="1:15" ht="18.75" customHeight="1">
      <c r="A103" s="7" t="s">
        <v>154</v>
      </c>
      <c r="B103" s="8">
        <v>1303</v>
      </c>
      <c r="C103" s="42" t="str">
        <f t="shared" ref="C103:J103" si="15">C71</f>
        <v>(    )</v>
      </c>
      <c r="D103" s="42" t="str">
        <f t="shared" si="15"/>
        <v>(    )</v>
      </c>
      <c r="E103" s="42" t="str">
        <f t="shared" si="15"/>
        <v>(    )</v>
      </c>
      <c r="F103" s="42">
        <f t="shared" si="15"/>
        <v>0</v>
      </c>
      <c r="G103" s="42" t="str">
        <f t="shared" si="15"/>
        <v>(    )</v>
      </c>
      <c r="H103" s="42" t="str">
        <f t="shared" si="15"/>
        <v>(    )</v>
      </c>
      <c r="I103" s="42" t="str">
        <f t="shared" si="15"/>
        <v>(    )</v>
      </c>
      <c r="J103" s="42" t="str">
        <f t="shared" si="15"/>
        <v>(    )</v>
      </c>
      <c r="K103" s="292"/>
      <c r="L103" s="293"/>
      <c r="M103" s="293"/>
      <c r="N103" s="293"/>
      <c r="O103" s="294"/>
    </row>
    <row r="104" spans="1:15" ht="18.75" customHeight="1">
      <c r="A104" s="7" t="s">
        <v>155</v>
      </c>
      <c r="B104" s="8">
        <v>1304</v>
      </c>
      <c r="C104" s="42">
        <f t="shared" ref="C104:J104" si="16">C68</f>
        <v>0</v>
      </c>
      <c r="D104" s="42">
        <f t="shared" si="16"/>
        <v>0</v>
      </c>
      <c r="E104" s="42">
        <f t="shared" si="16"/>
        <v>0</v>
      </c>
      <c r="F104" s="42">
        <f t="shared" si="16"/>
        <v>0</v>
      </c>
      <c r="G104" s="42">
        <f t="shared" si="16"/>
        <v>0</v>
      </c>
      <c r="H104" s="42">
        <f t="shared" si="16"/>
        <v>0</v>
      </c>
      <c r="I104" s="42">
        <f t="shared" si="16"/>
        <v>0</v>
      </c>
      <c r="J104" s="42">
        <f t="shared" si="16"/>
        <v>0</v>
      </c>
      <c r="K104" s="292"/>
      <c r="L104" s="293"/>
      <c r="M104" s="293"/>
      <c r="N104" s="293"/>
      <c r="O104" s="294"/>
    </row>
    <row r="105" spans="1:15" ht="18.75" customHeight="1">
      <c r="A105" s="7" t="s">
        <v>156</v>
      </c>
      <c r="B105" s="8">
        <v>1305</v>
      </c>
      <c r="C105" s="42" t="str">
        <f t="shared" ref="C105:J105" si="17">C72</f>
        <v>(    )</v>
      </c>
      <c r="D105" s="42" t="str">
        <f t="shared" si="17"/>
        <v>(    )</v>
      </c>
      <c r="E105" s="42" t="str">
        <f t="shared" si="17"/>
        <v>(    )</v>
      </c>
      <c r="F105" s="42">
        <f t="shared" si="17"/>
        <v>0</v>
      </c>
      <c r="G105" s="42" t="str">
        <f t="shared" si="17"/>
        <v>(    )</v>
      </c>
      <c r="H105" s="42" t="str">
        <f t="shared" si="17"/>
        <v>(    )</v>
      </c>
      <c r="I105" s="42" t="str">
        <f t="shared" si="17"/>
        <v>(    )</v>
      </c>
      <c r="J105" s="42" t="str">
        <f t="shared" si="17"/>
        <v>(    )</v>
      </c>
      <c r="K105" s="292"/>
      <c r="L105" s="293"/>
      <c r="M105" s="293"/>
      <c r="N105" s="293"/>
      <c r="O105" s="294"/>
    </row>
    <row r="106" spans="1:15" ht="23.25" customHeight="1">
      <c r="A106" s="175" t="s">
        <v>75</v>
      </c>
      <c r="B106" s="10">
        <v>1310</v>
      </c>
      <c r="C106" s="53" t="e">
        <f>C100+C101-C102-C103-C104-C105</f>
        <v>#VALUE!</v>
      </c>
      <c r="D106" s="53" t="e">
        <f t="shared" ref="D106:J106" si="18">D100+D101-D102-D103-D104-D105</f>
        <v>#VALUE!</v>
      </c>
      <c r="E106" s="53" t="e">
        <f>E100+E101-E102-E103-E104-E105</f>
        <v>#VALUE!</v>
      </c>
      <c r="F106" s="53">
        <f>F100+F101-F102-F103-F104-F105</f>
        <v>128</v>
      </c>
      <c r="G106" s="53" t="e">
        <f t="shared" si="18"/>
        <v>#VALUE!</v>
      </c>
      <c r="H106" s="53" t="e">
        <f t="shared" si="18"/>
        <v>#VALUE!</v>
      </c>
      <c r="I106" s="53" t="e">
        <f t="shared" si="18"/>
        <v>#VALUE!</v>
      </c>
      <c r="J106" s="53" t="e">
        <f t="shared" si="18"/>
        <v>#VALUE!</v>
      </c>
      <c r="K106" s="284"/>
      <c r="L106" s="285"/>
      <c r="M106" s="285"/>
      <c r="N106" s="285"/>
      <c r="O106" s="286"/>
    </row>
    <row r="107" spans="1:15" ht="18.75" customHeight="1">
      <c r="A107" s="289" t="s">
        <v>228</v>
      </c>
      <c r="B107" s="290"/>
      <c r="C107" s="290"/>
      <c r="D107" s="290"/>
      <c r="E107" s="290"/>
      <c r="F107" s="290"/>
      <c r="G107" s="290"/>
      <c r="H107" s="290"/>
      <c r="I107" s="290"/>
      <c r="J107" s="290"/>
      <c r="K107" s="290"/>
      <c r="L107" s="290"/>
      <c r="M107" s="290"/>
      <c r="N107" s="290"/>
      <c r="O107" s="291"/>
    </row>
    <row r="108" spans="1:15" ht="18.75" customHeight="1">
      <c r="A108" s="7" t="s">
        <v>229</v>
      </c>
      <c r="B108" s="8">
        <v>1400</v>
      </c>
      <c r="C108" s="37">
        <v>1660</v>
      </c>
      <c r="D108" s="37">
        <v>9200</v>
      </c>
      <c r="E108" s="37">
        <v>9314</v>
      </c>
      <c r="F108" s="42">
        <f t="shared" ref="F108:F115" si="19">SUM(G108:J108)</f>
        <v>11416</v>
      </c>
      <c r="G108" s="37">
        <f>G109+G110</f>
        <v>2854</v>
      </c>
      <c r="H108" s="37">
        <f>H109+H110</f>
        <v>2854</v>
      </c>
      <c r="I108" s="37">
        <f>I109+I110</f>
        <v>2854</v>
      </c>
      <c r="J108" s="37">
        <f>J109+J110</f>
        <v>2854</v>
      </c>
      <c r="K108" s="232"/>
      <c r="L108" s="232"/>
      <c r="M108" s="232"/>
      <c r="N108" s="232"/>
      <c r="O108" s="232"/>
    </row>
    <row r="109" spans="1:15" ht="18.75" customHeight="1">
      <c r="A109" s="7" t="s">
        <v>230</v>
      </c>
      <c r="B109" s="88">
        <v>1401</v>
      </c>
      <c r="C109" s="37">
        <v>1660</v>
      </c>
      <c r="D109" s="37">
        <v>3800</v>
      </c>
      <c r="E109" s="37">
        <v>3800</v>
      </c>
      <c r="F109" s="42">
        <f t="shared" si="19"/>
        <v>6616</v>
      </c>
      <c r="G109" s="37">
        <v>1654</v>
      </c>
      <c r="H109" s="37">
        <v>1654</v>
      </c>
      <c r="I109" s="37">
        <v>1654</v>
      </c>
      <c r="J109" s="37">
        <v>1654</v>
      </c>
      <c r="K109" s="232"/>
      <c r="L109" s="232"/>
      <c r="M109" s="232"/>
      <c r="N109" s="232"/>
      <c r="O109" s="232"/>
    </row>
    <row r="110" spans="1:15" ht="18.75" customHeight="1">
      <c r="A110" s="7" t="s">
        <v>231</v>
      </c>
      <c r="B110" s="88">
        <v>1402</v>
      </c>
      <c r="C110" s="37"/>
      <c r="D110" s="37">
        <v>5400</v>
      </c>
      <c r="E110" s="37">
        <v>5514</v>
      </c>
      <c r="F110" s="42">
        <f t="shared" si="19"/>
        <v>4800</v>
      </c>
      <c r="G110" s="37">
        <v>1200</v>
      </c>
      <c r="H110" s="37">
        <v>1200</v>
      </c>
      <c r="I110" s="37">
        <v>1200</v>
      </c>
      <c r="J110" s="37">
        <v>1200</v>
      </c>
      <c r="K110" s="232"/>
      <c r="L110" s="232"/>
      <c r="M110" s="232"/>
      <c r="N110" s="232"/>
      <c r="O110" s="232"/>
    </row>
    <row r="111" spans="1:15" ht="18.75" customHeight="1">
      <c r="A111" s="7" t="s">
        <v>3</v>
      </c>
      <c r="B111" s="89">
        <v>1410</v>
      </c>
      <c r="C111" s="37">
        <v>15421</v>
      </c>
      <c r="D111" s="37">
        <v>16560</v>
      </c>
      <c r="E111" s="37">
        <v>20770</v>
      </c>
      <c r="F111" s="42">
        <f t="shared" si="19"/>
        <v>22000</v>
      </c>
      <c r="G111" s="37">
        <v>5500</v>
      </c>
      <c r="H111" s="37">
        <v>5500</v>
      </c>
      <c r="I111" s="37">
        <v>5500</v>
      </c>
      <c r="J111" s="37">
        <v>5500</v>
      </c>
      <c r="K111" s="232"/>
      <c r="L111" s="232"/>
      <c r="M111" s="232"/>
      <c r="N111" s="232"/>
      <c r="O111" s="232"/>
    </row>
    <row r="112" spans="1:15" ht="18.75" customHeight="1">
      <c r="A112" s="7" t="s">
        <v>4</v>
      </c>
      <c r="B112" s="89">
        <v>1420</v>
      </c>
      <c r="C112" s="37">
        <v>3275</v>
      </c>
      <c r="D112" s="37">
        <v>3600</v>
      </c>
      <c r="E112" s="37">
        <v>4500</v>
      </c>
      <c r="F112" s="42">
        <f t="shared" si="19"/>
        <v>4800</v>
      </c>
      <c r="G112" s="37">
        <v>1200</v>
      </c>
      <c r="H112" s="37">
        <v>1200</v>
      </c>
      <c r="I112" s="37">
        <v>1200</v>
      </c>
      <c r="J112" s="37">
        <v>1200</v>
      </c>
      <c r="K112" s="232"/>
      <c r="L112" s="232"/>
      <c r="M112" s="232"/>
      <c r="N112" s="232"/>
      <c r="O112" s="232"/>
    </row>
    <row r="113" spans="1:15" ht="18.75" customHeight="1">
      <c r="A113" s="7" t="s">
        <v>232</v>
      </c>
      <c r="B113" s="89">
        <v>1430</v>
      </c>
      <c r="C113" s="37">
        <v>15</v>
      </c>
      <c r="D113" s="37">
        <v>20</v>
      </c>
      <c r="E113" s="37">
        <v>20</v>
      </c>
      <c r="F113" s="42">
        <f t="shared" si="19"/>
        <v>20</v>
      </c>
      <c r="G113" s="37">
        <v>5</v>
      </c>
      <c r="H113" s="37">
        <v>5</v>
      </c>
      <c r="I113" s="37">
        <v>5</v>
      </c>
      <c r="J113" s="37">
        <v>5</v>
      </c>
      <c r="K113" s="232"/>
      <c r="L113" s="232"/>
      <c r="M113" s="232"/>
      <c r="N113" s="232"/>
      <c r="O113" s="232"/>
    </row>
    <row r="114" spans="1:15" ht="18.75" customHeight="1">
      <c r="A114" s="7" t="s">
        <v>233</v>
      </c>
      <c r="B114" s="89">
        <v>1440</v>
      </c>
      <c r="C114" s="37">
        <v>5657</v>
      </c>
      <c r="D114" s="37">
        <v>2520</v>
      </c>
      <c r="E114" s="37">
        <v>2520</v>
      </c>
      <c r="F114" s="42">
        <f t="shared" si="19"/>
        <v>2740</v>
      </c>
      <c r="G114" s="37">
        <v>685</v>
      </c>
      <c r="H114" s="37">
        <v>685</v>
      </c>
      <c r="I114" s="37">
        <v>685</v>
      </c>
      <c r="J114" s="37">
        <v>685</v>
      </c>
      <c r="K114" s="232"/>
      <c r="L114" s="232"/>
      <c r="M114" s="232"/>
      <c r="N114" s="232"/>
      <c r="O114" s="232"/>
    </row>
    <row r="115" spans="1:15" ht="18.75" customHeight="1">
      <c r="A115" s="9" t="s">
        <v>35</v>
      </c>
      <c r="B115" s="90">
        <v>1450</v>
      </c>
      <c r="C115" s="53">
        <f>SUM(C108,C111:C114)</f>
        <v>26028</v>
      </c>
      <c r="D115" s="53">
        <f>SUM(D108,D111:D114)</f>
        <v>31900</v>
      </c>
      <c r="E115" s="53">
        <f>SUM(E108,E111:E114)</f>
        <v>37124</v>
      </c>
      <c r="F115" s="42">
        <f t="shared" si="19"/>
        <v>40976</v>
      </c>
      <c r="G115" s="53">
        <f>SUM(G108,G111:G114)</f>
        <v>10244</v>
      </c>
      <c r="H115" s="53">
        <f>SUM(H108,H111:H114)</f>
        <v>10244</v>
      </c>
      <c r="I115" s="53">
        <f>SUM(I108,I111:I114)</f>
        <v>10244</v>
      </c>
      <c r="J115" s="53">
        <f>SUM(J108,J111:J114)</f>
        <v>10244</v>
      </c>
      <c r="K115" s="232"/>
      <c r="L115" s="232"/>
      <c r="M115" s="232"/>
      <c r="N115" s="232"/>
      <c r="O115" s="232"/>
    </row>
    <row r="116" spans="1:15" s="4" customFormat="1" ht="18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</row>
    <row r="117" spans="1:15" ht="18.7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</row>
    <row r="118" spans="1:15" ht="18.75" customHeight="1">
      <c r="A118" s="222" t="s">
        <v>405</v>
      </c>
      <c r="B118" s="222"/>
      <c r="C118" s="131"/>
      <c r="D118" s="131" t="s">
        <v>57</v>
      </c>
      <c r="E118" s="131"/>
      <c r="F118" s="123"/>
      <c r="G118" s="123"/>
      <c r="I118" s="220" t="s">
        <v>404</v>
      </c>
      <c r="J118" s="221"/>
      <c r="K118" s="221"/>
      <c r="M118" s="123"/>
    </row>
    <row r="119" spans="1:15" ht="18.75" customHeight="1">
      <c r="A119" s="22" t="s">
        <v>220</v>
      </c>
      <c r="B119" s="123"/>
      <c r="D119" s="16" t="s">
        <v>48</v>
      </c>
      <c r="F119" s="123"/>
      <c r="G119" s="123"/>
      <c r="H119" s="302" t="s">
        <v>218</v>
      </c>
      <c r="I119" s="302"/>
      <c r="J119" s="302"/>
      <c r="K119" s="302"/>
      <c r="L119" s="302"/>
    </row>
    <row r="120" spans="1:15" ht="18.75" customHeight="1">
      <c r="A120" s="22"/>
      <c r="B120" s="123"/>
    </row>
    <row r="121" spans="1:15">
      <c r="A121" s="22"/>
    </row>
    <row r="122" spans="1:15">
      <c r="A122" s="22"/>
    </row>
    <row r="123" spans="1:15">
      <c r="A123" s="22"/>
    </row>
    <row r="124" spans="1:15">
      <c r="A124" s="22"/>
    </row>
    <row r="125" spans="1:15">
      <c r="A125" s="22"/>
    </row>
    <row r="126" spans="1:15">
      <c r="A126" s="22"/>
    </row>
    <row r="127" spans="1:15">
      <c r="A127" s="22"/>
    </row>
    <row r="128" spans="1:15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  <row r="245" spans="1:1">
      <c r="A245" s="22"/>
    </row>
    <row r="246" spans="1:1">
      <c r="A246" s="22"/>
    </row>
    <row r="247" spans="1:1">
      <c r="A247" s="22"/>
    </row>
    <row r="248" spans="1:1">
      <c r="A248" s="22"/>
    </row>
    <row r="249" spans="1:1">
      <c r="A249" s="22"/>
    </row>
    <row r="250" spans="1:1">
      <c r="A250" s="22"/>
    </row>
    <row r="251" spans="1:1">
      <c r="A251" s="22"/>
    </row>
    <row r="252" spans="1:1">
      <c r="A252" s="22"/>
    </row>
    <row r="253" spans="1:1">
      <c r="A253" s="22"/>
    </row>
    <row r="254" spans="1:1">
      <c r="A254" s="22"/>
    </row>
    <row r="255" spans="1:1">
      <c r="A255" s="22"/>
    </row>
    <row r="256" spans="1:1">
      <c r="A256" s="22"/>
    </row>
    <row r="257" spans="1:1">
      <c r="A257" s="22"/>
    </row>
    <row r="258" spans="1:1">
      <c r="A258" s="22"/>
    </row>
    <row r="259" spans="1:1">
      <c r="A259" s="22"/>
    </row>
    <row r="260" spans="1:1">
      <c r="A260" s="22"/>
    </row>
    <row r="261" spans="1:1">
      <c r="A261" s="22"/>
    </row>
    <row r="262" spans="1:1">
      <c r="A262" s="22"/>
    </row>
    <row r="263" spans="1:1">
      <c r="A263" s="22"/>
    </row>
    <row r="264" spans="1:1">
      <c r="A264" s="22"/>
    </row>
    <row r="265" spans="1:1">
      <c r="A265" s="22"/>
    </row>
    <row r="266" spans="1:1">
      <c r="A266" s="22"/>
    </row>
    <row r="267" spans="1:1">
      <c r="A267" s="22"/>
    </row>
  </sheetData>
  <mergeCells count="121">
    <mergeCell ref="B11:C11"/>
    <mergeCell ref="H119:L119"/>
    <mergeCell ref="A3:O3"/>
    <mergeCell ref="B5:E5"/>
    <mergeCell ref="F5:O5"/>
    <mergeCell ref="A9:J9"/>
    <mergeCell ref="K30:O30"/>
    <mergeCell ref="K31:O31"/>
    <mergeCell ref="J11:L11"/>
    <mergeCell ref="A11:A12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1:O61"/>
    <mergeCell ref="K62:O62"/>
    <mergeCell ref="K64:O64"/>
    <mergeCell ref="K63:O63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79:O79"/>
    <mergeCell ref="K80:O80"/>
    <mergeCell ref="K91:O91"/>
    <mergeCell ref="K92:O92"/>
    <mergeCell ref="K81:O81"/>
    <mergeCell ref="K82:O82"/>
    <mergeCell ref="K83:O83"/>
    <mergeCell ref="K84:O84"/>
    <mergeCell ref="K85:O85"/>
    <mergeCell ref="K86:O86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110:O110"/>
    <mergeCell ref="K111:O111"/>
    <mergeCell ref="K106:O106"/>
    <mergeCell ref="K93:O93"/>
    <mergeCell ref="K94:O94"/>
    <mergeCell ref="K96:O96"/>
    <mergeCell ref="K95:O95"/>
    <mergeCell ref="K97:O97"/>
    <mergeCell ref="K98:O98"/>
    <mergeCell ref="D20:D21"/>
    <mergeCell ref="E20:E21"/>
    <mergeCell ref="F20:F21"/>
    <mergeCell ref="G20:J20"/>
    <mergeCell ref="K108:O108"/>
    <mergeCell ref="K109:O109"/>
    <mergeCell ref="K87:O87"/>
    <mergeCell ref="K88:O88"/>
    <mergeCell ref="K89:O89"/>
    <mergeCell ref="K90:O90"/>
    <mergeCell ref="I118:K118"/>
    <mergeCell ref="A118:B118"/>
    <mergeCell ref="K20:O21"/>
    <mergeCell ref="K22:O22"/>
    <mergeCell ref="K114:O114"/>
    <mergeCell ref="K115:O115"/>
    <mergeCell ref="K32:O32"/>
    <mergeCell ref="A20:A21"/>
    <mergeCell ref="B20:B21"/>
    <mergeCell ref="C20:C21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view="pageBreakPreview" topLeftCell="A8" zoomScale="87" zoomScaleNormal="73" zoomScaleSheetLayoutView="87" workbookViewId="0">
      <selection activeCell="A8" sqref="A8:D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30" t="s">
        <v>77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ht="13.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41.25" customHeight="1">
      <c r="A4" s="333" t="s">
        <v>112</v>
      </c>
      <c r="B4" s="334"/>
      <c r="C4" s="334"/>
      <c r="D4" s="335"/>
      <c r="E4" s="331" t="s">
        <v>12</v>
      </c>
      <c r="F4" s="331" t="s">
        <v>19</v>
      </c>
      <c r="G4" s="331" t="s">
        <v>236</v>
      </c>
      <c r="H4" s="332" t="s">
        <v>356</v>
      </c>
      <c r="I4" s="226" t="s">
        <v>315</v>
      </c>
      <c r="J4" s="226" t="s">
        <v>86</v>
      </c>
      <c r="K4" s="226"/>
      <c r="L4" s="226"/>
      <c r="M4" s="226"/>
    </row>
    <row r="5" spans="1:13" ht="41.25" customHeight="1">
      <c r="A5" s="336"/>
      <c r="B5" s="337"/>
      <c r="C5" s="337"/>
      <c r="D5" s="338"/>
      <c r="E5" s="331"/>
      <c r="F5" s="331"/>
      <c r="G5" s="331"/>
      <c r="H5" s="332"/>
      <c r="I5" s="226"/>
      <c r="J5" s="13" t="s">
        <v>87</v>
      </c>
      <c r="K5" s="13" t="s">
        <v>88</v>
      </c>
      <c r="L5" s="13" t="s">
        <v>89</v>
      </c>
      <c r="M5" s="13" t="s">
        <v>43</v>
      </c>
    </row>
    <row r="6" spans="1:13" ht="18.75">
      <c r="A6" s="324">
        <v>1</v>
      </c>
      <c r="B6" s="325"/>
      <c r="C6" s="325"/>
      <c r="D6" s="326"/>
      <c r="E6" s="73">
        <v>2</v>
      </c>
      <c r="F6" s="73">
        <v>3</v>
      </c>
      <c r="G6" s="73">
        <v>4</v>
      </c>
      <c r="H6" s="73">
        <v>5</v>
      </c>
      <c r="I6" s="73">
        <v>6</v>
      </c>
      <c r="J6" s="73">
        <v>7</v>
      </c>
      <c r="K6" s="73">
        <v>8</v>
      </c>
      <c r="L6" s="73">
        <v>9</v>
      </c>
      <c r="M6" s="73">
        <v>10</v>
      </c>
    </row>
    <row r="7" spans="1:13" ht="18.75" customHeight="1">
      <c r="A7" s="320" t="s">
        <v>211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</row>
    <row r="8" spans="1:13" s="82" customFormat="1" ht="18.75" customHeight="1">
      <c r="A8" s="327" t="s">
        <v>172</v>
      </c>
      <c r="B8" s="328"/>
      <c r="C8" s="328"/>
      <c r="D8" s="329"/>
      <c r="E8" s="10">
        <v>1200</v>
      </c>
      <c r="F8" s="53">
        <v>94</v>
      </c>
      <c r="G8" s="53">
        <v>16</v>
      </c>
      <c r="H8" s="53">
        <v>16</v>
      </c>
      <c r="I8" s="53">
        <v>10</v>
      </c>
      <c r="J8" s="53">
        <v>0</v>
      </c>
      <c r="K8" s="53">
        <v>0</v>
      </c>
      <c r="L8" s="53">
        <v>0</v>
      </c>
      <c r="M8" s="53">
        <v>0</v>
      </c>
    </row>
    <row r="9" spans="1:13" s="82" customFormat="1" ht="18.75" customHeight="1">
      <c r="A9" s="314" t="s">
        <v>370</v>
      </c>
      <c r="B9" s="315"/>
      <c r="C9" s="315"/>
      <c r="D9" s="316"/>
      <c r="E9" s="51">
        <v>2000</v>
      </c>
      <c r="F9" s="52">
        <v>10</v>
      </c>
      <c r="G9" s="52">
        <v>76</v>
      </c>
      <c r="H9" s="52">
        <v>76</v>
      </c>
      <c r="I9" s="52">
        <v>92</v>
      </c>
      <c r="J9" s="52"/>
      <c r="K9" s="52"/>
      <c r="L9" s="52"/>
      <c r="M9" s="52"/>
    </row>
    <row r="10" spans="1:13" s="109" customFormat="1" ht="21.75" customHeight="1">
      <c r="A10" s="309" t="s">
        <v>371</v>
      </c>
      <c r="B10" s="310"/>
      <c r="C10" s="310"/>
      <c r="D10" s="311"/>
      <c r="E10" s="5">
        <v>2005</v>
      </c>
      <c r="F10" s="37" t="s">
        <v>120</v>
      </c>
      <c r="G10" s="37" t="s">
        <v>120</v>
      </c>
      <c r="H10" s="37" t="s">
        <v>120</v>
      </c>
      <c r="I10" s="42">
        <f t="shared" ref="I10:I47" si="0">SUM(J10:M10)</f>
        <v>0</v>
      </c>
      <c r="J10" s="37" t="s">
        <v>120</v>
      </c>
      <c r="K10" s="37" t="s">
        <v>120</v>
      </c>
      <c r="L10" s="37" t="s">
        <v>120</v>
      </c>
      <c r="M10" s="37" t="s">
        <v>120</v>
      </c>
    </row>
    <row r="11" spans="1:13" s="82" customFormat="1" ht="39.75" customHeight="1">
      <c r="A11" s="306" t="s">
        <v>369</v>
      </c>
      <c r="B11" s="307"/>
      <c r="C11" s="307"/>
      <c r="D11" s="308"/>
      <c r="E11" s="51">
        <v>2009</v>
      </c>
      <c r="F11" s="53">
        <f>SUM(F9:F10)</f>
        <v>10</v>
      </c>
      <c r="G11" s="53">
        <f t="shared" ref="G11:M11" si="1">SUM(G9:G10)</f>
        <v>76</v>
      </c>
      <c r="H11" s="53">
        <f t="shared" si="1"/>
        <v>76</v>
      </c>
      <c r="I11" s="53">
        <f t="shared" si="1"/>
        <v>92</v>
      </c>
      <c r="J11" s="53">
        <f>SUM(J9:J10)</f>
        <v>0</v>
      </c>
      <c r="K11" s="53">
        <f t="shared" si="1"/>
        <v>0</v>
      </c>
      <c r="L11" s="53">
        <f t="shared" si="1"/>
        <v>0</v>
      </c>
      <c r="M11" s="53">
        <f t="shared" si="1"/>
        <v>0</v>
      </c>
    </row>
    <row r="12" spans="1:13" s="82" customFormat="1" ht="18.75" customHeight="1">
      <c r="A12" s="314" t="s">
        <v>148</v>
      </c>
      <c r="B12" s="315"/>
      <c r="C12" s="315"/>
      <c r="D12" s="316"/>
      <c r="E12" s="51">
        <v>2010</v>
      </c>
      <c r="F12" s="55">
        <f>SUM(F13:F14)</f>
        <v>-15</v>
      </c>
      <c r="G12" s="55">
        <f>SUM(G13:G14)</f>
        <v>0</v>
      </c>
      <c r="H12" s="55">
        <f>SUM(H13:H14)</f>
        <v>0</v>
      </c>
      <c r="I12" s="55">
        <f t="shared" si="0"/>
        <v>-18</v>
      </c>
      <c r="J12" s="55">
        <f>SUM(J13:J14)</f>
        <v>-5</v>
      </c>
      <c r="K12" s="55">
        <f>SUM(K13:K14)</f>
        <v>-4</v>
      </c>
      <c r="L12" s="55">
        <f>SUM(L13:L14)</f>
        <v>-4</v>
      </c>
      <c r="M12" s="55">
        <f>SUM(M13:M14)</f>
        <v>-5</v>
      </c>
    </row>
    <row r="13" spans="1:13" ht="18.75" customHeight="1">
      <c r="A13" s="321" t="s">
        <v>95</v>
      </c>
      <c r="B13" s="322"/>
      <c r="C13" s="322"/>
      <c r="D13" s="323"/>
      <c r="E13" s="5">
        <v>2011</v>
      </c>
      <c r="F13" s="37">
        <v>-15</v>
      </c>
      <c r="G13" s="37" t="s">
        <v>120</v>
      </c>
      <c r="H13" s="37" t="s">
        <v>120</v>
      </c>
      <c r="I13" s="42">
        <f t="shared" si="0"/>
        <v>-18</v>
      </c>
      <c r="J13" s="37">
        <v>-5</v>
      </c>
      <c r="K13" s="37">
        <v>-4</v>
      </c>
      <c r="L13" s="37">
        <v>-4</v>
      </c>
      <c r="M13" s="37">
        <v>-5</v>
      </c>
    </row>
    <row r="14" spans="1:13" ht="40.5" customHeight="1">
      <c r="A14" s="321" t="s">
        <v>203</v>
      </c>
      <c r="B14" s="322"/>
      <c r="C14" s="322"/>
      <c r="D14" s="323"/>
      <c r="E14" s="5">
        <v>2012</v>
      </c>
      <c r="F14" s="37" t="s">
        <v>120</v>
      </c>
      <c r="G14" s="37" t="s">
        <v>120</v>
      </c>
      <c r="H14" s="37" t="s">
        <v>120</v>
      </c>
      <c r="I14" s="42">
        <f t="shared" si="0"/>
        <v>0</v>
      </c>
      <c r="J14" s="37" t="s">
        <v>120</v>
      </c>
      <c r="K14" s="37" t="s">
        <v>120</v>
      </c>
      <c r="L14" s="37" t="s">
        <v>120</v>
      </c>
      <c r="M14" s="37" t="s">
        <v>120</v>
      </c>
    </row>
    <row r="15" spans="1:13" ht="18.75" customHeight="1">
      <c r="A15" s="321" t="s">
        <v>83</v>
      </c>
      <c r="B15" s="322"/>
      <c r="C15" s="322"/>
      <c r="D15" s="323"/>
      <c r="E15" s="5" t="s">
        <v>99</v>
      </c>
      <c r="F15" s="37" t="s">
        <v>120</v>
      </c>
      <c r="G15" s="37" t="s">
        <v>120</v>
      </c>
      <c r="H15" s="37" t="s">
        <v>120</v>
      </c>
      <c r="I15" s="42">
        <f t="shared" si="0"/>
        <v>0</v>
      </c>
      <c r="J15" s="37" t="s">
        <v>120</v>
      </c>
      <c r="K15" s="37" t="s">
        <v>120</v>
      </c>
      <c r="L15" s="37" t="s">
        <v>120</v>
      </c>
      <c r="M15" s="37" t="s">
        <v>120</v>
      </c>
    </row>
    <row r="16" spans="1:13" ht="18.75" customHeight="1">
      <c r="A16" s="321" t="s">
        <v>92</v>
      </c>
      <c r="B16" s="322"/>
      <c r="C16" s="322"/>
      <c r="D16" s="323"/>
      <c r="E16" s="5">
        <v>2020</v>
      </c>
      <c r="F16" s="37"/>
      <c r="G16" s="37"/>
      <c r="H16" s="37"/>
      <c r="I16" s="42">
        <f t="shared" si="0"/>
        <v>0</v>
      </c>
      <c r="J16" s="37"/>
      <c r="K16" s="37"/>
      <c r="L16" s="37"/>
      <c r="M16" s="37"/>
    </row>
    <row r="17" spans="1:13" ht="18.75" customHeight="1">
      <c r="A17" s="317" t="s">
        <v>41</v>
      </c>
      <c r="B17" s="318"/>
      <c r="C17" s="318"/>
      <c r="D17" s="319"/>
      <c r="E17" s="5">
        <v>2030</v>
      </c>
      <c r="F17" s="37" t="s">
        <v>120</v>
      </c>
      <c r="G17" s="37" t="s">
        <v>120</v>
      </c>
      <c r="H17" s="37" t="s">
        <v>120</v>
      </c>
      <c r="I17" s="42">
        <f t="shared" si="0"/>
        <v>0</v>
      </c>
      <c r="J17" s="37" t="s">
        <v>120</v>
      </c>
      <c r="K17" s="37" t="s">
        <v>120</v>
      </c>
      <c r="L17" s="37" t="s">
        <v>120</v>
      </c>
      <c r="M17" s="37" t="s">
        <v>120</v>
      </c>
    </row>
    <row r="18" spans="1:13" ht="18.75" customHeight="1">
      <c r="A18" s="317" t="s">
        <v>73</v>
      </c>
      <c r="B18" s="318"/>
      <c r="C18" s="318"/>
      <c r="D18" s="319"/>
      <c r="E18" s="5">
        <v>2031</v>
      </c>
      <c r="F18" s="37" t="s">
        <v>120</v>
      </c>
      <c r="G18" s="37" t="s">
        <v>120</v>
      </c>
      <c r="H18" s="37" t="s">
        <v>120</v>
      </c>
      <c r="I18" s="42">
        <f t="shared" si="0"/>
        <v>0</v>
      </c>
      <c r="J18" s="37" t="s">
        <v>120</v>
      </c>
      <c r="K18" s="37" t="s">
        <v>120</v>
      </c>
      <c r="L18" s="37" t="s">
        <v>120</v>
      </c>
      <c r="M18" s="37" t="s">
        <v>120</v>
      </c>
    </row>
    <row r="19" spans="1:13" ht="18.75" customHeight="1">
      <c r="A19" s="317" t="s">
        <v>17</v>
      </c>
      <c r="B19" s="318"/>
      <c r="C19" s="318"/>
      <c r="D19" s="319"/>
      <c r="E19" s="5">
        <v>2040</v>
      </c>
      <c r="F19" s="37" t="s">
        <v>120</v>
      </c>
      <c r="G19" s="37" t="s">
        <v>120</v>
      </c>
      <c r="H19" s="37" t="s">
        <v>120</v>
      </c>
      <c r="I19" s="42">
        <f t="shared" si="0"/>
        <v>0</v>
      </c>
      <c r="J19" s="37" t="s">
        <v>120</v>
      </c>
      <c r="K19" s="37" t="s">
        <v>120</v>
      </c>
      <c r="L19" s="37" t="s">
        <v>120</v>
      </c>
      <c r="M19" s="37" t="s">
        <v>120</v>
      </c>
    </row>
    <row r="20" spans="1:13" ht="18.75" customHeight="1">
      <c r="A20" s="317" t="s">
        <v>65</v>
      </c>
      <c r="B20" s="318"/>
      <c r="C20" s="318"/>
      <c r="D20" s="319"/>
      <c r="E20" s="5">
        <v>2050</v>
      </c>
      <c r="F20" s="37" t="s">
        <v>120</v>
      </c>
      <c r="G20" s="37" t="s">
        <v>120</v>
      </c>
      <c r="H20" s="37" t="s">
        <v>120</v>
      </c>
      <c r="I20" s="42">
        <f t="shared" si="0"/>
        <v>0</v>
      </c>
      <c r="J20" s="37" t="s">
        <v>120</v>
      </c>
      <c r="K20" s="37" t="s">
        <v>120</v>
      </c>
      <c r="L20" s="37" t="s">
        <v>120</v>
      </c>
      <c r="M20" s="37" t="s">
        <v>120</v>
      </c>
    </row>
    <row r="21" spans="1:13" ht="18.75" customHeight="1">
      <c r="A21" s="317" t="s">
        <v>66</v>
      </c>
      <c r="B21" s="318"/>
      <c r="C21" s="318"/>
      <c r="D21" s="319"/>
      <c r="E21" s="5">
        <v>2060</v>
      </c>
      <c r="F21" s="37" t="s">
        <v>120</v>
      </c>
      <c r="G21" s="37" t="s">
        <v>120</v>
      </c>
      <c r="H21" s="37" t="s">
        <v>120</v>
      </c>
      <c r="I21" s="42">
        <f t="shared" si="0"/>
        <v>0</v>
      </c>
      <c r="J21" s="37" t="s">
        <v>120</v>
      </c>
      <c r="K21" s="37" t="s">
        <v>120</v>
      </c>
      <c r="L21" s="37" t="s">
        <v>120</v>
      </c>
      <c r="M21" s="37" t="s">
        <v>120</v>
      </c>
    </row>
    <row r="22" spans="1:13" s="82" customFormat="1" ht="24.75" customHeight="1">
      <c r="A22" s="314" t="s">
        <v>36</v>
      </c>
      <c r="B22" s="315"/>
      <c r="C22" s="315"/>
      <c r="D22" s="316"/>
      <c r="E22" s="51">
        <v>2070</v>
      </c>
      <c r="F22" s="53">
        <f>SUM(F8,F11:F12,F16:F17,F19:F21)</f>
        <v>89</v>
      </c>
      <c r="G22" s="53">
        <f>SUM(G8,G11:G12,G16:G17,G19:G21)</f>
        <v>92</v>
      </c>
      <c r="H22" s="53">
        <f t="shared" ref="H22:M22" si="2">SUM(H8,H11:H12,H16:H17,H19:H21)</f>
        <v>92</v>
      </c>
      <c r="I22" s="53">
        <f t="shared" si="2"/>
        <v>84</v>
      </c>
      <c r="J22" s="53">
        <f t="shared" si="2"/>
        <v>-5</v>
      </c>
      <c r="K22" s="53">
        <f t="shared" si="2"/>
        <v>-4</v>
      </c>
      <c r="L22" s="53">
        <f t="shared" si="2"/>
        <v>-4</v>
      </c>
      <c r="M22" s="53">
        <f t="shared" si="2"/>
        <v>-5</v>
      </c>
    </row>
    <row r="23" spans="1:13" ht="27.75" customHeight="1">
      <c r="A23" s="320" t="s">
        <v>163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</row>
    <row r="24" spans="1:13" ht="24.75" customHeight="1">
      <c r="A24" s="314" t="s">
        <v>159</v>
      </c>
      <c r="B24" s="315"/>
      <c r="C24" s="315"/>
      <c r="D24" s="316"/>
      <c r="E24" s="51">
        <v>2110</v>
      </c>
      <c r="F24" s="53">
        <f>SUM(F25:F33)</f>
        <v>-93</v>
      </c>
      <c r="G24" s="53">
        <f>SUM(G25:G33)</f>
        <v>-46</v>
      </c>
      <c r="H24" s="53">
        <f>SUM(H25:H33)</f>
        <v>-46</v>
      </c>
      <c r="I24" s="55">
        <f t="shared" si="0"/>
        <v>-82</v>
      </c>
      <c r="J24" s="53">
        <f>SUM(J25:J33)</f>
        <v>-21</v>
      </c>
      <c r="K24" s="53">
        <f>SUM(K25:K33)</f>
        <v>-20</v>
      </c>
      <c r="L24" s="53">
        <f>SUM(L25:L33)</f>
        <v>-20</v>
      </c>
      <c r="M24" s="53">
        <f>SUM(M25:M33)</f>
        <v>-21</v>
      </c>
    </row>
    <row r="25" spans="1:13" ht="18.75" customHeight="1">
      <c r="A25" s="321" t="s">
        <v>150</v>
      </c>
      <c r="B25" s="322"/>
      <c r="C25" s="322"/>
      <c r="D25" s="323"/>
      <c r="E25" s="5">
        <v>2111</v>
      </c>
      <c r="F25" s="37">
        <v>-22</v>
      </c>
      <c r="G25" s="37">
        <v>-24</v>
      </c>
      <c r="H25" s="37">
        <v>-24</v>
      </c>
      <c r="I25" s="42">
        <f t="shared" si="0"/>
        <v>-24</v>
      </c>
      <c r="J25" s="37">
        <v>-6</v>
      </c>
      <c r="K25" s="37">
        <v>-6</v>
      </c>
      <c r="L25" s="37">
        <v>-6</v>
      </c>
      <c r="M25" s="37">
        <v>-6</v>
      </c>
    </row>
    <row r="26" spans="1:13" ht="18.75" customHeight="1">
      <c r="A26" s="321" t="s">
        <v>174</v>
      </c>
      <c r="B26" s="322"/>
      <c r="C26" s="322"/>
      <c r="D26" s="323"/>
      <c r="E26" s="5">
        <v>2112</v>
      </c>
      <c r="F26" s="37">
        <v>-56</v>
      </c>
      <c r="G26" s="37">
        <v>-6</v>
      </c>
      <c r="H26" s="37">
        <v>-6</v>
      </c>
      <c r="I26" s="42">
        <f t="shared" si="0"/>
        <v>-40</v>
      </c>
      <c r="J26" s="37">
        <v>-10</v>
      </c>
      <c r="K26" s="37">
        <v>-10</v>
      </c>
      <c r="L26" s="37">
        <v>-10</v>
      </c>
      <c r="M26" s="37">
        <v>-10</v>
      </c>
    </row>
    <row r="27" spans="1:13" ht="18.75" customHeight="1">
      <c r="A27" s="317" t="s">
        <v>175</v>
      </c>
      <c r="B27" s="318"/>
      <c r="C27" s="318"/>
      <c r="D27" s="319"/>
      <c r="E27" s="23">
        <v>2113</v>
      </c>
      <c r="F27" s="37" t="s">
        <v>120</v>
      </c>
      <c r="G27" s="37" t="s">
        <v>120</v>
      </c>
      <c r="H27" s="37" t="s">
        <v>120</v>
      </c>
      <c r="I27" s="42">
        <f>SUM(J27:M27)</f>
        <v>0</v>
      </c>
      <c r="J27" s="37" t="s">
        <v>120</v>
      </c>
      <c r="K27" s="37" t="s">
        <v>120</v>
      </c>
      <c r="L27" s="37" t="s">
        <v>120</v>
      </c>
      <c r="M27" s="37" t="s">
        <v>120</v>
      </c>
    </row>
    <row r="28" spans="1:13" ht="18.75" customHeight="1">
      <c r="A28" s="317" t="s">
        <v>52</v>
      </c>
      <c r="B28" s="318"/>
      <c r="C28" s="318"/>
      <c r="D28" s="319"/>
      <c r="E28" s="23">
        <v>2114</v>
      </c>
      <c r="F28" s="37"/>
      <c r="G28" s="37"/>
      <c r="H28" s="37"/>
      <c r="I28" s="42">
        <f t="shared" si="0"/>
        <v>0</v>
      </c>
      <c r="J28" s="37"/>
      <c r="K28" s="37"/>
      <c r="L28" s="37"/>
      <c r="M28" s="37"/>
    </row>
    <row r="29" spans="1:13" ht="18.75" customHeight="1">
      <c r="A29" s="317" t="s">
        <v>162</v>
      </c>
      <c r="B29" s="318"/>
      <c r="C29" s="318"/>
      <c r="D29" s="319"/>
      <c r="E29" s="23">
        <v>2115</v>
      </c>
      <c r="F29" s="37">
        <v>-15</v>
      </c>
      <c r="G29" s="37">
        <v>-16</v>
      </c>
      <c r="H29" s="37">
        <v>-16</v>
      </c>
      <c r="I29" s="42">
        <f t="shared" si="0"/>
        <v>-18</v>
      </c>
      <c r="J29" s="37">
        <v>-5</v>
      </c>
      <c r="K29" s="37">
        <v>-4</v>
      </c>
      <c r="L29" s="37">
        <v>-4</v>
      </c>
      <c r="M29" s="37">
        <v>-5</v>
      </c>
    </row>
    <row r="30" spans="1:13" ht="18.75" customHeight="1">
      <c r="A30" s="317" t="s">
        <v>56</v>
      </c>
      <c r="B30" s="318"/>
      <c r="C30" s="318"/>
      <c r="D30" s="319"/>
      <c r="E30" s="23">
        <v>2116</v>
      </c>
      <c r="F30" s="37"/>
      <c r="G30" s="37"/>
      <c r="H30" s="37"/>
      <c r="I30" s="42">
        <f t="shared" si="0"/>
        <v>0</v>
      </c>
      <c r="J30" s="37"/>
      <c r="K30" s="37"/>
      <c r="L30" s="37"/>
      <c r="M30" s="37"/>
    </row>
    <row r="31" spans="1:13" ht="18.75" customHeight="1">
      <c r="A31" s="317" t="s">
        <v>176</v>
      </c>
      <c r="B31" s="318"/>
      <c r="C31" s="318"/>
      <c r="D31" s="319"/>
      <c r="E31" s="23">
        <v>2117</v>
      </c>
      <c r="F31" s="37"/>
      <c r="G31" s="37"/>
      <c r="H31" s="37"/>
      <c r="I31" s="42">
        <f t="shared" si="0"/>
        <v>0</v>
      </c>
      <c r="J31" s="37"/>
      <c r="K31" s="37"/>
      <c r="L31" s="37"/>
      <c r="M31" s="37"/>
    </row>
    <row r="32" spans="1:13" ht="18.75" customHeight="1">
      <c r="A32" s="317" t="s">
        <v>51</v>
      </c>
      <c r="B32" s="318"/>
      <c r="C32" s="318"/>
      <c r="D32" s="319"/>
      <c r="E32" s="23">
        <v>2118</v>
      </c>
      <c r="F32" s="37"/>
      <c r="G32" s="37"/>
      <c r="H32" s="37"/>
      <c r="I32" s="42">
        <f t="shared" si="0"/>
        <v>0</v>
      </c>
      <c r="J32" s="37"/>
      <c r="K32" s="37"/>
      <c r="L32" s="37"/>
      <c r="M32" s="37"/>
    </row>
    <row r="33" spans="1:13" ht="18.75" customHeight="1">
      <c r="A33" s="317" t="s">
        <v>164</v>
      </c>
      <c r="B33" s="318"/>
      <c r="C33" s="318"/>
      <c r="D33" s="319"/>
      <c r="E33" s="23">
        <v>2119</v>
      </c>
      <c r="F33" s="37"/>
      <c r="G33" s="37"/>
      <c r="H33" s="37"/>
      <c r="I33" s="42">
        <f t="shared" si="0"/>
        <v>0</v>
      </c>
      <c r="J33" s="37"/>
      <c r="K33" s="37"/>
      <c r="L33" s="37"/>
      <c r="M33" s="37"/>
    </row>
    <row r="34" spans="1:13" ht="24" customHeight="1">
      <c r="A34" s="314" t="s">
        <v>165</v>
      </c>
      <c r="B34" s="315"/>
      <c r="C34" s="315"/>
      <c r="D34" s="316"/>
      <c r="E34" s="49">
        <v>2120</v>
      </c>
      <c r="F34" s="53">
        <f>SUM(F35:F38)</f>
        <v>-2821</v>
      </c>
      <c r="G34" s="53">
        <f>SUM(G35:G38)</f>
        <v>-2800</v>
      </c>
      <c r="H34" s="53">
        <f>SUM(H35:H38)</f>
        <v>-3000</v>
      </c>
      <c r="I34" s="55">
        <f t="shared" si="0"/>
        <v>-4000</v>
      </c>
      <c r="J34" s="53">
        <f>SUM(J35:J38)</f>
        <v>-1000</v>
      </c>
      <c r="K34" s="53">
        <f>SUM(K35:K38)</f>
        <v>-1000</v>
      </c>
      <c r="L34" s="53">
        <f>SUM(L35:L38)</f>
        <v>-1000</v>
      </c>
      <c r="M34" s="53">
        <f>SUM(M35:M38)</f>
        <v>-1000</v>
      </c>
    </row>
    <row r="35" spans="1:13" ht="18.600000000000001" customHeight="1">
      <c r="A35" s="317" t="s">
        <v>51</v>
      </c>
      <c r="B35" s="318"/>
      <c r="C35" s="318"/>
      <c r="D35" s="319"/>
      <c r="E35" s="23">
        <v>2121</v>
      </c>
      <c r="F35" s="37">
        <v>-2821</v>
      </c>
      <c r="G35" s="37">
        <v>-2800</v>
      </c>
      <c r="H35" s="37">
        <v>-3000</v>
      </c>
      <c r="I35" s="42">
        <f t="shared" si="0"/>
        <v>-4000</v>
      </c>
      <c r="J35" s="37">
        <v>-1000</v>
      </c>
      <c r="K35" s="37">
        <v>-1000</v>
      </c>
      <c r="L35" s="37">
        <v>-1000</v>
      </c>
      <c r="M35" s="37">
        <v>-1000</v>
      </c>
    </row>
    <row r="36" spans="1:13" ht="18.600000000000001" customHeight="1">
      <c r="A36" s="317" t="s">
        <v>170</v>
      </c>
      <c r="B36" s="318"/>
      <c r="C36" s="318"/>
      <c r="D36" s="319"/>
      <c r="E36" s="23">
        <v>2122</v>
      </c>
      <c r="F36" s="37"/>
      <c r="G36" s="37"/>
      <c r="H36" s="37"/>
      <c r="I36" s="42">
        <f t="shared" si="0"/>
        <v>0</v>
      </c>
      <c r="J36" s="37"/>
      <c r="K36" s="37"/>
      <c r="L36" s="37"/>
      <c r="M36" s="37"/>
    </row>
    <row r="37" spans="1:13" ht="18.600000000000001" customHeight="1">
      <c r="A37" s="317" t="s">
        <v>171</v>
      </c>
      <c r="B37" s="318"/>
      <c r="C37" s="318"/>
      <c r="D37" s="319"/>
      <c r="E37" s="23">
        <v>2123</v>
      </c>
      <c r="F37" s="37"/>
      <c r="G37" s="37"/>
      <c r="H37" s="37"/>
      <c r="I37" s="42">
        <f t="shared" si="0"/>
        <v>0</v>
      </c>
      <c r="J37" s="37"/>
      <c r="K37" s="37"/>
      <c r="L37" s="37"/>
      <c r="M37" s="37"/>
    </row>
    <row r="38" spans="1:13" ht="18.600000000000001" customHeight="1">
      <c r="A38" s="317" t="s">
        <v>164</v>
      </c>
      <c r="B38" s="318"/>
      <c r="C38" s="318"/>
      <c r="D38" s="319"/>
      <c r="E38" s="23">
        <v>2124</v>
      </c>
      <c r="F38" s="37"/>
      <c r="G38" s="37"/>
      <c r="H38" s="37"/>
      <c r="I38" s="42">
        <f t="shared" si="0"/>
        <v>0</v>
      </c>
      <c r="J38" s="37"/>
      <c r="K38" s="37"/>
      <c r="L38" s="37"/>
      <c r="M38" s="37"/>
    </row>
    <row r="39" spans="1:13" ht="24" customHeight="1">
      <c r="A39" s="314" t="s">
        <v>161</v>
      </c>
      <c r="B39" s="315"/>
      <c r="C39" s="315"/>
      <c r="D39" s="316"/>
      <c r="E39" s="49">
        <v>2130</v>
      </c>
      <c r="F39" s="53">
        <f>SUM(F40:F43)</f>
        <v>-3584</v>
      </c>
      <c r="G39" s="53">
        <f>SUM(G40:G43)</f>
        <v>-3600</v>
      </c>
      <c r="H39" s="53">
        <f>SUM(H40:H43)</f>
        <v>-4770</v>
      </c>
      <c r="I39" s="55">
        <f t="shared" si="0"/>
        <v>-5500</v>
      </c>
      <c r="J39" s="53">
        <f>SUM(J40:J43)</f>
        <v>-1375</v>
      </c>
      <c r="K39" s="53">
        <f>SUM(K40:K43)</f>
        <v>-1375</v>
      </c>
      <c r="L39" s="53">
        <f>SUM(L40:L43)</f>
        <v>-1375</v>
      </c>
      <c r="M39" s="53">
        <f>SUM(M40:M43)</f>
        <v>-1375</v>
      </c>
    </row>
    <row r="40" spans="1:13" ht="41.25" customHeight="1">
      <c r="A40" s="317" t="s">
        <v>202</v>
      </c>
      <c r="B40" s="318"/>
      <c r="C40" s="318"/>
      <c r="D40" s="319"/>
      <c r="E40" s="23">
        <v>2131</v>
      </c>
      <c r="F40" s="37"/>
      <c r="G40" s="37"/>
      <c r="H40" s="37"/>
      <c r="I40" s="42">
        <f t="shared" si="0"/>
        <v>0</v>
      </c>
      <c r="J40" s="37"/>
      <c r="K40" s="37"/>
      <c r="L40" s="37"/>
      <c r="M40" s="37"/>
    </row>
    <row r="41" spans="1:13" ht="18.75" customHeight="1">
      <c r="A41" s="317" t="s">
        <v>166</v>
      </c>
      <c r="B41" s="318"/>
      <c r="C41" s="318"/>
      <c r="D41" s="319"/>
      <c r="E41" s="23">
        <v>2132</v>
      </c>
      <c r="F41" s="37"/>
      <c r="G41" s="37"/>
      <c r="H41" s="37"/>
      <c r="I41" s="42">
        <f t="shared" si="0"/>
        <v>0</v>
      </c>
      <c r="J41" s="37"/>
      <c r="K41" s="37"/>
      <c r="L41" s="37"/>
      <c r="M41" s="37"/>
    </row>
    <row r="42" spans="1:13" ht="18.75" customHeight="1">
      <c r="A42" s="317" t="s">
        <v>167</v>
      </c>
      <c r="B42" s="318"/>
      <c r="C42" s="318"/>
      <c r="D42" s="319"/>
      <c r="E42" s="23">
        <v>2133</v>
      </c>
      <c r="F42" s="37">
        <v>-3346</v>
      </c>
      <c r="G42" s="37">
        <v>-3380</v>
      </c>
      <c r="H42" s="37">
        <v>-4500</v>
      </c>
      <c r="I42" s="42">
        <f t="shared" si="0"/>
        <v>-5200</v>
      </c>
      <c r="J42" s="37">
        <v>-1300</v>
      </c>
      <c r="K42" s="37">
        <v>-1300</v>
      </c>
      <c r="L42" s="37">
        <v>-1300</v>
      </c>
      <c r="M42" s="37">
        <v>-1300</v>
      </c>
    </row>
    <row r="43" spans="1:13" ht="18.75" customHeight="1">
      <c r="A43" s="317" t="s">
        <v>410</v>
      </c>
      <c r="B43" s="318"/>
      <c r="C43" s="318"/>
      <c r="D43" s="319"/>
      <c r="E43" s="23">
        <v>2134</v>
      </c>
      <c r="F43" s="37">
        <v>-238</v>
      </c>
      <c r="G43" s="37">
        <v>-220</v>
      </c>
      <c r="H43" s="37">
        <v>-270</v>
      </c>
      <c r="I43" s="42">
        <f t="shared" si="0"/>
        <v>-300</v>
      </c>
      <c r="J43" s="37">
        <v>-75</v>
      </c>
      <c r="K43" s="37">
        <v>-75</v>
      </c>
      <c r="L43" s="37">
        <v>-75</v>
      </c>
      <c r="M43" s="37">
        <v>-75</v>
      </c>
    </row>
    <row r="44" spans="1:13" ht="18.75" customHeight="1">
      <c r="A44" s="314" t="s">
        <v>168</v>
      </c>
      <c r="B44" s="315"/>
      <c r="C44" s="315"/>
      <c r="D44" s="316"/>
      <c r="E44" s="49">
        <v>2140</v>
      </c>
      <c r="F44" s="53">
        <f>SUM(F45,F46)</f>
        <v>0</v>
      </c>
      <c r="G44" s="53">
        <f>SUM(G45,G46)</f>
        <v>0</v>
      </c>
      <c r="H44" s="53">
        <f>SUM(H45,H46)</f>
        <v>0</v>
      </c>
      <c r="I44" s="55">
        <f t="shared" si="0"/>
        <v>0</v>
      </c>
      <c r="J44" s="53">
        <v>0</v>
      </c>
      <c r="K44" s="53">
        <v>0</v>
      </c>
      <c r="L44" s="53">
        <v>0</v>
      </c>
      <c r="M44" s="53">
        <v>0</v>
      </c>
    </row>
    <row r="45" spans="1:13" ht="37.5" customHeight="1">
      <c r="A45" s="317" t="s">
        <v>149</v>
      </c>
      <c r="B45" s="318"/>
      <c r="C45" s="318"/>
      <c r="D45" s="319"/>
      <c r="E45" s="23">
        <v>2141</v>
      </c>
      <c r="F45" s="37"/>
      <c r="G45" s="37"/>
      <c r="H45" s="37"/>
      <c r="I45" s="42">
        <f t="shared" si="0"/>
        <v>0</v>
      </c>
      <c r="J45" s="37"/>
      <c r="K45" s="37"/>
      <c r="L45" s="37"/>
      <c r="M45" s="37"/>
    </row>
    <row r="46" spans="1:13" ht="18.75" customHeight="1">
      <c r="A46" s="317" t="s">
        <v>169</v>
      </c>
      <c r="B46" s="318"/>
      <c r="C46" s="318"/>
      <c r="D46" s="319"/>
      <c r="E46" s="23">
        <v>2142</v>
      </c>
      <c r="F46" s="37"/>
      <c r="G46" s="37"/>
      <c r="H46" s="37"/>
      <c r="I46" s="42">
        <f t="shared" si="0"/>
        <v>0</v>
      </c>
      <c r="J46" s="37"/>
      <c r="K46" s="37"/>
      <c r="L46" s="37"/>
      <c r="M46" s="37"/>
    </row>
    <row r="47" spans="1:13" ht="26.25" customHeight="1">
      <c r="A47" s="314" t="s">
        <v>160</v>
      </c>
      <c r="B47" s="315"/>
      <c r="C47" s="315"/>
      <c r="D47" s="316"/>
      <c r="E47" s="49">
        <v>2200</v>
      </c>
      <c r="F47" s="53">
        <f>SUM(F24,F34,F39,F44)</f>
        <v>-6498</v>
      </c>
      <c r="G47" s="53">
        <f>SUM(G24,G34,G39,G44)</f>
        <v>-6446</v>
      </c>
      <c r="H47" s="53">
        <f>SUM(H24,H34,H39,H44)</f>
        <v>-7816</v>
      </c>
      <c r="I47" s="55">
        <f t="shared" si="0"/>
        <v>-9582</v>
      </c>
      <c r="J47" s="53">
        <f>SUM(J24,J34,J39,J44)</f>
        <v>-2396</v>
      </c>
      <c r="K47" s="53">
        <f>SUM(K24,K34,K39,K44)</f>
        <v>-2395</v>
      </c>
      <c r="L47" s="53">
        <f>SUM(L24,L34,L39,L44)</f>
        <v>-2395</v>
      </c>
      <c r="M47" s="53">
        <f>SUM(M24,M34,M39,M44)</f>
        <v>-2396</v>
      </c>
    </row>
    <row r="48" spans="1:13" ht="15" customHeight="1">
      <c r="A48" s="74"/>
      <c r="B48" s="74"/>
      <c r="C48" s="74"/>
      <c r="D48" s="74"/>
      <c r="E48" s="72"/>
      <c r="F48" s="75"/>
      <c r="G48" s="76"/>
      <c r="H48" s="76"/>
      <c r="I48" s="75"/>
      <c r="J48" s="76"/>
      <c r="K48" s="76"/>
      <c r="L48" s="76"/>
      <c r="M48" s="76"/>
    </row>
    <row r="49" spans="1:13" ht="11.25" customHeight="1">
      <c r="A49" s="74"/>
      <c r="B49" s="74"/>
      <c r="C49" s="74"/>
      <c r="D49" s="74"/>
      <c r="E49" s="72"/>
      <c r="F49" s="75"/>
      <c r="G49" s="76"/>
      <c r="H49" s="76"/>
      <c r="I49" s="75"/>
      <c r="J49" s="76"/>
      <c r="K49" s="76"/>
      <c r="L49" s="76"/>
      <c r="M49" s="76"/>
    </row>
    <row r="50" spans="1:13" ht="46.5" customHeight="1">
      <c r="A50" s="222" t="s">
        <v>405</v>
      </c>
      <c r="B50" s="222"/>
      <c r="C50" s="124"/>
      <c r="D50" s="124"/>
      <c r="E50" s="129"/>
      <c r="F50" s="312" t="s">
        <v>57</v>
      </c>
      <c r="G50" s="312"/>
      <c r="H50" s="312"/>
      <c r="I50" s="312"/>
      <c r="J50" s="128"/>
      <c r="K50" s="220" t="s">
        <v>404</v>
      </c>
      <c r="L50" s="221"/>
      <c r="M50" s="221"/>
    </row>
    <row r="51" spans="1:13" ht="22.5" customHeight="1">
      <c r="A51" s="126" t="s">
        <v>216</v>
      </c>
      <c r="B51" s="126"/>
      <c r="C51" s="126"/>
      <c r="D51" s="126"/>
      <c r="E51" s="130"/>
      <c r="F51" s="313" t="s">
        <v>217</v>
      </c>
      <c r="G51" s="313"/>
      <c r="H51" s="313"/>
      <c r="I51" s="313"/>
      <c r="J51" s="127"/>
      <c r="K51" s="242" t="s">
        <v>218</v>
      </c>
      <c r="L51" s="242"/>
      <c r="M51" s="242"/>
    </row>
  </sheetData>
  <mergeCells count="55">
    <mergeCell ref="A2:M2"/>
    <mergeCell ref="E4:E5"/>
    <mergeCell ref="F4:F5"/>
    <mergeCell ref="G4:G5"/>
    <mergeCell ref="H4:H5"/>
    <mergeCell ref="I4:I5"/>
    <mergeCell ref="J4:M4"/>
    <mergeCell ref="A4:D5"/>
    <mergeCell ref="A17:D17"/>
    <mergeCell ref="A19:D19"/>
    <mergeCell ref="A20:D20"/>
    <mergeCell ref="A21:D21"/>
    <mergeCell ref="A22:D22"/>
    <mergeCell ref="A24:D24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27:D27"/>
    <mergeCell ref="A28:D28"/>
    <mergeCell ref="A23:M23"/>
    <mergeCell ref="A29:D29"/>
    <mergeCell ref="A30:D30"/>
    <mergeCell ref="A31:D31"/>
    <mergeCell ref="A25:D25"/>
    <mergeCell ref="A26:D26"/>
    <mergeCell ref="A32:D32"/>
    <mergeCell ref="A33:D33"/>
    <mergeCell ref="A34:D34"/>
    <mergeCell ref="A35:D35"/>
    <mergeCell ref="A36:D36"/>
    <mergeCell ref="A37:D37"/>
    <mergeCell ref="A47:D47"/>
    <mergeCell ref="A38:D38"/>
    <mergeCell ref="A39:D39"/>
    <mergeCell ref="A40:D40"/>
    <mergeCell ref="A41:D41"/>
    <mergeCell ref="A42:D42"/>
    <mergeCell ref="A43:D43"/>
    <mergeCell ref="K50:M50"/>
    <mergeCell ref="A50:B50"/>
    <mergeCell ref="A11:D11"/>
    <mergeCell ref="A10:D10"/>
    <mergeCell ref="F50:I50"/>
    <mergeCell ref="K51:M51"/>
    <mergeCell ref="F51:I51"/>
    <mergeCell ref="A44:D44"/>
    <mergeCell ref="A45:D45"/>
    <mergeCell ref="A46:D46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topLeftCell="A67" zoomScale="93" zoomScaleNormal="89" zoomScaleSheetLayoutView="93" workbookViewId="0">
      <selection activeCell="A3" sqref="A3:A4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45" t="s">
        <v>234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8.7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41.25" customHeight="1">
      <c r="A3" s="346" t="s">
        <v>112</v>
      </c>
      <c r="B3" s="332" t="s">
        <v>235</v>
      </c>
      <c r="C3" s="332" t="s">
        <v>19</v>
      </c>
      <c r="D3" s="332" t="s">
        <v>236</v>
      </c>
      <c r="E3" s="332" t="s">
        <v>356</v>
      </c>
      <c r="F3" s="226" t="s">
        <v>359</v>
      </c>
      <c r="G3" s="226" t="s">
        <v>86</v>
      </c>
      <c r="H3" s="226"/>
      <c r="I3" s="226"/>
      <c r="J3" s="226"/>
    </row>
    <row r="4" spans="1:10" ht="45.75" customHeight="1">
      <c r="A4" s="347"/>
      <c r="B4" s="332"/>
      <c r="C4" s="332"/>
      <c r="D4" s="332"/>
      <c r="E4" s="332"/>
      <c r="F4" s="226"/>
      <c r="G4" s="13" t="s">
        <v>87</v>
      </c>
      <c r="H4" s="13" t="s">
        <v>88</v>
      </c>
      <c r="I4" s="13" t="s">
        <v>89</v>
      </c>
      <c r="J4" s="13" t="s">
        <v>43</v>
      </c>
    </row>
    <row r="5" spans="1:10" ht="18.75" customHeight="1">
      <c r="A5" s="6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</row>
    <row r="6" spans="1:10" ht="28.5" customHeight="1">
      <c r="A6" s="168" t="s">
        <v>237</v>
      </c>
      <c r="B6" s="26"/>
      <c r="C6" s="236"/>
      <c r="D6" s="236"/>
      <c r="E6" s="236"/>
      <c r="F6" s="236"/>
      <c r="G6" s="236"/>
      <c r="H6" s="236"/>
      <c r="I6" s="236"/>
      <c r="J6" s="236"/>
    </row>
    <row r="7" spans="1:10" ht="18.75" customHeight="1">
      <c r="A7" s="85" t="s">
        <v>238</v>
      </c>
      <c r="B7" s="91">
        <v>3000</v>
      </c>
      <c r="C7" s="53">
        <f>SUM(C8:C9,C11,C14:C15,C19)</f>
        <v>30216</v>
      </c>
      <c r="D7" s="53">
        <f>SUM(D8:D9,D11,D14:D15,D19)</f>
        <v>32000</v>
      </c>
      <c r="E7" s="53">
        <f>SUM(E8:E9,E11,E14:E15,E19)</f>
        <v>37200</v>
      </c>
      <c r="F7" s="55">
        <f t="shared" ref="F7:F73" si="0">SUM(G7:J7)</f>
        <v>41060</v>
      </c>
      <c r="G7" s="53">
        <f>SUM(G8:G9,G11,G14:G15,G19)</f>
        <v>10260</v>
      </c>
      <c r="H7" s="53">
        <f>SUM(H8:H9,H11,H14:H15,H19)</f>
        <v>10260</v>
      </c>
      <c r="I7" s="53">
        <f>SUM(I8:I9,I11,I14:I15,I19)</f>
        <v>10260</v>
      </c>
      <c r="J7" s="53">
        <f>SUM(J8:J9,J11,J14:J15,J19)</f>
        <v>10280</v>
      </c>
    </row>
    <row r="8" spans="1:10" ht="18.75" customHeight="1">
      <c r="A8" s="7" t="s">
        <v>239</v>
      </c>
      <c r="B8" s="8">
        <v>3010</v>
      </c>
      <c r="C8" s="37">
        <v>1062</v>
      </c>
      <c r="D8" s="37">
        <v>1200</v>
      </c>
      <c r="E8" s="37">
        <v>1200</v>
      </c>
      <c r="F8" s="42">
        <f t="shared" si="0"/>
        <v>1220</v>
      </c>
      <c r="G8" s="37">
        <v>300</v>
      </c>
      <c r="H8" s="37">
        <v>300</v>
      </c>
      <c r="I8" s="37">
        <v>300</v>
      </c>
      <c r="J8" s="37">
        <v>320</v>
      </c>
    </row>
    <row r="9" spans="1:10" ht="18.75" customHeight="1">
      <c r="A9" s="7" t="s">
        <v>240</v>
      </c>
      <c r="B9" s="8">
        <v>3020</v>
      </c>
      <c r="C9" s="37"/>
      <c r="D9" s="37"/>
      <c r="E9" s="37"/>
      <c r="F9" s="42">
        <f t="shared" si="0"/>
        <v>0</v>
      </c>
      <c r="G9" s="37"/>
      <c r="H9" s="37"/>
      <c r="I9" s="37"/>
      <c r="J9" s="37"/>
    </row>
    <row r="10" spans="1:10" ht="18.75" customHeight="1">
      <c r="A10" s="7" t="s">
        <v>241</v>
      </c>
      <c r="B10" s="8">
        <v>3030</v>
      </c>
      <c r="C10" s="37"/>
      <c r="D10" s="37"/>
      <c r="E10" s="37"/>
      <c r="F10" s="42">
        <f t="shared" si="0"/>
        <v>0</v>
      </c>
      <c r="G10" s="37"/>
      <c r="H10" s="37"/>
      <c r="I10" s="37"/>
      <c r="J10" s="37"/>
    </row>
    <row r="11" spans="1:10" ht="18.75" customHeight="1">
      <c r="A11" s="7" t="s">
        <v>314</v>
      </c>
      <c r="B11" s="8">
        <v>3040</v>
      </c>
      <c r="C11" s="37">
        <f>C12+C13</f>
        <v>29154</v>
      </c>
      <c r="D11" s="37">
        <f t="shared" ref="D11:J11" si="1">D12+D13</f>
        <v>30800</v>
      </c>
      <c r="E11" s="37">
        <f t="shared" si="1"/>
        <v>36000</v>
      </c>
      <c r="F11" s="42">
        <f>SUM(G11:J11)</f>
        <v>39840</v>
      </c>
      <c r="G11" s="37">
        <f t="shared" si="1"/>
        <v>9960</v>
      </c>
      <c r="H11" s="37">
        <f t="shared" si="1"/>
        <v>9960</v>
      </c>
      <c r="I11" s="37">
        <f t="shared" si="1"/>
        <v>9960</v>
      </c>
      <c r="J11" s="37">
        <f t="shared" si="1"/>
        <v>9960</v>
      </c>
    </row>
    <row r="12" spans="1:10" ht="18.75" customHeight="1">
      <c r="A12" s="7" t="s">
        <v>407</v>
      </c>
      <c r="B12" s="8">
        <v>3041</v>
      </c>
      <c r="C12" s="37">
        <v>27052</v>
      </c>
      <c r="D12" s="37">
        <v>28000</v>
      </c>
      <c r="E12" s="37">
        <v>33000</v>
      </c>
      <c r="F12" s="42">
        <f t="shared" si="0"/>
        <v>36000</v>
      </c>
      <c r="G12" s="37">
        <v>9000</v>
      </c>
      <c r="H12" s="37">
        <v>9000</v>
      </c>
      <c r="I12" s="37">
        <v>9000</v>
      </c>
      <c r="J12" s="37">
        <v>9000</v>
      </c>
    </row>
    <row r="13" spans="1:10" ht="42" customHeight="1">
      <c r="A13" s="7" t="s">
        <v>406</v>
      </c>
      <c r="B13" s="8">
        <v>3042</v>
      </c>
      <c r="C13" s="37">
        <v>2102</v>
      </c>
      <c r="D13" s="37">
        <v>2800</v>
      </c>
      <c r="E13" s="37">
        <v>3000</v>
      </c>
      <c r="F13" s="42">
        <f>SUM(G13:J13)</f>
        <v>3840</v>
      </c>
      <c r="G13" s="37">
        <v>960</v>
      </c>
      <c r="H13" s="37">
        <v>960</v>
      </c>
      <c r="I13" s="37">
        <v>960</v>
      </c>
      <c r="J13" s="37">
        <v>960</v>
      </c>
    </row>
    <row r="14" spans="1:10" ht="18.75" customHeight="1">
      <c r="A14" s="7" t="s">
        <v>242</v>
      </c>
      <c r="B14" s="8">
        <v>3050</v>
      </c>
      <c r="C14" s="37"/>
      <c r="D14" s="37">
        <f>D15+D16</f>
        <v>0</v>
      </c>
      <c r="E14" s="37"/>
      <c r="F14" s="42">
        <f t="shared" si="0"/>
        <v>0</v>
      </c>
      <c r="G14" s="37"/>
      <c r="H14" s="37"/>
      <c r="I14" s="37"/>
      <c r="J14" s="37"/>
    </row>
    <row r="15" spans="1:10" ht="18.75" customHeight="1">
      <c r="A15" s="7" t="s">
        <v>243</v>
      </c>
      <c r="B15" s="8">
        <v>3060</v>
      </c>
      <c r="C15" s="42">
        <f>SUM(C16:C18)</f>
        <v>0</v>
      </c>
      <c r="D15" s="42">
        <f>SUM(D16:D18)</f>
        <v>0</v>
      </c>
      <c r="E15" s="42">
        <f>SUM(E16:E18)</f>
        <v>0</v>
      </c>
      <c r="F15" s="42">
        <f t="shared" si="0"/>
        <v>0</v>
      </c>
      <c r="G15" s="42">
        <f>SUM(G16:G18)</f>
        <v>0</v>
      </c>
      <c r="H15" s="42">
        <f>SUM(H16:H18)</f>
        <v>0</v>
      </c>
      <c r="I15" s="42">
        <f>SUM(I16:I18)</f>
        <v>0</v>
      </c>
      <c r="J15" s="42">
        <f>SUM(J16:J18)</f>
        <v>0</v>
      </c>
    </row>
    <row r="16" spans="1:10" ht="18.75" customHeight="1">
      <c r="A16" s="7" t="s">
        <v>244</v>
      </c>
      <c r="B16" s="5">
        <v>3061</v>
      </c>
      <c r="C16" s="37"/>
      <c r="D16" s="37"/>
      <c r="E16" s="37"/>
      <c r="F16" s="42">
        <f t="shared" si="0"/>
        <v>0</v>
      </c>
      <c r="G16" s="37"/>
      <c r="H16" s="37"/>
      <c r="I16" s="37"/>
      <c r="J16" s="37"/>
    </row>
    <row r="17" spans="1:10" ht="18.75" customHeight="1">
      <c r="A17" s="7" t="s">
        <v>245</v>
      </c>
      <c r="B17" s="5">
        <v>3062</v>
      </c>
      <c r="C17" s="37"/>
      <c r="D17" s="37"/>
      <c r="E17" s="37"/>
      <c r="F17" s="42">
        <f t="shared" si="0"/>
        <v>0</v>
      </c>
      <c r="G17" s="37"/>
      <c r="H17" s="37"/>
      <c r="I17" s="37"/>
      <c r="J17" s="37"/>
    </row>
    <row r="18" spans="1:10" ht="18.75" customHeight="1">
      <c r="A18" s="7" t="s">
        <v>246</v>
      </c>
      <c r="B18" s="5">
        <v>3063</v>
      </c>
      <c r="C18" s="37"/>
      <c r="D18" s="37"/>
      <c r="E18" s="37"/>
      <c r="F18" s="42">
        <f t="shared" si="0"/>
        <v>0</v>
      </c>
      <c r="G18" s="37"/>
      <c r="H18" s="37"/>
      <c r="I18" s="37"/>
      <c r="J18" s="37"/>
    </row>
    <row r="19" spans="1:10" ht="18.75" customHeight="1">
      <c r="A19" s="7" t="s">
        <v>247</v>
      </c>
      <c r="B19" s="8">
        <v>3070</v>
      </c>
      <c r="C19" s="37"/>
      <c r="D19" s="37"/>
      <c r="E19" s="37"/>
      <c r="F19" s="42">
        <f t="shared" si="0"/>
        <v>0</v>
      </c>
      <c r="G19" s="37"/>
      <c r="H19" s="37"/>
      <c r="I19" s="37"/>
      <c r="J19" s="37"/>
    </row>
    <row r="20" spans="1:10" ht="18.75" customHeight="1">
      <c r="A20" s="9" t="s">
        <v>248</v>
      </c>
      <c r="B20" s="10">
        <v>3100</v>
      </c>
      <c r="C20" s="53">
        <f>SUM(C21:C24,C28,C38,C39)</f>
        <v>-30218</v>
      </c>
      <c r="D20" s="53">
        <f>SUM(D21:D24,D28,D38,D39)</f>
        <v>-31998</v>
      </c>
      <c r="E20" s="53">
        <f>SUM(E21:E24,E28,E38,E39)</f>
        <v>-37200</v>
      </c>
      <c r="F20" s="55">
        <f t="shared" si="0"/>
        <v>-41060</v>
      </c>
      <c r="G20" s="53">
        <f>SUM(G21:G24,G28,G38,G39)</f>
        <v>-10260</v>
      </c>
      <c r="H20" s="53">
        <f>SUM(H21:H24,H28,H38,H39)</f>
        <v>-10260</v>
      </c>
      <c r="I20" s="53">
        <f>SUM(I21:I24,I28,I38,I39)</f>
        <v>-10260</v>
      </c>
      <c r="J20" s="53">
        <f>SUM(J21:J24,J28,J38,J39)</f>
        <v>-10280</v>
      </c>
    </row>
    <row r="21" spans="1:10" ht="18.75" customHeight="1">
      <c r="A21" s="7" t="s">
        <v>249</v>
      </c>
      <c r="B21" s="92">
        <v>3110</v>
      </c>
      <c r="C21" s="37">
        <v>-10839</v>
      </c>
      <c r="D21" s="37">
        <v>-11280</v>
      </c>
      <c r="E21" s="37">
        <v>-11500</v>
      </c>
      <c r="F21" s="42">
        <f t="shared" si="0"/>
        <v>-11118</v>
      </c>
      <c r="G21" s="37">
        <v>-2774</v>
      </c>
      <c r="H21" s="37">
        <v>-2775</v>
      </c>
      <c r="I21" s="37">
        <v>-2775</v>
      </c>
      <c r="J21" s="37">
        <v>-2794</v>
      </c>
    </row>
    <row r="22" spans="1:10" ht="18.75" customHeight="1">
      <c r="A22" s="7" t="s">
        <v>250</v>
      </c>
      <c r="B22" s="92">
        <v>3120</v>
      </c>
      <c r="C22" s="37">
        <v>-11902</v>
      </c>
      <c r="D22" s="37">
        <v>-13760</v>
      </c>
      <c r="E22" s="37">
        <v>-17500</v>
      </c>
      <c r="F22" s="42">
        <f t="shared" si="0"/>
        <v>-20000</v>
      </c>
      <c r="G22" s="37">
        <v>-5000</v>
      </c>
      <c r="H22" s="37">
        <v>-5000</v>
      </c>
      <c r="I22" s="37">
        <v>-5000</v>
      </c>
      <c r="J22" s="37">
        <v>-5000</v>
      </c>
    </row>
    <row r="23" spans="1:10" ht="18.75" customHeight="1">
      <c r="A23" s="7" t="s">
        <v>4</v>
      </c>
      <c r="B23" s="92">
        <v>3130</v>
      </c>
      <c r="C23" s="37">
        <v>-3346</v>
      </c>
      <c r="D23" s="37">
        <v>-3600</v>
      </c>
      <c r="E23" s="37">
        <v>-4500</v>
      </c>
      <c r="F23" s="42">
        <f t="shared" si="0"/>
        <v>-5200</v>
      </c>
      <c r="G23" s="37">
        <v>-1300</v>
      </c>
      <c r="H23" s="37">
        <v>-1300</v>
      </c>
      <c r="I23" s="37">
        <v>-1300</v>
      </c>
      <c r="J23" s="37">
        <v>-1300</v>
      </c>
    </row>
    <row r="24" spans="1:10" ht="18.75" customHeight="1">
      <c r="A24" s="7" t="s">
        <v>251</v>
      </c>
      <c r="B24" s="92">
        <v>3140</v>
      </c>
      <c r="C24" s="42">
        <f>SUM(C25:C27)</f>
        <v>0</v>
      </c>
      <c r="D24" s="42">
        <f>SUM(D25:D27)</f>
        <v>0</v>
      </c>
      <c r="E24" s="42">
        <f>SUM(E25:E27)</f>
        <v>0</v>
      </c>
      <c r="F24" s="42">
        <f t="shared" si="0"/>
        <v>0</v>
      </c>
      <c r="G24" s="42">
        <f>SUM(G25:G27)</f>
        <v>0</v>
      </c>
      <c r="H24" s="42">
        <f>SUM(H25:H27)</f>
        <v>0</v>
      </c>
      <c r="I24" s="42">
        <f>SUM(I25:I27)</f>
        <v>0</v>
      </c>
      <c r="J24" s="42">
        <f>SUM(J25:J27)</f>
        <v>0</v>
      </c>
    </row>
    <row r="25" spans="1:10" ht="18.75" customHeight="1">
      <c r="A25" s="7" t="s">
        <v>244</v>
      </c>
      <c r="B25" s="167">
        <v>3141</v>
      </c>
      <c r="C25" s="37" t="s">
        <v>120</v>
      </c>
      <c r="D25" s="37" t="s">
        <v>120</v>
      </c>
      <c r="E25" s="37" t="s">
        <v>120</v>
      </c>
      <c r="F25" s="42">
        <f t="shared" si="0"/>
        <v>0</v>
      </c>
      <c r="G25" s="37" t="s">
        <v>120</v>
      </c>
      <c r="H25" s="37" t="s">
        <v>120</v>
      </c>
      <c r="I25" s="37" t="s">
        <v>120</v>
      </c>
      <c r="J25" s="37" t="s">
        <v>120</v>
      </c>
    </row>
    <row r="26" spans="1:10" ht="18.75" customHeight="1">
      <c r="A26" s="7" t="s">
        <v>245</v>
      </c>
      <c r="B26" s="167">
        <v>3142</v>
      </c>
      <c r="C26" s="37" t="s">
        <v>120</v>
      </c>
      <c r="D26" s="37" t="s">
        <v>120</v>
      </c>
      <c r="E26" s="37" t="s">
        <v>120</v>
      </c>
      <c r="F26" s="42">
        <f t="shared" si="0"/>
        <v>0</v>
      </c>
      <c r="G26" s="37" t="s">
        <v>120</v>
      </c>
      <c r="H26" s="37" t="s">
        <v>120</v>
      </c>
      <c r="I26" s="37" t="s">
        <v>120</v>
      </c>
      <c r="J26" s="37" t="s">
        <v>120</v>
      </c>
    </row>
    <row r="27" spans="1:10" ht="18.75" customHeight="1">
      <c r="A27" s="7" t="s">
        <v>246</v>
      </c>
      <c r="B27" s="167">
        <v>3143</v>
      </c>
      <c r="C27" s="37" t="s">
        <v>120</v>
      </c>
      <c r="D27" s="37" t="s">
        <v>120</v>
      </c>
      <c r="E27" s="37" t="s">
        <v>120</v>
      </c>
      <c r="F27" s="42">
        <f t="shared" si="0"/>
        <v>0</v>
      </c>
      <c r="G27" s="37" t="s">
        <v>120</v>
      </c>
      <c r="H27" s="37" t="s">
        <v>120</v>
      </c>
      <c r="I27" s="37" t="s">
        <v>120</v>
      </c>
      <c r="J27" s="37" t="s">
        <v>120</v>
      </c>
    </row>
    <row r="28" spans="1:10" ht="18.75" customHeight="1">
      <c r="A28" s="7" t="s">
        <v>252</v>
      </c>
      <c r="B28" s="92">
        <v>3150</v>
      </c>
      <c r="C28" s="42">
        <f>SUM(C29:C34,C37)</f>
        <v>-3152</v>
      </c>
      <c r="D28" s="42">
        <f>SUM(D29:D34,D37)</f>
        <v>-3058</v>
      </c>
      <c r="E28" s="42">
        <f>SUM(E29:E34,E37)</f>
        <v>-3308</v>
      </c>
      <c r="F28" s="42">
        <f t="shared" si="0"/>
        <v>-4342</v>
      </c>
      <c r="G28" s="42">
        <f>SUM(G29:G34,G37)</f>
        <v>-1086</v>
      </c>
      <c r="H28" s="42">
        <f>SUM(H29:H34,H37)</f>
        <v>-1085</v>
      </c>
      <c r="I28" s="42">
        <f>SUM(I29:I34,I37)</f>
        <v>-1085</v>
      </c>
      <c r="J28" s="42">
        <f>SUM(J29:J34,J37)</f>
        <v>-1086</v>
      </c>
    </row>
    <row r="29" spans="1:10" ht="18.75" customHeight="1">
      <c r="A29" s="7" t="s">
        <v>150</v>
      </c>
      <c r="B29" s="167">
        <v>3151</v>
      </c>
      <c r="C29" s="37">
        <v>-22</v>
      </c>
      <c r="D29" s="37">
        <v>-22</v>
      </c>
      <c r="E29" s="37">
        <v>-22</v>
      </c>
      <c r="F29" s="42">
        <f t="shared" si="0"/>
        <v>-24</v>
      </c>
      <c r="G29" s="37">
        <v>-6</v>
      </c>
      <c r="H29" s="37">
        <v>-6</v>
      </c>
      <c r="I29" s="37">
        <v>-6</v>
      </c>
      <c r="J29" s="37">
        <v>-6</v>
      </c>
    </row>
    <row r="30" spans="1:10" ht="18.75" customHeight="1">
      <c r="A30" s="7" t="s">
        <v>253</v>
      </c>
      <c r="B30" s="167">
        <v>3152</v>
      </c>
      <c r="C30" s="37">
        <v>-56</v>
      </c>
      <c r="D30" s="37" t="s">
        <v>120</v>
      </c>
      <c r="E30" s="37" t="s">
        <v>120</v>
      </c>
      <c r="F30" s="42">
        <f t="shared" si="0"/>
        <v>0</v>
      </c>
      <c r="G30" s="37" t="s">
        <v>120</v>
      </c>
      <c r="H30" s="37" t="s">
        <v>120</v>
      </c>
      <c r="I30" s="37" t="s">
        <v>120</v>
      </c>
      <c r="J30" s="37" t="s">
        <v>120</v>
      </c>
    </row>
    <row r="31" spans="1:10" ht="18.75" customHeight="1">
      <c r="A31" s="7" t="s">
        <v>52</v>
      </c>
      <c r="B31" s="167">
        <v>3153</v>
      </c>
      <c r="C31" s="37" t="s">
        <v>120</v>
      </c>
      <c r="D31" s="37" t="s">
        <v>120</v>
      </c>
      <c r="E31" s="37" t="s">
        <v>120</v>
      </c>
      <c r="F31" s="42">
        <f t="shared" si="0"/>
        <v>0</v>
      </c>
      <c r="G31" s="37" t="s">
        <v>120</v>
      </c>
      <c r="H31" s="37" t="s">
        <v>120</v>
      </c>
      <c r="I31" s="37" t="s">
        <v>120</v>
      </c>
      <c r="J31" s="37" t="s">
        <v>120</v>
      </c>
    </row>
    <row r="32" spans="1:10" ht="18.75" customHeight="1">
      <c r="A32" s="7" t="s">
        <v>254</v>
      </c>
      <c r="B32" s="167">
        <v>3154</v>
      </c>
      <c r="C32" s="37" t="s">
        <v>120</v>
      </c>
      <c r="D32" s="37" t="s">
        <v>120</v>
      </c>
      <c r="E32" s="37" t="s">
        <v>120</v>
      </c>
      <c r="F32" s="42">
        <f t="shared" si="0"/>
        <v>0</v>
      </c>
      <c r="G32" s="37" t="s">
        <v>120</v>
      </c>
      <c r="H32" s="37" t="s">
        <v>120</v>
      </c>
      <c r="I32" s="37" t="s">
        <v>120</v>
      </c>
      <c r="J32" s="37" t="s">
        <v>120</v>
      </c>
    </row>
    <row r="33" spans="1:10" ht="18.75" customHeight="1">
      <c r="A33" s="7" t="s">
        <v>51</v>
      </c>
      <c r="B33" s="167">
        <v>3155</v>
      </c>
      <c r="C33" s="37">
        <v>-2821</v>
      </c>
      <c r="D33" s="37">
        <v>-2800</v>
      </c>
      <c r="E33" s="37">
        <v>-3000</v>
      </c>
      <c r="F33" s="42">
        <f t="shared" si="0"/>
        <v>-4000</v>
      </c>
      <c r="G33" s="37">
        <v>-1000</v>
      </c>
      <c r="H33" s="37">
        <v>-1000</v>
      </c>
      <c r="I33" s="37">
        <v>-1000</v>
      </c>
      <c r="J33" s="37">
        <v>-1000</v>
      </c>
    </row>
    <row r="34" spans="1:10" ht="21.75" customHeight="1">
      <c r="A34" s="157" t="s">
        <v>390</v>
      </c>
      <c r="B34" s="167">
        <v>3156</v>
      </c>
      <c r="C34" s="42">
        <f t="shared" ref="C34:J34" si="2">SUM(C35:C36)</f>
        <v>-15</v>
      </c>
      <c r="D34" s="42">
        <f t="shared" si="2"/>
        <v>-16</v>
      </c>
      <c r="E34" s="42">
        <f t="shared" si="2"/>
        <v>-16</v>
      </c>
      <c r="F34" s="42">
        <f>SUM(F35:F36)</f>
        <v>-18</v>
      </c>
      <c r="G34" s="42">
        <f t="shared" si="2"/>
        <v>-5</v>
      </c>
      <c r="H34" s="42">
        <f t="shared" si="2"/>
        <v>-4</v>
      </c>
      <c r="I34" s="42">
        <f t="shared" si="2"/>
        <v>-4</v>
      </c>
      <c r="J34" s="42">
        <f t="shared" si="2"/>
        <v>-5</v>
      </c>
    </row>
    <row r="35" spans="1:10" ht="36.75" customHeight="1">
      <c r="A35" s="7" t="s">
        <v>162</v>
      </c>
      <c r="B35" s="167" t="s">
        <v>255</v>
      </c>
      <c r="C35" s="37">
        <v>-15</v>
      </c>
      <c r="D35" s="37">
        <v>-16</v>
      </c>
      <c r="E35" s="37">
        <v>-16</v>
      </c>
      <c r="F35" s="42">
        <f t="shared" si="0"/>
        <v>-18</v>
      </c>
      <c r="G35" s="37">
        <v>-5</v>
      </c>
      <c r="H35" s="37">
        <v>-4</v>
      </c>
      <c r="I35" s="37">
        <v>-4</v>
      </c>
      <c r="J35" s="37">
        <v>-5</v>
      </c>
    </row>
    <row r="36" spans="1:10" ht="54" customHeight="1">
      <c r="A36" s="7" t="s">
        <v>202</v>
      </c>
      <c r="B36" s="92" t="s">
        <v>256</v>
      </c>
      <c r="C36" s="37" t="s">
        <v>120</v>
      </c>
      <c r="D36" s="37" t="s">
        <v>120</v>
      </c>
      <c r="E36" s="37" t="s">
        <v>120</v>
      </c>
      <c r="F36" s="42">
        <f t="shared" si="0"/>
        <v>0</v>
      </c>
      <c r="G36" s="37" t="s">
        <v>120</v>
      </c>
      <c r="H36" s="37" t="s">
        <v>120</v>
      </c>
      <c r="I36" s="37" t="s">
        <v>120</v>
      </c>
      <c r="J36" s="37" t="s">
        <v>120</v>
      </c>
    </row>
    <row r="37" spans="1:10" ht="18.75" customHeight="1">
      <c r="A37" s="7" t="s">
        <v>408</v>
      </c>
      <c r="B37" s="92">
        <v>3157</v>
      </c>
      <c r="C37" s="37">
        <v>-238</v>
      </c>
      <c r="D37" s="37">
        <v>-220</v>
      </c>
      <c r="E37" s="37">
        <v>-270</v>
      </c>
      <c r="F37" s="42">
        <f t="shared" si="0"/>
        <v>-300</v>
      </c>
      <c r="G37" s="37">
        <v>-75</v>
      </c>
      <c r="H37" s="37">
        <v>-75</v>
      </c>
      <c r="I37" s="37">
        <v>-75</v>
      </c>
      <c r="J37" s="37">
        <v>-75</v>
      </c>
    </row>
    <row r="38" spans="1:10" ht="18.75" customHeight="1">
      <c r="A38" s="7" t="s">
        <v>258</v>
      </c>
      <c r="B38" s="92">
        <v>3160</v>
      </c>
      <c r="C38" s="37" t="s">
        <v>120</v>
      </c>
      <c r="D38" s="37" t="s">
        <v>120</v>
      </c>
      <c r="E38" s="37" t="s">
        <v>120</v>
      </c>
      <c r="F38" s="42">
        <f t="shared" si="0"/>
        <v>0</v>
      </c>
      <c r="G38" s="37" t="s">
        <v>120</v>
      </c>
      <c r="H38" s="37" t="s">
        <v>120</v>
      </c>
      <c r="I38" s="37" t="s">
        <v>120</v>
      </c>
      <c r="J38" s="37" t="s">
        <v>120</v>
      </c>
    </row>
    <row r="39" spans="1:10" ht="18.75" customHeight="1">
      <c r="A39" s="7" t="s">
        <v>409</v>
      </c>
      <c r="B39" s="94">
        <v>3170</v>
      </c>
      <c r="C39" s="37">
        <v>-979</v>
      </c>
      <c r="D39" s="37">
        <v>-300</v>
      </c>
      <c r="E39" s="37">
        <v>-392</v>
      </c>
      <c r="F39" s="42">
        <f t="shared" si="0"/>
        <v>-400</v>
      </c>
      <c r="G39" s="37">
        <v>-100</v>
      </c>
      <c r="H39" s="37">
        <v>-100</v>
      </c>
      <c r="I39" s="37">
        <v>-100</v>
      </c>
      <c r="J39" s="37">
        <v>-100</v>
      </c>
    </row>
    <row r="40" spans="1:10" ht="18.75" customHeight="1">
      <c r="A40" s="9" t="s">
        <v>127</v>
      </c>
      <c r="B40" s="91">
        <v>3195</v>
      </c>
      <c r="C40" s="53">
        <f>SUM(C7,C20)</f>
        <v>-2</v>
      </c>
      <c r="D40" s="53">
        <f t="shared" ref="D40:J40" si="3">SUM(D7,D20)</f>
        <v>2</v>
      </c>
      <c r="E40" s="53">
        <f t="shared" si="3"/>
        <v>0</v>
      </c>
      <c r="F40" s="55">
        <f>SUM(G40:J40)</f>
        <v>0</v>
      </c>
      <c r="G40" s="53">
        <f t="shared" si="3"/>
        <v>0</v>
      </c>
      <c r="H40" s="53">
        <f t="shared" si="3"/>
        <v>0</v>
      </c>
      <c r="I40" s="53">
        <f t="shared" si="3"/>
        <v>0</v>
      </c>
      <c r="J40" s="53">
        <f t="shared" si="3"/>
        <v>0</v>
      </c>
    </row>
    <row r="41" spans="1:10" ht="29.25" customHeight="1">
      <c r="A41" s="168" t="s">
        <v>259</v>
      </c>
      <c r="B41" s="5"/>
      <c r="C41" s="339"/>
      <c r="D41" s="340"/>
      <c r="E41" s="340"/>
      <c r="F41" s="340"/>
      <c r="G41" s="340"/>
      <c r="H41" s="340"/>
      <c r="I41" s="340"/>
      <c r="J41" s="341"/>
    </row>
    <row r="42" spans="1:10" ht="18.75" customHeight="1">
      <c r="A42" s="85" t="s">
        <v>260</v>
      </c>
      <c r="B42" s="51">
        <v>3200</v>
      </c>
      <c r="C42" s="53">
        <f>SUM(C43,C45:C49)</f>
        <v>0</v>
      </c>
      <c r="D42" s="53">
        <f>SUM(D43,D45:D49)</f>
        <v>0</v>
      </c>
      <c r="E42" s="53">
        <f>SUM(E43,E45:E49)</f>
        <v>0</v>
      </c>
      <c r="F42" s="55">
        <f>SUM(G42:J42)</f>
        <v>0</v>
      </c>
      <c r="G42" s="53">
        <f>SUM(G43,G45:G49)</f>
        <v>0</v>
      </c>
      <c r="H42" s="53">
        <f>SUM(H43,H45:H49)</f>
        <v>0</v>
      </c>
      <c r="I42" s="53">
        <f>SUM(I43,I45:I49)</f>
        <v>0</v>
      </c>
      <c r="J42" s="53">
        <f>SUM(J43,J45:J49)</f>
        <v>0</v>
      </c>
    </row>
    <row r="43" spans="1:10" ht="18.75" customHeight="1">
      <c r="A43" s="7" t="s">
        <v>261</v>
      </c>
      <c r="B43" s="8">
        <v>3210</v>
      </c>
      <c r="C43" s="37"/>
      <c r="D43" s="37"/>
      <c r="E43" s="37"/>
      <c r="F43" s="42">
        <f t="shared" si="0"/>
        <v>0</v>
      </c>
      <c r="G43" s="37"/>
      <c r="H43" s="37"/>
      <c r="I43" s="37"/>
      <c r="J43" s="37"/>
    </row>
    <row r="44" spans="1:10" ht="18.75" customHeight="1">
      <c r="A44" s="7" t="s">
        <v>262</v>
      </c>
      <c r="B44" s="8">
        <v>3215</v>
      </c>
      <c r="C44" s="37"/>
      <c r="D44" s="37"/>
      <c r="E44" s="37"/>
      <c r="F44" s="42">
        <f t="shared" si="0"/>
        <v>0</v>
      </c>
      <c r="G44" s="37"/>
      <c r="H44" s="37"/>
      <c r="I44" s="37"/>
      <c r="J44" s="37"/>
    </row>
    <row r="45" spans="1:10" ht="18.75" customHeight="1">
      <c r="A45" s="7" t="s">
        <v>263</v>
      </c>
      <c r="B45" s="8">
        <v>3220</v>
      </c>
      <c r="C45" s="37"/>
      <c r="D45" s="37"/>
      <c r="E45" s="37"/>
      <c r="F45" s="42">
        <f t="shared" si="0"/>
        <v>0</v>
      </c>
      <c r="G45" s="37"/>
      <c r="H45" s="37"/>
      <c r="I45" s="37"/>
      <c r="J45" s="37"/>
    </row>
    <row r="46" spans="1:10" ht="18.75" customHeight="1">
      <c r="A46" s="7" t="s">
        <v>264</v>
      </c>
      <c r="B46" s="8">
        <v>3225</v>
      </c>
      <c r="C46" s="37"/>
      <c r="D46" s="37"/>
      <c r="E46" s="37"/>
      <c r="F46" s="42">
        <f t="shared" si="0"/>
        <v>0</v>
      </c>
      <c r="G46" s="37"/>
      <c r="H46" s="37"/>
      <c r="I46" s="37"/>
      <c r="J46" s="37"/>
    </row>
    <row r="47" spans="1:10" ht="18.75" customHeight="1">
      <c r="A47" s="7" t="s">
        <v>265</v>
      </c>
      <c r="B47" s="8">
        <v>3230</v>
      </c>
      <c r="C47" s="37"/>
      <c r="D47" s="37"/>
      <c r="E47" s="37"/>
      <c r="F47" s="42">
        <f t="shared" si="0"/>
        <v>0</v>
      </c>
      <c r="G47" s="37"/>
      <c r="H47" s="37"/>
      <c r="I47" s="37"/>
      <c r="J47" s="37"/>
    </row>
    <row r="48" spans="1:10" ht="18.75" customHeight="1">
      <c r="A48" s="7" t="s">
        <v>266</v>
      </c>
      <c r="B48" s="8">
        <v>3235</v>
      </c>
      <c r="C48" s="37"/>
      <c r="D48" s="37"/>
      <c r="E48" s="37"/>
      <c r="F48" s="42">
        <f t="shared" si="0"/>
        <v>0</v>
      </c>
      <c r="G48" s="37"/>
      <c r="H48" s="37"/>
      <c r="I48" s="37"/>
      <c r="J48" s="37"/>
    </row>
    <row r="49" spans="1:10" ht="18.75" customHeight="1">
      <c r="A49" s="7" t="s">
        <v>247</v>
      </c>
      <c r="B49" s="8">
        <v>3240</v>
      </c>
      <c r="C49" s="37"/>
      <c r="D49" s="37"/>
      <c r="E49" s="37"/>
      <c r="F49" s="42">
        <f t="shared" si="0"/>
        <v>0</v>
      </c>
      <c r="G49" s="37"/>
      <c r="H49" s="37"/>
      <c r="I49" s="37"/>
      <c r="J49" s="37"/>
    </row>
    <row r="50" spans="1:10" ht="18.75" customHeight="1">
      <c r="A50" s="9" t="s">
        <v>267</v>
      </c>
      <c r="B50" s="10">
        <v>3255</v>
      </c>
      <c r="C50" s="53">
        <f>SUM(C51,C53,C58,C59)</f>
        <v>0</v>
      </c>
      <c r="D50" s="53">
        <f>SUM(D51,D53,D58,D59)</f>
        <v>0</v>
      </c>
      <c r="E50" s="53">
        <f>SUM(E51,E53,E58,E59)</f>
        <v>0</v>
      </c>
      <c r="F50" s="55">
        <f t="shared" si="0"/>
        <v>0</v>
      </c>
      <c r="G50" s="53">
        <f>SUM(G51,G53,G58,G59)</f>
        <v>0</v>
      </c>
      <c r="H50" s="53">
        <f>SUM(H51,H53,H58,H59)</f>
        <v>0</v>
      </c>
      <c r="I50" s="53">
        <f>SUM(I51,I53,I58,I59)</f>
        <v>0</v>
      </c>
      <c r="J50" s="53">
        <f>SUM(J51,J53,J58,J59)</f>
        <v>0</v>
      </c>
    </row>
    <row r="51" spans="1:10" ht="18.75" customHeight="1">
      <c r="A51" s="7" t="s">
        <v>268</v>
      </c>
      <c r="B51" s="92">
        <v>3260</v>
      </c>
      <c r="C51" s="37" t="s">
        <v>120</v>
      </c>
      <c r="D51" s="37" t="s">
        <v>120</v>
      </c>
      <c r="E51" s="37" t="s">
        <v>120</v>
      </c>
      <c r="F51" s="42">
        <f t="shared" si="0"/>
        <v>0</v>
      </c>
      <c r="G51" s="37" t="s">
        <v>120</v>
      </c>
      <c r="H51" s="37" t="s">
        <v>120</v>
      </c>
      <c r="I51" s="37" t="s">
        <v>120</v>
      </c>
      <c r="J51" s="37" t="s">
        <v>120</v>
      </c>
    </row>
    <row r="52" spans="1:10" ht="18.75" customHeight="1">
      <c r="A52" s="7" t="s">
        <v>269</v>
      </c>
      <c r="B52" s="92">
        <v>3265</v>
      </c>
      <c r="C52" s="37" t="s">
        <v>120</v>
      </c>
      <c r="D52" s="37" t="s">
        <v>120</v>
      </c>
      <c r="E52" s="37" t="s">
        <v>120</v>
      </c>
      <c r="F52" s="42">
        <f t="shared" si="0"/>
        <v>0</v>
      </c>
      <c r="G52" s="37" t="s">
        <v>120</v>
      </c>
      <c r="H52" s="37" t="s">
        <v>120</v>
      </c>
      <c r="I52" s="37" t="s">
        <v>120</v>
      </c>
      <c r="J52" s="37" t="s">
        <v>120</v>
      </c>
    </row>
    <row r="53" spans="1:10" ht="18.75" customHeight="1">
      <c r="A53" s="7" t="s">
        <v>270</v>
      </c>
      <c r="B53" s="8">
        <v>3270</v>
      </c>
      <c r="C53" s="54">
        <f>SUM(C54:C57)</f>
        <v>0</v>
      </c>
      <c r="D53" s="54">
        <f>SUM(D54:D57)</f>
        <v>0</v>
      </c>
      <c r="E53" s="54">
        <f>SUM(E54:E57)</f>
        <v>0</v>
      </c>
      <c r="F53" s="42">
        <f t="shared" si="0"/>
        <v>0</v>
      </c>
      <c r="G53" s="54">
        <f>SUM(G54:G57)</f>
        <v>0</v>
      </c>
      <c r="H53" s="54">
        <f>SUM(H54:H57)</f>
        <v>0</v>
      </c>
      <c r="I53" s="54">
        <f>SUM(I54:I57)</f>
        <v>0</v>
      </c>
      <c r="J53" s="54">
        <f>SUM(J54:J57)</f>
        <v>0</v>
      </c>
    </row>
    <row r="54" spans="1:10" ht="18.75" customHeight="1">
      <c r="A54" s="7" t="s">
        <v>271</v>
      </c>
      <c r="B54" s="8">
        <v>3271</v>
      </c>
      <c r="C54" s="37" t="s">
        <v>120</v>
      </c>
      <c r="D54" s="37" t="s">
        <v>120</v>
      </c>
      <c r="E54" s="37" t="s">
        <v>120</v>
      </c>
      <c r="F54" s="42">
        <f t="shared" si="0"/>
        <v>0</v>
      </c>
      <c r="G54" s="37" t="s">
        <v>120</v>
      </c>
      <c r="H54" s="37" t="s">
        <v>120</v>
      </c>
      <c r="I54" s="37" t="s">
        <v>120</v>
      </c>
      <c r="J54" s="37" t="s">
        <v>120</v>
      </c>
    </row>
    <row r="55" spans="1:10" ht="18.75" customHeight="1">
      <c r="A55" s="7" t="s">
        <v>272</v>
      </c>
      <c r="B55" s="8">
        <v>3272</v>
      </c>
      <c r="C55" s="37" t="s">
        <v>120</v>
      </c>
      <c r="D55" s="37" t="s">
        <v>120</v>
      </c>
      <c r="E55" s="37" t="s">
        <v>120</v>
      </c>
      <c r="F55" s="42">
        <f t="shared" si="0"/>
        <v>0</v>
      </c>
      <c r="G55" s="37" t="s">
        <v>120</v>
      </c>
      <c r="H55" s="37" t="s">
        <v>120</v>
      </c>
      <c r="I55" s="37" t="s">
        <v>120</v>
      </c>
      <c r="J55" s="37" t="s">
        <v>120</v>
      </c>
    </row>
    <row r="56" spans="1:10" ht="18.75" customHeight="1">
      <c r="A56" s="7" t="s">
        <v>273</v>
      </c>
      <c r="B56" s="5">
        <v>3273</v>
      </c>
      <c r="C56" s="37" t="s">
        <v>120</v>
      </c>
      <c r="D56" s="37" t="s">
        <v>120</v>
      </c>
      <c r="E56" s="37" t="s">
        <v>120</v>
      </c>
      <c r="F56" s="42">
        <f t="shared" si="0"/>
        <v>0</v>
      </c>
      <c r="G56" s="37" t="s">
        <v>120</v>
      </c>
      <c r="H56" s="37" t="s">
        <v>120</v>
      </c>
      <c r="I56" s="37" t="s">
        <v>120</v>
      </c>
      <c r="J56" s="37" t="s">
        <v>120</v>
      </c>
    </row>
    <row r="57" spans="1:10" ht="18.75" customHeight="1">
      <c r="A57" s="7" t="s">
        <v>286</v>
      </c>
      <c r="B57" s="47">
        <v>3274</v>
      </c>
      <c r="C57" s="37" t="s">
        <v>120</v>
      </c>
      <c r="D57" s="37" t="s">
        <v>120</v>
      </c>
      <c r="E57" s="37" t="s">
        <v>120</v>
      </c>
      <c r="F57" s="42">
        <f t="shared" si="0"/>
        <v>0</v>
      </c>
      <c r="G57" s="37" t="s">
        <v>120</v>
      </c>
      <c r="H57" s="37" t="s">
        <v>120</v>
      </c>
      <c r="I57" s="37" t="s">
        <v>120</v>
      </c>
      <c r="J57" s="37" t="s">
        <v>120</v>
      </c>
    </row>
    <row r="58" spans="1:10" ht="18.75" customHeight="1">
      <c r="A58" s="7" t="s">
        <v>274</v>
      </c>
      <c r="B58" s="93">
        <v>3280</v>
      </c>
      <c r="C58" s="37" t="s">
        <v>120</v>
      </c>
      <c r="D58" s="37" t="s">
        <v>120</v>
      </c>
      <c r="E58" s="37" t="s">
        <v>120</v>
      </c>
      <c r="F58" s="42">
        <f t="shared" si="0"/>
        <v>0</v>
      </c>
      <c r="G58" s="37" t="s">
        <v>120</v>
      </c>
      <c r="H58" s="37" t="s">
        <v>120</v>
      </c>
      <c r="I58" s="37" t="s">
        <v>120</v>
      </c>
      <c r="J58" s="37" t="s">
        <v>120</v>
      </c>
    </row>
    <row r="59" spans="1:10" ht="18.75" customHeight="1">
      <c r="A59" s="7" t="s">
        <v>257</v>
      </c>
      <c r="B59" s="94">
        <v>3290</v>
      </c>
      <c r="C59" s="37" t="s">
        <v>120</v>
      </c>
      <c r="D59" s="37" t="s">
        <v>120</v>
      </c>
      <c r="E59" s="37" t="s">
        <v>120</v>
      </c>
      <c r="F59" s="42">
        <f t="shared" si="0"/>
        <v>0</v>
      </c>
      <c r="G59" s="37" t="s">
        <v>120</v>
      </c>
      <c r="H59" s="37" t="s">
        <v>120</v>
      </c>
      <c r="I59" s="37" t="s">
        <v>120</v>
      </c>
      <c r="J59" s="37" t="s">
        <v>120</v>
      </c>
    </row>
    <row r="60" spans="1:10" ht="18.75" customHeight="1">
      <c r="A60" s="95" t="s">
        <v>78</v>
      </c>
      <c r="B60" s="10">
        <v>3295</v>
      </c>
      <c r="C60" s="53">
        <f>SUM(C42,C50)</f>
        <v>0</v>
      </c>
      <c r="D60" s="53">
        <f t="shared" ref="D60:J60" si="4">SUM(D42,D50)</f>
        <v>0</v>
      </c>
      <c r="E60" s="53">
        <f t="shared" si="4"/>
        <v>0</v>
      </c>
      <c r="F60" s="55">
        <f t="shared" si="0"/>
        <v>0</v>
      </c>
      <c r="G60" s="53">
        <f t="shared" si="4"/>
        <v>0</v>
      </c>
      <c r="H60" s="53">
        <f t="shared" si="4"/>
        <v>0</v>
      </c>
      <c r="I60" s="53">
        <f t="shared" si="4"/>
        <v>0</v>
      </c>
      <c r="J60" s="53">
        <f t="shared" si="4"/>
        <v>0</v>
      </c>
    </row>
    <row r="61" spans="1:10" ht="29.25" customHeight="1">
      <c r="A61" s="168" t="s">
        <v>275</v>
      </c>
      <c r="B61" s="10"/>
      <c r="C61" s="339"/>
      <c r="D61" s="340"/>
      <c r="E61" s="340"/>
      <c r="F61" s="340"/>
      <c r="G61" s="340"/>
      <c r="H61" s="340"/>
      <c r="I61" s="340"/>
      <c r="J61" s="341"/>
    </row>
    <row r="62" spans="1:10" ht="18.75" customHeight="1">
      <c r="A62" s="9" t="s">
        <v>276</v>
      </c>
      <c r="B62" s="10">
        <v>3300</v>
      </c>
      <c r="C62" s="53">
        <f>SUM(C63,C64,C68)</f>
        <v>0</v>
      </c>
      <c r="D62" s="53">
        <f>SUM(D63,D64,D68)</f>
        <v>0</v>
      </c>
      <c r="E62" s="53">
        <f>SUM(E63,E64,E68)</f>
        <v>0</v>
      </c>
      <c r="F62" s="55">
        <f t="shared" si="0"/>
        <v>0</v>
      </c>
      <c r="G62" s="53">
        <f>SUM(G63,G64,G68)</f>
        <v>0</v>
      </c>
      <c r="H62" s="53">
        <f>SUM(H63,H64,H68)</f>
        <v>0</v>
      </c>
      <c r="I62" s="53">
        <f>SUM(I63,I64,I68)</f>
        <v>0</v>
      </c>
      <c r="J62" s="53">
        <f>SUM(J63,J64,J68)</f>
        <v>0</v>
      </c>
    </row>
    <row r="63" spans="1:10" ht="18.75" customHeight="1">
      <c r="A63" s="7" t="s">
        <v>277</v>
      </c>
      <c r="B63" s="5">
        <v>3305</v>
      </c>
      <c r="C63" s="37"/>
      <c r="D63" s="37"/>
      <c r="E63" s="37"/>
      <c r="F63" s="42">
        <f t="shared" si="0"/>
        <v>0</v>
      </c>
      <c r="G63" s="37"/>
      <c r="H63" s="37"/>
      <c r="I63" s="37"/>
      <c r="J63" s="37"/>
    </row>
    <row r="64" spans="1:10" ht="18.75" customHeight="1">
      <c r="A64" s="7" t="s">
        <v>278</v>
      </c>
      <c r="B64" s="5">
        <v>3310</v>
      </c>
      <c r="C64" s="42">
        <f>SUM(C65:C67)</f>
        <v>0</v>
      </c>
      <c r="D64" s="42">
        <f>SUM(D65:D67)</f>
        <v>0</v>
      </c>
      <c r="E64" s="42">
        <f>SUM(E65:E67)</f>
        <v>0</v>
      </c>
      <c r="F64" s="42">
        <f t="shared" si="0"/>
        <v>0</v>
      </c>
      <c r="G64" s="42">
        <f>SUM(G65:G67)</f>
        <v>0</v>
      </c>
      <c r="H64" s="42">
        <f>SUM(H65:H67)</f>
        <v>0</v>
      </c>
      <c r="I64" s="42">
        <f>SUM(I65:I67)</f>
        <v>0</v>
      </c>
      <c r="J64" s="42">
        <f>SUM(J65:J67)</f>
        <v>0</v>
      </c>
    </row>
    <row r="65" spans="1:10" ht="18.75" customHeight="1">
      <c r="A65" s="7" t="s">
        <v>244</v>
      </c>
      <c r="B65" s="5">
        <v>3311</v>
      </c>
      <c r="C65" s="37"/>
      <c r="D65" s="37"/>
      <c r="E65" s="37"/>
      <c r="F65" s="42">
        <f t="shared" si="0"/>
        <v>0</v>
      </c>
      <c r="G65" s="37"/>
      <c r="H65" s="37"/>
      <c r="I65" s="37"/>
      <c r="J65" s="37"/>
    </row>
    <row r="66" spans="1:10" ht="18.75" customHeight="1">
      <c r="A66" s="7" t="s">
        <v>245</v>
      </c>
      <c r="B66" s="8">
        <v>3312</v>
      </c>
      <c r="C66" s="37"/>
      <c r="D66" s="37"/>
      <c r="E66" s="37"/>
      <c r="F66" s="42">
        <f t="shared" si="0"/>
        <v>0</v>
      </c>
      <c r="G66" s="37"/>
      <c r="H66" s="37"/>
      <c r="I66" s="37"/>
      <c r="J66" s="37"/>
    </row>
    <row r="67" spans="1:10" ht="18.75" customHeight="1">
      <c r="A67" s="7" t="s">
        <v>246</v>
      </c>
      <c r="B67" s="8">
        <v>3313</v>
      </c>
      <c r="C67" s="37"/>
      <c r="D67" s="37"/>
      <c r="E67" s="37"/>
      <c r="F67" s="42">
        <f t="shared" si="0"/>
        <v>0</v>
      </c>
      <c r="G67" s="37"/>
      <c r="H67" s="37"/>
      <c r="I67" s="37"/>
      <c r="J67" s="37"/>
    </row>
    <row r="68" spans="1:10" ht="18.75" customHeight="1">
      <c r="A68" s="7" t="s">
        <v>247</v>
      </c>
      <c r="B68" s="8">
        <v>3320</v>
      </c>
      <c r="C68" s="37"/>
      <c r="D68" s="37"/>
      <c r="E68" s="37"/>
      <c r="F68" s="42">
        <f t="shared" si="0"/>
        <v>0</v>
      </c>
      <c r="G68" s="37"/>
      <c r="H68" s="37"/>
      <c r="I68" s="37"/>
      <c r="J68" s="37"/>
    </row>
    <row r="69" spans="1:10" ht="18.75" customHeight="1">
      <c r="A69" s="9" t="s">
        <v>279</v>
      </c>
      <c r="B69" s="10">
        <v>3330</v>
      </c>
      <c r="C69" s="53">
        <f>SUM(C70:C71,C75:C78)</f>
        <v>0</v>
      </c>
      <c r="D69" s="53">
        <f>SUM(D70:D71,D75:D78)</f>
        <v>0</v>
      </c>
      <c r="E69" s="53">
        <f>SUM(E70:E71,E75:E78)</f>
        <v>0</v>
      </c>
      <c r="F69" s="55">
        <f t="shared" si="0"/>
        <v>0</v>
      </c>
      <c r="G69" s="53">
        <f>SUM(G70:G71,G75:G78)</f>
        <v>0</v>
      </c>
      <c r="H69" s="53">
        <f>SUM(H70:H71,H75:H78)</f>
        <v>0</v>
      </c>
      <c r="I69" s="53">
        <f>SUM(I70:I71,I75:I78)</f>
        <v>0</v>
      </c>
      <c r="J69" s="53">
        <f>SUM(J70:J71,J75:J78)</f>
        <v>0</v>
      </c>
    </row>
    <row r="70" spans="1:10" ht="18.75" customHeight="1">
      <c r="A70" s="7" t="s">
        <v>280</v>
      </c>
      <c r="B70" s="5">
        <v>3335</v>
      </c>
      <c r="C70" s="37" t="s">
        <v>120</v>
      </c>
      <c r="D70" s="37" t="s">
        <v>120</v>
      </c>
      <c r="E70" s="37" t="s">
        <v>120</v>
      </c>
      <c r="F70" s="42">
        <f t="shared" si="0"/>
        <v>0</v>
      </c>
      <c r="G70" s="37" t="s">
        <v>120</v>
      </c>
      <c r="H70" s="37" t="s">
        <v>120</v>
      </c>
      <c r="I70" s="37" t="s">
        <v>120</v>
      </c>
      <c r="J70" s="37" t="s">
        <v>120</v>
      </c>
    </row>
    <row r="71" spans="1:10" ht="18.75" customHeight="1">
      <c r="A71" s="7" t="s">
        <v>281</v>
      </c>
      <c r="B71" s="5">
        <v>3340</v>
      </c>
      <c r="C71" s="42">
        <f>SUM(C72:C74)</f>
        <v>0</v>
      </c>
      <c r="D71" s="42">
        <f>SUM(D72:D74)</f>
        <v>0</v>
      </c>
      <c r="E71" s="42">
        <f>SUM(E72:E74)</f>
        <v>0</v>
      </c>
      <c r="F71" s="42">
        <f t="shared" si="0"/>
        <v>0</v>
      </c>
      <c r="G71" s="42">
        <f>SUM(G72:G74)</f>
        <v>0</v>
      </c>
      <c r="H71" s="42">
        <f>SUM(H72:H74)</f>
        <v>0</v>
      </c>
      <c r="I71" s="42">
        <f>SUM(I72:I74)</f>
        <v>0</v>
      </c>
      <c r="J71" s="42">
        <f>SUM(J72:J74)</f>
        <v>0</v>
      </c>
    </row>
    <row r="72" spans="1:10" ht="18.75" customHeight="1">
      <c r="A72" s="7" t="s">
        <v>244</v>
      </c>
      <c r="B72" s="5">
        <v>3341</v>
      </c>
      <c r="C72" s="37" t="s">
        <v>120</v>
      </c>
      <c r="D72" s="37" t="s">
        <v>120</v>
      </c>
      <c r="E72" s="37" t="s">
        <v>120</v>
      </c>
      <c r="F72" s="42">
        <f t="shared" si="0"/>
        <v>0</v>
      </c>
      <c r="G72" s="37" t="s">
        <v>120</v>
      </c>
      <c r="H72" s="37" t="s">
        <v>120</v>
      </c>
      <c r="I72" s="37" t="s">
        <v>120</v>
      </c>
      <c r="J72" s="37" t="s">
        <v>120</v>
      </c>
    </row>
    <row r="73" spans="1:10" ht="18.75" customHeight="1">
      <c r="A73" s="7" t="s">
        <v>245</v>
      </c>
      <c r="B73" s="5">
        <v>3342</v>
      </c>
      <c r="C73" s="37" t="s">
        <v>120</v>
      </c>
      <c r="D73" s="37" t="s">
        <v>120</v>
      </c>
      <c r="E73" s="37" t="s">
        <v>120</v>
      </c>
      <c r="F73" s="42">
        <f t="shared" si="0"/>
        <v>0</v>
      </c>
      <c r="G73" s="37" t="s">
        <v>120</v>
      </c>
      <c r="H73" s="37" t="s">
        <v>120</v>
      </c>
      <c r="I73" s="37" t="s">
        <v>120</v>
      </c>
      <c r="J73" s="37" t="s">
        <v>120</v>
      </c>
    </row>
    <row r="74" spans="1:10" ht="18.75" customHeight="1">
      <c r="A74" s="7" t="s">
        <v>246</v>
      </c>
      <c r="B74" s="5">
        <v>3343</v>
      </c>
      <c r="C74" s="37" t="s">
        <v>120</v>
      </c>
      <c r="D74" s="37" t="s">
        <v>120</v>
      </c>
      <c r="E74" s="37" t="s">
        <v>120</v>
      </c>
      <c r="F74" s="42">
        <f t="shared" ref="F74:F82" si="5">SUM(G74:J74)</f>
        <v>0</v>
      </c>
      <c r="G74" s="37" t="s">
        <v>120</v>
      </c>
      <c r="H74" s="37" t="s">
        <v>120</v>
      </c>
      <c r="I74" s="37" t="s">
        <v>120</v>
      </c>
      <c r="J74" s="37" t="s">
        <v>120</v>
      </c>
    </row>
    <row r="75" spans="1:10" ht="18.75" customHeight="1">
      <c r="A75" s="7" t="s">
        <v>282</v>
      </c>
      <c r="B75" s="5">
        <v>3350</v>
      </c>
      <c r="C75" s="37" t="s">
        <v>120</v>
      </c>
      <c r="D75" s="37" t="s">
        <v>120</v>
      </c>
      <c r="E75" s="37" t="s">
        <v>120</v>
      </c>
      <c r="F75" s="42">
        <f t="shared" si="5"/>
        <v>0</v>
      </c>
      <c r="G75" s="37" t="s">
        <v>120</v>
      </c>
      <c r="H75" s="37" t="s">
        <v>120</v>
      </c>
      <c r="I75" s="37" t="s">
        <v>120</v>
      </c>
      <c r="J75" s="37" t="s">
        <v>120</v>
      </c>
    </row>
    <row r="76" spans="1:10" ht="18.75" customHeight="1">
      <c r="A76" s="7" t="s">
        <v>283</v>
      </c>
      <c r="B76" s="8">
        <v>3360</v>
      </c>
      <c r="C76" s="37" t="s">
        <v>120</v>
      </c>
      <c r="D76" s="37" t="s">
        <v>120</v>
      </c>
      <c r="E76" s="37" t="s">
        <v>120</v>
      </c>
      <c r="F76" s="42">
        <f t="shared" si="5"/>
        <v>0</v>
      </c>
      <c r="G76" s="37" t="s">
        <v>120</v>
      </c>
      <c r="H76" s="37" t="s">
        <v>120</v>
      </c>
      <c r="I76" s="37" t="s">
        <v>120</v>
      </c>
      <c r="J76" s="37" t="s">
        <v>120</v>
      </c>
    </row>
    <row r="77" spans="1:10" ht="18.75" customHeight="1">
      <c r="A77" s="7" t="s">
        <v>284</v>
      </c>
      <c r="B77" s="8">
        <v>3370</v>
      </c>
      <c r="C77" s="37" t="s">
        <v>120</v>
      </c>
      <c r="D77" s="37" t="s">
        <v>120</v>
      </c>
      <c r="E77" s="37" t="s">
        <v>120</v>
      </c>
      <c r="F77" s="42">
        <f t="shared" si="5"/>
        <v>0</v>
      </c>
      <c r="G77" s="37" t="s">
        <v>120</v>
      </c>
      <c r="H77" s="37" t="s">
        <v>120</v>
      </c>
      <c r="I77" s="37" t="s">
        <v>120</v>
      </c>
      <c r="J77" s="37" t="s">
        <v>120</v>
      </c>
    </row>
    <row r="78" spans="1:10" ht="18.75" customHeight="1">
      <c r="A78" s="7" t="s">
        <v>257</v>
      </c>
      <c r="B78" s="8">
        <v>3380</v>
      </c>
      <c r="C78" s="37" t="s">
        <v>120</v>
      </c>
      <c r="D78" s="37" t="s">
        <v>120</v>
      </c>
      <c r="E78" s="37" t="s">
        <v>120</v>
      </c>
      <c r="F78" s="42">
        <f t="shared" si="5"/>
        <v>0</v>
      </c>
      <c r="G78" s="37" t="s">
        <v>120</v>
      </c>
      <c r="H78" s="37" t="s">
        <v>120</v>
      </c>
      <c r="I78" s="37" t="s">
        <v>120</v>
      </c>
      <c r="J78" s="37" t="s">
        <v>120</v>
      </c>
    </row>
    <row r="79" spans="1:10" ht="18.75" customHeight="1">
      <c r="A79" s="9" t="s">
        <v>285</v>
      </c>
      <c r="B79" s="10">
        <v>3395</v>
      </c>
      <c r="C79" s="53">
        <f>SUM(C62,C69)</f>
        <v>0</v>
      </c>
      <c r="D79" s="53">
        <f t="shared" ref="D79:J79" si="6">SUM(D62,D69)</f>
        <v>0</v>
      </c>
      <c r="E79" s="53">
        <f t="shared" si="6"/>
        <v>0</v>
      </c>
      <c r="F79" s="55">
        <f t="shared" si="5"/>
        <v>0</v>
      </c>
      <c r="G79" s="53">
        <f t="shared" si="6"/>
        <v>0</v>
      </c>
      <c r="H79" s="53">
        <f t="shared" si="6"/>
        <v>0</v>
      </c>
      <c r="I79" s="53">
        <f t="shared" si="6"/>
        <v>0</v>
      </c>
      <c r="J79" s="53">
        <f t="shared" si="6"/>
        <v>0</v>
      </c>
    </row>
    <row r="80" spans="1:10" ht="18.75" customHeight="1">
      <c r="A80" s="9" t="s">
        <v>210</v>
      </c>
      <c r="B80" s="174">
        <v>3400</v>
      </c>
      <c r="C80" s="53">
        <f t="shared" ref="C80:J80" si="7">SUM(C40,C60,C79)</f>
        <v>-2</v>
      </c>
      <c r="D80" s="53">
        <f t="shared" si="7"/>
        <v>2</v>
      </c>
      <c r="E80" s="53">
        <f t="shared" si="7"/>
        <v>0</v>
      </c>
      <c r="F80" s="53">
        <f t="shared" si="7"/>
        <v>0</v>
      </c>
      <c r="G80" s="53">
        <f t="shared" si="7"/>
        <v>0</v>
      </c>
      <c r="H80" s="53">
        <f t="shared" si="7"/>
        <v>0</v>
      </c>
      <c r="I80" s="53">
        <f t="shared" si="7"/>
        <v>0</v>
      </c>
      <c r="J80" s="53">
        <f t="shared" si="7"/>
        <v>0</v>
      </c>
    </row>
    <row r="81" spans="1:10" ht="18.75" customHeight="1">
      <c r="A81" s="7" t="s">
        <v>126</v>
      </c>
      <c r="B81" s="92">
        <v>3405</v>
      </c>
      <c r="C81" s="176">
        <v>4</v>
      </c>
      <c r="D81" s="177"/>
      <c r="E81" s="177"/>
      <c r="F81" s="177"/>
      <c r="G81" s="177"/>
      <c r="H81" s="177"/>
      <c r="I81" s="177"/>
      <c r="J81" s="177"/>
    </row>
    <row r="82" spans="1:10" ht="18.75" customHeight="1">
      <c r="A82" s="32" t="s">
        <v>80</v>
      </c>
      <c r="B82" s="92">
        <v>3410</v>
      </c>
      <c r="C82" s="96"/>
      <c r="D82" s="97"/>
      <c r="E82" s="97"/>
      <c r="F82" s="42">
        <f t="shared" si="5"/>
        <v>0</v>
      </c>
      <c r="G82" s="97"/>
      <c r="H82" s="97"/>
      <c r="I82" s="97"/>
      <c r="J82" s="97"/>
    </row>
    <row r="83" spans="1:10" ht="18.75" customHeight="1">
      <c r="A83" s="7" t="s">
        <v>128</v>
      </c>
      <c r="B83" s="8">
        <v>3415</v>
      </c>
      <c r="C83" s="54">
        <f t="shared" ref="C83:J83" si="8">SUM(C81,C80,C82)</f>
        <v>2</v>
      </c>
      <c r="D83" s="54">
        <f t="shared" si="8"/>
        <v>2</v>
      </c>
      <c r="E83" s="54">
        <f t="shared" si="8"/>
        <v>0</v>
      </c>
      <c r="F83" s="54">
        <f t="shared" si="8"/>
        <v>0</v>
      </c>
      <c r="G83" s="54">
        <f t="shared" si="8"/>
        <v>0</v>
      </c>
      <c r="H83" s="54">
        <f t="shared" si="8"/>
        <v>0</v>
      </c>
      <c r="I83" s="54">
        <f t="shared" si="8"/>
        <v>0</v>
      </c>
      <c r="J83" s="54">
        <f t="shared" si="8"/>
        <v>0</v>
      </c>
    </row>
    <row r="84" spans="1:10" ht="18.75" customHeight="1">
      <c r="A84" s="1"/>
      <c r="B84" s="98"/>
      <c r="C84" s="99"/>
      <c r="D84" s="100"/>
      <c r="E84" s="100"/>
      <c r="F84" s="101"/>
      <c r="G84" s="100"/>
      <c r="H84" s="100"/>
      <c r="I84" s="100"/>
      <c r="J84" s="100"/>
    </row>
    <row r="85" spans="1:10" ht="18.75" customHeight="1">
      <c r="A85" s="1"/>
      <c r="B85" s="98"/>
      <c r="C85" s="99"/>
      <c r="D85" s="100"/>
      <c r="E85" s="100"/>
      <c r="F85" s="101"/>
      <c r="G85" s="100"/>
      <c r="H85" s="100"/>
      <c r="I85" s="100"/>
      <c r="J85" s="100"/>
    </row>
    <row r="86" spans="1:10" ht="18.75" customHeight="1">
      <c r="A86" s="222" t="s">
        <v>405</v>
      </c>
      <c r="B86" s="222"/>
      <c r="C86" s="342" t="s">
        <v>57</v>
      </c>
      <c r="D86" s="343"/>
      <c r="E86" s="343"/>
      <c r="F86" s="343"/>
      <c r="G86" s="12"/>
      <c r="H86" s="220" t="s">
        <v>404</v>
      </c>
      <c r="I86" s="221"/>
      <c r="J86" s="221"/>
    </row>
    <row r="87" spans="1:10" ht="18.75" customHeight="1">
      <c r="A87" s="16" t="s">
        <v>47</v>
      </c>
      <c r="B87" s="2"/>
      <c r="C87" s="344" t="s">
        <v>48</v>
      </c>
      <c r="D87" s="344"/>
      <c r="E87" s="344"/>
      <c r="F87" s="344"/>
      <c r="G87" s="17"/>
      <c r="H87" s="242" t="s">
        <v>218</v>
      </c>
      <c r="I87" s="242"/>
      <c r="J87" s="242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A86:B86"/>
    <mergeCell ref="C6:J6"/>
    <mergeCell ref="C41:J41"/>
    <mergeCell ref="C61:J61"/>
    <mergeCell ref="C86:F86"/>
    <mergeCell ref="H86:J8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view="pageBreakPreview" topLeftCell="A4" zoomScale="89" zoomScaleNormal="55" zoomScaleSheetLayoutView="89" workbookViewId="0">
      <selection activeCell="K15" sqref="K15:M1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45" t="s">
        <v>300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ht="18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337" t="s">
        <v>288</v>
      </c>
      <c r="M3" s="337"/>
    </row>
    <row r="4" spans="1:13" ht="27.75" customHeight="1">
      <c r="A4" s="333" t="s">
        <v>112</v>
      </c>
      <c r="B4" s="334"/>
      <c r="C4" s="334"/>
      <c r="D4" s="335"/>
      <c r="E4" s="226" t="s">
        <v>12</v>
      </c>
      <c r="F4" s="226" t="s">
        <v>19</v>
      </c>
      <c r="G4" s="226" t="s">
        <v>236</v>
      </c>
      <c r="H4" s="332" t="s">
        <v>356</v>
      </c>
      <c r="I4" s="226" t="s">
        <v>360</v>
      </c>
      <c r="J4" s="226" t="s">
        <v>86</v>
      </c>
      <c r="K4" s="226"/>
      <c r="L4" s="226"/>
      <c r="M4" s="226"/>
    </row>
    <row r="5" spans="1:13" ht="64.5" customHeight="1">
      <c r="A5" s="336"/>
      <c r="B5" s="337"/>
      <c r="C5" s="337"/>
      <c r="D5" s="338"/>
      <c r="E5" s="226"/>
      <c r="F5" s="226"/>
      <c r="G5" s="226"/>
      <c r="H5" s="332"/>
      <c r="I5" s="226"/>
      <c r="J5" s="13" t="s">
        <v>87</v>
      </c>
      <c r="K5" s="13" t="s">
        <v>88</v>
      </c>
      <c r="L5" s="13" t="s">
        <v>89</v>
      </c>
      <c r="M5" s="13" t="s">
        <v>43</v>
      </c>
    </row>
    <row r="6" spans="1:13" s="82" customFormat="1" ht="18.75" customHeight="1">
      <c r="A6" s="277">
        <v>1</v>
      </c>
      <c r="B6" s="278"/>
      <c r="C6" s="278"/>
      <c r="D6" s="355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327" t="s">
        <v>219</v>
      </c>
      <c r="B7" s="328"/>
      <c r="C7" s="328"/>
      <c r="D7" s="329"/>
      <c r="E7" s="83">
        <v>4000</v>
      </c>
      <c r="F7" s="53">
        <f>SUM(F8:F13)</f>
        <v>2499</v>
      </c>
      <c r="G7" s="53">
        <f>SUM(G8:G13)</f>
        <v>0</v>
      </c>
      <c r="H7" s="53">
        <f>SUM(H8:H13)</f>
        <v>0</v>
      </c>
      <c r="I7" s="55">
        <f t="shared" ref="I7:I13" si="0">SUM(J7:M7)</f>
        <v>7270</v>
      </c>
      <c r="J7" s="53">
        <f>SUM(J8:J13)</f>
        <v>7270</v>
      </c>
      <c r="K7" s="53">
        <f>SUM(K8:K13)</f>
        <v>0</v>
      </c>
      <c r="L7" s="53">
        <f>SUM(L8:L13)</f>
        <v>0</v>
      </c>
      <c r="M7" s="53">
        <f>SUM(M8:M13)</f>
        <v>0</v>
      </c>
    </row>
    <row r="8" spans="1:13" ht="18.75" customHeight="1">
      <c r="A8" s="321" t="s">
        <v>0</v>
      </c>
      <c r="B8" s="322"/>
      <c r="C8" s="322"/>
      <c r="D8" s="323"/>
      <c r="E8" s="78" t="s">
        <v>100</v>
      </c>
      <c r="F8" s="37"/>
      <c r="G8" s="37"/>
      <c r="H8" s="37"/>
      <c r="I8" s="42">
        <f t="shared" si="0"/>
        <v>0</v>
      </c>
      <c r="J8" s="37"/>
      <c r="K8" s="37"/>
      <c r="L8" s="37"/>
      <c r="M8" s="37"/>
    </row>
    <row r="9" spans="1:13" ht="18.75" customHeight="1">
      <c r="A9" s="321" t="s">
        <v>1</v>
      </c>
      <c r="B9" s="322"/>
      <c r="C9" s="322"/>
      <c r="D9" s="323"/>
      <c r="E9" s="77">
        <v>4020</v>
      </c>
      <c r="F9" s="37">
        <v>2499</v>
      </c>
      <c r="G9" s="218"/>
      <c r="H9" s="218"/>
      <c r="I9" s="42">
        <f t="shared" si="0"/>
        <v>7270</v>
      </c>
      <c r="J9" s="37">
        <v>7270</v>
      </c>
      <c r="K9" s="37"/>
      <c r="L9" s="37"/>
      <c r="M9" s="37"/>
    </row>
    <row r="10" spans="1:13" ht="18.75" customHeight="1">
      <c r="A10" s="321" t="s">
        <v>18</v>
      </c>
      <c r="B10" s="322"/>
      <c r="C10" s="322"/>
      <c r="D10" s="323"/>
      <c r="E10" s="78">
        <v>4030</v>
      </c>
      <c r="F10" s="37"/>
      <c r="G10" s="37"/>
      <c r="H10" s="37"/>
      <c r="I10" s="42">
        <f t="shared" si="0"/>
        <v>0</v>
      </c>
      <c r="J10" s="37"/>
      <c r="K10" s="37"/>
      <c r="L10" s="37"/>
      <c r="M10" s="37"/>
    </row>
    <row r="11" spans="1:13" ht="18.75" customHeight="1">
      <c r="A11" s="321" t="s">
        <v>352</v>
      </c>
      <c r="B11" s="322"/>
      <c r="C11" s="322"/>
      <c r="D11" s="323"/>
      <c r="E11" s="77">
        <v>4040</v>
      </c>
      <c r="F11" s="37"/>
      <c r="G11" s="37"/>
      <c r="H11" s="37"/>
      <c r="I11" s="42">
        <f t="shared" si="0"/>
        <v>0</v>
      </c>
      <c r="J11" s="37"/>
      <c r="K11" s="37"/>
      <c r="L11" s="37"/>
      <c r="M11" s="37"/>
    </row>
    <row r="12" spans="1:13" ht="18.75" customHeight="1">
      <c r="A12" s="321" t="s">
        <v>226</v>
      </c>
      <c r="B12" s="322"/>
      <c r="C12" s="322"/>
      <c r="D12" s="323"/>
      <c r="E12" s="78">
        <v>4050</v>
      </c>
      <c r="F12" s="37"/>
      <c r="G12" s="37"/>
      <c r="H12" s="37"/>
      <c r="I12" s="42">
        <f t="shared" si="0"/>
        <v>0</v>
      </c>
      <c r="J12" s="37"/>
      <c r="K12" s="37"/>
      <c r="L12" s="37"/>
      <c r="M12" s="37"/>
    </row>
    <row r="13" spans="1:13" ht="18.75" customHeight="1">
      <c r="A13" s="321" t="s">
        <v>151</v>
      </c>
      <c r="B13" s="322"/>
      <c r="C13" s="322"/>
      <c r="D13" s="323"/>
      <c r="E13" s="79">
        <v>4060</v>
      </c>
      <c r="F13" s="37"/>
      <c r="G13" s="37"/>
      <c r="H13" s="37"/>
      <c r="I13" s="42">
        <f t="shared" si="0"/>
        <v>0</v>
      </c>
      <c r="J13" s="37"/>
      <c r="K13" s="37"/>
      <c r="L13" s="37"/>
      <c r="M13" s="37"/>
    </row>
    <row r="14" spans="1:13" ht="15" customHeight="1">
      <c r="A14" s="74"/>
      <c r="B14" s="74"/>
      <c r="C14" s="74"/>
      <c r="D14" s="74"/>
      <c r="E14" s="72"/>
      <c r="F14" s="75"/>
      <c r="G14" s="76"/>
      <c r="H14" s="76"/>
      <c r="I14" s="75"/>
      <c r="J14" s="76"/>
      <c r="K14" s="76"/>
      <c r="L14" s="76"/>
      <c r="M14" s="76"/>
    </row>
    <row r="15" spans="1:13" ht="24.75" customHeight="1">
      <c r="A15" s="222" t="s">
        <v>405</v>
      </c>
      <c r="B15" s="222"/>
      <c r="C15" s="243" t="s">
        <v>57</v>
      </c>
      <c r="D15" s="243"/>
      <c r="E15" s="243"/>
      <c r="F15" s="243"/>
      <c r="G15" s="243"/>
      <c r="H15" s="243"/>
      <c r="I15" s="243"/>
      <c r="J15" s="128"/>
      <c r="K15" s="220" t="s">
        <v>404</v>
      </c>
      <c r="L15" s="221"/>
      <c r="M15" s="221"/>
    </row>
    <row r="16" spans="1:13" ht="21.75" customHeight="1">
      <c r="A16" s="126" t="s">
        <v>216</v>
      </c>
      <c r="B16" s="29"/>
      <c r="C16" s="241" t="s">
        <v>227</v>
      </c>
      <c r="D16" s="241"/>
      <c r="E16" s="241"/>
      <c r="F16" s="241"/>
      <c r="G16" s="241"/>
      <c r="H16" s="241"/>
      <c r="I16" s="241"/>
      <c r="J16" s="127"/>
      <c r="K16" s="242" t="s">
        <v>218</v>
      </c>
      <c r="L16" s="242"/>
      <c r="M16" s="242"/>
    </row>
    <row r="17" spans="1:13" ht="15" customHeight="1">
      <c r="A17" s="74"/>
      <c r="B17" s="74"/>
      <c r="C17" s="74"/>
      <c r="D17" s="74"/>
      <c r="E17" s="72"/>
      <c r="F17" s="75"/>
      <c r="G17" s="76"/>
      <c r="H17" s="76"/>
      <c r="I17" s="75"/>
      <c r="J17" s="76"/>
      <c r="K17" s="76"/>
      <c r="L17" s="76"/>
      <c r="M17" s="76"/>
    </row>
    <row r="18" spans="1:13" ht="15" customHeight="1">
      <c r="A18" s="74"/>
      <c r="B18" s="74"/>
      <c r="C18" s="74"/>
      <c r="D18" s="74"/>
      <c r="E18" s="72"/>
      <c r="F18" s="75"/>
      <c r="G18" s="76"/>
      <c r="H18" s="76"/>
      <c r="I18" s="75"/>
      <c r="J18" s="76"/>
      <c r="K18" s="76"/>
      <c r="L18" s="76"/>
      <c r="M18" s="76"/>
    </row>
    <row r="19" spans="1:13" ht="15" customHeight="1">
      <c r="A19" s="29"/>
      <c r="B19" s="29"/>
      <c r="C19" s="29"/>
      <c r="D19" s="29"/>
      <c r="E19" s="2"/>
      <c r="F19" s="29"/>
      <c r="G19" s="29"/>
      <c r="H19" s="29"/>
      <c r="I19" s="29"/>
      <c r="J19" s="17"/>
      <c r="K19" s="3"/>
      <c r="L19" s="3"/>
      <c r="M19" s="3"/>
    </row>
    <row r="20" spans="1:13" ht="20.25" customHeight="1">
      <c r="A20" s="350" t="s">
        <v>301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</row>
    <row r="21" spans="1:13" ht="20.25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</row>
    <row r="22" spans="1:13" ht="20.2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ht="50.25" customHeight="1">
      <c r="A23" s="346" t="s">
        <v>225</v>
      </c>
      <c r="B23" s="352" t="s">
        <v>222</v>
      </c>
      <c r="C23" s="353"/>
      <c r="D23" s="354"/>
      <c r="E23" s="348" t="s">
        <v>357</v>
      </c>
      <c r="F23" s="352" t="s">
        <v>223</v>
      </c>
      <c r="G23" s="353"/>
      <c r="H23" s="353"/>
      <c r="I23" s="353"/>
      <c r="J23" s="354"/>
      <c r="K23" s="357" t="s">
        <v>358</v>
      </c>
      <c r="L23" s="357"/>
      <c r="M23" s="357"/>
    </row>
    <row r="24" spans="1:13" ht="30" customHeight="1">
      <c r="A24" s="351"/>
      <c r="B24" s="348" t="s">
        <v>35</v>
      </c>
      <c r="C24" s="352" t="s">
        <v>224</v>
      </c>
      <c r="D24" s="354"/>
      <c r="E24" s="356"/>
      <c r="F24" s="348" t="s">
        <v>325</v>
      </c>
      <c r="G24" s="348" t="s">
        <v>327</v>
      </c>
      <c r="H24" s="348" t="s">
        <v>328</v>
      </c>
      <c r="I24" s="348" t="s">
        <v>330</v>
      </c>
      <c r="J24" s="348" t="s">
        <v>329</v>
      </c>
      <c r="K24" s="348" t="s">
        <v>35</v>
      </c>
      <c r="L24" s="352" t="s">
        <v>224</v>
      </c>
      <c r="M24" s="354"/>
    </row>
    <row r="25" spans="1:13" ht="106.5" customHeight="1">
      <c r="A25" s="347"/>
      <c r="B25" s="349"/>
      <c r="C25" s="111" t="s">
        <v>325</v>
      </c>
      <c r="D25" s="111" t="s">
        <v>326</v>
      </c>
      <c r="E25" s="349"/>
      <c r="F25" s="349"/>
      <c r="G25" s="349"/>
      <c r="H25" s="349"/>
      <c r="I25" s="349"/>
      <c r="J25" s="349"/>
      <c r="K25" s="349"/>
      <c r="L25" s="111" t="s">
        <v>325</v>
      </c>
      <c r="M25" s="111" t="s">
        <v>326</v>
      </c>
    </row>
    <row r="26" spans="1:13" ht="18.75" customHeight="1">
      <c r="A26" s="73">
        <v>1</v>
      </c>
      <c r="B26" s="111">
        <v>2</v>
      </c>
      <c r="C26" s="111">
        <v>3</v>
      </c>
      <c r="D26" s="111">
        <v>4</v>
      </c>
      <c r="E26" s="111">
        <v>5</v>
      </c>
      <c r="F26" s="111">
        <v>6</v>
      </c>
      <c r="G26" s="111">
        <v>7</v>
      </c>
      <c r="H26" s="111">
        <v>8</v>
      </c>
      <c r="I26" s="111">
        <v>9</v>
      </c>
      <c r="J26" s="111">
        <v>10</v>
      </c>
      <c r="K26" s="111">
        <v>11</v>
      </c>
      <c r="L26" s="111">
        <v>12</v>
      </c>
      <c r="M26" s="111">
        <v>13</v>
      </c>
    </row>
    <row r="27" spans="1:13" ht="42.75" customHeight="1">
      <c r="A27" s="26" t="s">
        <v>335</v>
      </c>
      <c r="B27" s="53">
        <f>SUM(C27,D27)</f>
        <v>0</v>
      </c>
      <c r="C27" s="84"/>
      <c r="D27" s="84"/>
      <c r="E27" s="84"/>
      <c r="F27" s="52" t="s">
        <v>120</v>
      </c>
      <c r="G27" s="112"/>
      <c r="H27" s="52" t="s">
        <v>120</v>
      </c>
      <c r="I27" s="112"/>
      <c r="J27" s="52"/>
      <c r="K27" s="53">
        <f>SUM(L27,M27)</f>
        <v>0</v>
      </c>
      <c r="L27" s="53">
        <f>SUM(C27,E27,F27,I27)</f>
        <v>0</v>
      </c>
      <c r="M27" s="53">
        <f>SUM(D27,G27,H27,J27)</f>
        <v>0</v>
      </c>
    </row>
    <row r="28" spans="1:13" ht="18.75" customHeight="1">
      <c r="A28" s="21"/>
      <c r="B28" s="56">
        <f t="shared" ref="B28:B35" si="1">SUM(C28,D28)</f>
        <v>0</v>
      </c>
      <c r="C28" s="38"/>
      <c r="D28" s="38"/>
      <c r="E28" s="38"/>
      <c r="F28" s="37" t="s">
        <v>120</v>
      </c>
      <c r="G28" s="121"/>
      <c r="H28" s="37" t="s">
        <v>120</v>
      </c>
      <c r="I28" s="121"/>
      <c r="J28" s="37"/>
      <c r="K28" s="106">
        <f t="shared" ref="K28:K35" si="2">SUM(L28,M28)</f>
        <v>0</v>
      </c>
      <c r="L28" s="106">
        <f t="shared" ref="L28:L35" si="3">SUM(C28,E28,F28,I28)</f>
        <v>0</v>
      </c>
      <c r="M28" s="106">
        <f t="shared" ref="M28:M35" si="4">SUM(D28,G28,H28,J28)</f>
        <v>0</v>
      </c>
    </row>
    <row r="29" spans="1:13" ht="18.75" customHeight="1">
      <c r="A29" s="21"/>
      <c r="B29" s="56">
        <f t="shared" si="1"/>
        <v>0</v>
      </c>
      <c r="C29" s="81"/>
      <c r="D29" s="81"/>
      <c r="E29" s="81"/>
      <c r="F29" s="37" t="s">
        <v>120</v>
      </c>
      <c r="G29" s="113"/>
      <c r="H29" s="37" t="s">
        <v>120</v>
      </c>
      <c r="I29" s="113"/>
      <c r="J29" s="37"/>
      <c r="K29" s="106">
        <f t="shared" si="2"/>
        <v>0</v>
      </c>
      <c r="L29" s="106">
        <f t="shared" si="3"/>
        <v>0</v>
      </c>
      <c r="M29" s="106">
        <f t="shared" si="4"/>
        <v>0</v>
      </c>
    </row>
    <row r="30" spans="1:13" ht="43.5" customHeight="1">
      <c r="A30" s="26" t="s">
        <v>336</v>
      </c>
      <c r="B30" s="54">
        <f t="shared" si="1"/>
        <v>0</v>
      </c>
      <c r="C30" s="84"/>
      <c r="D30" s="84"/>
      <c r="E30" s="84"/>
      <c r="F30" s="52" t="s">
        <v>120</v>
      </c>
      <c r="G30" s="112"/>
      <c r="H30" s="52" t="s">
        <v>120</v>
      </c>
      <c r="I30" s="112"/>
      <c r="J30" s="52"/>
      <c r="K30" s="53">
        <f t="shared" si="2"/>
        <v>0</v>
      </c>
      <c r="L30" s="53">
        <f t="shared" si="3"/>
        <v>0</v>
      </c>
      <c r="M30" s="53">
        <f t="shared" si="4"/>
        <v>0</v>
      </c>
    </row>
    <row r="31" spans="1:13" ht="18.75" customHeight="1">
      <c r="A31" s="21"/>
      <c r="B31" s="56">
        <f t="shared" si="1"/>
        <v>0</v>
      </c>
      <c r="C31" s="81"/>
      <c r="D31" s="81"/>
      <c r="E31" s="81"/>
      <c r="F31" s="37" t="s">
        <v>120</v>
      </c>
      <c r="G31" s="113"/>
      <c r="H31" s="37" t="s">
        <v>120</v>
      </c>
      <c r="I31" s="113"/>
      <c r="J31" s="37"/>
      <c r="K31" s="106">
        <f t="shared" si="2"/>
        <v>0</v>
      </c>
      <c r="L31" s="106">
        <f t="shared" si="3"/>
        <v>0</v>
      </c>
      <c r="M31" s="106">
        <f t="shared" si="4"/>
        <v>0</v>
      </c>
    </row>
    <row r="32" spans="1:13" ht="18.75" customHeight="1">
      <c r="A32" s="21"/>
      <c r="B32" s="56">
        <f t="shared" si="1"/>
        <v>0</v>
      </c>
      <c r="C32" s="81"/>
      <c r="D32" s="81"/>
      <c r="E32" s="81"/>
      <c r="F32" s="37" t="s">
        <v>120</v>
      </c>
      <c r="G32" s="113"/>
      <c r="H32" s="37" t="s">
        <v>120</v>
      </c>
      <c r="I32" s="113"/>
      <c r="J32" s="37"/>
      <c r="K32" s="106">
        <f t="shared" si="2"/>
        <v>0</v>
      </c>
      <c r="L32" s="106">
        <f t="shared" si="3"/>
        <v>0</v>
      </c>
      <c r="M32" s="106">
        <f t="shared" si="4"/>
        <v>0</v>
      </c>
    </row>
    <row r="33" spans="1:13" ht="42" customHeight="1">
      <c r="A33" s="26" t="s">
        <v>337</v>
      </c>
      <c r="B33" s="53">
        <f t="shared" si="1"/>
        <v>0</v>
      </c>
      <c r="C33" s="84"/>
      <c r="D33" s="84"/>
      <c r="E33" s="84"/>
      <c r="F33" s="52" t="s">
        <v>120</v>
      </c>
      <c r="G33" s="112"/>
      <c r="H33" s="52" t="s">
        <v>120</v>
      </c>
      <c r="I33" s="112"/>
      <c r="J33" s="52"/>
      <c r="K33" s="53">
        <f t="shared" si="2"/>
        <v>0</v>
      </c>
      <c r="L33" s="53">
        <f t="shared" si="3"/>
        <v>0</v>
      </c>
      <c r="M33" s="53">
        <f t="shared" si="4"/>
        <v>0</v>
      </c>
    </row>
    <row r="34" spans="1:13" ht="18.75" customHeight="1">
      <c r="A34" s="21"/>
      <c r="B34" s="56">
        <f t="shared" si="1"/>
        <v>0</v>
      </c>
      <c r="C34" s="81"/>
      <c r="D34" s="81"/>
      <c r="E34" s="81"/>
      <c r="F34" s="37" t="s">
        <v>120</v>
      </c>
      <c r="G34" s="113"/>
      <c r="H34" s="37" t="s">
        <v>120</v>
      </c>
      <c r="I34" s="113"/>
      <c r="J34" s="37"/>
      <c r="K34" s="106">
        <f t="shared" si="2"/>
        <v>0</v>
      </c>
      <c r="L34" s="106">
        <f t="shared" si="3"/>
        <v>0</v>
      </c>
      <c r="M34" s="106">
        <f t="shared" si="4"/>
        <v>0</v>
      </c>
    </row>
    <row r="35" spans="1:13" ht="18.75" customHeight="1">
      <c r="A35" s="21"/>
      <c r="B35" s="56">
        <f t="shared" si="1"/>
        <v>0</v>
      </c>
      <c r="C35" s="81"/>
      <c r="D35" s="81"/>
      <c r="E35" s="81"/>
      <c r="F35" s="37" t="s">
        <v>120</v>
      </c>
      <c r="G35" s="113"/>
      <c r="H35" s="37" t="s">
        <v>120</v>
      </c>
      <c r="I35" s="113"/>
      <c r="J35" s="37"/>
      <c r="K35" s="106">
        <f t="shared" si="2"/>
        <v>0</v>
      </c>
      <c r="L35" s="106">
        <f t="shared" si="3"/>
        <v>0</v>
      </c>
      <c r="M35" s="106">
        <f t="shared" si="4"/>
        <v>0</v>
      </c>
    </row>
    <row r="36" spans="1:13" ht="25.5" customHeight="1">
      <c r="A36" s="26" t="s">
        <v>35</v>
      </c>
      <c r="B36" s="53">
        <f>SUM(B27,B30,B33)</f>
        <v>0</v>
      </c>
      <c r="C36" s="53">
        <f t="shared" ref="C36:M36" si="5">SUM(C27,C30,C33)</f>
        <v>0</v>
      </c>
      <c r="D36" s="53">
        <f t="shared" si="5"/>
        <v>0</v>
      </c>
      <c r="E36" s="53">
        <f t="shared" si="5"/>
        <v>0</v>
      </c>
      <c r="F36" s="53">
        <f t="shared" si="5"/>
        <v>0</v>
      </c>
      <c r="G36" s="53">
        <f t="shared" si="5"/>
        <v>0</v>
      </c>
      <c r="H36" s="53">
        <f t="shared" si="5"/>
        <v>0</v>
      </c>
      <c r="I36" s="53">
        <f t="shared" si="5"/>
        <v>0</v>
      </c>
      <c r="J36" s="53">
        <f t="shared" si="5"/>
        <v>0</v>
      </c>
      <c r="K36" s="53">
        <f t="shared" si="5"/>
        <v>0</v>
      </c>
      <c r="L36" s="53">
        <f t="shared" si="5"/>
        <v>0</v>
      </c>
      <c r="M36" s="53">
        <f t="shared" si="5"/>
        <v>0</v>
      </c>
    </row>
    <row r="37" spans="1:13" ht="18.75" customHeight="1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</row>
    <row r="38" spans="1:13" ht="18.75" customHeight="1">
      <c r="A38" s="74"/>
      <c r="B38" s="74"/>
      <c r="C38" s="74"/>
      <c r="D38" s="74"/>
      <c r="E38" s="72"/>
      <c r="F38" s="75"/>
      <c r="G38" s="76"/>
      <c r="H38" s="76"/>
      <c r="I38" s="75"/>
      <c r="J38" s="76"/>
      <c r="K38" s="76"/>
      <c r="L38" s="76"/>
      <c r="M38" s="76"/>
    </row>
    <row r="39" spans="1:13" ht="18.75" customHeight="1">
      <c r="A39" s="222" t="s">
        <v>405</v>
      </c>
      <c r="B39" s="222"/>
      <c r="C39" s="243" t="s">
        <v>57</v>
      </c>
      <c r="D39" s="243"/>
      <c r="E39" s="243"/>
      <c r="F39" s="243"/>
      <c r="G39" s="243"/>
      <c r="H39" s="243"/>
      <c r="I39" s="243"/>
      <c r="J39" s="128"/>
      <c r="K39" s="220" t="s">
        <v>404</v>
      </c>
      <c r="L39" s="221"/>
      <c r="M39" s="221"/>
    </row>
    <row r="40" spans="1:13" ht="20.25" customHeight="1">
      <c r="A40" s="126" t="s">
        <v>216</v>
      </c>
      <c r="B40" s="29"/>
      <c r="C40" s="241" t="s">
        <v>227</v>
      </c>
      <c r="D40" s="241"/>
      <c r="E40" s="241"/>
      <c r="F40" s="241"/>
      <c r="G40" s="241"/>
      <c r="H40" s="241"/>
      <c r="I40" s="241"/>
      <c r="J40" s="127"/>
      <c r="K40" s="242" t="s">
        <v>218</v>
      </c>
      <c r="L40" s="242"/>
      <c r="M40" s="242"/>
    </row>
  </sheetData>
  <mergeCells count="42">
    <mergeCell ref="A2:M2"/>
    <mergeCell ref="A4:D5"/>
    <mergeCell ref="G4:G5"/>
    <mergeCell ref="H4:H5"/>
    <mergeCell ref="I4:I5"/>
    <mergeCell ref="L24:M24"/>
    <mergeCell ref="E23:E25"/>
    <mergeCell ref="F23:J23"/>
    <mergeCell ref="K23:M23"/>
    <mergeCell ref="K40:M40"/>
    <mergeCell ref="C40:I40"/>
    <mergeCell ref="K24:K25"/>
    <mergeCell ref="C24:D24"/>
    <mergeCell ref="B23:D23"/>
    <mergeCell ref="A6:D6"/>
    <mergeCell ref="F24:F25"/>
    <mergeCell ref="G24:G25"/>
    <mergeCell ref="A9:D9"/>
    <mergeCell ref="J24:J25"/>
    <mergeCell ref="A7:D7"/>
    <mergeCell ref="C15:I15"/>
    <mergeCell ref="C16:I16"/>
    <mergeCell ref="K39:M39"/>
    <mergeCell ref="K16:M16"/>
    <mergeCell ref="L3:M3"/>
    <mergeCell ref="C39:I39"/>
    <mergeCell ref="J4:M4"/>
    <mergeCell ref="E4:E5"/>
    <mergeCell ref="K15:M15"/>
    <mergeCell ref="H24:H25"/>
    <mergeCell ref="A10:D10"/>
    <mergeCell ref="F4:F5"/>
    <mergeCell ref="A11:D11"/>
    <mergeCell ref="B24:B25"/>
    <mergeCell ref="A15:B15"/>
    <mergeCell ref="A39:B39"/>
    <mergeCell ref="I24:I25"/>
    <mergeCell ref="A8:D8"/>
    <mergeCell ref="A12:D12"/>
    <mergeCell ref="A13:D13"/>
    <mergeCell ref="A20:M20"/>
    <mergeCell ref="A23:A2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view="pageBreakPreview" zoomScale="82" zoomScaleNormal="55" zoomScaleSheetLayoutView="82" workbookViewId="0">
      <selection activeCell="S35" sqref="S35:T3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"/>
      <c r="Q2" s="102"/>
      <c r="R2" s="102"/>
      <c r="S2" s="102"/>
      <c r="T2" s="102"/>
      <c r="U2" s="102"/>
      <c r="V2" s="1"/>
      <c r="W2" s="1"/>
      <c r="X2" s="1"/>
      <c r="Y2" s="1"/>
      <c r="Z2" s="1"/>
      <c r="AA2" s="1"/>
      <c r="AB2" s="1"/>
      <c r="AC2" s="1"/>
      <c r="AD2" s="1"/>
      <c r="AE2" s="102"/>
    </row>
    <row r="3" spans="1:31" ht="18.75">
      <c r="A3" s="345" t="s">
        <v>355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</row>
    <row r="4" spans="1:31" ht="18.7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1" ht="18.75">
      <c r="A5" s="103"/>
      <c r="B5" s="103"/>
      <c r="C5" s="103"/>
      <c r="D5" s="103"/>
      <c r="E5" s="103"/>
      <c r="F5" s="103"/>
      <c r="G5" s="103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103"/>
      <c r="W5" s="1"/>
      <c r="X5" s="1"/>
      <c r="Y5" s="1"/>
      <c r="Z5" s="1"/>
      <c r="AA5" s="1"/>
      <c r="AB5" s="1"/>
      <c r="AC5" s="1"/>
      <c r="AD5" s="1"/>
      <c r="AE5" s="104" t="s">
        <v>288</v>
      </c>
    </row>
    <row r="6" spans="1:31" ht="50.25" customHeight="1">
      <c r="A6" s="226" t="s">
        <v>287</v>
      </c>
      <c r="B6" s="388" t="s">
        <v>289</v>
      </c>
      <c r="C6" s="389"/>
      <c r="D6" s="389"/>
      <c r="E6" s="389"/>
      <c r="F6" s="390"/>
      <c r="G6" s="226" t="s">
        <v>290</v>
      </c>
      <c r="H6" s="226"/>
      <c r="I6" s="226"/>
      <c r="J6" s="226"/>
      <c r="K6" s="226"/>
      <c r="L6" s="226" t="s">
        <v>291</v>
      </c>
      <c r="M6" s="226"/>
      <c r="N6" s="226"/>
      <c r="O6" s="226"/>
      <c r="P6" s="226"/>
      <c r="Q6" s="226" t="s">
        <v>292</v>
      </c>
      <c r="R6" s="226"/>
      <c r="S6" s="226"/>
      <c r="T6" s="226"/>
      <c r="U6" s="226"/>
      <c r="V6" s="226" t="s">
        <v>293</v>
      </c>
      <c r="W6" s="226"/>
      <c r="X6" s="226"/>
      <c r="Y6" s="226"/>
      <c r="Z6" s="226"/>
      <c r="AA6" s="226" t="s">
        <v>35</v>
      </c>
      <c r="AB6" s="226"/>
      <c r="AC6" s="226"/>
      <c r="AD6" s="226"/>
      <c r="AE6" s="226"/>
    </row>
    <row r="7" spans="1:31" ht="29.25" customHeight="1">
      <c r="A7" s="226"/>
      <c r="B7" s="391"/>
      <c r="C7" s="392"/>
      <c r="D7" s="392"/>
      <c r="E7" s="392"/>
      <c r="F7" s="393"/>
      <c r="G7" s="226" t="s">
        <v>294</v>
      </c>
      <c r="H7" s="226" t="s">
        <v>295</v>
      </c>
      <c r="I7" s="226"/>
      <c r="J7" s="226"/>
      <c r="K7" s="226"/>
      <c r="L7" s="226" t="s">
        <v>294</v>
      </c>
      <c r="M7" s="226" t="s">
        <v>295</v>
      </c>
      <c r="N7" s="226"/>
      <c r="O7" s="226"/>
      <c r="P7" s="226"/>
      <c r="Q7" s="226" t="s">
        <v>294</v>
      </c>
      <c r="R7" s="226" t="s">
        <v>295</v>
      </c>
      <c r="S7" s="226"/>
      <c r="T7" s="226"/>
      <c r="U7" s="226"/>
      <c r="V7" s="226" t="s">
        <v>294</v>
      </c>
      <c r="W7" s="226" t="s">
        <v>295</v>
      </c>
      <c r="X7" s="226"/>
      <c r="Y7" s="226"/>
      <c r="Z7" s="226"/>
      <c r="AA7" s="226" t="s">
        <v>294</v>
      </c>
      <c r="AB7" s="226" t="s">
        <v>295</v>
      </c>
      <c r="AC7" s="226"/>
      <c r="AD7" s="226"/>
      <c r="AE7" s="226"/>
    </row>
    <row r="8" spans="1:31" ht="26.25" customHeight="1">
      <c r="A8" s="226"/>
      <c r="B8" s="394"/>
      <c r="C8" s="395"/>
      <c r="D8" s="395"/>
      <c r="E8" s="395"/>
      <c r="F8" s="396"/>
      <c r="G8" s="226"/>
      <c r="H8" s="6" t="s">
        <v>296</v>
      </c>
      <c r="I8" s="6" t="s">
        <v>297</v>
      </c>
      <c r="J8" s="6" t="s">
        <v>298</v>
      </c>
      <c r="K8" s="6" t="s">
        <v>43</v>
      </c>
      <c r="L8" s="226"/>
      <c r="M8" s="6" t="s">
        <v>296</v>
      </c>
      <c r="N8" s="6" t="s">
        <v>297</v>
      </c>
      <c r="O8" s="6" t="s">
        <v>298</v>
      </c>
      <c r="P8" s="6" t="s">
        <v>43</v>
      </c>
      <c r="Q8" s="226"/>
      <c r="R8" s="6" t="s">
        <v>296</v>
      </c>
      <c r="S8" s="6" t="s">
        <v>297</v>
      </c>
      <c r="T8" s="6" t="s">
        <v>298</v>
      </c>
      <c r="U8" s="6" t="s">
        <v>43</v>
      </c>
      <c r="V8" s="226"/>
      <c r="W8" s="6" t="s">
        <v>296</v>
      </c>
      <c r="X8" s="6" t="s">
        <v>297</v>
      </c>
      <c r="Y8" s="6" t="s">
        <v>298</v>
      </c>
      <c r="Z8" s="6" t="s">
        <v>43</v>
      </c>
      <c r="AA8" s="226"/>
      <c r="AB8" s="6" t="s">
        <v>296</v>
      </c>
      <c r="AC8" s="6" t="s">
        <v>297</v>
      </c>
      <c r="AD8" s="6" t="s">
        <v>298</v>
      </c>
      <c r="AE8" s="6" t="s">
        <v>43</v>
      </c>
    </row>
    <row r="9" spans="1:31" ht="18.75" customHeight="1">
      <c r="A9" s="6">
        <v>1</v>
      </c>
      <c r="B9" s="226">
        <v>2</v>
      </c>
      <c r="C9" s="226"/>
      <c r="D9" s="226"/>
      <c r="E9" s="226"/>
      <c r="F9" s="226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9" customFormat="1" ht="21.75" customHeight="1">
      <c r="A10" s="105">
        <v>1</v>
      </c>
      <c r="B10" s="385" t="s">
        <v>0</v>
      </c>
      <c r="C10" s="386"/>
      <c r="D10" s="386"/>
      <c r="E10" s="386"/>
      <c r="F10" s="387"/>
      <c r="G10" s="106">
        <f t="shared" ref="G10:G15" si="0">SUM(H10,I10,J10,K10)</f>
        <v>0</v>
      </c>
      <c r="H10" s="38"/>
      <c r="I10" s="38"/>
      <c r="J10" s="38"/>
      <c r="K10" s="38"/>
      <c r="L10" s="106">
        <f t="shared" ref="L10:L15" si="1">SUM(M10,N10,O10,P10)</f>
        <v>0</v>
      </c>
      <c r="M10" s="38"/>
      <c r="N10" s="38"/>
      <c r="O10" s="38"/>
      <c r="P10" s="38"/>
      <c r="Q10" s="106">
        <f t="shared" ref="Q10:Q15" si="2">SUM(R10,S10,T10,U10)</f>
        <v>0</v>
      </c>
      <c r="R10" s="38"/>
      <c r="S10" s="38"/>
      <c r="T10" s="38"/>
      <c r="U10" s="38"/>
      <c r="V10" s="106">
        <f t="shared" ref="V10:V15" si="3">SUM(W10,X10,Y10,Z10)</f>
        <v>0</v>
      </c>
      <c r="W10" s="38"/>
      <c r="X10" s="38"/>
      <c r="Y10" s="38"/>
      <c r="Z10" s="38"/>
      <c r="AA10" s="53">
        <f t="shared" ref="AA10:AA16" si="4">SUM(AB10,AC10,AD10,AE10)</f>
        <v>0</v>
      </c>
      <c r="AB10" s="106">
        <f t="shared" ref="AB10:AE15" si="5">SUM(H10,M10,R10,W10)</f>
        <v>0</v>
      </c>
      <c r="AC10" s="106">
        <f t="shared" si="5"/>
        <v>0</v>
      </c>
      <c r="AD10" s="106">
        <f t="shared" si="5"/>
        <v>0</v>
      </c>
      <c r="AE10" s="106">
        <f t="shared" si="5"/>
        <v>0</v>
      </c>
    </row>
    <row r="11" spans="1:31" ht="44.25" customHeight="1">
      <c r="A11" s="105">
        <v>2</v>
      </c>
      <c r="B11" s="385" t="s">
        <v>468</v>
      </c>
      <c r="C11" s="386"/>
      <c r="D11" s="386"/>
      <c r="E11" s="386"/>
      <c r="F11" s="387"/>
      <c r="G11" s="106">
        <f t="shared" si="0"/>
        <v>0</v>
      </c>
      <c r="H11" s="38"/>
      <c r="I11" s="38"/>
      <c r="J11" s="38"/>
      <c r="K11" s="38"/>
      <c r="L11" s="106">
        <f t="shared" si="1"/>
        <v>7270</v>
      </c>
      <c r="M11" s="38">
        <v>7270</v>
      </c>
      <c r="N11" s="38"/>
      <c r="O11" s="38"/>
      <c r="P11" s="38"/>
      <c r="Q11" s="106">
        <f t="shared" si="2"/>
        <v>0</v>
      </c>
      <c r="R11" s="38"/>
      <c r="S11" s="38"/>
      <c r="T11" s="38"/>
      <c r="U11" s="38"/>
      <c r="V11" s="106">
        <f t="shared" si="3"/>
        <v>0</v>
      </c>
      <c r="W11" s="38"/>
      <c r="X11" s="38"/>
      <c r="Y11" s="38"/>
      <c r="Z11" s="38"/>
      <c r="AA11" s="53">
        <f t="shared" si="4"/>
        <v>7270</v>
      </c>
      <c r="AB11" s="106">
        <f t="shared" si="5"/>
        <v>7270</v>
      </c>
      <c r="AC11" s="106">
        <f t="shared" si="5"/>
        <v>0</v>
      </c>
      <c r="AD11" s="106">
        <f t="shared" si="5"/>
        <v>0</v>
      </c>
      <c r="AE11" s="106">
        <f t="shared" si="5"/>
        <v>0</v>
      </c>
    </row>
    <row r="12" spans="1:31" ht="39.75" customHeight="1">
      <c r="A12" s="105">
        <v>3</v>
      </c>
      <c r="B12" s="385" t="s">
        <v>387</v>
      </c>
      <c r="C12" s="386"/>
      <c r="D12" s="386"/>
      <c r="E12" s="386"/>
      <c r="F12" s="387"/>
      <c r="G12" s="106">
        <f t="shared" si="0"/>
        <v>0</v>
      </c>
      <c r="H12" s="38"/>
      <c r="I12" s="38"/>
      <c r="J12" s="38"/>
      <c r="K12" s="38"/>
      <c r="L12" s="106">
        <f t="shared" si="1"/>
        <v>0</v>
      </c>
      <c r="M12" s="38"/>
      <c r="N12" s="38"/>
      <c r="O12" s="38"/>
      <c r="P12" s="38"/>
      <c r="Q12" s="106">
        <f t="shared" si="2"/>
        <v>0</v>
      </c>
      <c r="R12" s="38"/>
      <c r="S12" s="38"/>
      <c r="T12" s="38"/>
      <c r="U12" s="38"/>
      <c r="V12" s="106">
        <f t="shared" si="3"/>
        <v>0</v>
      </c>
      <c r="W12" s="38"/>
      <c r="X12" s="38"/>
      <c r="Y12" s="38"/>
      <c r="Z12" s="38"/>
      <c r="AA12" s="53">
        <f t="shared" si="4"/>
        <v>0</v>
      </c>
      <c r="AB12" s="106">
        <f t="shared" si="5"/>
        <v>0</v>
      </c>
      <c r="AC12" s="106">
        <f t="shared" si="5"/>
        <v>0</v>
      </c>
      <c r="AD12" s="106">
        <f t="shared" si="5"/>
        <v>0</v>
      </c>
      <c r="AE12" s="106">
        <f t="shared" si="5"/>
        <v>0</v>
      </c>
    </row>
    <row r="13" spans="1:31" ht="46.5" customHeight="1">
      <c r="A13" s="105">
        <v>4</v>
      </c>
      <c r="B13" s="385" t="s">
        <v>388</v>
      </c>
      <c r="C13" s="386"/>
      <c r="D13" s="386"/>
      <c r="E13" s="386"/>
      <c r="F13" s="387"/>
      <c r="G13" s="106">
        <f t="shared" si="0"/>
        <v>0</v>
      </c>
      <c r="H13" s="38"/>
      <c r="I13" s="38"/>
      <c r="J13" s="38"/>
      <c r="K13" s="38"/>
      <c r="L13" s="106">
        <f t="shared" si="1"/>
        <v>0</v>
      </c>
      <c r="M13" s="38"/>
      <c r="N13" s="38"/>
      <c r="O13" s="38"/>
      <c r="P13" s="38"/>
      <c r="Q13" s="106">
        <f t="shared" si="2"/>
        <v>0</v>
      </c>
      <c r="R13" s="38"/>
      <c r="S13" s="38"/>
      <c r="T13" s="38"/>
      <c r="U13" s="38"/>
      <c r="V13" s="106">
        <f t="shared" si="3"/>
        <v>0</v>
      </c>
      <c r="W13" s="38"/>
      <c r="X13" s="38"/>
      <c r="Y13" s="38"/>
      <c r="Z13" s="38"/>
      <c r="AA13" s="53">
        <f t="shared" si="4"/>
        <v>0</v>
      </c>
      <c r="AB13" s="106">
        <f t="shared" si="5"/>
        <v>0</v>
      </c>
      <c r="AC13" s="106">
        <f t="shared" si="5"/>
        <v>0</v>
      </c>
      <c r="AD13" s="106">
        <f t="shared" si="5"/>
        <v>0</v>
      </c>
      <c r="AE13" s="106">
        <f t="shared" si="5"/>
        <v>0</v>
      </c>
    </row>
    <row r="14" spans="1:31" ht="39.75" customHeight="1">
      <c r="A14" s="105">
        <v>5</v>
      </c>
      <c r="B14" s="385" t="s">
        <v>372</v>
      </c>
      <c r="C14" s="386"/>
      <c r="D14" s="386"/>
      <c r="E14" s="386"/>
      <c r="F14" s="387"/>
      <c r="G14" s="106">
        <f t="shared" si="0"/>
        <v>0</v>
      </c>
      <c r="H14" s="38"/>
      <c r="I14" s="38"/>
      <c r="J14" s="38"/>
      <c r="K14" s="38"/>
      <c r="L14" s="106">
        <f t="shared" si="1"/>
        <v>0</v>
      </c>
      <c r="M14" s="38"/>
      <c r="N14" s="38"/>
      <c r="O14" s="38"/>
      <c r="P14" s="38"/>
      <c r="Q14" s="106">
        <f t="shared" si="2"/>
        <v>0</v>
      </c>
      <c r="R14" s="38"/>
      <c r="S14" s="38"/>
      <c r="T14" s="38"/>
      <c r="U14" s="38"/>
      <c r="V14" s="106">
        <f t="shared" si="3"/>
        <v>0</v>
      </c>
      <c r="W14" s="38"/>
      <c r="X14" s="38"/>
      <c r="Y14" s="38"/>
      <c r="Z14" s="38"/>
      <c r="AA14" s="53">
        <f t="shared" si="4"/>
        <v>0</v>
      </c>
      <c r="AB14" s="106">
        <f t="shared" si="5"/>
        <v>0</v>
      </c>
      <c r="AC14" s="106">
        <f t="shared" si="5"/>
        <v>0</v>
      </c>
      <c r="AD14" s="106">
        <f t="shared" si="5"/>
        <v>0</v>
      </c>
      <c r="AE14" s="106">
        <f t="shared" si="5"/>
        <v>0</v>
      </c>
    </row>
    <row r="15" spans="1:31" ht="21.75" customHeight="1">
      <c r="A15" s="105">
        <v>6</v>
      </c>
      <c r="B15" s="385" t="s">
        <v>151</v>
      </c>
      <c r="C15" s="386"/>
      <c r="D15" s="386"/>
      <c r="E15" s="386"/>
      <c r="F15" s="387"/>
      <c r="G15" s="106">
        <f t="shared" si="0"/>
        <v>0</v>
      </c>
      <c r="H15" s="38"/>
      <c r="I15" s="38"/>
      <c r="J15" s="38"/>
      <c r="K15" s="38"/>
      <c r="L15" s="106">
        <f t="shared" si="1"/>
        <v>0</v>
      </c>
      <c r="M15" s="38"/>
      <c r="N15" s="38"/>
      <c r="O15" s="38"/>
      <c r="P15" s="38"/>
      <c r="Q15" s="106">
        <f t="shared" si="2"/>
        <v>0</v>
      </c>
      <c r="R15" s="38"/>
      <c r="S15" s="38"/>
      <c r="T15" s="38"/>
      <c r="U15" s="38"/>
      <c r="V15" s="106">
        <f t="shared" si="3"/>
        <v>0</v>
      </c>
      <c r="W15" s="38"/>
      <c r="X15" s="38"/>
      <c r="Y15" s="38"/>
      <c r="Z15" s="38"/>
      <c r="AA15" s="53">
        <f t="shared" si="4"/>
        <v>0</v>
      </c>
      <c r="AB15" s="106">
        <f t="shared" si="5"/>
        <v>0</v>
      </c>
      <c r="AC15" s="106">
        <f t="shared" si="5"/>
        <v>0</v>
      </c>
      <c r="AD15" s="106">
        <f t="shared" si="5"/>
        <v>0</v>
      </c>
      <c r="AE15" s="106">
        <f t="shared" si="5"/>
        <v>0</v>
      </c>
    </row>
    <row r="16" spans="1:31" ht="21.75" customHeight="1">
      <c r="A16" s="378" t="s">
        <v>35</v>
      </c>
      <c r="B16" s="379"/>
      <c r="C16" s="379"/>
      <c r="D16" s="379"/>
      <c r="E16" s="379"/>
      <c r="F16" s="380"/>
      <c r="G16" s="56">
        <f t="shared" ref="G16:AE16" si="6">SUM(G10:G15)</f>
        <v>0</v>
      </c>
      <c r="H16" s="56">
        <f t="shared" si="6"/>
        <v>0</v>
      </c>
      <c r="I16" s="56">
        <f t="shared" si="6"/>
        <v>0</v>
      </c>
      <c r="J16" s="56">
        <f t="shared" si="6"/>
        <v>0</v>
      </c>
      <c r="K16" s="56">
        <f t="shared" si="6"/>
        <v>0</v>
      </c>
      <c r="L16" s="56">
        <f t="shared" si="6"/>
        <v>7270</v>
      </c>
      <c r="M16" s="56">
        <f t="shared" si="6"/>
        <v>7270</v>
      </c>
      <c r="N16" s="56">
        <f t="shared" si="6"/>
        <v>0</v>
      </c>
      <c r="O16" s="56">
        <f t="shared" si="6"/>
        <v>0</v>
      </c>
      <c r="P16" s="56">
        <f t="shared" si="6"/>
        <v>0</v>
      </c>
      <c r="Q16" s="56">
        <f t="shared" si="6"/>
        <v>0</v>
      </c>
      <c r="R16" s="56">
        <f t="shared" si="6"/>
        <v>0</v>
      </c>
      <c r="S16" s="56">
        <f t="shared" si="6"/>
        <v>0</v>
      </c>
      <c r="T16" s="56">
        <f t="shared" si="6"/>
        <v>0</v>
      </c>
      <c r="U16" s="56">
        <f t="shared" si="6"/>
        <v>0</v>
      </c>
      <c r="V16" s="56">
        <f t="shared" si="6"/>
        <v>0</v>
      </c>
      <c r="W16" s="56">
        <f t="shared" si="6"/>
        <v>0</v>
      </c>
      <c r="X16" s="56">
        <f t="shared" si="6"/>
        <v>0</v>
      </c>
      <c r="Y16" s="56">
        <f t="shared" si="6"/>
        <v>0</v>
      </c>
      <c r="Z16" s="56">
        <f t="shared" si="6"/>
        <v>0</v>
      </c>
      <c r="AA16" s="53">
        <f t="shared" si="4"/>
        <v>7270</v>
      </c>
      <c r="AB16" s="56">
        <f t="shared" si="6"/>
        <v>7270</v>
      </c>
      <c r="AC16" s="56">
        <f t="shared" si="6"/>
        <v>0</v>
      </c>
      <c r="AD16" s="56">
        <f t="shared" si="6"/>
        <v>0</v>
      </c>
      <c r="AE16" s="56">
        <f t="shared" si="6"/>
        <v>0</v>
      </c>
    </row>
    <row r="17" spans="1:31" ht="21.75" customHeight="1">
      <c r="A17" s="327" t="s">
        <v>299</v>
      </c>
      <c r="B17" s="328"/>
      <c r="C17" s="328"/>
      <c r="D17" s="328"/>
      <c r="E17" s="328"/>
      <c r="F17" s="329"/>
      <c r="G17" s="56">
        <f>G16/AA16*100</f>
        <v>0</v>
      </c>
      <c r="H17" s="116"/>
      <c r="I17" s="116"/>
      <c r="J17" s="116"/>
      <c r="K17" s="116"/>
      <c r="L17" s="56">
        <f>L16/AA16*100</f>
        <v>100</v>
      </c>
      <c r="M17" s="116"/>
      <c r="N17" s="116"/>
      <c r="O17" s="116"/>
      <c r="P17" s="116"/>
      <c r="Q17" s="56">
        <f>Q16/AA16*100</f>
        <v>0</v>
      </c>
      <c r="R17" s="116"/>
      <c r="S17" s="116"/>
      <c r="T17" s="116"/>
      <c r="U17" s="116"/>
      <c r="V17" s="56">
        <f>V16/AA16*100</f>
        <v>0</v>
      </c>
      <c r="W17" s="114"/>
      <c r="X17" s="114"/>
      <c r="Y17" s="114"/>
      <c r="Z17" s="114"/>
      <c r="AA17" s="56">
        <f>SUM(G17,L17,Q17,V17)</f>
        <v>100</v>
      </c>
      <c r="AB17" s="114"/>
      <c r="AC17" s="114"/>
      <c r="AD17" s="114"/>
      <c r="AE17" s="114"/>
    </row>
    <row r="18" spans="1:31" ht="20.2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31" ht="20.2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</row>
    <row r="20" spans="1:31" ht="20.25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31" ht="20.25" customHeigh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</row>
    <row r="22" spans="1:31" ht="20.25" customHeight="1">
      <c r="A22" s="345" t="s">
        <v>389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</row>
    <row r="23" spans="1:31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</row>
    <row r="24" spans="1:31" ht="20.25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361" t="s">
        <v>288</v>
      </c>
      <c r="AE24" s="361"/>
    </row>
    <row r="25" spans="1:31" ht="20.25" customHeight="1">
      <c r="A25" s="374" t="s">
        <v>287</v>
      </c>
      <c r="B25" s="373" t="s">
        <v>373</v>
      </c>
      <c r="C25" s="373" t="s">
        <v>374</v>
      </c>
      <c r="D25" s="373"/>
      <c r="E25" s="373" t="s">
        <v>375</v>
      </c>
      <c r="F25" s="373"/>
      <c r="G25" s="373" t="s">
        <v>376</v>
      </c>
      <c r="H25" s="373"/>
      <c r="I25" s="373" t="s">
        <v>377</v>
      </c>
      <c r="J25" s="373"/>
      <c r="K25" s="373" t="s">
        <v>378</v>
      </c>
      <c r="L25" s="373"/>
      <c r="M25" s="373"/>
      <c r="N25" s="373"/>
      <c r="O25" s="373"/>
      <c r="P25" s="373"/>
      <c r="Q25" s="373"/>
      <c r="R25" s="373"/>
      <c r="S25" s="373"/>
      <c r="T25" s="373"/>
      <c r="U25" s="377" t="s">
        <v>379</v>
      </c>
      <c r="V25" s="377"/>
      <c r="W25" s="377"/>
      <c r="X25" s="377"/>
      <c r="Y25" s="377"/>
      <c r="Z25" s="377" t="s">
        <v>380</v>
      </c>
      <c r="AA25" s="377"/>
      <c r="AB25" s="377"/>
      <c r="AC25" s="377"/>
      <c r="AD25" s="377"/>
      <c r="AE25" s="377"/>
    </row>
    <row r="26" spans="1:31" ht="20.25" customHeight="1">
      <c r="A26" s="374"/>
      <c r="B26" s="373"/>
      <c r="C26" s="373"/>
      <c r="D26" s="373"/>
      <c r="E26" s="373"/>
      <c r="F26" s="373"/>
      <c r="G26" s="373"/>
      <c r="H26" s="373"/>
      <c r="I26" s="373"/>
      <c r="J26" s="373"/>
      <c r="K26" s="373" t="s">
        <v>381</v>
      </c>
      <c r="L26" s="373"/>
      <c r="M26" s="373" t="s">
        <v>382</v>
      </c>
      <c r="N26" s="373"/>
      <c r="O26" s="373" t="s">
        <v>383</v>
      </c>
      <c r="P26" s="373"/>
      <c r="Q26" s="373"/>
      <c r="R26" s="373"/>
      <c r="S26" s="373"/>
      <c r="T26" s="373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</row>
    <row r="27" spans="1:31" ht="141" customHeight="1">
      <c r="A27" s="374"/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 t="s">
        <v>384</v>
      </c>
      <c r="P27" s="373"/>
      <c r="Q27" s="373" t="s">
        <v>385</v>
      </c>
      <c r="R27" s="373"/>
      <c r="S27" s="373" t="s">
        <v>386</v>
      </c>
      <c r="T27" s="373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</row>
    <row r="28" spans="1:31" ht="20.25" customHeight="1">
      <c r="A28" s="147">
        <v>1</v>
      </c>
      <c r="B28" s="148">
        <v>2</v>
      </c>
      <c r="C28" s="373">
        <v>3</v>
      </c>
      <c r="D28" s="373"/>
      <c r="E28" s="373">
        <v>4</v>
      </c>
      <c r="F28" s="373"/>
      <c r="G28" s="373">
        <v>5</v>
      </c>
      <c r="H28" s="373"/>
      <c r="I28" s="373">
        <v>6</v>
      </c>
      <c r="J28" s="373"/>
      <c r="K28" s="375">
        <v>7</v>
      </c>
      <c r="L28" s="376"/>
      <c r="M28" s="375">
        <v>8</v>
      </c>
      <c r="N28" s="376"/>
      <c r="O28" s="373">
        <v>9</v>
      </c>
      <c r="P28" s="373"/>
      <c r="Q28" s="374">
        <v>10</v>
      </c>
      <c r="R28" s="374"/>
      <c r="S28" s="373">
        <v>11</v>
      </c>
      <c r="T28" s="373"/>
      <c r="U28" s="373">
        <v>12</v>
      </c>
      <c r="V28" s="373"/>
      <c r="W28" s="373"/>
      <c r="X28" s="373"/>
      <c r="Y28" s="373"/>
      <c r="Z28" s="373">
        <v>13</v>
      </c>
      <c r="AA28" s="373"/>
      <c r="AB28" s="373"/>
      <c r="AC28" s="373"/>
      <c r="AD28" s="373"/>
      <c r="AE28" s="373"/>
    </row>
    <row r="29" spans="1:31" ht="20.25" customHeight="1">
      <c r="A29" s="149"/>
      <c r="B29" s="150"/>
      <c r="C29" s="370"/>
      <c r="D29" s="370"/>
      <c r="E29" s="367"/>
      <c r="F29" s="367"/>
      <c r="G29" s="367"/>
      <c r="H29" s="367"/>
      <c r="I29" s="367"/>
      <c r="J29" s="367"/>
      <c r="K29" s="371"/>
      <c r="L29" s="372"/>
      <c r="M29" s="365">
        <f>SUM(O29,Q29,S29)</f>
        <v>0</v>
      </c>
      <c r="N29" s="366"/>
      <c r="O29" s="367"/>
      <c r="P29" s="367"/>
      <c r="Q29" s="367"/>
      <c r="R29" s="367"/>
      <c r="S29" s="367"/>
      <c r="T29" s="367"/>
      <c r="U29" s="368"/>
      <c r="V29" s="368"/>
      <c r="W29" s="368"/>
      <c r="X29" s="368"/>
      <c r="Y29" s="368"/>
      <c r="Z29" s="369"/>
      <c r="AA29" s="369"/>
      <c r="AB29" s="369"/>
      <c r="AC29" s="369"/>
      <c r="AD29" s="369"/>
      <c r="AE29" s="369"/>
    </row>
    <row r="30" spans="1:31" ht="20.25" customHeight="1">
      <c r="A30" s="149"/>
      <c r="B30" s="150"/>
      <c r="C30" s="370"/>
      <c r="D30" s="370"/>
      <c r="E30" s="367"/>
      <c r="F30" s="367"/>
      <c r="G30" s="367"/>
      <c r="H30" s="367"/>
      <c r="I30" s="367"/>
      <c r="J30" s="367"/>
      <c r="K30" s="371"/>
      <c r="L30" s="372"/>
      <c r="M30" s="365">
        <f t="shared" ref="M30:M35" si="7">SUM(O30,Q30,S30)</f>
        <v>0</v>
      </c>
      <c r="N30" s="366"/>
      <c r="O30" s="367"/>
      <c r="P30" s="367"/>
      <c r="Q30" s="367"/>
      <c r="R30" s="367"/>
      <c r="S30" s="367"/>
      <c r="T30" s="367"/>
      <c r="U30" s="368"/>
      <c r="V30" s="368"/>
      <c r="W30" s="368"/>
      <c r="X30" s="368"/>
      <c r="Y30" s="368"/>
      <c r="Z30" s="369"/>
      <c r="AA30" s="369"/>
      <c r="AB30" s="369"/>
      <c r="AC30" s="369"/>
      <c r="AD30" s="369"/>
      <c r="AE30" s="369"/>
    </row>
    <row r="31" spans="1:31" ht="20.25" customHeight="1">
      <c r="A31" s="149"/>
      <c r="B31" s="150"/>
      <c r="C31" s="370"/>
      <c r="D31" s="370"/>
      <c r="E31" s="367"/>
      <c r="F31" s="367"/>
      <c r="G31" s="367"/>
      <c r="H31" s="367"/>
      <c r="I31" s="367"/>
      <c r="J31" s="367"/>
      <c r="K31" s="371"/>
      <c r="L31" s="372"/>
      <c r="M31" s="365">
        <f t="shared" si="7"/>
        <v>0</v>
      </c>
      <c r="N31" s="366"/>
      <c r="O31" s="367"/>
      <c r="P31" s="367"/>
      <c r="Q31" s="367"/>
      <c r="R31" s="367"/>
      <c r="S31" s="367"/>
      <c r="T31" s="367"/>
      <c r="U31" s="368"/>
      <c r="V31" s="368"/>
      <c r="W31" s="368"/>
      <c r="X31" s="368"/>
      <c r="Y31" s="368"/>
      <c r="Z31" s="369"/>
      <c r="AA31" s="369"/>
      <c r="AB31" s="369"/>
      <c r="AC31" s="369"/>
      <c r="AD31" s="369"/>
      <c r="AE31" s="369"/>
    </row>
    <row r="32" spans="1:31" ht="20.25" customHeight="1">
      <c r="A32" s="149"/>
      <c r="B32" s="150"/>
      <c r="C32" s="370"/>
      <c r="D32" s="370"/>
      <c r="E32" s="367"/>
      <c r="F32" s="367"/>
      <c r="G32" s="367"/>
      <c r="H32" s="367"/>
      <c r="I32" s="367"/>
      <c r="J32" s="367"/>
      <c r="K32" s="371"/>
      <c r="L32" s="372"/>
      <c r="M32" s="365">
        <f t="shared" si="7"/>
        <v>0</v>
      </c>
      <c r="N32" s="366"/>
      <c r="O32" s="367"/>
      <c r="P32" s="367"/>
      <c r="Q32" s="367"/>
      <c r="R32" s="367"/>
      <c r="S32" s="367"/>
      <c r="T32" s="367"/>
      <c r="U32" s="368"/>
      <c r="V32" s="368"/>
      <c r="W32" s="368"/>
      <c r="X32" s="368"/>
      <c r="Y32" s="368"/>
      <c r="Z32" s="369"/>
      <c r="AA32" s="369"/>
      <c r="AB32" s="369"/>
      <c r="AC32" s="369"/>
      <c r="AD32" s="369"/>
      <c r="AE32" s="369"/>
    </row>
    <row r="33" spans="1:31" ht="20.25" customHeight="1">
      <c r="A33" s="149"/>
      <c r="B33" s="150"/>
      <c r="C33" s="370"/>
      <c r="D33" s="370"/>
      <c r="E33" s="367"/>
      <c r="F33" s="367"/>
      <c r="G33" s="367"/>
      <c r="H33" s="367"/>
      <c r="I33" s="367"/>
      <c r="J33" s="367"/>
      <c r="K33" s="371"/>
      <c r="L33" s="372"/>
      <c r="M33" s="365">
        <f t="shared" si="7"/>
        <v>0</v>
      </c>
      <c r="N33" s="366"/>
      <c r="O33" s="367"/>
      <c r="P33" s="367"/>
      <c r="Q33" s="367"/>
      <c r="R33" s="367"/>
      <c r="S33" s="367"/>
      <c r="T33" s="367"/>
      <c r="U33" s="368"/>
      <c r="V33" s="368"/>
      <c r="W33" s="368"/>
      <c r="X33" s="368"/>
      <c r="Y33" s="368"/>
      <c r="Z33" s="369"/>
      <c r="AA33" s="369"/>
      <c r="AB33" s="369"/>
      <c r="AC33" s="369"/>
      <c r="AD33" s="369"/>
      <c r="AE33" s="369"/>
    </row>
    <row r="34" spans="1:31" ht="20.25" customHeight="1">
      <c r="A34" s="149"/>
      <c r="B34" s="150"/>
      <c r="C34" s="370"/>
      <c r="D34" s="370"/>
      <c r="E34" s="367"/>
      <c r="F34" s="367"/>
      <c r="G34" s="367"/>
      <c r="H34" s="367"/>
      <c r="I34" s="367"/>
      <c r="J34" s="367"/>
      <c r="K34" s="371"/>
      <c r="L34" s="372"/>
      <c r="M34" s="365">
        <f t="shared" si="7"/>
        <v>0</v>
      </c>
      <c r="N34" s="366"/>
      <c r="O34" s="367"/>
      <c r="P34" s="367"/>
      <c r="Q34" s="367"/>
      <c r="R34" s="367"/>
      <c r="S34" s="367"/>
      <c r="T34" s="367"/>
      <c r="U34" s="368"/>
      <c r="V34" s="368"/>
      <c r="W34" s="368"/>
      <c r="X34" s="368"/>
      <c r="Y34" s="368"/>
      <c r="Z34" s="369"/>
      <c r="AA34" s="369"/>
      <c r="AB34" s="369"/>
      <c r="AC34" s="369"/>
      <c r="AD34" s="369"/>
      <c r="AE34" s="369"/>
    </row>
    <row r="35" spans="1:31" ht="20.25" customHeight="1">
      <c r="A35" s="149"/>
      <c r="B35" s="150"/>
      <c r="C35" s="370"/>
      <c r="D35" s="370"/>
      <c r="E35" s="367"/>
      <c r="F35" s="367"/>
      <c r="G35" s="367"/>
      <c r="H35" s="367"/>
      <c r="I35" s="367"/>
      <c r="J35" s="367"/>
      <c r="K35" s="371"/>
      <c r="L35" s="372"/>
      <c r="M35" s="365">
        <f t="shared" si="7"/>
        <v>0</v>
      </c>
      <c r="N35" s="366"/>
      <c r="O35" s="367"/>
      <c r="P35" s="367"/>
      <c r="Q35" s="367"/>
      <c r="R35" s="367"/>
      <c r="S35" s="367"/>
      <c r="T35" s="367"/>
      <c r="U35" s="368"/>
      <c r="V35" s="368"/>
      <c r="W35" s="368"/>
      <c r="X35" s="368"/>
      <c r="Y35" s="368"/>
      <c r="Z35" s="369"/>
      <c r="AA35" s="369"/>
      <c r="AB35" s="369"/>
      <c r="AC35" s="369"/>
      <c r="AD35" s="369"/>
      <c r="AE35" s="369"/>
    </row>
    <row r="36" spans="1:31" ht="20.25" customHeight="1">
      <c r="A36" s="362" t="s">
        <v>35</v>
      </c>
      <c r="B36" s="363"/>
      <c r="C36" s="363"/>
      <c r="D36" s="364"/>
      <c r="E36" s="358">
        <f>SUM(E29:E35)</f>
        <v>0</v>
      </c>
      <c r="F36" s="358"/>
      <c r="G36" s="358">
        <f>SUM(G29:G35)</f>
        <v>0</v>
      </c>
      <c r="H36" s="358"/>
      <c r="I36" s="358">
        <f>SUM(I29:I35)</f>
        <v>0</v>
      </c>
      <c r="J36" s="358"/>
      <c r="K36" s="358">
        <f>SUM(K29:K35)</f>
        <v>0</v>
      </c>
      <c r="L36" s="358"/>
      <c r="M36" s="358">
        <f>SUM(M29:M35)</f>
        <v>0</v>
      </c>
      <c r="N36" s="358"/>
      <c r="O36" s="358">
        <f>SUM(O29:O35)</f>
        <v>0</v>
      </c>
      <c r="P36" s="358"/>
      <c r="Q36" s="358">
        <f>SUM(Q29:Q35)</f>
        <v>0</v>
      </c>
      <c r="R36" s="358"/>
      <c r="S36" s="358">
        <f>SUM(S29:S35)</f>
        <v>0</v>
      </c>
      <c r="T36" s="358"/>
      <c r="U36" s="359"/>
      <c r="V36" s="359"/>
      <c r="W36" s="359"/>
      <c r="X36" s="359"/>
      <c r="Y36" s="359"/>
      <c r="Z36" s="360"/>
      <c r="AA36" s="360"/>
      <c r="AB36" s="360"/>
      <c r="AC36" s="360"/>
      <c r="AD36" s="360"/>
      <c r="AE36" s="360"/>
    </row>
    <row r="37" spans="1:31" s="146" customFormat="1" ht="20.25" customHeight="1">
      <c r="A37" s="25"/>
      <c r="B37" s="25"/>
      <c r="C37" s="25"/>
      <c r="D37" s="25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70"/>
      <c r="V37" s="170"/>
      <c r="W37" s="170"/>
      <c r="X37" s="170"/>
      <c r="Y37" s="170"/>
      <c r="Z37" s="171"/>
      <c r="AA37" s="171"/>
      <c r="AB37" s="171"/>
      <c r="AC37" s="171"/>
      <c r="AD37" s="171"/>
      <c r="AE37" s="171"/>
    </row>
    <row r="38" spans="1:31" s="146" customFormat="1" ht="20.25" customHeight="1">
      <c r="A38" s="25"/>
      <c r="B38" s="25"/>
      <c r="C38" s="25"/>
      <c r="D38" s="25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70"/>
      <c r="V38" s="170"/>
      <c r="W38" s="170"/>
      <c r="X38" s="170"/>
      <c r="Y38" s="170"/>
      <c r="Z38" s="171"/>
      <c r="AA38" s="171"/>
      <c r="AB38" s="171"/>
      <c r="AC38" s="171"/>
      <c r="AD38" s="171"/>
      <c r="AE38" s="171"/>
    </row>
    <row r="39" spans="1:31" s="146" customFormat="1" ht="20.25" customHeight="1">
      <c r="A39" s="25"/>
      <c r="B39" s="25"/>
      <c r="C39" s="25"/>
      <c r="D39" s="25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70"/>
      <c r="V39" s="170"/>
      <c r="W39" s="170"/>
      <c r="X39" s="170"/>
      <c r="Y39" s="170"/>
      <c r="Z39" s="171"/>
      <c r="AA39" s="171"/>
      <c r="AB39" s="171"/>
      <c r="AC39" s="171"/>
      <c r="AD39" s="171"/>
      <c r="AE39" s="171"/>
    </row>
    <row r="40" spans="1:31" s="146" customFormat="1" ht="20.25" customHeight="1">
      <c r="A40" s="25"/>
      <c r="B40" s="25"/>
      <c r="C40" s="25"/>
      <c r="D40" s="25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70"/>
      <c r="V40" s="170"/>
      <c r="W40" s="170"/>
      <c r="X40" s="170"/>
      <c r="Y40" s="170"/>
      <c r="Z40" s="171"/>
      <c r="AA40" s="171"/>
      <c r="AB40" s="171"/>
      <c r="AC40" s="171"/>
      <c r="AD40" s="171"/>
      <c r="AE40" s="171"/>
    </row>
    <row r="41" spans="1:31" ht="36" customHeight="1">
      <c r="A41" s="222" t="s">
        <v>469</v>
      </c>
      <c r="B41" s="222"/>
      <c r="C41" s="222"/>
      <c r="D41" s="222"/>
      <c r="E41" s="222"/>
      <c r="F41" s="222"/>
      <c r="G41" s="109"/>
      <c r="H41" s="109"/>
      <c r="I41" s="109"/>
      <c r="J41" s="109"/>
      <c r="K41" s="109"/>
      <c r="L41" s="381" t="s">
        <v>354</v>
      </c>
      <c r="M41" s="382"/>
      <c r="N41" s="382"/>
      <c r="O41" s="382"/>
      <c r="P41" s="382"/>
      <c r="Q41" s="382"/>
      <c r="R41" s="133"/>
      <c r="S41" s="133"/>
      <c r="T41" s="133"/>
      <c r="U41" s="109"/>
      <c r="V41" s="109"/>
      <c r="W41" s="109"/>
      <c r="X41" s="109"/>
      <c r="Y41" s="109"/>
      <c r="Z41" s="109"/>
      <c r="AA41" s="397" t="s">
        <v>404</v>
      </c>
      <c r="AB41" s="397"/>
      <c r="AC41" s="397"/>
      <c r="AD41" s="397"/>
    </row>
    <row r="42" spans="1:31" ht="18.75" customHeight="1">
      <c r="A42" s="383" t="s">
        <v>47</v>
      </c>
      <c r="B42" s="384"/>
      <c r="C42" s="384"/>
      <c r="D42" s="384"/>
      <c r="E42" s="109"/>
      <c r="F42" s="109"/>
      <c r="G42" s="109"/>
      <c r="H42" s="109"/>
      <c r="I42" s="109"/>
      <c r="J42" s="109"/>
      <c r="K42" s="109"/>
      <c r="L42" s="241" t="s">
        <v>353</v>
      </c>
      <c r="M42" s="241"/>
      <c r="N42" s="241"/>
      <c r="O42" s="241"/>
      <c r="P42" s="241"/>
      <c r="Q42" s="241"/>
      <c r="R42" s="130"/>
      <c r="S42" s="130"/>
      <c r="T42" s="130"/>
      <c r="U42" s="109"/>
      <c r="V42" s="109"/>
      <c r="W42" s="109"/>
      <c r="X42" s="109"/>
      <c r="Y42" s="109"/>
      <c r="Z42" s="109"/>
      <c r="AA42" s="242" t="s">
        <v>218</v>
      </c>
      <c r="AB42" s="242"/>
      <c r="AC42" s="242"/>
    </row>
  </sheetData>
  <mergeCells count="149">
    <mergeCell ref="AA41:AD41"/>
    <mergeCell ref="B13:F13"/>
    <mergeCell ref="AA6:AE6"/>
    <mergeCell ref="B11:F11"/>
    <mergeCell ref="V6:Z6"/>
    <mergeCell ref="L6:P6"/>
    <mergeCell ref="L7:L8"/>
    <mergeCell ref="M7:P7"/>
    <mergeCell ref="H7:K7"/>
    <mergeCell ref="G25:H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A22:AE22"/>
    <mergeCell ref="M28:N28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Z29:AE29"/>
    <mergeCell ref="O28:P28"/>
    <mergeCell ref="Q28:R28"/>
    <mergeCell ref="S28:T28"/>
    <mergeCell ref="U28:Y28"/>
    <mergeCell ref="Z28:AE28"/>
    <mergeCell ref="M30:N30"/>
    <mergeCell ref="M29:N29"/>
    <mergeCell ref="O29:P29"/>
    <mergeCell ref="Q29:R29"/>
    <mergeCell ref="S29:T29"/>
    <mergeCell ref="U29:Y29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Z31:AE31"/>
    <mergeCell ref="O30:P30"/>
    <mergeCell ref="Q30:R30"/>
    <mergeCell ref="S30:T30"/>
    <mergeCell ref="U30:Y30"/>
    <mergeCell ref="Z30:AE30"/>
    <mergeCell ref="M32:N32"/>
    <mergeCell ref="M31:N31"/>
    <mergeCell ref="O31:P31"/>
    <mergeCell ref="Q31:R31"/>
    <mergeCell ref="S31:T31"/>
    <mergeCell ref="U31:Y31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Z33:AE33"/>
    <mergeCell ref="O32:P32"/>
    <mergeCell ref="Q32:R32"/>
    <mergeCell ref="S32:T32"/>
    <mergeCell ref="U32:Y32"/>
    <mergeCell ref="Z32:AE32"/>
    <mergeCell ref="M34:N34"/>
    <mergeCell ref="M33:N33"/>
    <mergeCell ref="O33:P33"/>
    <mergeCell ref="Q33:R33"/>
    <mergeCell ref="S33:T33"/>
    <mergeCell ref="U33:Y33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U35:Y35"/>
    <mergeCell ref="Z35:AE35"/>
    <mergeCell ref="O34:P34"/>
    <mergeCell ref="Q34:R34"/>
    <mergeCell ref="S34:T34"/>
    <mergeCell ref="U34:Y34"/>
    <mergeCell ref="Z34:AE34"/>
    <mergeCell ref="M35:N35"/>
    <mergeCell ref="O35:P35"/>
    <mergeCell ref="Q35:R35"/>
    <mergeCell ref="O36:P36"/>
    <mergeCell ref="Q36:R36"/>
    <mergeCell ref="S35:T35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A5" sqref="A5:IV5"/>
    </sheetView>
  </sheetViews>
  <sheetFormatPr defaultRowHeight="12.75"/>
  <cols>
    <col min="1" max="1" width="3.5703125" customWidth="1"/>
    <col min="2" max="2" width="39.28515625" customWidth="1"/>
    <col min="3" max="3" width="11.42578125" customWidth="1"/>
    <col min="4" max="4" width="10" customWidth="1"/>
    <col min="5" max="5" width="14.42578125" customWidth="1"/>
    <col min="6" max="6" width="20.7109375" customWidth="1"/>
  </cols>
  <sheetData>
    <row r="1" spans="1:6" ht="20.25">
      <c r="A1" s="180"/>
      <c r="B1" s="398" t="s">
        <v>428</v>
      </c>
      <c r="C1" s="398"/>
      <c r="D1" s="398"/>
      <c r="E1" s="398"/>
      <c r="F1" s="398"/>
    </row>
    <row r="2" spans="1:6" ht="18.75">
      <c r="A2" s="399" t="s">
        <v>429</v>
      </c>
      <c r="B2" s="399"/>
      <c r="C2" s="399"/>
      <c r="D2" s="399"/>
      <c r="E2" s="399"/>
      <c r="F2" s="399"/>
    </row>
    <row r="3" spans="1:6" ht="18.75">
      <c r="A3" s="400" t="s">
        <v>467</v>
      </c>
      <c r="B3" s="400"/>
      <c r="C3" s="400"/>
      <c r="D3" s="400"/>
      <c r="E3" s="400"/>
      <c r="F3" s="400"/>
    </row>
    <row r="4" spans="1:6" ht="18.75">
      <c r="A4" s="181"/>
      <c r="B4" s="400" t="s">
        <v>430</v>
      </c>
      <c r="C4" s="400"/>
      <c r="D4" s="400"/>
      <c r="E4" s="400"/>
      <c r="F4" s="400"/>
    </row>
    <row r="5" spans="1:6" ht="18.75">
      <c r="A5" s="182"/>
      <c r="B5" s="182"/>
      <c r="C5" s="183" t="s">
        <v>431</v>
      </c>
      <c r="D5" s="184"/>
      <c r="E5" s="185"/>
      <c r="F5" s="185"/>
    </row>
    <row r="6" spans="1:6" ht="15.75">
      <c r="A6" s="186" t="s">
        <v>432</v>
      </c>
      <c r="B6" s="187" t="s">
        <v>433</v>
      </c>
      <c r="C6" s="186" t="s">
        <v>434</v>
      </c>
      <c r="D6" s="187" t="s">
        <v>435</v>
      </c>
      <c r="E6" s="188" t="s">
        <v>436</v>
      </c>
      <c r="F6" s="188" t="s">
        <v>437</v>
      </c>
    </row>
    <row r="7" spans="1:6" ht="15.75">
      <c r="A7" s="189"/>
      <c r="B7" s="189"/>
      <c r="C7" s="189"/>
      <c r="D7" s="190"/>
      <c r="E7" s="191" t="s">
        <v>438</v>
      </c>
      <c r="F7" s="191" t="s">
        <v>438</v>
      </c>
    </row>
    <row r="8" spans="1:6" ht="15.75">
      <c r="A8" s="192">
        <v>1</v>
      </c>
      <c r="B8" s="193" t="s">
        <v>439</v>
      </c>
      <c r="C8" s="194" t="s">
        <v>440</v>
      </c>
      <c r="D8" s="192">
        <v>1</v>
      </c>
      <c r="E8" s="195">
        <v>4500</v>
      </c>
      <c r="F8" s="196">
        <f>E8*D8</f>
        <v>4500</v>
      </c>
    </row>
    <row r="9" spans="1:6" ht="15.75">
      <c r="A9" s="197">
        <v>2</v>
      </c>
      <c r="B9" s="198" t="s">
        <v>441</v>
      </c>
      <c r="C9" s="199" t="s">
        <v>440</v>
      </c>
      <c r="D9" s="200">
        <v>1</v>
      </c>
      <c r="E9" s="201">
        <v>5500</v>
      </c>
      <c r="F9" s="202">
        <f>D9*E9</f>
        <v>5500</v>
      </c>
    </row>
    <row r="10" spans="1:6" ht="15.75">
      <c r="A10" s="197">
        <v>3</v>
      </c>
      <c r="B10" s="198" t="s">
        <v>442</v>
      </c>
      <c r="C10" s="199" t="s">
        <v>440</v>
      </c>
      <c r="D10" s="200">
        <v>1</v>
      </c>
      <c r="E10" s="203">
        <v>1500</v>
      </c>
      <c r="F10" s="202">
        <f t="shared" ref="F10:F15" si="0">D10*E10</f>
        <v>1500</v>
      </c>
    </row>
    <row r="11" spans="1:6" ht="15.75">
      <c r="A11" s="197">
        <v>4</v>
      </c>
      <c r="B11" s="198" t="s">
        <v>443</v>
      </c>
      <c r="C11" s="199" t="s">
        <v>440</v>
      </c>
      <c r="D11" s="200">
        <v>1</v>
      </c>
      <c r="E11" s="201">
        <v>860</v>
      </c>
      <c r="F11" s="202">
        <f t="shared" si="0"/>
        <v>860</v>
      </c>
    </row>
    <row r="12" spans="1:6" ht="15.75">
      <c r="A12" s="197">
        <v>5</v>
      </c>
      <c r="B12" s="198" t="s">
        <v>444</v>
      </c>
      <c r="C12" s="199" t="s">
        <v>440</v>
      </c>
      <c r="D12" s="200">
        <v>1</v>
      </c>
      <c r="E12" s="203">
        <v>470</v>
      </c>
      <c r="F12" s="202">
        <f t="shared" si="0"/>
        <v>470</v>
      </c>
    </row>
    <row r="13" spans="1:6" ht="15.75">
      <c r="A13" s="197">
        <v>6</v>
      </c>
      <c r="B13" s="198" t="s">
        <v>445</v>
      </c>
      <c r="C13" s="199" t="s">
        <v>440</v>
      </c>
      <c r="D13" s="200">
        <v>2</v>
      </c>
      <c r="E13" s="201">
        <v>170</v>
      </c>
      <c r="F13" s="202">
        <f t="shared" si="0"/>
        <v>340</v>
      </c>
    </row>
    <row r="14" spans="1:6" ht="15.75">
      <c r="A14" s="197">
        <v>7</v>
      </c>
      <c r="B14" s="198" t="s">
        <v>446</v>
      </c>
      <c r="C14" s="199" t="s">
        <v>440</v>
      </c>
      <c r="D14" s="200">
        <v>2</v>
      </c>
      <c r="E14" s="201">
        <v>80</v>
      </c>
      <c r="F14" s="202">
        <f t="shared" si="0"/>
        <v>160</v>
      </c>
    </row>
    <row r="15" spans="1:6" ht="15.75">
      <c r="A15" s="197">
        <v>8</v>
      </c>
      <c r="B15" s="198" t="s">
        <v>447</v>
      </c>
      <c r="C15" s="199" t="s">
        <v>440</v>
      </c>
      <c r="D15" s="200">
        <v>1</v>
      </c>
      <c r="E15" s="201">
        <v>450</v>
      </c>
      <c r="F15" s="202">
        <f t="shared" si="0"/>
        <v>450</v>
      </c>
    </row>
    <row r="16" spans="1:6" ht="15.75">
      <c r="A16" s="204"/>
      <c r="B16" s="205" t="s">
        <v>448</v>
      </c>
      <c r="C16" s="206"/>
      <c r="D16" s="207"/>
      <c r="E16" s="208"/>
      <c r="F16" s="209">
        <f>SUM(F8:F15)</f>
        <v>13780</v>
      </c>
    </row>
    <row r="17" spans="1:6" ht="18.75">
      <c r="C17" s="179" t="s">
        <v>449</v>
      </c>
    </row>
    <row r="18" spans="1:6" ht="15.75">
      <c r="A18" s="192">
        <v>1</v>
      </c>
      <c r="B18" s="193" t="s">
        <v>450</v>
      </c>
      <c r="C18" s="194" t="s">
        <v>440</v>
      </c>
      <c r="D18" s="192">
        <v>1</v>
      </c>
      <c r="E18" s="195">
        <v>860</v>
      </c>
      <c r="F18" s="196">
        <f>E18*D18</f>
        <v>860</v>
      </c>
    </row>
    <row r="19" spans="1:6" ht="15.75">
      <c r="A19" s="197">
        <v>2</v>
      </c>
      <c r="B19" s="198" t="s">
        <v>451</v>
      </c>
      <c r="C19" s="199" t="s">
        <v>440</v>
      </c>
      <c r="D19" s="200">
        <v>1</v>
      </c>
      <c r="E19" s="201">
        <v>480</v>
      </c>
      <c r="F19" s="202">
        <f>D19*E19</f>
        <v>480</v>
      </c>
    </row>
    <row r="20" spans="1:6" ht="15.75">
      <c r="A20" s="197">
        <v>3</v>
      </c>
      <c r="B20" s="198" t="s">
        <v>445</v>
      </c>
      <c r="C20" s="199" t="s">
        <v>440</v>
      </c>
      <c r="D20" s="200">
        <v>2</v>
      </c>
      <c r="E20" s="201">
        <v>170</v>
      </c>
      <c r="F20" s="202">
        <f t="shared" ref="F20:F27" si="1">D20*E20</f>
        <v>340</v>
      </c>
    </row>
    <row r="21" spans="1:6" ht="15.75">
      <c r="A21" s="197">
        <v>4</v>
      </c>
      <c r="B21" s="198" t="s">
        <v>446</v>
      </c>
      <c r="C21" s="199" t="s">
        <v>440</v>
      </c>
      <c r="D21" s="200">
        <v>2</v>
      </c>
      <c r="E21" s="201">
        <v>80</v>
      </c>
      <c r="F21" s="202">
        <f t="shared" si="1"/>
        <v>160</v>
      </c>
    </row>
    <row r="22" spans="1:6" ht="15.75">
      <c r="A22" s="197">
        <v>5</v>
      </c>
      <c r="B22" s="198" t="s">
        <v>452</v>
      </c>
      <c r="C22" s="199" t="s">
        <v>440</v>
      </c>
      <c r="D22" s="200">
        <v>1</v>
      </c>
      <c r="E22" s="201">
        <v>50</v>
      </c>
      <c r="F22" s="202">
        <f t="shared" si="1"/>
        <v>50</v>
      </c>
    </row>
    <row r="23" spans="1:6" ht="15.75">
      <c r="A23" s="197">
        <v>6</v>
      </c>
      <c r="B23" s="198" t="s">
        <v>453</v>
      </c>
      <c r="C23" s="199" t="s">
        <v>440</v>
      </c>
      <c r="D23" s="200">
        <v>1</v>
      </c>
      <c r="E23" s="201">
        <v>400</v>
      </c>
      <c r="F23" s="202">
        <f t="shared" si="1"/>
        <v>400</v>
      </c>
    </row>
    <row r="24" spans="1:6" ht="15.75">
      <c r="A24" s="197">
        <v>7</v>
      </c>
      <c r="B24" s="198" t="s">
        <v>454</v>
      </c>
      <c r="C24" s="199" t="s">
        <v>440</v>
      </c>
      <c r="D24" s="200">
        <v>1</v>
      </c>
      <c r="E24" s="201">
        <v>700</v>
      </c>
      <c r="F24" s="202">
        <f t="shared" si="1"/>
        <v>700</v>
      </c>
    </row>
    <row r="25" spans="1:6" ht="15.75">
      <c r="A25" s="197">
        <v>8</v>
      </c>
      <c r="B25" s="198" t="s">
        <v>455</v>
      </c>
      <c r="C25" s="199" t="s">
        <v>440</v>
      </c>
      <c r="D25" s="200">
        <v>4</v>
      </c>
      <c r="E25" s="201">
        <v>70</v>
      </c>
      <c r="F25" s="202">
        <f t="shared" si="1"/>
        <v>280</v>
      </c>
    </row>
    <row r="26" spans="1:6" ht="15.75">
      <c r="A26" s="197">
        <v>9</v>
      </c>
      <c r="B26" s="198" t="s">
        <v>456</v>
      </c>
      <c r="C26" s="199" t="s">
        <v>440</v>
      </c>
      <c r="D26" s="200">
        <v>1</v>
      </c>
      <c r="E26" s="201">
        <v>2500</v>
      </c>
      <c r="F26" s="202">
        <f t="shared" si="1"/>
        <v>2500</v>
      </c>
    </row>
    <row r="27" spans="1:6" ht="15.75">
      <c r="A27" s="197">
        <v>10</v>
      </c>
      <c r="B27" s="198" t="s">
        <v>457</v>
      </c>
      <c r="C27" s="199" t="s">
        <v>440</v>
      </c>
      <c r="D27" s="200">
        <v>1</v>
      </c>
      <c r="E27" s="201">
        <v>1500</v>
      </c>
      <c r="F27" s="202">
        <f t="shared" si="1"/>
        <v>1500</v>
      </c>
    </row>
    <row r="28" spans="1:6" ht="18.75">
      <c r="A28" s="210"/>
      <c r="B28" s="205" t="s">
        <v>448</v>
      </c>
      <c r="C28" s="206"/>
      <c r="D28" s="207"/>
      <c r="E28" s="211"/>
      <c r="F28" s="209">
        <f>SUM(F18:F27)</f>
        <v>7270</v>
      </c>
    </row>
    <row r="29" spans="1:6" ht="18.75">
      <c r="C29" s="179" t="s">
        <v>458</v>
      </c>
    </row>
    <row r="30" spans="1:6" ht="15.75">
      <c r="A30" s="192">
        <v>1</v>
      </c>
      <c r="B30" s="193" t="s">
        <v>459</v>
      </c>
      <c r="C30" s="194" t="s">
        <v>440</v>
      </c>
      <c r="D30" s="192">
        <v>1</v>
      </c>
      <c r="E30" s="195">
        <v>100</v>
      </c>
      <c r="F30" s="196">
        <f>E30*D30</f>
        <v>100</v>
      </c>
    </row>
    <row r="31" spans="1:6" ht="15.75">
      <c r="A31" s="197">
        <v>2</v>
      </c>
      <c r="B31" s="198" t="s">
        <v>460</v>
      </c>
      <c r="C31" s="199" t="s">
        <v>440</v>
      </c>
      <c r="D31" s="200">
        <v>1</v>
      </c>
      <c r="E31" s="201">
        <v>954</v>
      </c>
      <c r="F31" s="202">
        <f>D31*E31</f>
        <v>954</v>
      </c>
    </row>
    <row r="32" spans="1:6" ht="15.75">
      <c r="A32" s="197">
        <v>3</v>
      </c>
      <c r="B32" s="198" t="s">
        <v>461</v>
      </c>
      <c r="C32" s="199" t="s">
        <v>440</v>
      </c>
      <c r="D32" s="200">
        <v>1</v>
      </c>
      <c r="E32" s="201">
        <v>500</v>
      </c>
      <c r="F32" s="202">
        <f>D32*E32</f>
        <v>500</v>
      </c>
    </row>
    <row r="33" spans="1:6" ht="15.75">
      <c r="A33" s="197">
        <v>4</v>
      </c>
      <c r="B33" s="198" t="s">
        <v>462</v>
      </c>
      <c r="C33" s="199" t="s">
        <v>440</v>
      </c>
      <c r="D33" s="200">
        <v>1</v>
      </c>
      <c r="E33" s="201">
        <v>50</v>
      </c>
      <c r="F33" s="202">
        <f>D33*E33</f>
        <v>50</v>
      </c>
    </row>
    <row r="34" spans="1:6" ht="15.75">
      <c r="A34" s="197">
        <v>5</v>
      </c>
      <c r="B34" s="198" t="s">
        <v>456</v>
      </c>
      <c r="C34" s="199" t="s">
        <v>440</v>
      </c>
      <c r="D34" s="200">
        <v>1</v>
      </c>
      <c r="E34" s="201">
        <v>2800</v>
      </c>
      <c r="F34" s="202">
        <f>D34*E34</f>
        <v>2800</v>
      </c>
    </row>
    <row r="35" spans="1:6" ht="18.75">
      <c r="A35" s="210"/>
      <c r="B35" s="205" t="s">
        <v>448</v>
      </c>
      <c r="C35" s="206"/>
      <c r="D35" s="207"/>
      <c r="E35" s="208"/>
      <c r="F35" s="209">
        <f>SUM(F30:F34)</f>
        <v>4404</v>
      </c>
    </row>
    <row r="37" spans="1:6" ht="15.75">
      <c r="A37" s="212" t="s">
        <v>463</v>
      </c>
      <c r="B37" s="212"/>
      <c r="C37" s="212"/>
      <c r="D37" s="213"/>
      <c r="E37" s="214"/>
      <c r="F37" s="215" t="s">
        <v>464</v>
      </c>
    </row>
    <row r="38" spans="1:6" ht="15.75">
      <c r="A38" s="212"/>
      <c r="B38" s="212"/>
      <c r="C38" s="212"/>
      <c r="D38" s="216"/>
      <c r="E38" s="217"/>
      <c r="F38" s="215"/>
    </row>
    <row r="39" spans="1:6" ht="15.75">
      <c r="A39" s="212" t="s">
        <v>465</v>
      </c>
      <c r="B39" s="212"/>
      <c r="C39" s="212"/>
      <c r="D39" s="213"/>
      <c r="E39" s="214"/>
      <c r="F39" s="215" t="s">
        <v>466</v>
      </c>
    </row>
  </sheetData>
  <mergeCells count="4">
    <mergeCell ref="B1:F1"/>
    <mergeCell ref="A2:F2"/>
    <mergeCell ref="A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2021-06-14T10:44:24Z</cp:lastPrinted>
  <dcterms:created xsi:type="dcterms:W3CDTF">2003-03-13T16:00:22Z</dcterms:created>
  <dcterms:modified xsi:type="dcterms:W3CDTF">2021-09-28T08:03:38Z</dcterms:modified>
</cp:coreProperties>
</file>