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10" yWindow="330" windowWidth="12000" windowHeight="642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І джерела кап.інвест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G">'[13]МТР Газ України'!$B$1</definedName>
    <definedName name="ij1sssss">'[14]7  Інші витрати'!#REF!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>[15]!ShowFil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'[14]7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'Осн. фін. пок.'!$41:$43</definedName>
    <definedName name="Заголовки_для_печати_МИ">'[29]1993'!$A$1:$IV$3,'[29]1993'!$A$1:$A$65536</definedName>
    <definedName name="і">[31]Inform!$F$2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'[13]МТР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'VІ джерела кап.інвест.'!$A$1:$AE$27</definedName>
    <definedName name="_xlnm.Print_Area" localSheetId="4">'ІV кап. інвеат. V кред. '!$A$1:$M$42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'[30]7  Інші витрати'!#REF!</definedName>
    <definedName name="фф">'[27]МТР Газ України'!$F$1</definedName>
    <definedName name="ц">'[14]7  Інші витрати'!#REF!</definedName>
    <definedName name="ччч">'[36]БАЗА  '!#REF!</definedName>
    <definedName name="ш">#REF!</definedName>
  </definedNames>
  <calcPr calcId="124519" fullCalcOnLoad="1"/>
</workbook>
</file>

<file path=xl/calcChain.xml><?xml version="1.0" encoding="utf-8"?>
<calcChain xmlns="http://schemas.openxmlformats.org/spreadsheetml/2006/main">
  <c r="D80" i="14"/>
  <c r="C80"/>
  <c r="K7" i="24"/>
  <c r="J7"/>
  <c r="I7"/>
  <c r="F58" i="14"/>
  <c r="I8" i="23"/>
  <c r="I22"/>
  <c r="I10"/>
  <c r="G108" i="14"/>
  <c r="J108" i="20"/>
  <c r="I108"/>
  <c r="I115"/>
  <c r="H108"/>
  <c r="G108"/>
  <c r="G115"/>
  <c r="F23"/>
  <c r="C111" i="14"/>
  <c r="E80"/>
  <c r="E68"/>
  <c r="D64"/>
  <c r="F11" i="23"/>
  <c r="F22"/>
  <c r="C14" i="20"/>
  <c r="B15"/>
  <c r="H71" i="26"/>
  <c r="H69"/>
  <c r="I71"/>
  <c r="I69"/>
  <c r="J71"/>
  <c r="G71"/>
  <c r="F71"/>
  <c r="J69"/>
  <c r="G69"/>
  <c r="H64"/>
  <c r="I64"/>
  <c r="I62"/>
  <c r="I79"/>
  <c r="J64"/>
  <c r="F64"/>
  <c r="G64"/>
  <c r="H62"/>
  <c r="H79"/>
  <c r="J62"/>
  <c r="J79"/>
  <c r="G62"/>
  <c r="H53"/>
  <c r="H50"/>
  <c r="F50"/>
  <c r="I53"/>
  <c r="J53"/>
  <c r="G53"/>
  <c r="I50"/>
  <c r="J50"/>
  <c r="G50"/>
  <c r="G60"/>
  <c r="H42"/>
  <c r="H60"/>
  <c r="I42"/>
  <c r="F42"/>
  <c r="J42"/>
  <c r="J60"/>
  <c r="G42"/>
  <c r="H34"/>
  <c r="H28"/>
  <c r="H20"/>
  <c r="I34"/>
  <c r="I28"/>
  <c r="J34"/>
  <c r="J28"/>
  <c r="J20"/>
  <c r="G34"/>
  <c r="G28"/>
  <c r="F28"/>
  <c r="H24"/>
  <c r="I24"/>
  <c r="F24"/>
  <c r="J24"/>
  <c r="G24"/>
  <c r="H15"/>
  <c r="H7"/>
  <c r="I15"/>
  <c r="I7"/>
  <c r="J15"/>
  <c r="G15"/>
  <c r="G7"/>
  <c r="F7"/>
  <c r="D15"/>
  <c r="D7"/>
  <c r="E15"/>
  <c r="E7"/>
  <c r="J7"/>
  <c r="J40"/>
  <c r="J80"/>
  <c r="J83"/>
  <c r="D71"/>
  <c r="D69"/>
  <c r="E71"/>
  <c r="E69"/>
  <c r="E79"/>
  <c r="D64"/>
  <c r="D62"/>
  <c r="E64"/>
  <c r="E62"/>
  <c r="D60"/>
  <c r="D53"/>
  <c r="D50"/>
  <c r="E53"/>
  <c r="E50"/>
  <c r="D42"/>
  <c r="E42"/>
  <c r="E60"/>
  <c r="D34"/>
  <c r="D28"/>
  <c r="D20"/>
  <c r="E34"/>
  <c r="E28"/>
  <c r="E20"/>
  <c r="E40"/>
  <c r="D24"/>
  <c r="E24"/>
  <c r="F12"/>
  <c r="F13"/>
  <c r="G10" i="25"/>
  <c r="G16"/>
  <c r="L10"/>
  <c r="L16"/>
  <c r="Q10"/>
  <c r="V10"/>
  <c r="V16"/>
  <c r="AB10"/>
  <c r="AC10"/>
  <c r="AD10"/>
  <c r="AE10"/>
  <c r="G11"/>
  <c r="L11"/>
  <c r="Q11"/>
  <c r="Q16"/>
  <c r="V11"/>
  <c r="AB11"/>
  <c r="AC11"/>
  <c r="AC16"/>
  <c r="AD11"/>
  <c r="AE11"/>
  <c r="AE16"/>
  <c r="G12"/>
  <c r="L12"/>
  <c r="Q12"/>
  <c r="V12"/>
  <c r="AB12"/>
  <c r="AB16"/>
  <c r="AC12"/>
  <c r="AD12"/>
  <c r="AE12"/>
  <c r="G13"/>
  <c r="L13"/>
  <c r="Q13"/>
  <c r="V13"/>
  <c r="AB13"/>
  <c r="AC13"/>
  <c r="AD13"/>
  <c r="AA13"/>
  <c r="AE13"/>
  <c r="G14"/>
  <c r="L14"/>
  <c r="Q14"/>
  <c r="V14"/>
  <c r="AB14"/>
  <c r="AC14"/>
  <c r="AD14"/>
  <c r="AE14"/>
  <c r="AA14"/>
  <c r="G15"/>
  <c r="L15"/>
  <c r="Q15"/>
  <c r="V15"/>
  <c r="AB15"/>
  <c r="AA15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F7" i="24"/>
  <c r="C58" i="14"/>
  <c r="G7" i="24"/>
  <c r="D58" i="14"/>
  <c r="H7" i="24"/>
  <c r="L7"/>
  <c r="M7"/>
  <c r="I8"/>
  <c r="I9"/>
  <c r="I10"/>
  <c r="I11"/>
  <c r="I12"/>
  <c r="I13"/>
  <c r="B28"/>
  <c r="L28"/>
  <c r="K28"/>
  <c r="K37"/>
  <c r="M28"/>
  <c r="M37"/>
  <c r="B29"/>
  <c r="L29"/>
  <c r="K29"/>
  <c r="M29"/>
  <c r="B30"/>
  <c r="L30"/>
  <c r="K30"/>
  <c r="M30"/>
  <c r="B31"/>
  <c r="L31"/>
  <c r="K31"/>
  <c r="M31"/>
  <c r="B32"/>
  <c r="L32"/>
  <c r="M32"/>
  <c r="K32"/>
  <c r="B33"/>
  <c r="L33"/>
  <c r="K33"/>
  <c r="M33"/>
  <c r="B34"/>
  <c r="B37"/>
  <c r="L34"/>
  <c r="K34"/>
  <c r="M34"/>
  <c r="B35"/>
  <c r="L35"/>
  <c r="M35"/>
  <c r="K35"/>
  <c r="B36"/>
  <c r="L36"/>
  <c r="K36"/>
  <c r="M36"/>
  <c r="C37"/>
  <c r="F85" i="14"/>
  <c r="D37" i="24"/>
  <c r="E37"/>
  <c r="F37"/>
  <c r="G37"/>
  <c r="H37"/>
  <c r="I37"/>
  <c r="J37"/>
  <c r="F8" i="26"/>
  <c r="F9"/>
  <c r="F10"/>
  <c r="F11"/>
  <c r="F14"/>
  <c r="C15"/>
  <c r="C7"/>
  <c r="F16"/>
  <c r="F17"/>
  <c r="F18"/>
  <c r="F19"/>
  <c r="F21"/>
  <c r="F22"/>
  <c r="F23"/>
  <c r="C24"/>
  <c r="F25"/>
  <c r="F26"/>
  <c r="F27"/>
  <c r="F29"/>
  <c r="F30"/>
  <c r="F31"/>
  <c r="F32"/>
  <c r="F33"/>
  <c r="C34"/>
  <c r="C28"/>
  <c r="C20"/>
  <c r="F36"/>
  <c r="F34"/>
  <c r="F37"/>
  <c r="F38"/>
  <c r="F39"/>
  <c r="C42"/>
  <c r="C60"/>
  <c r="F43"/>
  <c r="F44"/>
  <c r="F45"/>
  <c r="F46"/>
  <c r="F47"/>
  <c r="F48"/>
  <c r="F49"/>
  <c r="C50"/>
  <c r="F51"/>
  <c r="F52"/>
  <c r="C53"/>
  <c r="F54"/>
  <c r="F55"/>
  <c r="F56"/>
  <c r="F57"/>
  <c r="F58"/>
  <c r="F59"/>
  <c r="C62"/>
  <c r="C79"/>
  <c r="F63"/>
  <c r="C64"/>
  <c r="F65"/>
  <c r="F66"/>
  <c r="F67"/>
  <c r="F68"/>
  <c r="F70"/>
  <c r="C71"/>
  <c r="C69"/>
  <c r="F72"/>
  <c r="F73"/>
  <c r="F74"/>
  <c r="F75"/>
  <c r="F76"/>
  <c r="F77"/>
  <c r="F78"/>
  <c r="F82"/>
  <c r="G11" i="23"/>
  <c r="H11"/>
  <c r="I11"/>
  <c r="J11"/>
  <c r="J22"/>
  <c r="K11"/>
  <c r="K22"/>
  <c r="L11"/>
  <c r="M11"/>
  <c r="M22"/>
  <c r="F12"/>
  <c r="G12"/>
  <c r="G22"/>
  <c r="H12"/>
  <c r="H22"/>
  <c r="J12"/>
  <c r="K12"/>
  <c r="L12"/>
  <c r="L22"/>
  <c r="I12"/>
  <c r="M12"/>
  <c r="I13"/>
  <c r="I14"/>
  <c r="I15"/>
  <c r="I16"/>
  <c r="I17"/>
  <c r="I18"/>
  <c r="I19"/>
  <c r="I20"/>
  <c r="I21"/>
  <c r="F24"/>
  <c r="F47"/>
  <c r="C56" i="14"/>
  <c r="G24" i="23"/>
  <c r="H24"/>
  <c r="J24"/>
  <c r="K24"/>
  <c r="L24"/>
  <c r="I24"/>
  <c r="M24"/>
  <c r="I25"/>
  <c r="F51" i="14"/>
  <c r="I26" i="23"/>
  <c r="F52" i="14"/>
  <c r="I27" i="23"/>
  <c r="I28"/>
  <c r="I29"/>
  <c r="I30"/>
  <c r="I31"/>
  <c r="I32"/>
  <c r="I33"/>
  <c r="F34"/>
  <c r="G34"/>
  <c r="H34"/>
  <c r="H47"/>
  <c r="E56" i="14"/>
  <c r="J34" i="23"/>
  <c r="K34"/>
  <c r="L34"/>
  <c r="M34"/>
  <c r="I35"/>
  <c r="I36"/>
  <c r="I37"/>
  <c r="I38"/>
  <c r="F39"/>
  <c r="G39"/>
  <c r="H39"/>
  <c r="J39"/>
  <c r="I39"/>
  <c r="K39"/>
  <c r="L39"/>
  <c r="M39"/>
  <c r="I40"/>
  <c r="I41"/>
  <c r="I42"/>
  <c r="I43"/>
  <c r="F44"/>
  <c r="G44"/>
  <c r="H44"/>
  <c r="I44"/>
  <c r="I45"/>
  <c r="I46"/>
  <c r="D16" i="20"/>
  <c r="G16"/>
  <c r="J16"/>
  <c r="M16"/>
  <c r="C24"/>
  <c r="C97"/>
  <c r="C34"/>
  <c r="D24"/>
  <c r="D34"/>
  <c r="D77"/>
  <c r="E24"/>
  <c r="E46" i="14"/>
  <c r="E97" i="20"/>
  <c r="G24"/>
  <c r="G34"/>
  <c r="H24"/>
  <c r="H34"/>
  <c r="H77"/>
  <c r="I24"/>
  <c r="I34"/>
  <c r="I77"/>
  <c r="J24"/>
  <c r="F24"/>
  <c r="F25"/>
  <c r="F26"/>
  <c r="F27"/>
  <c r="F28"/>
  <c r="F29"/>
  <c r="F30"/>
  <c r="F31"/>
  <c r="F33"/>
  <c r="C35"/>
  <c r="D35"/>
  <c r="E35"/>
  <c r="G35"/>
  <c r="H35"/>
  <c r="I35"/>
  <c r="F35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8"/>
  <c r="D58"/>
  <c r="D97"/>
  <c r="E58"/>
  <c r="G58"/>
  <c r="F58"/>
  <c r="H58"/>
  <c r="I58"/>
  <c r="J58"/>
  <c r="F59"/>
  <c r="F60"/>
  <c r="F61"/>
  <c r="F62"/>
  <c r="F63"/>
  <c r="F64"/>
  <c r="F65"/>
  <c r="C66"/>
  <c r="D66"/>
  <c r="E66"/>
  <c r="E96"/>
  <c r="G66"/>
  <c r="H66"/>
  <c r="H96"/>
  <c r="I66"/>
  <c r="I96"/>
  <c r="J66"/>
  <c r="F67"/>
  <c r="F68"/>
  <c r="F69"/>
  <c r="C70"/>
  <c r="D70"/>
  <c r="E70"/>
  <c r="G70"/>
  <c r="H70"/>
  <c r="F70"/>
  <c r="I70"/>
  <c r="J70"/>
  <c r="F71"/>
  <c r="F72"/>
  <c r="F73"/>
  <c r="F74"/>
  <c r="F75"/>
  <c r="F76"/>
  <c r="F78"/>
  <c r="F79"/>
  <c r="F80"/>
  <c r="F81"/>
  <c r="C82"/>
  <c r="C96"/>
  <c r="D82"/>
  <c r="D96"/>
  <c r="E82"/>
  <c r="G82"/>
  <c r="G96"/>
  <c r="H82"/>
  <c r="I82"/>
  <c r="J82"/>
  <c r="J96"/>
  <c r="F83"/>
  <c r="F84"/>
  <c r="C85"/>
  <c r="D85"/>
  <c r="E85"/>
  <c r="G85"/>
  <c r="F85"/>
  <c r="H85"/>
  <c r="I85"/>
  <c r="J85"/>
  <c r="F86"/>
  <c r="F87"/>
  <c r="F89"/>
  <c r="F90"/>
  <c r="F91"/>
  <c r="F92"/>
  <c r="F98"/>
  <c r="C101"/>
  <c r="D101"/>
  <c r="E101"/>
  <c r="F101"/>
  <c r="F102"/>
  <c r="F105"/>
  <c r="F109"/>
  <c r="F108"/>
  <c r="F110"/>
  <c r="F111"/>
  <c r="F102" i="14"/>
  <c r="F112" i="20"/>
  <c r="F113"/>
  <c r="F114"/>
  <c r="C115"/>
  <c r="D115"/>
  <c r="E115"/>
  <c r="H115"/>
  <c r="J115"/>
  <c r="C45" i="14"/>
  <c r="D45"/>
  <c r="E45"/>
  <c r="E47" s="1"/>
  <c r="F45"/>
  <c r="G47"/>
  <c r="H47"/>
  <c r="I47"/>
  <c r="J47"/>
  <c r="C51"/>
  <c r="D51"/>
  <c r="E51"/>
  <c r="C52"/>
  <c r="D52"/>
  <c r="E52"/>
  <c r="C53"/>
  <c r="D53"/>
  <c r="E53"/>
  <c r="F53"/>
  <c r="C54"/>
  <c r="D54"/>
  <c r="E54"/>
  <c r="F54"/>
  <c r="C55"/>
  <c r="D55"/>
  <c r="E55"/>
  <c r="F55"/>
  <c r="E58"/>
  <c r="G60"/>
  <c r="H60"/>
  <c r="I60"/>
  <c r="J60"/>
  <c r="C64"/>
  <c r="E64"/>
  <c r="F64"/>
  <c r="C65"/>
  <c r="D65"/>
  <c r="E65"/>
  <c r="F65"/>
  <c r="C68"/>
  <c r="D68"/>
  <c r="F68"/>
  <c r="F80"/>
  <c r="C86"/>
  <c r="D86"/>
  <c r="E86"/>
  <c r="F87"/>
  <c r="F88"/>
  <c r="F86"/>
  <c r="F89"/>
  <c r="C90"/>
  <c r="D90"/>
  <c r="E90"/>
  <c r="F91"/>
  <c r="F90" s="1"/>
  <c r="F92"/>
  <c r="F93"/>
  <c r="C96"/>
  <c r="D96"/>
  <c r="E96"/>
  <c r="F96"/>
  <c r="F108"/>
  <c r="C102"/>
  <c r="C108"/>
  <c r="D102"/>
  <c r="D108" s="1"/>
  <c r="E102"/>
  <c r="E108"/>
  <c r="H108"/>
  <c r="I108"/>
  <c r="J108"/>
  <c r="D111"/>
  <c r="E111"/>
  <c r="F111"/>
  <c r="C112"/>
  <c r="D112"/>
  <c r="E112"/>
  <c r="F112"/>
  <c r="C113"/>
  <c r="D113"/>
  <c r="E113"/>
  <c r="F113"/>
  <c r="L37" i="24"/>
  <c r="F94" i="14"/>
  <c r="F53" i="26"/>
  <c r="AA10" i="25"/>
  <c r="F103" i="20"/>
  <c r="F104"/>
  <c r="F66"/>
  <c r="G47" i="23"/>
  <c r="D56" i="14"/>
  <c r="D46"/>
  <c r="D47" s="1"/>
  <c r="C46"/>
  <c r="C47" s="1"/>
  <c r="H97" i="20"/>
  <c r="M47" i="23"/>
  <c r="K47"/>
  <c r="I34"/>
  <c r="C77" i="20"/>
  <c r="C88"/>
  <c r="C93"/>
  <c r="I60" i="26"/>
  <c r="F115" i="20"/>
  <c r="D88"/>
  <c r="D93"/>
  <c r="D100"/>
  <c r="D106"/>
  <c r="D48" i="14"/>
  <c r="D63" s="1"/>
  <c r="F60" i="26"/>
  <c r="D40"/>
  <c r="D80"/>
  <c r="D83"/>
  <c r="C40"/>
  <c r="C80"/>
  <c r="C83"/>
  <c r="F96" i="20"/>
  <c r="AA16" i="25"/>
  <c r="L17"/>
  <c r="F69" i="26"/>
  <c r="C95" i="20"/>
  <c r="C94"/>
  <c r="C49" i="14"/>
  <c r="C60" s="1"/>
  <c r="F46"/>
  <c r="F47" s="1"/>
  <c r="F97" i="20"/>
  <c r="I100"/>
  <c r="I106"/>
  <c r="I88"/>
  <c r="I93"/>
  <c r="H88"/>
  <c r="H93"/>
  <c r="H100"/>
  <c r="H106"/>
  <c r="G77"/>
  <c r="E80" i="26"/>
  <c r="E83"/>
  <c r="F62"/>
  <c r="D79"/>
  <c r="H40"/>
  <c r="H80"/>
  <c r="H83"/>
  <c r="F15"/>
  <c r="F82" i="20"/>
  <c r="E34"/>
  <c r="E77"/>
  <c r="J47" i="23"/>
  <c r="I47"/>
  <c r="F56" i="14"/>
  <c r="G79" i="26"/>
  <c r="F79"/>
  <c r="AA11" i="25"/>
  <c r="G20" i="26"/>
  <c r="I97" i="20"/>
  <c r="C100"/>
  <c r="C106"/>
  <c r="C48" i="14"/>
  <c r="C63" s="1"/>
  <c r="I20" i="26"/>
  <c r="I40"/>
  <c r="I80"/>
  <c r="I83"/>
  <c r="J34" i="20"/>
  <c r="J77"/>
  <c r="L47" i="23"/>
  <c r="J97" i="20"/>
  <c r="AD16" i="25"/>
  <c r="G97" i="20"/>
  <c r="AA12" i="25"/>
  <c r="G88" i="20"/>
  <c r="G93"/>
  <c r="G100"/>
  <c r="I94"/>
  <c r="I95"/>
  <c r="G17" i="25"/>
  <c r="AA17"/>
  <c r="V17"/>
  <c r="J88" i="20"/>
  <c r="J93"/>
  <c r="J100"/>
  <c r="J106"/>
  <c r="C61" i="14"/>
  <c r="C62"/>
  <c r="H94" i="20"/>
  <c r="H95"/>
  <c r="D49" i="14"/>
  <c r="D61" s="1"/>
  <c r="D95" i="20"/>
  <c r="D94"/>
  <c r="E100"/>
  <c r="E106"/>
  <c r="E48" i="14"/>
  <c r="E63" s="1"/>
  <c r="E88" i="20"/>
  <c r="E93"/>
  <c r="G40" i="26"/>
  <c r="F20"/>
  <c r="F34" i="20"/>
  <c r="F77"/>
  <c r="F88"/>
  <c r="F93"/>
  <c r="Q17" i="25"/>
  <c r="J95" i="20"/>
  <c r="J94"/>
  <c r="F95"/>
  <c r="F49" i="14"/>
  <c r="F94" i="20"/>
  <c r="G80" i="26"/>
  <c r="G83"/>
  <c r="F40"/>
  <c r="F80"/>
  <c r="F83"/>
  <c r="E49" i="14"/>
  <c r="E61" s="1"/>
  <c r="E95" i="20"/>
  <c r="E94"/>
  <c r="D62" i="14"/>
  <c r="G106" i="20"/>
  <c r="F100"/>
  <c r="F106"/>
  <c r="F48" i="14"/>
  <c r="F63"/>
  <c r="G94" i="20"/>
  <c r="G95"/>
  <c r="E60" i="14"/>
  <c r="E62"/>
  <c r="F61"/>
  <c r="F60"/>
  <c r="F62"/>
  <c r="D60" l="1"/>
</calcChain>
</file>

<file path=xl/sharedStrings.xml><?xml version="1.0" encoding="utf-8"?>
<sst xmlns="http://schemas.openxmlformats.org/spreadsheetml/2006/main" count="1277" uniqueCount="401">
  <si>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</si>
  <si>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</si>
  <si>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</si>
  <si>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</si>
  <si>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</si>
  <si>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</si>
  <si>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</si>
  <si>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</si>
  <si>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</si>
  <si>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</si>
  <si>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</si>
  <si>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</si>
  <si>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</si>
  <si>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</si>
  <si>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Факт минулого року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</si>
  <si>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</si>
  <si>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</si>
  <si>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</si>
  <si>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</si>
  <si>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</si>
  <si>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</si>
  <si>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</si>
  <si>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</si>
  <si>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</si>
  <si>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</si>
  <si>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</si>
  <si>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</si>
  <si>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</si>
  <si>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</si>
  <si>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</si>
  <si>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</si>
  <si>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</si>
  <si>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</si>
  <si>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</si>
  <si>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</si>
  <si>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</si>
  <si>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</si>
  <si>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</si>
  <si>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</si>
  <si>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</si>
  <si>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</si>
  <si>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</si>
  <si>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</si>
  <si>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</si>
  <si>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</si>
  <si>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</si>
  <si>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</si>
  <si>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</si>
  <si>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</si>
  <si>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</si>
  <si>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</si>
  <si>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</si>
  <si>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_____________________________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</si>
  <si>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</si>
  <si>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</si>
  <si>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</si>
  <si>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</si>
  <si>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</si>
  <si>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</si>
  <si>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</si>
  <si>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</si>
  <si>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</si>
  <si>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</si>
  <si>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</si>
  <si>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</si>
  <si>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</si>
  <si>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</si>
  <si>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</si>
  <si>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</si>
  <si>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</si>
  <si>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</si>
  <si>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</si>
  <si>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</si>
  <si>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</si>
  <si>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</si>
  <si>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</si>
  <si>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</si>
  <si>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</si>
  <si>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</si>
  <si>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</si>
  <si>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</si>
  <si>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</si>
  <si>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</si>
  <si>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</si>
  <si>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</si>
  <si>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</si>
  <si>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</si>
  <si>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</si>
  <si>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</si>
  <si>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</si>
  <si>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</si>
  <si>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</si>
  <si>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</si>
  <si>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</si>
  <si>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</si>
  <si>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</si>
  <si>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</si>
  <si>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</si>
  <si>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</si>
  <si>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</si>
  <si>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</si>
  <si>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</si>
  <si>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</si>
  <si>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</si>
  <si>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</si>
  <si>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</si>
  <si>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</si>
  <si>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</si>
  <si>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</si>
  <si>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</si>
  <si>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</si>
  <si>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</si>
  <si>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</si>
  <si>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</si>
  <si>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</si>
  <si>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</si>
  <si>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</si>
  <si>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плановий рік
+4 роки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</si>
  <si>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</si>
  <si>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</si>
  <si>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</si>
  <si>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</si>
  <si>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</si>
  <si>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</si>
  <si>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</si>
  <si>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</si>
  <si>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</si>
  <si>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</si>
  <si>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</si>
  <si>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</si>
  <si>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</si>
  <si>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</si>
  <si>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</si>
  <si>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</si>
  <si>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</si>
  <si>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</si>
  <si>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</si>
  <si>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</si>
  <si>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</si>
  <si>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</si>
  <si>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</si>
  <si>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</si>
  <si>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</si>
  <si>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</si>
  <si>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</si>
  <si>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</si>
  <si>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</si>
  <si>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</si>
  <si>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</si>
  <si>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</si>
  <si>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</si>
  <si>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</si>
  <si>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</si>
  <si>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</si>
  <si>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</si>
  <si>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</si>
  <si>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</si>
  <si>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</si>
  <si>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</si>
  <si>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</si>
  <si>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</si>
  <si>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</si>
  <si>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</si>
  <si>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</si>
  <si>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</si>
  <si>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</si>
  <si>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</si>
  <si>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</si>
  <si>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</si>
  <si>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</si>
  <si>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</si>
  <si>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</si>
  <si>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</si>
  <si>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</si>
  <si>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</si>
  <si>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</si>
  <si>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</si>
  <si>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</si>
  <si>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</si>
  <si>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</si>
  <si>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</si>
  <si>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</si>
  <si>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</si>
  <si>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</si>
  <si>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</si>
  <si>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</si>
  <si>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</si>
  <si>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</si>
  <si>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</si>
  <si>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</si>
  <si>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</si>
  <si>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</si>
  <si>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</si>
  <si>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</si>
  <si>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</si>
  <si>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</si>
  <si>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</si>
  <si>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</si>
  <si>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</si>
  <si>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</si>
  <si>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</si>
  <si>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</si>
  <si>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</si>
  <si>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</si>
  <si>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</si>
  <si>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</si>
  <si>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</si>
  <si>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</si>
  <si>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</si>
  <si>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</si>
  <si>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</si>
  <si>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</si>
  <si>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</si>
  <si>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</si>
  <si>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</si>
  <si>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</si>
  <si>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</si>
  <si>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</si>
  <si>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 xml:space="preserve">                                     (посада)</t>
  </si>
  <si>
    <t>Капітальні інвестиції, усього,
у тому числі:</t>
  </si>
  <si>
    <t xml:space="preserve">                                                         (посада)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</si>
  <si>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</si>
  <si>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</si>
  <si>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</si>
  <si>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</si>
  <si>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</si>
  <si>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</si>
  <si>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 xml:space="preserve">          (підпис)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</si>
  <si>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</si>
  <si>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</si>
  <si>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</si>
  <si>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</si>
  <si>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</si>
  <si>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</si>
  <si>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</si>
  <si>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</si>
  <si>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План поточного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</si>
  <si>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</si>
  <si>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</si>
  <si>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</si>
  <si>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</si>
  <si>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</si>
  <si>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</si>
  <si>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</si>
  <si>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</si>
  <si>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</si>
  <si>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</si>
  <si>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</si>
  <si>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</si>
  <si>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</si>
  <si>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</si>
  <si>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</si>
  <si>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</si>
  <si>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</si>
  <si>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</si>
  <si>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</si>
  <si>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</si>
  <si>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</si>
  <si>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</si>
  <si>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</si>
  <si>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</si>
  <si>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</si>
  <si>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</si>
  <si>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</si>
  <si>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</si>
  <si>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</si>
  <si>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</si>
  <si>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</si>
  <si>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</si>
  <si>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</si>
  <si>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</si>
  <si>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</si>
  <si>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</si>
  <si>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</si>
  <si>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</si>
  <si>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</si>
  <si>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</si>
  <si>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</si>
  <si>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</si>
  <si>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</si>
  <si>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</si>
  <si>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</si>
  <si>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</si>
  <si>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</si>
  <si>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</si>
  <si>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</si>
  <si>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</si>
  <si>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</si>
  <si>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</si>
  <si>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</si>
  <si>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</si>
  <si>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</si>
  <si>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</si>
  <si>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</si>
  <si>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</si>
  <si>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</si>
  <si>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</si>
  <si>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</si>
  <si>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</si>
  <si>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</si>
  <si>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</si>
  <si>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</si>
  <si>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</si>
  <si>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</si>
  <si>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</si>
  <si>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</si>
  <si>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</si>
  <si>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</si>
  <si>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</si>
  <si>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</si>
  <si>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</si>
  <si>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</si>
  <si>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</si>
  <si>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</si>
  <si>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</si>
  <si>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інші надходження (розшифрувати) </t>
  </si>
  <si>
    <t xml:space="preserve">Цільове фінансування, у тому числі: </t>
  </si>
  <si>
    <t>бюджетне фінансування</t>
  </si>
  <si>
    <t>Плановий рік 
(усього)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</si>
  <si>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</si>
  <si>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</si>
  <si>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</si>
  <si>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</si>
  <si>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</si>
  <si>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</si>
  <si>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</si>
  <si>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</si>
  <si>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</si>
  <si>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</si>
  <si>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</si>
  <si>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</si>
  <si>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</si>
  <si>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</si>
  <si>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</si>
  <si>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модернізація, модифікація (добудова, дообладнання, реконструкція)</t>
  </si>
  <si>
    <t>капітальне будівництво (розшифрувати)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</si>
  <si>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</si>
  <si>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</si>
  <si>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</si>
  <si>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</si>
  <si>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</si>
  <si>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</si>
  <si>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</si>
  <si>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</si>
  <si>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</si>
  <si>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</si>
  <si>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</si>
  <si>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</si>
  <si>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</si>
  <si>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</si>
  <si>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</si>
  <si>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</si>
  <si>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</si>
  <si>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</si>
  <si>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</si>
  <si>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</si>
  <si>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</si>
  <si>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</si>
  <si>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>VІ. Джерела капітальних інвестицій</t>
  </si>
  <si>
    <t>Прогноз
на поточний рік</t>
  </si>
  <si>
    <t>План
із залучення коштів</t>
  </si>
  <si>
    <t>Заборгованість за кредитами на кінець
 ______ року</t>
  </si>
  <si>
    <t>Плановий рік
(усього)</t>
  </si>
  <si>
    <t>Плановий
рік
(усього)</t>
  </si>
  <si>
    <t>Прогноз
на поточний
 рік</t>
  </si>
  <si>
    <t>Плановий
рік</t>
  </si>
  <si>
    <t>Факт
минулого року</t>
  </si>
  <si>
    <t>План
поточного року</t>
  </si>
  <si>
    <t>(найменування органу, яким затверджено фінансовий план)</t>
  </si>
  <si>
    <t>Основний ФП
(дата затвердження)</t>
  </si>
  <si>
    <t>Змінений ФП
(дата затвердження)</t>
  </si>
  <si>
    <r>
      <t>інші зобов’язання з податків і зборів</t>
    </r>
    <r>
      <rPr>
        <sz val="14"/>
        <color indexed="10"/>
        <rFont val="Times New Roman"/>
        <family val="1"/>
        <charset val="204"/>
      </rPr>
      <t>, у тому числі:</t>
    </r>
    <r>
      <rPr>
        <sz val="14"/>
        <rFont val="Times New Roman"/>
        <family val="1"/>
        <charset val="204"/>
      </rPr>
      <t xml:space="preserve">
 </t>
    </r>
  </si>
  <si>
    <r>
      <t>і</t>
    </r>
    <r>
      <rPr>
        <sz val="14"/>
        <rFont val="Times New Roman"/>
        <family val="1"/>
        <charset val="204"/>
      </rPr>
      <t>нші платежі (розшифрувати)</t>
    </r>
  </si>
  <si>
    <t>Розмір державної частки у статутному капіталі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</si>
  <si>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</si>
  <si>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</si>
  <si>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</si>
  <si>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</si>
  <si>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КП "УК"Житлокомунсервіс" ВМР</t>
  </si>
  <si>
    <t>Монтаж  водопровідних мнреж, систем опалення та кондиціонування</t>
  </si>
  <si>
    <t>43.22</t>
  </si>
  <si>
    <t>38.11</t>
  </si>
  <si>
    <t>Плановий показник поточного2021 року</t>
  </si>
  <si>
    <t>Фактичний показник за 2020 минулий рік</t>
  </si>
  <si>
    <t>Плановий  2022 рік</t>
  </si>
  <si>
    <t>1 послуга</t>
  </si>
  <si>
    <t>-</t>
  </si>
  <si>
    <t>Надія ВОЙТОВИЧ</t>
  </si>
  <si>
    <r>
      <t>Т.в.о. директора</t>
    </r>
    <r>
      <rPr>
        <sz val="14"/>
        <rFont val="Times New Roman"/>
        <family val="1"/>
        <charset val="204"/>
      </rPr>
      <t>________________________________</t>
    </r>
  </si>
  <si>
    <t>Фактичний показник поточного року за останній звітний період  І квартал 2021 р.</t>
  </si>
  <si>
    <t>Організаційно-правова форма      Комунальне підприємство</t>
  </si>
  <si>
    <r>
      <t xml:space="preserve"> Підприємство                                 </t>
    </r>
    <r>
      <rPr>
        <b/>
        <sz val="14"/>
        <color indexed="8"/>
        <rFont val="Times New Roman"/>
        <family val="1"/>
        <charset val="204"/>
      </rPr>
      <t>Комунальне підприємство "Управляюча компанія "Житлокомунсервіс" Вараської міської ради</t>
    </r>
  </si>
  <si>
    <t>Галузь                                           Житлово-комунальне підприємство</t>
  </si>
  <si>
    <t>Середньооблікова кількість штатних працівників       179</t>
  </si>
  <si>
    <t>Юридична адреса    вул. Кібенка,3 м. Вараш, Рівненська область</t>
  </si>
  <si>
    <t>Телефон             ( 067)3607477</t>
  </si>
  <si>
    <t>Прізвище та власне ім'я керівника    ВОЙТОВИЧ НАДІЯ</t>
  </si>
  <si>
    <t>Стандарти звітності П(с)БОУ                                        V</t>
  </si>
  <si>
    <t>на   2022  рік</t>
  </si>
  <si>
    <t xml:space="preserve">рік </t>
  </si>
  <si>
    <t>Вид економічної діяльності         Монтаж водопровідних мереж, систем опалення та кондиціонування</t>
  </si>
</sst>
</file>

<file path=xl/styles.xml><?xml version="1.0" encoding="utf-8"?>
<styleSheet xmlns="http://schemas.openxmlformats.org/spreadsheetml/2006/main">
  <numFmts count="17">
    <numFmt numFmtId="168" formatCode="_-* #,##0.00_₴_-;\-* #,##0.00_₴_-;_-* &quot;-&quot;??_₴_-;_-@_-"/>
    <numFmt numFmtId="169" formatCode="#,##0&quot;р.&quot;;[Red]\-#,##0&quot;р.&quot;"/>
    <numFmt numFmtId="170" formatCode="#,##0.00&quot;р.&quot;;\-#,##0.00&quot;р.&quot;"/>
    <numFmt numFmtId="172" formatCode="_-* #,##0.00_р_._-;\-* #,##0.00_р_._-;_-* &quot;-&quot;??_р_._-;_-@_-"/>
    <numFmt numFmtId="173" formatCode="_-* #,##0.00\ _г_р_н_._-;\-* #,##0.00\ _г_р_н_._-;_-* &quot;-&quot;??\ _г_р_н_._-;_-@_-"/>
    <numFmt numFmtId="174" formatCode="0.0"/>
    <numFmt numFmtId="175" formatCode="#,##0.0"/>
    <numFmt numFmtId="176" formatCode="###\ ##0.000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#,##0.0_ ;[Red]\-#,##0.0\ "/>
    <numFmt numFmtId="181" formatCode="0.0;\(0.0\);\ ;\-"/>
    <numFmt numFmtId="182" formatCode="_(* #,##0.0_);_(* \(#,##0.0\);_(* &quot;-&quot;??_);_(@_)"/>
    <numFmt numFmtId="183" formatCode="_(* #,##0_);_(* \(#,##0\);_(* &quot;-&quot;??_);_(@_)"/>
    <numFmt numFmtId="184" formatCode="_(* #,##0.0_);_(* \(#,##0.0\);_(* &quot;-&quot;_);_(@_)"/>
    <numFmt numFmtId="185" formatCode="#,##0;\(#,##0\)"/>
  </numFmts>
  <fonts count="8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73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6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7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8" fontId="62" fillId="0" borderId="0" applyFont="0" applyFill="0" applyBorder="0" applyAlignment="0" applyProtection="0"/>
    <xf numFmtId="179" fontId="6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81" fontId="64" fillId="22" borderId="12" applyFill="0" applyBorder="0">
      <alignment horizontal="center" vertical="center" wrapText="1"/>
      <protection locked="0"/>
    </xf>
    <xf numFmtId="176" fontId="65" fillId="0" borderId="0">
      <alignment wrapText="1"/>
    </xf>
    <xf numFmtId="176" fontId="32" fillId="0" borderId="0">
      <alignment wrapText="1"/>
    </xf>
  </cellStyleXfs>
  <cellXfs count="32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5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5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5" fontId="4" fillId="0" borderId="0" xfId="0" applyNumberFormat="1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5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83" fontId="5" fillId="0" borderId="3" xfId="0" applyNumberFormat="1" applyFont="1" applyFill="1" applyBorder="1" applyAlignment="1">
      <alignment horizontal="center" vertical="center" wrapText="1"/>
    </xf>
    <xf numFmtId="183" fontId="4" fillId="0" borderId="3" xfId="0" applyNumberFormat="1" applyFont="1" applyFill="1" applyBorder="1" applyAlignment="1">
      <alignment horizontal="center" vertical="center" wrapText="1"/>
    </xf>
    <xf numFmtId="182" fontId="4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5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27" borderId="3" xfId="0" applyNumberFormat="1" applyFont="1" applyFill="1" applyBorder="1" applyAlignment="1">
      <alignment horizontal="center" vertical="center" wrapText="1"/>
    </xf>
    <xf numFmtId="178" fontId="5" fillId="27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83" fontId="4" fillId="29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right" vertical="center"/>
    </xf>
    <xf numFmtId="0" fontId="74" fillId="0" borderId="0" xfId="0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8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5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5" fontId="5" fillId="0" borderId="0" xfId="245" applyNumberFormat="1" applyFont="1" applyFill="1" applyBorder="1" applyAlignment="1">
      <alignment horizontal="center" vertical="center" wrapText="1"/>
    </xf>
    <xf numFmtId="175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183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83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26" borderId="13" xfId="245" applyFont="1" applyFill="1" applyBorder="1" applyAlignment="1">
      <alignment horizontal="left" vertical="center" wrapText="1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4" fontId="4" fillId="0" borderId="0" xfId="0" applyNumberFormat="1" applyFont="1" applyFill="1" applyBorder="1" applyAlignment="1">
      <alignment horizontal="center" vertical="center" wrapText="1"/>
    </xf>
    <xf numFmtId="174" fontId="4" fillId="0" borderId="0" xfId="0" applyNumberFormat="1" applyFont="1" applyFill="1" applyBorder="1" applyAlignment="1">
      <alignment horizontal="right" vertical="center" wrapText="1"/>
    </xf>
    <xf numFmtId="174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83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83" fontId="4" fillId="30" borderId="3" xfId="0" applyNumberFormat="1" applyFont="1" applyFill="1" applyBorder="1" applyAlignment="1">
      <alignment horizontal="center" wrapText="1"/>
    </xf>
    <xf numFmtId="183" fontId="5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185" fontId="5" fillId="0" borderId="3" xfId="228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4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vertical="center" wrapText="1"/>
    </xf>
    <xf numFmtId="183" fontId="5" fillId="0" borderId="3" xfId="0" applyNumberFormat="1" applyFont="1" applyFill="1" applyBorder="1" applyAlignment="1">
      <alignment horizontal="center" wrapText="1"/>
    </xf>
    <xf numFmtId="0" fontId="74" fillId="0" borderId="17" xfId="0" applyFont="1" applyFill="1" applyBorder="1" applyAlignment="1">
      <alignment vertical="center" wrapText="1"/>
    </xf>
    <xf numFmtId="0" fontId="74" fillId="0" borderId="18" xfId="0" applyFont="1" applyFill="1" applyBorder="1" applyAlignment="1">
      <alignment vertical="center" wrapText="1"/>
    </xf>
    <xf numFmtId="0" fontId="74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vertical="center"/>
    </xf>
    <xf numFmtId="0" fontId="7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75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3" xfId="0" applyFont="1" applyFill="1" applyBorder="1" applyAlignment="1">
      <alignment horizontal="left" vertical="center" wrapText="1" shrinkToFit="1"/>
    </xf>
    <xf numFmtId="0" fontId="76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74" fillId="0" borderId="0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wrapText="1"/>
    </xf>
    <xf numFmtId="0" fontId="74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left" vertical="center"/>
    </xf>
    <xf numFmtId="0" fontId="74" fillId="0" borderId="0" xfId="0" quotePrefix="1" applyFont="1" applyFill="1" applyBorder="1" applyAlignment="1">
      <alignment horizontal="left" vertical="center"/>
    </xf>
    <xf numFmtId="0" fontId="78" fillId="0" borderId="0" xfId="0" applyFont="1" applyFill="1" applyBorder="1" applyAlignment="1">
      <alignment horizontal="center" vertical="center"/>
    </xf>
    <xf numFmtId="0" fontId="79" fillId="0" borderId="0" xfId="0" applyFont="1" applyFill="1" applyAlignment="1">
      <alignment horizontal="left" vertical="center"/>
    </xf>
    <xf numFmtId="0" fontId="74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5" fillId="31" borderId="3" xfId="0" applyFont="1" applyFill="1" applyBorder="1" applyAlignment="1" applyProtection="1">
      <alignment horizontal="left" vertical="center" wrapText="1"/>
      <protection locked="0"/>
    </xf>
    <xf numFmtId="0" fontId="5" fillId="31" borderId="3" xfId="0" applyFont="1" applyFill="1" applyBorder="1" applyAlignment="1">
      <alignment horizontal="center" vertical="center"/>
    </xf>
    <xf numFmtId="178" fontId="5" fillId="31" borderId="3" xfId="0" applyNumberFormat="1" applyFont="1" applyFill="1" applyBorder="1" applyAlignment="1">
      <alignment horizontal="center" vertical="center" wrapText="1"/>
    </xf>
    <xf numFmtId="175" fontId="5" fillId="31" borderId="3" xfId="0" applyNumberFormat="1" applyFont="1" applyFill="1" applyBorder="1" applyAlignment="1">
      <alignment horizontal="center" vertical="center" wrapText="1"/>
    </xf>
    <xf numFmtId="0" fontId="4" fillId="31" borderId="14" xfId="0" applyFont="1" applyFill="1" applyBorder="1" applyAlignment="1">
      <alignment horizontal="left" vertical="center"/>
    </xf>
    <xf numFmtId="0" fontId="4" fillId="31" borderId="14" xfId="0" applyFont="1" applyFill="1" applyBorder="1" applyAlignment="1">
      <alignment horizontal="center" vertical="center"/>
    </xf>
    <xf numFmtId="49" fontId="4" fillId="31" borderId="14" xfId="0" quotePrefix="1" applyNumberFormat="1" applyFont="1" applyFill="1" applyBorder="1" applyAlignment="1">
      <alignment horizontal="center" vertical="center"/>
    </xf>
    <xf numFmtId="49" fontId="5" fillId="31" borderId="3" xfId="0" quotePrefix="1" applyNumberFormat="1" applyFont="1" applyFill="1" applyBorder="1" applyAlignment="1">
      <alignment horizontal="center" vertical="center"/>
    </xf>
    <xf numFmtId="49" fontId="4" fillId="31" borderId="3" xfId="0" quotePrefix="1" applyNumberFormat="1" applyFont="1" applyFill="1" applyBorder="1" applyAlignment="1">
      <alignment horizontal="center" vertical="center"/>
    </xf>
    <xf numFmtId="0" fontId="4" fillId="31" borderId="14" xfId="0" quotePrefix="1" applyFont="1" applyFill="1" applyBorder="1" applyAlignment="1">
      <alignment horizontal="left" vertical="center"/>
    </xf>
    <xf numFmtId="178" fontId="4" fillId="31" borderId="3" xfId="0" applyNumberFormat="1" applyFont="1" applyFill="1" applyBorder="1" applyAlignment="1">
      <alignment horizontal="center" vertical="center" wrapText="1"/>
    </xf>
    <xf numFmtId="49" fontId="5" fillId="31" borderId="3" xfId="0" applyNumberFormat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4" fillId="31" borderId="3" xfId="0" applyFont="1" applyFill="1" applyBorder="1" applyAlignment="1">
      <alignment horizontal="center" vertical="center"/>
    </xf>
    <xf numFmtId="0" fontId="75" fillId="31" borderId="3" xfId="0" applyFont="1" applyFill="1" applyBorder="1" applyAlignment="1">
      <alignment horizontal="left" vertical="center" wrapText="1"/>
    </xf>
    <xf numFmtId="0" fontId="75" fillId="31" borderId="3" xfId="0" quotePrefix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top" wrapText="1"/>
    </xf>
    <xf numFmtId="0" fontId="75" fillId="31" borderId="3" xfId="0" applyFont="1" applyFill="1" applyBorder="1" applyAlignment="1">
      <alignment horizontal="center" vertical="center"/>
    </xf>
    <xf numFmtId="0" fontId="75" fillId="31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184" fontId="5" fillId="27" borderId="3" xfId="0" applyNumberFormat="1" applyFont="1" applyFill="1" applyBorder="1" applyAlignment="1">
      <alignment horizontal="center" vertical="center" wrapText="1"/>
    </xf>
    <xf numFmtId="184" fontId="5" fillId="27" borderId="3" xfId="0" applyNumberFormat="1" applyFont="1" applyFill="1" applyBorder="1" applyAlignment="1">
      <alignment horizontal="right" vertical="center" wrapText="1"/>
    </xf>
    <xf numFmtId="183" fontId="71" fillId="0" borderId="3" xfId="0" applyNumberFormat="1" applyFont="1" applyFill="1" applyBorder="1" applyAlignment="1">
      <alignment horizontal="center" vertical="center" wrapText="1"/>
    </xf>
    <xf numFmtId="184" fontId="4" fillId="29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74" fillId="0" borderId="3" xfId="0" applyFont="1" applyFill="1" applyBorder="1" applyAlignment="1">
      <alignment horizontal="left" vertical="center" wrapText="1"/>
    </xf>
    <xf numFmtId="0" fontId="5" fillId="31" borderId="3" xfId="0" applyFont="1" applyFill="1" applyBorder="1" applyAlignment="1">
      <alignment horizontal="center" vertical="center" wrapText="1"/>
    </xf>
    <xf numFmtId="0" fontId="74" fillId="31" borderId="3" xfId="0" applyFont="1" applyFill="1" applyBorder="1" applyAlignment="1">
      <alignment horizontal="left" vertical="center" wrapText="1"/>
    </xf>
    <xf numFmtId="14" fontId="74" fillId="0" borderId="3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5" fillId="31" borderId="19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81" fillId="0" borderId="0" xfId="0" applyFont="1" applyFill="1" applyBorder="1" applyAlignment="1">
      <alignment horizontal="left" vertical="center" wrapText="1"/>
    </xf>
    <xf numFmtId="0" fontId="82" fillId="0" borderId="16" xfId="0" applyFont="1" applyFill="1" applyBorder="1" applyAlignment="1">
      <alignment horizontal="left" vertical="center" wrapText="1"/>
    </xf>
    <xf numFmtId="0" fontId="81" fillId="0" borderId="16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center" vertical="center"/>
    </xf>
    <xf numFmtId="0" fontId="74" fillId="0" borderId="0" xfId="0" applyFont="1" applyFill="1" applyAlignment="1">
      <alignment horizontal="left" vertical="center"/>
    </xf>
    <xf numFmtId="0" fontId="74" fillId="0" borderId="16" xfId="0" applyFont="1" applyFill="1" applyBorder="1" applyAlignment="1">
      <alignment horizontal="left" vertical="center" wrapText="1"/>
    </xf>
    <xf numFmtId="0" fontId="82" fillId="0" borderId="0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74" fillId="0" borderId="17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175" fontId="5" fillId="0" borderId="0" xfId="0" applyNumberFormat="1" applyFont="1" applyFill="1" applyBorder="1" applyAlignment="1">
      <alignment horizontal="center" wrapText="1"/>
    </xf>
    <xf numFmtId="175" fontId="5" fillId="0" borderId="0" xfId="0" quotePrefix="1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20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3" fillId="0" borderId="1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left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vertical="center" wrapText="1"/>
    </xf>
    <xf numFmtId="0" fontId="4" fillId="0" borderId="20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center" vertical="center"/>
    </xf>
    <xf numFmtId="0" fontId="5" fillId="0" borderId="20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31" borderId="13" xfId="245" applyFont="1" applyFill="1" applyBorder="1" applyAlignment="1">
      <alignment horizontal="left" wrapText="1"/>
    </xf>
    <xf numFmtId="0" fontId="4" fillId="31" borderId="20" xfId="245" applyFont="1" applyFill="1" applyBorder="1" applyAlignment="1">
      <alignment horizontal="left" wrapText="1"/>
    </xf>
    <xf numFmtId="0" fontId="4" fillId="31" borderId="19" xfId="245" applyFont="1" applyFill="1" applyBorder="1" applyAlignment="1">
      <alignment horizontal="left" wrapText="1"/>
    </xf>
    <xf numFmtId="0" fontId="5" fillId="31" borderId="13" xfId="245" applyFont="1" applyFill="1" applyBorder="1" applyAlignment="1">
      <alignment horizontal="left" vertical="top" wrapText="1"/>
    </xf>
    <xf numFmtId="0" fontId="0" fillId="31" borderId="20" xfId="0" applyFill="1" applyBorder="1" applyAlignment="1">
      <alignment vertical="top"/>
    </xf>
    <xf numFmtId="0" fontId="0" fillId="31" borderId="19" xfId="0" applyFill="1" applyBorder="1" applyAlignment="1">
      <alignment vertical="top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178" fontId="4" fillId="0" borderId="13" xfId="0" applyNumberFormat="1" applyFont="1" applyFill="1" applyBorder="1" applyAlignment="1">
      <alignment horizontal="center" vertical="center" wrapText="1"/>
    </xf>
    <xf numFmtId="178" fontId="4" fillId="0" borderId="20" xfId="0" applyNumberFormat="1" applyFont="1" applyFill="1" applyBorder="1" applyAlignment="1">
      <alignment horizontal="center" vertical="center" wrapText="1"/>
    </xf>
    <xf numFmtId="178" fontId="4" fillId="0" borderId="1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1" borderId="15" xfId="0" applyFont="1" applyFill="1" applyBorder="1" applyAlignment="1">
      <alignment horizontal="center" vertical="center" wrapText="1"/>
    </xf>
    <xf numFmtId="0" fontId="5" fillId="31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49" fontId="5" fillId="31" borderId="13" xfId="0" applyNumberFormat="1" applyFont="1" applyFill="1" applyBorder="1" applyAlignment="1">
      <alignment vertical="center" wrapText="1"/>
    </xf>
    <xf numFmtId="49" fontId="5" fillId="31" borderId="20" xfId="0" applyNumberFormat="1" applyFont="1" applyFill="1" applyBorder="1" applyAlignment="1">
      <alignment vertical="center" wrapText="1"/>
    </xf>
    <xf numFmtId="49" fontId="5" fillId="31" borderId="19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22020\&#1060;&#1110;&#1085;&#1072;&#1085;&#1089;&#1086;&#1074;&#1110;%20&#1087;&#1083;&#1072;&#1085;&#1080;\&#1053;&#1040;&#1050;%20&#1053;&#1072;&#1092;&#1090;&#1086;&#1075;&#1072;&#1079;\2014\&#1030;%20&#1088;&#1077;&#1076;&#1072;&#1082;&#1094;&#1110;&#1103;%20(14.02.2014)\003%20&#1076;&#1086;&#1076;&#1072;&#109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черн.фил"/>
      <sheetName val="Джурчи"/>
      <sheetName val="УГВ"/>
      <sheetName val="ЧорНГ"/>
      <sheetName val="Додаток 1"/>
      <sheetName val="Додаток2"/>
      <sheetName val="Графік"/>
      <sheetName val="ГрОДА"/>
      <sheetName val="Мфілія"/>
      <sheetName val="Харків"/>
      <sheetName val="Донецьк"/>
      <sheetName val="Черкас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topLeftCell="A16" zoomScale="65" zoomScaleNormal="65" zoomScaleSheetLayoutView="47" workbookViewId="0">
      <selection activeCell="A26" sqref="A26:H26"/>
    </sheetView>
  </sheetViews>
  <sheetFormatPr defaultRowHeight="18.75"/>
  <cols>
    <col min="1" max="1" width="77.140625" style="2" customWidth="1"/>
    <col min="2" max="2" width="10.85546875" style="15" customWidth="1"/>
    <col min="3" max="5" width="23" style="15" customWidth="1"/>
    <col min="6" max="6" width="23" style="2" customWidth="1"/>
    <col min="7" max="10" width="24.85546875" style="2" customWidth="1"/>
    <col min="11" max="11" width="11.140625" style="2" customWidth="1"/>
    <col min="12" max="12" width="57.28515625" style="2" customWidth="1"/>
    <col min="13" max="14" width="9.140625" style="2"/>
    <col min="15" max="15" width="10.5703125" style="2" customWidth="1"/>
    <col min="16" max="16384" width="9.140625" style="2"/>
  </cols>
  <sheetData>
    <row r="1" spans="1:10" ht="18" customHeight="1">
      <c r="A1" s="176" t="s">
        <v>65</v>
      </c>
      <c r="G1" s="2" t="s">
        <v>9</v>
      </c>
    </row>
    <row r="2" spans="1:10" ht="18" customHeight="1">
      <c r="A2" s="55"/>
      <c r="G2" s="118" t="s">
        <v>53</v>
      </c>
      <c r="H2" s="118"/>
      <c r="I2" s="118"/>
    </row>
    <row r="3" spans="1:10" ht="18" customHeight="1">
      <c r="A3" s="189"/>
      <c r="B3" s="190"/>
      <c r="C3" s="57"/>
      <c r="D3" s="55"/>
      <c r="E3" s="55"/>
      <c r="F3" s="55"/>
      <c r="G3" s="118" t="s">
        <v>101</v>
      </c>
      <c r="H3" s="118"/>
      <c r="I3" s="118"/>
      <c r="J3" s="118"/>
    </row>
    <row r="4" spans="1:10" ht="18" customHeight="1">
      <c r="A4" s="187" t="s">
        <v>343</v>
      </c>
      <c r="B4" s="188"/>
      <c r="C4" s="57"/>
      <c r="D4" s="55"/>
      <c r="E4" s="55"/>
      <c r="F4" s="55"/>
      <c r="G4" s="187" t="s">
        <v>102</v>
      </c>
      <c r="H4" s="187"/>
      <c r="I4" s="187"/>
      <c r="J4" s="187"/>
    </row>
    <row r="5" spans="1:10" ht="18" customHeight="1">
      <c r="A5" s="195"/>
      <c r="B5" s="188"/>
      <c r="C5" s="57"/>
      <c r="D5" s="56"/>
      <c r="E5" s="56"/>
      <c r="F5" s="56"/>
      <c r="G5" s="119" t="s">
        <v>207</v>
      </c>
      <c r="H5" s="119"/>
      <c r="I5" s="119"/>
      <c r="J5" s="119"/>
    </row>
    <row r="6" spans="1:10" ht="18" customHeight="1">
      <c r="A6" s="189"/>
      <c r="B6" s="190"/>
      <c r="C6" s="55"/>
      <c r="D6" s="56"/>
      <c r="E6" s="56"/>
      <c r="F6" s="56"/>
      <c r="G6" s="55"/>
      <c r="H6" s="55"/>
      <c r="I6" s="139"/>
      <c r="J6" s="139"/>
    </row>
    <row r="7" spans="1:10" ht="18" customHeight="1">
      <c r="A7" s="118" t="s">
        <v>374</v>
      </c>
      <c r="B7" s="57"/>
      <c r="C7" s="57"/>
      <c r="D7" s="56"/>
      <c r="E7" s="56"/>
      <c r="F7" s="56"/>
      <c r="I7" s="118"/>
      <c r="J7" s="118"/>
    </row>
    <row r="8" spans="1:10" ht="18" customHeight="1">
      <c r="A8" s="57"/>
      <c r="B8" s="57"/>
      <c r="C8" s="143"/>
      <c r="D8" s="144"/>
      <c r="E8" s="144"/>
      <c r="F8" s="144"/>
    </row>
    <row r="9" spans="1:10" ht="18" customHeight="1">
      <c r="A9" s="57"/>
      <c r="B9" s="57"/>
      <c r="C9" s="143"/>
      <c r="D9" s="144"/>
      <c r="E9" s="144"/>
      <c r="F9" s="144"/>
    </row>
    <row r="10" spans="1:10" ht="18" customHeight="1">
      <c r="A10" s="145" t="s">
        <v>211</v>
      </c>
      <c r="B10" s="55"/>
      <c r="C10" s="55"/>
      <c r="D10" s="55"/>
      <c r="E10" s="146"/>
      <c r="F10" s="147"/>
      <c r="G10" s="193" t="s">
        <v>66</v>
      </c>
      <c r="H10" s="193"/>
      <c r="I10" s="193"/>
      <c r="J10" s="193"/>
    </row>
    <row r="11" spans="1:10" ht="18" customHeight="1">
      <c r="A11" s="145"/>
      <c r="B11" s="55"/>
      <c r="C11" s="55"/>
      <c r="D11" s="55"/>
      <c r="E11" s="146"/>
      <c r="F11" s="147"/>
      <c r="G11" s="144"/>
      <c r="H11" s="144"/>
      <c r="I11" s="144"/>
      <c r="J11" s="144"/>
    </row>
    <row r="12" spans="1:10" ht="35.25" customHeight="1">
      <c r="A12" s="194"/>
      <c r="B12" s="197"/>
      <c r="C12" s="139"/>
      <c r="D12" s="139"/>
      <c r="E12" s="55"/>
      <c r="F12" s="148"/>
      <c r="G12" s="194"/>
      <c r="H12" s="194"/>
      <c r="I12" s="194"/>
      <c r="J12" s="194"/>
    </row>
    <row r="13" spans="1:10" ht="18" customHeight="1">
      <c r="A13" s="198" t="s">
        <v>343</v>
      </c>
      <c r="B13" s="198"/>
      <c r="C13" s="199"/>
      <c r="D13" s="199"/>
      <c r="E13" s="57"/>
      <c r="F13" s="56"/>
      <c r="G13" s="192" t="s">
        <v>368</v>
      </c>
      <c r="H13" s="192"/>
      <c r="I13" s="192"/>
      <c r="J13" s="192"/>
    </row>
    <row r="14" spans="1:10" ht="18" customHeight="1">
      <c r="A14" s="118"/>
      <c r="B14" s="118"/>
      <c r="C14" s="118"/>
      <c r="D14" s="118"/>
      <c r="E14" s="57"/>
      <c r="F14" s="56"/>
      <c r="G14" s="118"/>
      <c r="H14" s="118"/>
      <c r="I14" s="118"/>
      <c r="J14" s="118"/>
    </row>
    <row r="15" spans="1:10" ht="18" customHeight="1">
      <c r="A15" s="194"/>
      <c r="B15" s="197"/>
      <c r="C15" s="187"/>
      <c r="D15" s="205"/>
      <c r="E15" s="57"/>
      <c r="F15" s="56"/>
      <c r="G15" s="196"/>
      <c r="H15" s="196"/>
      <c r="I15" s="196"/>
      <c r="J15" s="196"/>
    </row>
    <row r="16" spans="1:10" ht="18" customHeight="1">
      <c r="A16" s="139" t="s">
        <v>374</v>
      </c>
      <c r="B16" s="149"/>
      <c r="C16" s="139"/>
      <c r="D16" s="149"/>
      <c r="E16" s="57"/>
      <c r="F16" s="56"/>
      <c r="G16" s="191" t="s">
        <v>374</v>
      </c>
      <c r="H16" s="191"/>
      <c r="I16" s="191"/>
      <c r="J16" s="191"/>
    </row>
    <row r="17" spans="1:10" ht="18" customHeight="1">
      <c r="A17" s="139"/>
      <c r="B17" s="149"/>
      <c r="C17" s="139"/>
      <c r="D17" s="149"/>
      <c r="E17" s="57"/>
      <c r="F17" s="56"/>
      <c r="G17" s="150"/>
      <c r="H17" s="150"/>
      <c r="I17" s="150"/>
      <c r="J17" s="150"/>
    </row>
    <row r="18" spans="1:10" ht="18" customHeight="1">
      <c r="A18" s="187"/>
      <c r="B18" s="187"/>
      <c r="C18" s="187"/>
      <c r="D18" s="187"/>
      <c r="E18" s="56"/>
      <c r="F18" s="56"/>
      <c r="G18" s="118"/>
      <c r="H18" s="118"/>
      <c r="I18" s="118"/>
      <c r="J18" s="118"/>
    </row>
    <row r="19" spans="1:10" ht="28.5" customHeight="1">
      <c r="A19" s="178" t="s">
        <v>391</v>
      </c>
      <c r="B19" s="178"/>
      <c r="C19" s="178"/>
      <c r="D19" s="178"/>
      <c r="E19" s="178"/>
      <c r="F19" s="178"/>
      <c r="G19" s="178"/>
      <c r="H19" s="178"/>
      <c r="I19" s="186" t="s">
        <v>369</v>
      </c>
      <c r="J19" s="181"/>
    </row>
    <row r="20" spans="1:10" ht="28.5" customHeight="1">
      <c r="A20" s="178"/>
      <c r="B20" s="178"/>
      <c r="C20" s="178"/>
      <c r="D20" s="178"/>
      <c r="E20" s="178"/>
      <c r="F20" s="178"/>
      <c r="G20" s="178"/>
      <c r="H20" s="178"/>
      <c r="I20" s="186"/>
      <c r="J20" s="182"/>
    </row>
    <row r="21" spans="1:10" ht="28.5" customHeight="1">
      <c r="A21" s="178" t="s">
        <v>390</v>
      </c>
      <c r="B21" s="178"/>
      <c r="C21" s="178"/>
      <c r="D21" s="178"/>
      <c r="E21" s="178"/>
      <c r="F21" s="178"/>
      <c r="G21" s="178"/>
      <c r="H21" s="178"/>
      <c r="I21" s="179" t="s">
        <v>370</v>
      </c>
      <c r="J21" s="181"/>
    </row>
    <row r="22" spans="1:10" ht="28.5" customHeight="1">
      <c r="A22" s="178" t="s">
        <v>206</v>
      </c>
      <c r="B22" s="178"/>
      <c r="C22" s="178"/>
      <c r="D22" s="178"/>
      <c r="E22" s="178"/>
      <c r="F22" s="178"/>
      <c r="G22" s="178"/>
      <c r="H22" s="178"/>
      <c r="I22" s="179"/>
      <c r="J22" s="182"/>
    </row>
    <row r="23" spans="1:10" ht="28.5" customHeight="1">
      <c r="A23" s="178" t="s">
        <v>392</v>
      </c>
      <c r="B23" s="178"/>
      <c r="C23" s="178"/>
      <c r="D23" s="178"/>
      <c r="E23" s="178"/>
      <c r="F23" s="178"/>
      <c r="G23" s="178"/>
      <c r="H23" s="178"/>
      <c r="I23" s="179" t="s">
        <v>370</v>
      </c>
      <c r="J23" s="184"/>
    </row>
    <row r="24" spans="1:10" ht="28.5" customHeight="1">
      <c r="A24" s="178" t="s">
        <v>400</v>
      </c>
      <c r="B24" s="178"/>
      <c r="C24" s="178"/>
      <c r="D24" s="178"/>
      <c r="E24" s="178"/>
      <c r="F24" s="178"/>
      <c r="G24" s="178"/>
      <c r="H24" s="178"/>
      <c r="I24" s="179"/>
      <c r="J24" s="185"/>
    </row>
    <row r="25" spans="1:10" ht="28.5" customHeight="1">
      <c r="A25" s="178" t="s">
        <v>174</v>
      </c>
      <c r="B25" s="178"/>
      <c r="C25" s="178"/>
      <c r="D25" s="178"/>
      <c r="E25" s="178"/>
      <c r="F25" s="178"/>
      <c r="G25" s="178"/>
      <c r="H25" s="178"/>
      <c r="I25" s="179" t="s">
        <v>370</v>
      </c>
      <c r="J25" s="183"/>
    </row>
    <row r="26" spans="1:10" ht="28.5" customHeight="1">
      <c r="A26" s="180" t="s">
        <v>373</v>
      </c>
      <c r="B26" s="180"/>
      <c r="C26" s="180"/>
      <c r="D26" s="180"/>
      <c r="E26" s="180"/>
      <c r="F26" s="180"/>
      <c r="G26" s="180"/>
      <c r="H26" s="180"/>
      <c r="I26" s="179"/>
      <c r="J26" s="183"/>
    </row>
    <row r="27" spans="1:10" ht="28.5" customHeight="1">
      <c r="A27" s="178" t="s">
        <v>393</v>
      </c>
      <c r="B27" s="178"/>
      <c r="C27" s="178"/>
      <c r="D27" s="178"/>
      <c r="E27" s="178"/>
      <c r="F27" s="178"/>
      <c r="G27" s="178"/>
      <c r="H27" s="178"/>
      <c r="I27" s="179" t="s">
        <v>370</v>
      </c>
      <c r="J27" s="183"/>
    </row>
    <row r="28" spans="1:10" ht="28.5" customHeight="1">
      <c r="A28" s="178" t="s">
        <v>394</v>
      </c>
      <c r="B28" s="178"/>
      <c r="C28" s="178"/>
      <c r="D28" s="178"/>
      <c r="E28" s="178"/>
      <c r="F28" s="178"/>
      <c r="G28" s="178"/>
      <c r="H28" s="178"/>
      <c r="I28" s="179"/>
      <c r="J28" s="183"/>
    </row>
    <row r="29" spans="1:10" ht="28.5" customHeight="1">
      <c r="A29" s="178" t="s">
        <v>395</v>
      </c>
      <c r="B29" s="178"/>
      <c r="C29" s="178"/>
      <c r="D29" s="178"/>
      <c r="E29" s="178"/>
      <c r="F29" s="178"/>
      <c r="G29" s="178"/>
      <c r="H29" s="178"/>
      <c r="I29" s="58" t="s">
        <v>69</v>
      </c>
      <c r="J29" s="140">
        <v>40894523</v>
      </c>
    </row>
    <row r="30" spans="1:10" ht="28.5" customHeight="1">
      <c r="A30" s="178" t="s">
        <v>396</v>
      </c>
      <c r="B30" s="178"/>
      <c r="C30" s="178"/>
      <c r="D30" s="178"/>
      <c r="E30" s="178"/>
      <c r="F30" s="178"/>
      <c r="G30" s="178"/>
      <c r="H30" s="178"/>
      <c r="I30" s="58" t="s">
        <v>68</v>
      </c>
      <c r="J30" s="123">
        <v>150</v>
      </c>
    </row>
    <row r="31" spans="1:10" ht="18.75" customHeight="1">
      <c r="A31" s="121"/>
      <c r="B31" s="121"/>
      <c r="C31" s="121"/>
      <c r="D31" s="121"/>
      <c r="E31" s="121"/>
      <c r="F31" s="121"/>
      <c r="G31" s="121"/>
      <c r="H31" s="122"/>
      <c r="I31" s="58" t="s">
        <v>67</v>
      </c>
      <c r="J31" s="123">
        <v>5610700000</v>
      </c>
    </row>
    <row r="32" spans="1:10" ht="18.95" customHeight="1">
      <c r="A32" s="139"/>
      <c r="B32" s="119"/>
      <c r="C32" s="119"/>
      <c r="D32" s="119"/>
      <c r="E32" s="119"/>
      <c r="F32" s="119"/>
      <c r="G32" s="119"/>
      <c r="H32" s="119"/>
      <c r="I32" s="58" t="s">
        <v>5</v>
      </c>
      <c r="J32" s="123"/>
    </row>
    <row r="33" spans="1:12" ht="18.95" customHeight="1">
      <c r="A33" s="139"/>
      <c r="B33" s="119"/>
      <c r="C33" s="119"/>
      <c r="D33" s="119"/>
      <c r="E33" s="119"/>
      <c r="F33" s="119"/>
      <c r="G33" s="119"/>
      <c r="H33" s="119"/>
      <c r="I33" s="124" t="s">
        <v>6</v>
      </c>
      <c r="J33" s="125" t="s">
        <v>380</v>
      </c>
    </row>
    <row r="34" spans="1:12" ht="18.95" customHeight="1">
      <c r="A34" s="139"/>
      <c r="B34" s="119"/>
      <c r="C34" s="119"/>
      <c r="D34" s="119"/>
      <c r="E34" s="119"/>
      <c r="F34" s="119"/>
      <c r="G34" s="119"/>
      <c r="H34" s="178" t="s">
        <v>397</v>
      </c>
      <c r="I34" s="178"/>
      <c r="J34" s="178"/>
    </row>
    <row r="35" spans="1:12" ht="18.95" customHeight="1">
      <c r="A35" s="139"/>
      <c r="B35" s="119"/>
      <c r="C35" s="119"/>
      <c r="D35" s="119"/>
      <c r="E35" s="119"/>
      <c r="F35" s="119"/>
      <c r="G35" s="119"/>
      <c r="H35" s="178" t="s">
        <v>87</v>
      </c>
      <c r="I35" s="178"/>
      <c r="J35" s="178"/>
    </row>
    <row r="36" spans="1:12" ht="18.95" customHeight="1">
      <c r="A36" s="139"/>
      <c r="B36" s="119"/>
      <c r="C36" s="119"/>
      <c r="D36" s="119"/>
      <c r="E36" s="119"/>
      <c r="F36" s="119"/>
      <c r="G36" s="119"/>
      <c r="H36" s="119"/>
      <c r="I36" s="55"/>
      <c r="J36" s="55"/>
    </row>
    <row r="37" spans="1:12" ht="24" customHeight="1">
      <c r="A37" s="206" t="s">
        <v>197</v>
      </c>
      <c r="B37" s="206"/>
      <c r="C37" s="206"/>
      <c r="D37" s="206"/>
      <c r="E37" s="206"/>
      <c r="F37" s="206"/>
      <c r="G37" s="206"/>
      <c r="H37" s="206"/>
      <c r="I37" s="206"/>
      <c r="J37" s="206"/>
    </row>
    <row r="38" spans="1:12" ht="18" customHeight="1">
      <c r="A38" s="206" t="s">
        <v>398</v>
      </c>
      <c r="B38" s="206"/>
      <c r="C38" s="206"/>
      <c r="D38" s="206"/>
      <c r="E38" s="206"/>
      <c r="F38" s="206"/>
      <c r="G38" s="206"/>
      <c r="H38" s="206"/>
      <c r="I38" s="206"/>
      <c r="J38" s="206"/>
    </row>
    <row r="39" spans="1:12" ht="18" customHeight="1">
      <c r="A39" s="206" t="s">
        <v>89</v>
      </c>
      <c r="B39" s="206"/>
      <c r="C39" s="206"/>
      <c r="D39" s="206"/>
      <c r="E39" s="206"/>
      <c r="F39" s="206"/>
      <c r="G39" s="206"/>
      <c r="H39" s="206"/>
      <c r="I39" s="206"/>
      <c r="J39" s="206"/>
    </row>
    <row r="40" spans="1:12" ht="3.75" customHeight="1">
      <c r="B40" s="16"/>
      <c r="C40" s="3"/>
      <c r="D40" s="16"/>
      <c r="E40" s="16"/>
      <c r="F40" s="16"/>
      <c r="G40" s="16"/>
      <c r="H40" s="16"/>
      <c r="I40" s="16"/>
      <c r="J40" s="16"/>
    </row>
    <row r="41" spans="1:12" ht="31.5" customHeight="1">
      <c r="A41" s="221" t="s">
        <v>109</v>
      </c>
      <c r="B41" s="210" t="s">
        <v>7</v>
      </c>
      <c r="C41" s="218" t="s">
        <v>366</v>
      </c>
      <c r="D41" s="218" t="s">
        <v>367</v>
      </c>
      <c r="E41" s="200" t="s">
        <v>359</v>
      </c>
      <c r="F41" s="210" t="s">
        <v>365</v>
      </c>
      <c r="G41" s="211" t="s">
        <v>110</v>
      </c>
      <c r="H41" s="212"/>
      <c r="I41" s="212"/>
      <c r="J41" s="213"/>
    </row>
    <row r="42" spans="1:12" ht="54.75" customHeight="1">
      <c r="A42" s="221"/>
      <c r="B42" s="210"/>
      <c r="C42" s="219"/>
      <c r="D42" s="219"/>
      <c r="E42" s="201"/>
      <c r="F42" s="210"/>
      <c r="G42" s="6" t="s">
        <v>105</v>
      </c>
      <c r="H42" s="6" t="s">
        <v>106</v>
      </c>
      <c r="I42" s="6" t="s">
        <v>107</v>
      </c>
      <c r="J42" s="6" t="s">
        <v>117</v>
      </c>
    </row>
    <row r="43" spans="1:12" ht="20.100000000000001" customHeight="1">
      <c r="A43" s="5">
        <v>1</v>
      </c>
      <c r="B43" s="6">
        <v>2</v>
      </c>
      <c r="C43" s="6">
        <v>3</v>
      </c>
      <c r="D43" s="6">
        <v>4</v>
      </c>
      <c r="E43" s="6">
        <v>5</v>
      </c>
      <c r="F43" s="6">
        <v>6</v>
      </c>
      <c r="G43" s="6">
        <v>7</v>
      </c>
      <c r="H43" s="6">
        <v>8</v>
      </c>
      <c r="I43" s="6">
        <v>9</v>
      </c>
      <c r="J43" s="6">
        <v>10</v>
      </c>
    </row>
    <row r="44" spans="1:12" ht="24.95" customHeight="1">
      <c r="A44" s="220" t="s">
        <v>50</v>
      </c>
      <c r="B44" s="220"/>
      <c r="C44" s="220"/>
      <c r="D44" s="220"/>
      <c r="E44" s="220"/>
      <c r="F44" s="220"/>
      <c r="G44" s="220"/>
      <c r="H44" s="220"/>
      <c r="I44" s="220"/>
      <c r="J44" s="220"/>
      <c r="L44" s="137"/>
    </row>
    <row r="45" spans="1:12" ht="18.75" customHeight="1">
      <c r="A45" s="31" t="s">
        <v>90</v>
      </c>
      <c r="B45" s="60">
        <v>1000</v>
      </c>
      <c r="C45" s="50">
        <f>'I. Інф. до фін.плану'!C23</f>
        <v>30406</v>
      </c>
      <c r="D45" s="50">
        <f>'I. Інф. до фін.плану'!D23</f>
        <v>27200</v>
      </c>
      <c r="E45" s="50">
        <f>'I. Інф. до фін.плану'!E23</f>
        <v>27200</v>
      </c>
      <c r="F45" s="50">
        <f>'I. Інф. до фін.плану'!F23</f>
        <v>18944</v>
      </c>
      <c r="G45" s="62">
        <v>15000</v>
      </c>
      <c r="H45" s="62">
        <v>15000</v>
      </c>
      <c r="I45" s="62">
        <v>15000</v>
      </c>
      <c r="J45" s="62">
        <v>1500</v>
      </c>
      <c r="L45" s="137"/>
    </row>
    <row r="46" spans="1:12" ht="18.75" customHeight="1">
      <c r="A46" s="31" t="s">
        <v>79</v>
      </c>
      <c r="B46" s="5">
        <v>1010</v>
      </c>
      <c r="C46" s="50">
        <f>'I. Інф. до фін.плану'!C24</f>
        <v>-27168</v>
      </c>
      <c r="D46" s="50">
        <f>'I. Інф. до фін.плану'!D24</f>
        <v>-26420</v>
      </c>
      <c r="E46" s="50">
        <f>'I. Інф. до фін.плану'!E24</f>
        <v>-26420</v>
      </c>
      <c r="F46" s="50">
        <f>'I. Інф. до фін.плану'!F24</f>
        <v>-18104</v>
      </c>
      <c r="G46" s="35">
        <v>0</v>
      </c>
      <c r="H46" s="35"/>
      <c r="I46" s="35"/>
      <c r="J46" s="35"/>
      <c r="L46" s="138"/>
    </row>
    <row r="47" spans="1:12" ht="18.75" customHeight="1">
      <c r="A47" s="32" t="s">
        <v>113</v>
      </c>
      <c r="B47" s="48">
        <v>1020</v>
      </c>
      <c r="C47" s="50">
        <f t="shared" ref="C47:J47" si="0">SUM(C45,C46)</f>
        <v>3238</v>
      </c>
      <c r="D47" s="50">
        <f t="shared" si="0"/>
        <v>780</v>
      </c>
      <c r="E47" s="50">
        <f t="shared" si="0"/>
        <v>780</v>
      </c>
      <c r="F47" s="50">
        <f t="shared" si="0"/>
        <v>840</v>
      </c>
      <c r="G47" s="50">
        <f t="shared" si="0"/>
        <v>15000</v>
      </c>
      <c r="H47" s="50">
        <f t="shared" si="0"/>
        <v>15000</v>
      </c>
      <c r="I47" s="50">
        <f t="shared" si="0"/>
        <v>15000</v>
      </c>
      <c r="J47" s="50">
        <f t="shared" si="0"/>
        <v>1500</v>
      </c>
      <c r="L47" s="137"/>
    </row>
    <row r="48" spans="1:12" ht="18.75" customHeight="1">
      <c r="A48" s="33" t="s">
        <v>72</v>
      </c>
      <c r="B48" s="48">
        <v>1310</v>
      </c>
      <c r="C48" s="50">
        <f>'I. Інф. до фін.плану'!C106</f>
        <v>1348</v>
      </c>
      <c r="D48" s="50">
        <f>'I. Інф. до фін.плану'!D106</f>
        <v>682</v>
      </c>
      <c r="E48" s="50">
        <f>'I. Інф. до фін.плану'!E106</f>
        <v>682</v>
      </c>
      <c r="F48" s="50">
        <f>'I. Інф. до фін.плану'!F106</f>
        <v>620</v>
      </c>
      <c r="G48" s="142" t="s">
        <v>97</v>
      </c>
      <c r="H48" s="142" t="s">
        <v>97</v>
      </c>
      <c r="I48" s="142" t="s">
        <v>97</v>
      </c>
      <c r="J48" s="142" t="s">
        <v>97</v>
      </c>
    </row>
    <row r="49" spans="1:11" ht="18.75" customHeight="1">
      <c r="A49" s="19" t="s">
        <v>173</v>
      </c>
      <c r="B49" s="61">
        <v>1200</v>
      </c>
      <c r="C49" s="50">
        <f>'I. Інф. до фін.плану'!C93</f>
        <v>375</v>
      </c>
      <c r="D49" s="50">
        <f>'I. Інф. до фін.плану'!D93</f>
        <v>100</v>
      </c>
      <c r="E49" s="50">
        <f>'I. Інф. до фін.плану'!E93</f>
        <v>100</v>
      </c>
      <c r="F49" s="50">
        <f>'I. Інф. до фін.плану'!F93</f>
        <v>48</v>
      </c>
      <c r="G49" s="47"/>
      <c r="H49" s="47"/>
      <c r="I49" s="47"/>
      <c r="J49" s="47"/>
    </row>
    <row r="50" spans="1:11" ht="24" customHeight="1">
      <c r="A50" s="222" t="s">
        <v>217</v>
      </c>
      <c r="B50" s="222"/>
      <c r="C50" s="222"/>
      <c r="D50" s="222"/>
      <c r="E50" s="222"/>
      <c r="F50" s="222"/>
      <c r="G50" s="222"/>
      <c r="H50" s="222"/>
      <c r="I50" s="222"/>
      <c r="J50" s="222"/>
    </row>
    <row r="51" spans="1:11" ht="18.75" customHeight="1">
      <c r="A51" s="65" t="s">
        <v>150</v>
      </c>
      <c r="B51" s="5">
        <v>2111</v>
      </c>
      <c r="C51" s="50">
        <f>'ІІ. Розп. ч.п. та розр. з бюд.'!F25</f>
        <v>83</v>
      </c>
      <c r="D51" s="50">
        <f>'ІІ. Розп. ч.п. та розр. з бюд.'!G25</f>
        <v>22</v>
      </c>
      <c r="E51" s="50">
        <f>'ІІ. Розп. ч.п. та розр. з бюд.'!H25</f>
        <v>22</v>
      </c>
      <c r="F51" s="50">
        <f>'ІІ. Розп. ч.п. та розр. з бюд.'!I25</f>
        <v>12</v>
      </c>
      <c r="G51" s="35" t="s">
        <v>97</v>
      </c>
      <c r="H51" s="35" t="s">
        <v>97</v>
      </c>
      <c r="I51" s="35" t="s">
        <v>97</v>
      </c>
      <c r="J51" s="35" t="s">
        <v>97</v>
      </c>
    </row>
    <row r="52" spans="1:11" ht="37.5" customHeight="1">
      <c r="A52" s="65" t="s">
        <v>175</v>
      </c>
      <c r="B52" s="5">
        <v>2112</v>
      </c>
      <c r="C52" s="50">
        <f>'ІІ. Розп. ч.п. та розр. з бюд.'!F26</f>
        <v>5914</v>
      </c>
      <c r="D52" s="50">
        <f>'ІІ. Розп. ч.п. та розр. з бюд.'!G26</f>
        <v>3200</v>
      </c>
      <c r="E52" s="50">
        <f>'ІІ. Розп. ч.п. та розр. з бюд.'!H26</f>
        <v>3200</v>
      </c>
      <c r="F52" s="50">
        <f>'ІІ. Розп. ч.п. та розр. з бюд.'!I26</f>
        <v>3160</v>
      </c>
      <c r="G52" s="35" t="s">
        <v>97</v>
      </c>
      <c r="H52" s="35" t="s">
        <v>97</v>
      </c>
      <c r="I52" s="35" t="s">
        <v>97</v>
      </c>
      <c r="J52" s="35" t="s">
        <v>97</v>
      </c>
    </row>
    <row r="53" spans="1:11" ht="37.5" customHeight="1">
      <c r="A53" s="66" t="s">
        <v>176</v>
      </c>
      <c r="B53" s="22">
        <v>2113</v>
      </c>
      <c r="C53" s="50" t="str">
        <f>'ІІ. Розп. ч.п. та розр. з бюд.'!F27</f>
        <v>(    )</v>
      </c>
      <c r="D53" s="50" t="str">
        <f>'ІІ. Розп. ч.п. та розр. з бюд.'!G27</f>
        <v>(    )</v>
      </c>
      <c r="E53" s="50" t="str">
        <f>'ІІ. Розп. ч.п. та розр. з бюд.'!H27</f>
        <v>(    )</v>
      </c>
      <c r="F53" s="50">
        <f>'ІІ. Розп. ч.п. та розр. з бюд.'!I27</f>
        <v>0</v>
      </c>
      <c r="G53" s="35" t="s">
        <v>97</v>
      </c>
      <c r="H53" s="35" t="s">
        <v>97</v>
      </c>
      <c r="I53" s="35" t="s">
        <v>97</v>
      </c>
      <c r="J53" s="35" t="s">
        <v>97</v>
      </c>
    </row>
    <row r="54" spans="1:11" ht="37.5" customHeight="1">
      <c r="A54" s="66" t="s">
        <v>162</v>
      </c>
      <c r="B54" s="22">
        <v>2115</v>
      </c>
      <c r="C54" s="50">
        <f>'ІІ. Розп. ч.п. та розр. з бюд.'!F29</f>
        <v>0</v>
      </c>
      <c r="D54" s="50">
        <f>'ІІ. Розп. ч.п. та розр. з бюд.'!G29</f>
        <v>0</v>
      </c>
      <c r="E54" s="50">
        <f>'ІІ. Розп. ч.п. та розр. з бюд.'!H29</f>
        <v>0</v>
      </c>
      <c r="F54" s="50">
        <f>'ІІ. Розп. ч.п. та розр. з бюд.'!I29</f>
        <v>0</v>
      </c>
      <c r="G54" s="35" t="s">
        <v>97</v>
      </c>
      <c r="H54" s="35" t="s">
        <v>97</v>
      </c>
      <c r="I54" s="35" t="s">
        <v>97</v>
      </c>
      <c r="J54" s="35" t="s">
        <v>97</v>
      </c>
    </row>
    <row r="55" spans="1:11" ht="80.25" customHeight="1">
      <c r="A55" s="66" t="s">
        <v>204</v>
      </c>
      <c r="B55" s="22">
        <v>2131</v>
      </c>
      <c r="C55" s="50">
        <f>'ІІ. Розп. ч.п. та розр. з бюд.'!F40</f>
        <v>13</v>
      </c>
      <c r="D55" s="50">
        <f>'ІІ. Розп. ч.п. та розр. з бюд.'!G40</f>
        <v>15</v>
      </c>
      <c r="E55" s="50">
        <f>'ІІ. Розп. ч.п. та розр. з бюд.'!H40</f>
        <v>15</v>
      </c>
      <c r="F55" s="50">
        <f>'ІІ. Розп. ч.п. та розр. з бюд.'!I40</f>
        <v>4</v>
      </c>
      <c r="G55" s="35" t="s">
        <v>97</v>
      </c>
      <c r="H55" s="35" t="s">
        <v>97</v>
      </c>
      <c r="I55" s="35" t="s">
        <v>97</v>
      </c>
      <c r="J55" s="35" t="s">
        <v>97</v>
      </c>
    </row>
    <row r="56" spans="1:11" ht="25.15" customHeight="1">
      <c r="A56" s="64" t="s">
        <v>160</v>
      </c>
      <c r="B56" s="46">
        <v>2200</v>
      </c>
      <c r="C56" s="50">
        <f>'ІІ. Розп. ч.п. та розр. з бюд.'!F47</f>
        <v>13079</v>
      </c>
      <c r="D56" s="50">
        <f>'ІІ. Розп. ч.п. та розр. з бюд.'!G47</f>
        <v>10747</v>
      </c>
      <c r="E56" s="50">
        <f>'ІІ. Розп. ч.п. та розр. з бюд.'!H47</f>
        <v>10747</v>
      </c>
      <c r="F56" s="50">
        <f>'ІІ. Розп. ч.п. та розр. з бюд.'!I47</f>
        <v>8424</v>
      </c>
      <c r="G56" s="62"/>
      <c r="H56" s="62"/>
      <c r="I56" s="62"/>
      <c r="J56" s="62"/>
      <c r="K56" s="63"/>
    </row>
    <row r="57" spans="1:11" ht="24.95" customHeight="1">
      <c r="A57" s="202" t="s">
        <v>327</v>
      </c>
      <c r="B57" s="203"/>
      <c r="C57" s="203"/>
      <c r="D57" s="203"/>
      <c r="E57" s="203"/>
      <c r="F57" s="203"/>
      <c r="G57" s="203"/>
      <c r="H57" s="203"/>
      <c r="I57" s="203"/>
      <c r="J57" s="204"/>
    </row>
    <row r="58" spans="1:11" s="4" customFormat="1" ht="20.100000000000001" customHeight="1">
      <c r="A58" s="29" t="s">
        <v>93</v>
      </c>
      <c r="B58" s="10">
        <v>4000</v>
      </c>
      <c r="C58" s="50">
        <f>'ІV кап. інвеат. V кред. '!F7</f>
        <v>757</v>
      </c>
      <c r="D58" s="50">
        <f>'ІV кап. інвеат. V кред. '!G7</f>
        <v>0</v>
      </c>
      <c r="E58" s="50">
        <f>'ІV кап. інвеат. V кред. '!H7</f>
        <v>0</v>
      </c>
      <c r="F58" s="50">
        <f>'ІV кап. інвеат. V кред. '!I7</f>
        <v>0</v>
      </c>
      <c r="G58" s="49"/>
      <c r="H58" s="49"/>
      <c r="I58" s="49"/>
      <c r="J58" s="49"/>
      <c r="K58" s="77"/>
    </row>
    <row r="59" spans="1:11" ht="24.95" customHeight="1">
      <c r="A59" s="214" t="s">
        <v>326</v>
      </c>
      <c r="B59" s="215"/>
      <c r="C59" s="215"/>
      <c r="D59" s="215"/>
      <c r="E59" s="215"/>
      <c r="F59" s="215"/>
      <c r="G59" s="215"/>
      <c r="H59" s="215"/>
      <c r="I59" s="215"/>
      <c r="J59" s="216"/>
    </row>
    <row r="60" spans="1:11" ht="78.75" customHeight="1">
      <c r="A60" s="41" t="s">
        <v>303</v>
      </c>
      <c r="B60" s="42">
        <v>5010</v>
      </c>
      <c r="C60" s="172">
        <f t="shared" ref="C60:J60" si="1">(C49/C45)*100</f>
        <v>1.2333092152864567</v>
      </c>
      <c r="D60" s="172">
        <f t="shared" si="1"/>
        <v>0.36764705882352938</v>
      </c>
      <c r="E60" s="172">
        <f t="shared" si="1"/>
        <v>0.36764705882352938</v>
      </c>
      <c r="F60" s="172">
        <f t="shared" si="1"/>
        <v>0.2533783783783784</v>
      </c>
      <c r="G60" s="51">
        <f t="shared" si="1"/>
        <v>0</v>
      </c>
      <c r="H60" s="51">
        <f t="shared" si="1"/>
        <v>0</v>
      </c>
      <c r="I60" s="51">
        <f t="shared" si="1"/>
        <v>0</v>
      </c>
      <c r="J60" s="51">
        <f t="shared" si="1"/>
        <v>0</v>
      </c>
    </row>
    <row r="61" spans="1:11" ht="59.25" customHeight="1">
      <c r="A61" s="41" t="s">
        <v>304</v>
      </c>
      <c r="B61" s="42">
        <v>5020</v>
      </c>
      <c r="C61" s="172">
        <f>(C49/C75)*100</f>
        <v>1.8138724968559543</v>
      </c>
      <c r="D61" s="172">
        <f>(D49/D75)*100</f>
        <v>0.44738725841088051</v>
      </c>
      <c r="E61" s="172">
        <f>(E49/E75)*100</f>
        <v>0.44738725841088051</v>
      </c>
      <c r="F61" s="172">
        <f>(F49/F75)*100</f>
        <v>0.23730657042566866</v>
      </c>
      <c r="G61" s="67" t="s">
        <v>97</v>
      </c>
      <c r="H61" s="67" t="s">
        <v>97</v>
      </c>
      <c r="I61" s="67" t="s">
        <v>97</v>
      </c>
      <c r="J61" s="67" t="s">
        <v>97</v>
      </c>
    </row>
    <row r="62" spans="1:11" ht="60.75" customHeight="1">
      <c r="A62" s="30" t="s">
        <v>305</v>
      </c>
      <c r="B62" s="5">
        <v>5030</v>
      </c>
      <c r="C62" s="172">
        <f>(C49/C83)*100</f>
        <v>2.2930169988993518</v>
      </c>
      <c r="D62" s="172">
        <f>(D49/D83)*100</f>
        <v>0.66058924560708154</v>
      </c>
      <c r="E62" s="172">
        <f>(E49/E83)*100</f>
        <v>0.66058924560708154</v>
      </c>
      <c r="F62" s="172">
        <f>(F49/F83)*100</f>
        <v>0.29642438090532947</v>
      </c>
      <c r="G62" s="67" t="s">
        <v>97</v>
      </c>
      <c r="H62" s="67" t="s">
        <v>97</v>
      </c>
      <c r="I62" s="67" t="s">
        <v>97</v>
      </c>
      <c r="J62" s="67" t="s">
        <v>97</v>
      </c>
    </row>
    <row r="63" spans="1:11" ht="66" customHeight="1">
      <c r="A63" s="30" t="s">
        <v>306</v>
      </c>
      <c r="B63" s="5">
        <v>5040</v>
      </c>
      <c r="C63" s="172">
        <f>(C48/C45)*100</f>
        <v>4.4333355258830496</v>
      </c>
      <c r="D63" s="172">
        <f>(D48/D45)*100</f>
        <v>2.5073529411764706</v>
      </c>
      <c r="E63" s="172">
        <f>(E48/E45)*100</f>
        <v>2.5073529411764706</v>
      </c>
      <c r="F63" s="172">
        <f>(F48/F45)*100</f>
        <v>3.2728040540540544</v>
      </c>
      <c r="G63" s="54" t="s">
        <v>97</v>
      </c>
      <c r="H63" s="54" t="s">
        <v>97</v>
      </c>
      <c r="I63" s="54" t="s">
        <v>97</v>
      </c>
      <c r="J63" s="54" t="s">
        <v>97</v>
      </c>
    </row>
    <row r="64" spans="1:11" ht="66.75" customHeight="1">
      <c r="A64" s="43" t="s">
        <v>307</v>
      </c>
      <c r="B64" s="44">
        <v>5050</v>
      </c>
      <c r="C64" s="173">
        <f>C83/(C76+C77)</f>
        <v>3.7856481481481481</v>
      </c>
      <c r="D64" s="172">
        <f>D83/(D76+D77)</f>
        <v>6.0407023144453316</v>
      </c>
      <c r="E64" s="172">
        <f>E83/(E76+E77)</f>
        <v>6.0407023144453316</v>
      </c>
      <c r="F64" s="172">
        <f>F83/(F76+F77)</f>
        <v>6.5294354838709676</v>
      </c>
      <c r="G64" s="11" t="s">
        <v>97</v>
      </c>
      <c r="H64" s="11" t="s">
        <v>97</v>
      </c>
      <c r="I64" s="11" t="s">
        <v>97</v>
      </c>
      <c r="J64" s="11" t="s">
        <v>97</v>
      </c>
    </row>
    <row r="65" spans="1:12" ht="65.25" customHeight="1">
      <c r="A65" s="43" t="s">
        <v>308</v>
      </c>
      <c r="B65" s="44">
        <v>5060</v>
      </c>
      <c r="C65" s="172">
        <f>C70/C69</f>
        <v>0.29660606898458564</v>
      </c>
      <c r="D65" s="172">
        <f>D70/D69</f>
        <v>0.20111214087117701</v>
      </c>
      <c r="E65" s="172">
        <f>E70/E69</f>
        <v>0.20111214087117701</v>
      </c>
      <c r="F65" s="172">
        <f>F70/F69</f>
        <v>0.2771711847389558</v>
      </c>
      <c r="G65" s="11" t="s">
        <v>97</v>
      </c>
      <c r="H65" s="11" t="s">
        <v>97</v>
      </c>
      <c r="I65" s="11" t="s">
        <v>97</v>
      </c>
      <c r="J65" s="11" t="s">
        <v>97</v>
      </c>
    </row>
    <row r="66" spans="1:12" ht="24.95" customHeight="1">
      <c r="A66" s="217" t="s">
        <v>325</v>
      </c>
      <c r="B66" s="217"/>
      <c r="C66" s="217"/>
      <c r="D66" s="217"/>
      <c r="E66" s="217"/>
      <c r="F66" s="217"/>
      <c r="G66" s="217"/>
      <c r="H66" s="217"/>
      <c r="I66" s="217"/>
      <c r="J66" s="217"/>
    </row>
    <row r="67" spans="1:12" ht="18.75" customHeight="1">
      <c r="A67" s="41" t="s">
        <v>127</v>
      </c>
      <c r="B67" s="42">
        <v>6000</v>
      </c>
      <c r="C67" s="35">
        <v>12236</v>
      </c>
      <c r="D67" s="35">
        <v>15106</v>
      </c>
      <c r="E67" s="35">
        <v>15106</v>
      </c>
      <c r="F67" s="35">
        <v>11577</v>
      </c>
      <c r="G67" s="11" t="s">
        <v>97</v>
      </c>
      <c r="H67" s="11" t="s">
        <v>97</v>
      </c>
      <c r="I67" s="11" t="s">
        <v>97</v>
      </c>
      <c r="J67" s="11" t="s">
        <v>97</v>
      </c>
    </row>
    <row r="68" spans="1:12" ht="18.75" customHeight="1">
      <c r="A68" s="41" t="s">
        <v>178</v>
      </c>
      <c r="B68" s="42">
        <v>6001</v>
      </c>
      <c r="C68" s="50">
        <f>C69-C70</f>
        <v>10176</v>
      </c>
      <c r="D68" s="50">
        <f>D69-D70</f>
        <v>12068</v>
      </c>
      <c r="E68" s="50">
        <f>E69-E70</f>
        <v>12068</v>
      </c>
      <c r="F68" s="50">
        <f>F69-F70</f>
        <v>11519</v>
      </c>
      <c r="G68" s="11" t="s">
        <v>97</v>
      </c>
      <c r="H68" s="11" t="s">
        <v>97</v>
      </c>
      <c r="I68" s="11" t="s">
        <v>97</v>
      </c>
      <c r="J68" s="11" t="s">
        <v>97</v>
      </c>
    </row>
    <row r="69" spans="1:12" ht="18.75" customHeight="1">
      <c r="A69" s="41" t="s">
        <v>128</v>
      </c>
      <c r="B69" s="42">
        <v>6002</v>
      </c>
      <c r="C69" s="35">
        <v>14467</v>
      </c>
      <c r="D69" s="35">
        <v>15106</v>
      </c>
      <c r="E69" s="35">
        <v>15106</v>
      </c>
      <c r="F69" s="35">
        <v>15936</v>
      </c>
      <c r="G69" s="11" t="s">
        <v>97</v>
      </c>
      <c r="H69" s="11" t="s">
        <v>97</v>
      </c>
      <c r="I69" s="11" t="s">
        <v>97</v>
      </c>
      <c r="J69" s="11" t="s">
        <v>97</v>
      </c>
    </row>
    <row r="70" spans="1:12" ht="18.75" customHeight="1">
      <c r="A70" s="41" t="s">
        <v>129</v>
      </c>
      <c r="B70" s="42">
        <v>6003</v>
      </c>
      <c r="C70" s="35">
        <v>4291</v>
      </c>
      <c r="D70" s="35">
        <v>3038</v>
      </c>
      <c r="E70" s="35">
        <v>3038</v>
      </c>
      <c r="F70" s="35">
        <v>4417</v>
      </c>
      <c r="G70" s="11" t="s">
        <v>97</v>
      </c>
      <c r="H70" s="11" t="s">
        <v>97</v>
      </c>
      <c r="I70" s="11" t="s">
        <v>97</v>
      </c>
      <c r="J70" s="11" t="s">
        <v>97</v>
      </c>
    </row>
    <row r="71" spans="1:12" ht="18.75" customHeight="1">
      <c r="A71" s="30" t="s">
        <v>130</v>
      </c>
      <c r="B71" s="5">
        <v>6010</v>
      </c>
      <c r="C71" s="35">
        <v>8438</v>
      </c>
      <c r="D71" s="35">
        <v>7246</v>
      </c>
      <c r="E71" s="35">
        <v>7246</v>
      </c>
      <c r="F71" s="35">
        <v>8650</v>
      </c>
      <c r="G71" s="11" t="s">
        <v>97</v>
      </c>
      <c r="H71" s="11" t="s">
        <v>97</v>
      </c>
      <c r="I71" s="11" t="s">
        <v>97</v>
      </c>
      <c r="J71" s="11" t="s">
        <v>97</v>
      </c>
    </row>
    <row r="72" spans="1:12" ht="36.75" customHeight="1">
      <c r="A72" s="151" t="s">
        <v>321</v>
      </c>
      <c r="B72" s="152">
        <v>6011</v>
      </c>
      <c r="C72" s="153">
        <v>6401</v>
      </c>
      <c r="D72" s="153">
        <v>5800</v>
      </c>
      <c r="E72" s="153">
        <v>5800</v>
      </c>
      <c r="F72" s="153">
        <v>2000</v>
      </c>
      <c r="G72" s="154" t="s">
        <v>97</v>
      </c>
      <c r="H72" s="154" t="s">
        <v>97</v>
      </c>
      <c r="I72" s="154" t="s">
        <v>97</v>
      </c>
      <c r="J72" s="154" t="s">
        <v>97</v>
      </c>
      <c r="K72" s="113"/>
    </row>
    <row r="73" spans="1:12" ht="18.600000000000001" customHeight="1">
      <c r="A73" s="151" t="s">
        <v>322</v>
      </c>
      <c r="B73" s="152">
        <v>6012</v>
      </c>
      <c r="C73" s="153">
        <v>59</v>
      </c>
      <c r="D73" s="153"/>
      <c r="E73" s="153"/>
      <c r="F73" s="153">
        <v>33</v>
      </c>
      <c r="G73" s="154" t="s">
        <v>97</v>
      </c>
      <c r="H73" s="154" t="s">
        <v>97</v>
      </c>
      <c r="I73" s="154" t="s">
        <v>97</v>
      </c>
      <c r="J73" s="154" t="s">
        <v>97</v>
      </c>
      <c r="K73" s="113"/>
    </row>
    <row r="74" spans="1:12" ht="18.600000000000001" customHeight="1">
      <c r="A74" s="30" t="s">
        <v>179</v>
      </c>
      <c r="B74" s="152">
        <v>6013</v>
      </c>
      <c r="C74" s="35">
        <v>1372</v>
      </c>
      <c r="D74" s="35">
        <v>1014</v>
      </c>
      <c r="E74" s="35">
        <v>1014</v>
      </c>
      <c r="F74" s="35">
        <v>1200</v>
      </c>
      <c r="G74" s="11" t="s">
        <v>97</v>
      </c>
      <c r="H74" s="11" t="s">
        <v>97</v>
      </c>
      <c r="I74" s="11" t="s">
        <v>97</v>
      </c>
      <c r="J74" s="11" t="s">
        <v>97</v>
      </c>
    </row>
    <row r="75" spans="1:12" s="4" customFormat="1" ht="20.100000000000001" customHeight="1">
      <c r="A75" s="29" t="s">
        <v>111</v>
      </c>
      <c r="B75" s="48">
        <v>6020</v>
      </c>
      <c r="C75" s="35">
        <v>20674</v>
      </c>
      <c r="D75" s="35">
        <v>22352</v>
      </c>
      <c r="E75" s="35">
        <v>22352</v>
      </c>
      <c r="F75" s="35">
        <v>20227</v>
      </c>
      <c r="G75" s="11" t="s">
        <v>97</v>
      </c>
      <c r="H75" s="11" t="s">
        <v>97</v>
      </c>
      <c r="I75" s="11" t="s">
        <v>97</v>
      </c>
      <c r="J75" s="11" t="s">
        <v>97</v>
      </c>
    </row>
    <row r="76" spans="1:12" ht="18.600000000000001" customHeight="1">
      <c r="A76" s="30" t="s">
        <v>78</v>
      </c>
      <c r="B76" s="5">
        <v>6030</v>
      </c>
      <c r="C76" s="35">
        <v>1899</v>
      </c>
      <c r="D76" s="35">
        <v>0</v>
      </c>
      <c r="E76" s="35">
        <v>0</v>
      </c>
      <c r="F76" s="35"/>
      <c r="G76" s="11" t="s">
        <v>97</v>
      </c>
      <c r="H76" s="11" t="s">
        <v>97</v>
      </c>
      <c r="I76" s="11" t="s">
        <v>97</v>
      </c>
      <c r="J76" s="11" t="s">
        <v>97</v>
      </c>
    </row>
    <row r="77" spans="1:12" ht="18.600000000000001" customHeight="1">
      <c r="A77" s="30" t="s">
        <v>312</v>
      </c>
      <c r="B77" s="5">
        <v>6040</v>
      </c>
      <c r="C77" s="35">
        <v>2421</v>
      </c>
      <c r="D77" s="35">
        <v>2506</v>
      </c>
      <c r="E77" s="35">
        <v>2506</v>
      </c>
      <c r="F77" s="35">
        <v>2480</v>
      </c>
      <c r="G77" s="11" t="s">
        <v>97</v>
      </c>
      <c r="H77" s="11" t="s">
        <v>97</v>
      </c>
      <c r="I77" s="11" t="s">
        <v>97</v>
      </c>
      <c r="J77" s="11" t="s">
        <v>97</v>
      </c>
    </row>
    <row r="78" spans="1:12" ht="41.25" customHeight="1">
      <c r="A78" s="151" t="s">
        <v>319</v>
      </c>
      <c r="B78" s="152">
        <v>6041</v>
      </c>
      <c r="C78" s="153">
        <v>1833</v>
      </c>
      <c r="D78" s="153">
        <v>2506</v>
      </c>
      <c r="E78" s="153">
        <v>2506</v>
      </c>
      <c r="F78" s="153">
        <v>2480</v>
      </c>
      <c r="G78" s="154" t="s">
        <v>97</v>
      </c>
      <c r="H78" s="154" t="s">
        <v>97</v>
      </c>
      <c r="I78" s="154" t="s">
        <v>97</v>
      </c>
      <c r="J78" s="154" t="s">
        <v>97</v>
      </c>
      <c r="K78" s="113"/>
    </row>
    <row r="79" spans="1:12" ht="39" customHeight="1">
      <c r="A79" s="151" t="s">
        <v>320</v>
      </c>
      <c r="B79" s="152">
        <v>6042</v>
      </c>
      <c r="C79" s="153">
        <v>588</v>
      </c>
      <c r="D79" s="153" t="s">
        <v>386</v>
      </c>
      <c r="E79" s="153" t="s">
        <v>386</v>
      </c>
      <c r="F79" s="153" t="s">
        <v>386</v>
      </c>
      <c r="G79" s="154" t="s">
        <v>97</v>
      </c>
      <c r="H79" s="154" t="s">
        <v>97</v>
      </c>
      <c r="I79" s="154" t="s">
        <v>97</v>
      </c>
      <c r="J79" s="154" t="s">
        <v>97</v>
      </c>
      <c r="K79" s="113"/>
    </row>
    <row r="80" spans="1:12" s="4" customFormat="1" ht="18.75" customHeight="1">
      <c r="A80" s="29" t="s">
        <v>309</v>
      </c>
      <c r="B80" s="48">
        <v>6050</v>
      </c>
      <c r="C80" s="50">
        <f>SUM(C76:C77)</f>
        <v>4320</v>
      </c>
      <c r="D80" s="50">
        <f>SUM(D76:D77)</f>
        <v>2506</v>
      </c>
      <c r="E80" s="50">
        <f>SUM(E76:E77)</f>
        <v>2506</v>
      </c>
      <c r="F80" s="50">
        <f>SUM(F76:F77)</f>
        <v>2480</v>
      </c>
      <c r="G80" s="11" t="s">
        <v>97</v>
      </c>
      <c r="H80" s="11" t="s">
        <v>97</v>
      </c>
      <c r="I80" s="11" t="s">
        <v>97</v>
      </c>
      <c r="J80" s="11" t="s">
        <v>97</v>
      </c>
      <c r="L80" s="2"/>
    </row>
    <row r="81" spans="1:10" ht="18.75" customHeight="1">
      <c r="A81" s="30" t="s">
        <v>310</v>
      </c>
      <c r="B81" s="5">
        <v>6060</v>
      </c>
      <c r="C81" s="35"/>
      <c r="D81" s="35"/>
      <c r="E81" s="35"/>
      <c r="F81" s="35"/>
      <c r="G81" s="11" t="s">
        <v>97</v>
      </c>
      <c r="H81" s="11" t="s">
        <v>97</v>
      </c>
      <c r="I81" s="11" t="s">
        <v>97</v>
      </c>
      <c r="J81" s="11" t="s">
        <v>97</v>
      </c>
    </row>
    <row r="82" spans="1:10" ht="18.75" customHeight="1">
      <c r="A82" s="30" t="s">
        <v>311</v>
      </c>
      <c r="B82" s="5">
        <v>6070</v>
      </c>
      <c r="C82" s="35"/>
      <c r="D82" s="35"/>
      <c r="E82" s="35"/>
      <c r="F82" s="35"/>
      <c r="G82" s="11" t="s">
        <v>97</v>
      </c>
      <c r="H82" s="11" t="s">
        <v>97</v>
      </c>
      <c r="I82" s="11" t="s">
        <v>97</v>
      </c>
      <c r="J82" s="11" t="s">
        <v>97</v>
      </c>
    </row>
    <row r="83" spans="1:10" s="4" customFormat="1" ht="18.75" customHeight="1">
      <c r="A83" s="29" t="s">
        <v>73</v>
      </c>
      <c r="B83" s="48">
        <v>6080</v>
      </c>
      <c r="C83" s="35">
        <v>16354</v>
      </c>
      <c r="D83" s="35">
        <v>15138</v>
      </c>
      <c r="E83" s="35">
        <v>15138</v>
      </c>
      <c r="F83" s="35">
        <v>16193</v>
      </c>
      <c r="G83" s="11" t="s">
        <v>97</v>
      </c>
      <c r="H83" s="11" t="s">
        <v>97</v>
      </c>
      <c r="I83" s="11" t="s">
        <v>97</v>
      </c>
      <c r="J83" s="11" t="s">
        <v>97</v>
      </c>
    </row>
    <row r="84" spans="1:10" s="4" customFormat="1" ht="27" customHeight="1">
      <c r="A84" s="217" t="s">
        <v>324</v>
      </c>
      <c r="B84" s="217"/>
      <c r="C84" s="217"/>
      <c r="D84" s="217"/>
      <c r="E84" s="217"/>
      <c r="F84" s="217"/>
      <c r="G84" s="217"/>
      <c r="H84" s="217"/>
      <c r="I84" s="217"/>
      <c r="J84" s="217"/>
    </row>
    <row r="85" spans="1:10" s="4" customFormat="1" ht="18.75" customHeight="1">
      <c r="A85" s="155" t="s">
        <v>214</v>
      </c>
      <c r="B85" s="156">
        <v>7000</v>
      </c>
      <c r="C85" s="48"/>
      <c r="D85" s="48"/>
      <c r="E85" s="48"/>
      <c r="F85" s="50">
        <f>'ІV кап. інвеат. V кред. '!C37</f>
        <v>0</v>
      </c>
      <c r="G85" s="48"/>
      <c r="H85" s="48"/>
      <c r="I85" s="48"/>
      <c r="J85" s="48"/>
    </row>
    <row r="86" spans="1:10" s="4" customFormat="1" ht="18.75" customHeight="1">
      <c r="A86" s="40" t="s">
        <v>157</v>
      </c>
      <c r="B86" s="157" t="s">
        <v>344</v>
      </c>
      <c r="C86" s="50">
        <f>SUM(C87:C89)</f>
        <v>0</v>
      </c>
      <c r="D86" s="50">
        <f>SUM(D87:D89)</f>
        <v>0</v>
      </c>
      <c r="E86" s="50">
        <f>SUM(E87:E89)</f>
        <v>0</v>
      </c>
      <c r="F86" s="50">
        <f>SUM(F87:F89)</f>
        <v>0</v>
      </c>
      <c r="G86" s="49"/>
      <c r="H86" s="49"/>
      <c r="I86" s="49"/>
      <c r="J86" s="49"/>
    </row>
    <row r="87" spans="1:10" s="4" customFormat="1" ht="18.75" customHeight="1">
      <c r="A87" s="30" t="s">
        <v>180</v>
      </c>
      <c r="B87" s="158" t="s">
        <v>345</v>
      </c>
      <c r="C87" s="54"/>
      <c r="D87" s="54"/>
      <c r="E87" s="54"/>
      <c r="F87" s="161">
        <f>'ІV кап. інвеат. V кред. '!E28</f>
        <v>0</v>
      </c>
      <c r="G87" s="153" t="s">
        <v>97</v>
      </c>
      <c r="H87" s="153" t="s">
        <v>97</v>
      </c>
      <c r="I87" s="153" t="s">
        <v>97</v>
      </c>
      <c r="J87" s="153" t="s">
        <v>97</v>
      </c>
    </row>
    <row r="88" spans="1:10" s="4" customFormat="1" ht="18.75" customHeight="1">
      <c r="A88" s="30" t="s">
        <v>181</v>
      </c>
      <c r="B88" s="158" t="s">
        <v>346</v>
      </c>
      <c r="C88" s="35"/>
      <c r="D88" s="35"/>
      <c r="E88" s="35"/>
      <c r="F88" s="161">
        <f>'ІV кап. інвеат. V кред. '!E31</f>
        <v>0</v>
      </c>
      <c r="G88" s="153" t="s">
        <v>97</v>
      </c>
      <c r="H88" s="153" t="s">
        <v>97</v>
      </c>
      <c r="I88" s="153" t="s">
        <v>97</v>
      </c>
      <c r="J88" s="153" t="s">
        <v>97</v>
      </c>
    </row>
    <row r="89" spans="1:10" s="4" customFormat="1" ht="18.75" customHeight="1">
      <c r="A89" s="30" t="s">
        <v>182</v>
      </c>
      <c r="B89" s="158" t="s">
        <v>347</v>
      </c>
      <c r="C89" s="35"/>
      <c r="D89" s="35"/>
      <c r="E89" s="35"/>
      <c r="F89" s="161">
        <f>'ІV кап. інвеат. V кред. '!E34</f>
        <v>0</v>
      </c>
      <c r="G89" s="153" t="s">
        <v>97</v>
      </c>
      <c r="H89" s="153" t="s">
        <v>97</v>
      </c>
      <c r="I89" s="153" t="s">
        <v>97</v>
      </c>
      <c r="J89" s="153" t="s">
        <v>97</v>
      </c>
    </row>
    <row r="90" spans="1:10" s="4" customFormat="1" ht="18.75" customHeight="1">
      <c r="A90" s="29" t="s">
        <v>158</v>
      </c>
      <c r="B90" s="159" t="s">
        <v>351</v>
      </c>
      <c r="C90" s="50">
        <f>SUM(C91:C93)</f>
        <v>0</v>
      </c>
      <c r="D90" s="50">
        <f>SUM(D91:D93)</f>
        <v>0</v>
      </c>
      <c r="E90" s="50">
        <f>SUM(E91:E93)</f>
        <v>0</v>
      </c>
      <c r="F90" s="50">
        <f>SUM(F91:F93)</f>
        <v>0</v>
      </c>
      <c r="G90" s="49"/>
      <c r="H90" s="49"/>
      <c r="I90" s="49"/>
      <c r="J90" s="49"/>
    </row>
    <row r="91" spans="1:10" s="4" customFormat="1" ht="18.75" customHeight="1">
      <c r="A91" s="30" t="s">
        <v>180</v>
      </c>
      <c r="B91" s="158" t="s">
        <v>349</v>
      </c>
      <c r="C91" s="35"/>
      <c r="D91" s="35"/>
      <c r="E91" s="35"/>
      <c r="F91" s="161" t="str">
        <f>'ІV кап. інвеат. V кред. '!F31</f>
        <v>(    )</v>
      </c>
      <c r="G91" s="153" t="s">
        <v>97</v>
      </c>
      <c r="H91" s="153" t="s">
        <v>97</v>
      </c>
      <c r="I91" s="153" t="s">
        <v>97</v>
      </c>
      <c r="J91" s="153" t="s">
        <v>97</v>
      </c>
    </row>
    <row r="92" spans="1:10" s="4" customFormat="1" ht="18.75" customHeight="1">
      <c r="A92" s="30" t="s">
        <v>181</v>
      </c>
      <c r="B92" s="158" t="s">
        <v>348</v>
      </c>
      <c r="C92" s="35"/>
      <c r="D92" s="35"/>
      <c r="E92" s="35"/>
      <c r="F92" s="161" t="str">
        <f>'ІV кап. інвеат. V кред. '!F34</f>
        <v>(    )</v>
      </c>
      <c r="G92" s="153" t="s">
        <v>97</v>
      </c>
      <c r="H92" s="153" t="s">
        <v>97</v>
      </c>
      <c r="I92" s="153" t="s">
        <v>97</v>
      </c>
      <c r="J92" s="153" t="s">
        <v>97</v>
      </c>
    </row>
    <row r="93" spans="1:10" ht="18.75" customHeight="1">
      <c r="A93" s="30" t="s">
        <v>182</v>
      </c>
      <c r="B93" s="158" t="s">
        <v>350</v>
      </c>
      <c r="C93" s="35"/>
      <c r="D93" s="35"/>
      <c r="E93" s="35"/>
      <c r="F93" s="161" t="str">
        <f>'ІV кап. інвеат. V кред. '!F34</f>
        <v>(    )</v>
      </c>
      <c r="G93" s="153" t="s">
        <v>97</v>
      </c>
      <c r="H93" s="153" t="s">
        <v>97</v>
      </c>
      <c r="I93" s="153" t="s">
        <v>97</v>
      </c>
      <c r="J93" s="153" t="s">
        <v>97</v>
      </c>
    </row>
    <row r="94" spans="1:10" ht="18.75" customHeight="1">
      <c r="A94" s="160" t="s">
        <v>215</v>
      </c>
      <c r="B94" s="156">
        <v>7050</v>
      </c>
      <c r="C94" s="35"/>
      <c r="D94" s="35"/>
      <c r="E94" s="35"/>
      <c r="F94" s="50">
        <f>'ІV кап. інвеат. V кред. '!L37</f>
        <v>0</v>
      </c>
      <c r="G94" s="35"/>
      <c r="H94" s="35"/>
      <c r="I94" s="35"/>
      <c r="J94" s="35"/>
    </row>
    <row r="95" spans="1:10" ht="27" customHeight="1">
      <c r="A95" s="217" t="s">
        <v>323</v>
      </c>
      <c r="B95" s="217"/>
      <c r="C95" s="217"/>
      <c r="D95" s="217"/>
      <c r="E95" s="217"/>
      <c r="F95" s="217"/>
      <c r="G95" s="217"/>
      <c r="H95" s="217"/>
      <c r="I95" s="217"/>
      <c r="J95" s="217"/>
    </row>
    <row r="96" spans="1:10" s="15" customFormat="1" ht="60.75" customHeight="1">
      <c r="A96" s="29" t="s">
        <v>208</v>
      </c>
      <c r="B96" s="59" t="s">
        <v>131</v>
      </c>
      <c r="C96" s="51">
        <f>SUM(C97:C101)</f>
        <v>220</v>
      </c>
      <c r="D96" s="51">
        <f>SUM(D97:D101)</f>
        <v>222</v>
      </c>
      <c r="E96" s="51">
        <f>SUM(E97:E101)</f>
        <v>222</v>
      </c>
      <c r="F96" s="51">
        <f>SUM(F97:F101)</f>
        <v>123</v>
      </c>
      <c r="G96" s="104">
        <v>100</v>
      </c>
      <c r="H96" s="104">
        <v>100</v>
      </c>
      <c r="I96" s="104">
        <v>100</v>
      </c>
      <c r="J96" s="104">
        <v>100</v>
      </c>
    </row>
    <row r="97" spans="1:10" s="15" customFormat="1" ht="18.75" customHeight="1">
      <c r="A97" s="30" t="s">
        <v>191</v>
      </c>
      <c r="B97" s="45" t="s">
        <v>132</v>
      </c>
      <c r="C97" s="35" t="s">
        <v>386</v>
      </c>
      <c r="D97" s="35" t="s">
        <v>386</v>
      </c>
      <c r="E97" s="35"/>
      <c r="F97" s="35"/>
      <c r="G97" s="11" t="s">
        <v>97</v>
      </c>
      <c r="H97" s="11" t="s">
        <v>97</v>
      </c>
      <c r="I97" s="11" t="s">
        <v>97</v>
      </c>
      <c r="J97" s="11" t="s">
        <v>97</v>
      </c>
    </row>
    <row r="98" spans="1:10" s="15" customFormat="1" ht="18.75" customHeight="1">
      <c r="A98" s="30" t="s">
        <v>192</v>
      </c>
      <c r="B98" s="45" t="s">
        <v>133</v>
      </c>
      <c r="C98" s="35" t="s">
        <v>386</v>
      </c>
      <c r="D98" s="35" t="s">
        <v>386</v>
      </c>
      <c r="E98" s="35"/>
      <c r="F98" s="35"/>
      <c r="G98" s="11" t="s">
        <v>97</v>
      </c>
      <c r="H98" s="11" t="s">
        <v>97</v>
      </c>
      <c r="I98" s="11" t="s">
        <v>97</v>
      </c>
      <c r="J98" s="11" t="s">
        <v>97</v>
      </c>
    </row>
    <row r="99" spans="1:10" s="15" customFormat="1" ht="18.75" customHeight="1">
      <c r="A99" s="7" t="s">
        <v>198</v>
      </c>
      <c r="B99" s="45" t="s">
        <v>134</v>
      </c>
      <c r="C99" s="35">
        <v>1</v>
      </c>
      <c r="D99" s="35">
        <v>1</v>
      </c>
      <c r="E99" s="35">
        <v>1</v>
      </c>
      <c r="F99" s="35">
        <v>1</v>
      </c>
      <c r="G99" s="11" t="s">
        <v>97</v>
      </c>
      <c r="H99" s="11" t="s">
        <v>97</v>
      </c>
      <c r="I99" s="11" t="s">
        <v>97</v>
      </c>
      <c r="J99" s="11" t="s">
        <v>97</v>
      </c>
    </row>
    <row r="100" spans="1:10" s="15" customFormat="1" ht="18.75" customHeight="1">
      <c r="A100" s="7" t="s">
        <v>112</v>
      </c>
      <c r="B100" s="45" t="s">
        <v>195</v>
      </c>
      <c r="C100" s="35">
        <v>28</v>
      </c>
      <c r="D100" s="35">
        <v>30</v>
      </c>
      <c r="E100" s="35">
        <v>30</v>
      </c>
      <c r="F100" s="35">
        <v>16</v>
      </c>
      <c r="G100" s="11" t="s">
        <v>97</v>
      </c>
      <c r="H100" s="11" t="s">
        <v>97</v>
      </c>
      <c r="I100" s="11" t="s">
        <v>97</v>
      </c>
      <c r="J100" s="11" t="s">
        <v>97</v>
      </c>
    </row>
    <row r="101" spans="1:10" s="15" customFormat="1" ht="18.75" customHeight="1">
      <c r="A101" s="7" t="s">
        <v>108</v>
      </c>
      <c r="B101" s="45" t="s">
        <v>196</v>
      </c>
      <c r="C101" s="35">
        <v>191</v>
      </c>
      <c r="D101" s="35">
        <v>191</v>
      </c>
      <c r="E101" s="35">
        <v>191</v>
      </c>
      <c r="F101" s="35">
        <v>106</v>
      </c>
      <c r="G101" s="11" t="s">
        <v>97</v>
      </c>
      <c r="H101" s="11" t="s">
        <v>97</v>
      </c>
      <c r="I101" s="11" t="s">
        <v>97</v>
      </c>
      <c r="J101" s="11" t="s">
        <v>97</v>
      </c>
    </row>
    <row r="102" spans="1:10" s="15" customFormat="1" ht="18.75" customHeight="1">
      <c r="A102" s="29" t="s">
        <v>3</v>
      </c>
      <c r="B102" s="59" t="s">
        <v>135</v>
      </c>
      <c r="C102" s="51">
        <f>'I. Інф. до фін.плану'!C111</f>
        <v>18421</v>
      </c>
      <c r="D102" s="51">
        <f>'I. Інф. до фін.плану'!D111</f>
        <v>18820</v>
      </c>
      <c r="E102" s="51">
        <f>'I. Інф. до фін.плану'!E111</f>
        <v>18820</v>
      </c>
      <c r="F102" s="51">
        <f>'I. Інф. до фін.плану'!F111</f>
        <v>13440</v>
      </c>
      <c r="G102" s="47"/>
      <c r="H102" s="47"/>
      <c r="I102" s="47"/>
      <c r="J102" s="47"/>
    </row>
    <row r="103" spans="1:10" s="15" customFormat="1" ht="18.75" customHeight="1">
      <c r="A103" s="151" t="s">
        <v>191</v>
      </c>
      <c r="B103" s="162" t="s">
        <v>352</v>
      </c>
      <c r="C103" s="35" t="s">
        <v>386</v>
      </c>
      <c r="D103" s="35" t="s">
        <v>386</v>
      </c>
      <c r="E103" s="35" t="s">
        <v>386</v>
      </c>
      <c r="F103" s="35" t="s">
        <v>386</v>
      </c>
      <c r="G103" s="11" t="s">
        <v>97</v>
      </c>
      <c r="H103" s="11" t="s">
        <v>97</v>
      </c>
      <c r="I103" s="11" t="s">
        <v>97</v>
      </c>
      <c r="J103" s="11" t="s">
        <v>97</v>
      </c>
    </row>
    <row r="104" spans="1:10" s="15" customFormat="1" ht="18.75" customHeight="1">
      <c r="A104" s="151" t="s">
        <v>192</v>
      </c>
      <c r="B104" s="162" t="s">
        <v>353</v>
      </c>
      <c r="C104" s="35" t="s">
        <v>386</v>
      </c>
      <c r="D104" s="35" t="s">
        <v>386</v>
      </c>
      <c r="E104" s="35" t="s">
        <v>386</v>
      </c>
      <c r="F104" s="35" t="s">
        <v>386</v>
      </c>
      <c r="G104" s="11" t="s">
        <v>97</v>
      </c>
      <c r="H104" s="11" t="s">
        <v>97</v>
      </c>
      <c r="I104" s="11" t="s">
        <v>97</v>
      </c>
      <c r="J104" s="11" t="s">
        <v>97</v>
      </c>
    </row>
    <row r="105" spans="1:10" s="15" customFormat="1" ht="18.75" customHeight="1">
      <c r="A105" s="163" t="s">
        <v>198</v>
      </c>
      <c r="B105" s="162" t="s">
        <v>354</v>
      </c>
      <c r="C105" s="35">
        <v>270</v>
      </c>
      <c r="D105" s="35">
        <v>286</v>
      </c>
      <c r="E105" s="35">
        <v>286</v>
      </c>
      <c r="F105" s="35">
        <v>396</v>
      </c>
      <c r="G105" s="11" t="s">
        <v>97</v>
      </c>
      <c r="H105" s="11" t="s">
        <v>97</v>
      </c>
      <c r="I105" s="11" t="s">
        <v>97</v>
      </c>
      <c r="J105" s="11" t="s">
        <v>97</v>
      </c>
    </row>
    <row r="106" spans="1:10" s="15" customFormat="1" ht="18.75" customHeight="1">
      <c r="A106" s="163" t="s">
        <v>112</v>
      </c>
      <c r="B106" s="162" t="s">
        <v>355</v>
      </c>
      <c r="C106" s="35">
        <v>2619</v>
      </c>
      <c r="D106" s="35">
        <v>3814</v>
      </c>
      <c r="E106" s="35">
        <v>3814</v>
      </c>
      <c r="F106" s="35">
        <v>2784</v>
      </c>
      <c r="G106" s="11" t="s">
        <v>97</v>
      </c>
      <c r="H106" s="11" t="s">
        <v>97</v>
      </c>
      <c r="I106" s="11" t="s">
        <v>97</v>
      </c>
      <c r="J106" s="11" t="s">
        <v>97</v>
      </c>
    </row>
    <row r="107" spans="1:10" s="15" customFormat="1" ht="18.75" customHeight="1">
      <c r="A107" s="163" t="s">
        <v>108</v>
      </c>
      <c r="B107" s="162" t="s">
        <v>356</v>
      </c>
      <c r="C107" s="35">
        <v>15532</v>
      </c>
      <c r="D107" s="35">
        <v>14720</v>
      </c>
      <c r="E107" s="35">
        <v>14720</v>
      </c>
      <c r="F107" s="35">
        <v>10260</v>
      </c>
      <c r="G107" s="11" t="s">
        <v>97</v>
      </c>
      <c r="H107" s="11" t="s">
        <v>97</v>
      </c>
      <c r="I107" s="11" t="s">
        <v>97</v>
      </c>
      <c r="J107" s="11" t="s">
        <v>97</v>
      </c>
    </row>
    <row r="108" spans="1:10" s="15" customFormat="1" ht="37.5">
      <c r="A108" s="29" t="s">
        <v>203</v>
      </c>
      <c r="B108" s="59" t="s">
        <v>136</v>
      </c>
      <c r="C108" s="106">
        <f t="shared" ref="C108:J108" si="2">(C102/C96)/12*1000</f>
        <v>6977.651515151515</v>
      </c>
      <c r="D108" s="50">
        <f t="shared" si="2"/>
        <v>7064.5645645645636</v>
      </c>
      <c r="E108" s="50">
        <f t="shared" si="2"/>
        <v>7064.5645645645636</v>
      </c>
      <c r="F108" s="50">
        <f>(F102/F96)/12*1000</f>
        <v>9105.6910569105694</v>
      </c>
      <c r="G108" s="50">
        <f>(G102/G96)/12*1000</f>
        <v>0</v>
      </c>
      <c r="H108" s="50">
        <f t="shared" si="2"/>
        <v>0</v>
      </c>
      <c r="I108" s="50">
        <f t="shared" si="2"/>
        <v>0</v>
      </c>
      <c r="J108" s="50">
        <f t="shared" si="2"/>
        <v>0</v>
      </c>
    </row>
    <row r="109" spans="1:10" s="15" customFormat="1" ht="18.75" customHeight="1">
      <c r="A109" s="30" t="s">
        <v>199</v>
      </c>
      <c r="B109" s="45" t="s">
        <v>137</v>
      </c>
      <c r="C109" s="35"/>
      <c r="D109" s="35"/>
      <c r="E109" s="35"/>
      <c r="F109" s="35"/>
      <c r="G109" s="11" t="s">
        <v>97</v>
      </c>
      <c r="H109" s="11" t="s">
        <v>97</v>
      </c>
      <c r="I109" s="11" t="s">
        <v>97</v>
      </c>
      <c r="J109" s="11" t="s">
        <v>97</v>
      </c>
    </row>
    <row r="110" spans="1:10" s="15" customFormat="1" ht="18.75" customHeight="1">
      <c r="A110" s="30" t="s">
        <v>200</v>
      </c>
      <c r="B110" s="45" t="s">
        <v>138</v>
      </c>
      <c r="C110" s="35"/>
      <c r="D110" s="35"/>
      <c r="E110" s="35"/>
      <c r="F110" s="35"/>
      <c r="G110" s="11" t="s">
        <v>97</v>
      </c>
      <c r="H110" s="11" t="s">
        <v>97</v>
      </c>
      <c r="I110" s="11" t="s">
        <v>97</v>
      </c>
      <c r="J110" s="11" t="s">
        <v>97</v>
      </c>
    </row>
    <row r="111" spans="1:10" s="15" customFormat="1" ht="18.75" customHeight="1">
      <c r="A111" s="7" t="s">
        <v>198</v>
      </c>
      <c r="B111" s="45" t="s">
        <v>139</v>
      </c>
      <c r="C111" s="106">
        <f>(C105/C99)/12*1000</f>
        <v>22500</v>
      </c>
      <c r="D111" s="106">
        <f t="shared" ref="C111:F113" si="3">(D105/D99)/12*1000</f>
        <v>23833.333333333332</v>
      </c>
      <c r="E111" s="106">
        <f t="shared" si="3"/>
        <v>23833.333333333332</v>
      </c>
      <c r="F111" s="106">
        <f t="shared" si="3"/>
        <v>33000</v>
      </c>
      <c r="G111" s="11" t="s">
        <v>97</v>
      </c>
      <c r="H111" s="11" t="s">
        <v>97</v>
      </c>
      <c r="I111" s="11" t="s">
        <v>97</v>
      </c>
      <c r="J111" s="11" t="s">
        <v>97</v>
      </c>
    </row>
    <row r="112" spans="1:10" s="15" customFormat="1" ht="18.75" customHeight="1">
      <c r="A112" s="7" t="s">
        <v>202</v>
      </c>
      <c r="B112" s="45" t="s">
        <v>193</v>
      </c>
      <c r="C112" s="106">
        <f t="shared" si="3"/>
        <v>7794.6428571428578</v>
      </c>
      <c r="D112" s="106">
        <f t="shared" si="3"/>
        <v>10594.444444444445</v>
      </c>
      <c r="E112" s="106">
        <f t="shared" si="3"/>
        <v>10594.444444444445</v>
      </c>
      <c r="F112" s="106">
        <f t="shared" si="3"/>
        <v>14500</v>
      </c>
      <c r="G112" s="11" t="s">
        <v>97</v>
      </c>
      <c r="H112" s="11" t="s">
        <v>97</v>
      </c>
      <c r="I112" s="11" t="s">
        <v>97</v>
      </c>
      <c r="J112" s="11" t="s">
        <v>97</v>
      </c>
    </row>
    <row r="113" spans="1:10" s="15" customFormat="1" ht="18.75" customHeight="1">
      <c r="A113" s="7" t="s">
        <v>201</v>
      </c>
      <c r="B113" s="45" t="s">
        <v>194</v>
      </c>
      <c r="C113" s="106">
        <f t="shared" si="3"/>
        <v>6776.6143106457239</v>
      </c>
      <c r="D113" s="106">
        <f t="shared" si="3"/>
        <v>6422.3385689354272</v>
      </c>
      <c r="E113" s="106">
        <f t="shared" si="3"/>
        <v>6422.3385689354272</v>
      </c>
      <c r="F113" s="106">
        <f t="shared" si="3"/>
        <v>8066.0377358490559</v>
      </c>
      <c r="G113" s="11" t="s">
        <v>97</v>
      </c>
      <c r="H113" s="11" t="s">
        <v>97</v>
      </c>
      <c r="I113" s="11" t="s">
        <v>97</v>
      </c>
      <c r="J113" s="11" t="s">
        <v>97</v>
      </c>
    </row>
    <row r="114" spans="1:10" s="15" customFormat="1" ht="18.75" customHeight="1">
      <c r="A114" s="25"/>
      <c r="C114" s="23"/>
      <c r="D114" s="26"/>
      <c r="E114" s="26"/>
      <c r="F114" s="26"/>
      <c r="G114" s="17"/>
      <c r="H114" s="17"/>
      <c r="I114" s="17"/>
      <c r="J114" s="17"/>
    </row>
    <row r="115" spans="1:10" s="15" customFormat="1" ht="18.75" customHeight="1">
      <c r="A115" s="25"/>
      <c r="C115" s="117"/>
      <c r="D115" s="26"/>
      <c r="E115" s="26"/>
      <c r="F115" s="26"/>
      <c r="G115" s="17"/>
      <c r="H115" s="17"/>
      <c r="I115" s="17"/>
      <c r="J115" s="17"/>
    </row>
    <row r="116" spans="1:10" s="15" customFormat="1" ht="18.75" customHeight="1">
      <c r="A116" s="127" t="s">
        <v>388</v>
      </c>
      <c r="B116" s="132"/>
      <c r="C116" s="208" t="s">
        <v>52</v>
      </c>
      <c r="D116" s="209"/>
      <c r="E116" s="209"/>
      <c r="F116" s="209"/>
      <c r="G116" s="131"/>
      <c r="H116" s="177" t="s">
        <v>387</v>
      </c>
      <c r="I116" s="177"/>
      <c r="J116" s="177"/>
    </row>
    <row r="117" spans="1:10" s="15" customFormat="1" ht="18.75" customHeight="1">
      <c r="A117" s="128" t="s">
        <v>42</v>
      </c>
      <c r="B117" s="133"/>
      <c r="C117" s="207" t="s">
        <v>43</v>
      </c>
      <c r="D117" s="207"/>
      <c r="E117" s="207"/>
      <c r="F117" s="207"/>
      <c r="G117" s="130"/>
      <c r="H117" s="177"/>
      <c r="I117" s="177"/>
      <c r="J117" s="177"/>
    </row>
    <row r="118" spans="1:10" s="15" customFormat="1">
      <c r="A118" s="21"/>
      <c r="F118" s="2"/>
      <c r="G118" s="2"/>
      <c r="H118" s="2"/>
      <c r="I118" s="2"/>
      <c r="J118" s="2"/>
    </row>
    <row r="119" spans="1:10" s="15" customFormat="1">
      <c r="A119" s="21"/>
      <c r="F119" s="2"/>
      <c r="G119" s="2"/>
      <c r="H119" s="2"/>
      <c r="I119" s="2"/>
      <c r="J119" s="2"/>
    </row>
    <row r="120" spans="1:10" s="15" customFormat="1">
      <c r="A120" s="21"/>
      <c r="F120" s="2"/>
      <c r="G120" s="2"/>
      <c r="H120" s="2"/>
      <c r="I120" s="2"/>
      <c r="J120" s="2"/>
    </row>
    <row r="121" spans="1:10" s="15" customFormat="1">
      <c r="A121" s="21"/>
      <c r="F121" s="2"/>
      <c r="G121" s="2"/>
      <c r="H121" s="2"/>
      <c r="I121" s="2"/>
      <c r="J121" s="2"/>
    </row>
    <row r="122" spans="1:10" s="15" customFormat="1">
      <c r="A122" s="21"/>
      <c r="F122" s="2"/>
      <c r="G122" s="2"/>
      <c r="H122" s="2"/>
      <c r="I122" s="2"/>
      <c r="J122" s="2"/>
    </row>
    <row r="123" spans="1:10" s="15" customFormat="1">
      <c r="A123" s="21"/>
      <c r="F123" s="2"/>
      <c r="G123" s="2"/>
      <c r="H123" s="2"/>
      <c r="I123" s="2"/>
      <c r="J123" s="2"/>
    </row>
    <row r="124" spans="1:10" s="15" customFormat="1">
      <c r="A124" s="21"/>
      <c r="F124" s="2"/>
      <c r="G124" s="2"/>
      <c r="H124" s="2"/>
      <c r="I124" s="2"/>
      <c r="J124" s="2"/>
    </row>
    <row r="125" spans="1:10" s="15" customFormat="1">
      <c r="A125" s="21"/>
      <c r="F125" s="2"/>
      <c r="G125" s="2"/>
      <c r="H125" s="2"/>
      <c r="I125" s="2"/>
      <c r="J125" s="2"/>
    </row>
    <row r="126" spans="1:10" s="15" customFormat="1">
      <c r="A126" s="21"/>
      <c r="F126" s="2"/>
      <c r="G126" s="2"/>
      <c r="H126" s="2"/>
      <c r="I126" s="2"/>
      <c r="J126" s="2"/>
    </row>
    <row r="127" spans="1:10" s="15" customFormat="1">
      <c r="A127" s="21"/>
      <c r="F127" s="2"/>
      <c r="G127" s="2"/>
      <c r="H127" s="2"/>
      <c r="I127" s="2"/>
      <c r="J127" s="2"/>
    </row>
    <row r="128" spans="1:10" s="15" customFormat="1">
      <c r="A128" s="21"/>
      <c r="F128" s="2"/>
      <c r="G128" s="2"/>
      <c r="H128" s="2"/>
      <c r="I128" s="2"/>
      <c r="J128" s="2"/>
    </row>
    <row r="129" spans="1:10" s="15" customFormat="1">
      <c r="A129" s="21"/>
      <c r="F129" s="2"/>
      <c r="G129" s="2"/>
      <c r="H129" s="2"/>
      <c r="I129" s="2"/>
      <c r="J129" s="2"/>
    </row>
    <row r="130" spans="1:10" s="15" customFormat="1">
      <c r="A130" s="21"/>
      <c r="F130" s="2"/>
      <c r="G130" s="2"/>
      <c r="H130" s="2"/>
      <c r="I130" s="2"/>
      <c r="J130" s="2"/>
    </row>
    <row r="131" spans="1:10" s="15" customFormat="1">
      <c r="A131" s="21"/>
      <c r="F131" s="2"/>
      <c r="G131" s="2"/>
      <c r="H131" s="2"/>
      <c r="I131" s="2"/>
      <c r="J131" s="2"/>
    </row>
    <row r="132" spans="1:10" s="15" customFormat="1">
      <c r="A132" s="21"/>
      <c r="F132" s="2"/>
      <c r="G132" s="2"/>
      <c r="H132" s="2"/>
      <c r="I132" s="2"/>
      <c r="J132" s="2"/>
    </row>
    <row r="133" spans="1:10" s="15" customFormat="1">
      <c r="A133" s="21"/>
      <c r="F133" s="2"/>
      <c r="G133" s="2"/>
      <c r="H133" s="2"/>
      <c r="I133" s="2"/>
      <c r="J133" s="2"/>
    </row>
    <row r="134" spans="1:10" s="15" customFormat="1">
      <c r="A134" s="21"/>
      <c r="F134" s="2"/>
      <c r="G134" s="2"/>
      <c r="H134" s="2"/>
      <c r="I134" s="2"/>
      <c r="J134" s="2"/>
    </row>
    <row r="135" spans="1:10" s="15" customFormat="1">
      <c r="A135" s="21"/>
      <c r="F135" s="2"/>
      <c r="G135" s="2"/>
      <c r="H135" s="2"/>
      <c r="I135" s="2"/>
      <c r="J135" s="2"/>
    </row>
    <row r="136" spans="1:10" s="15" customFormat="1">
      <c r="A136" s="21"/>
      <c r="F136" s="2"/>
      <c r="G136" s="2"/>
      <c r="H136" s="2"/>
      <c r="I136" s="2"/>
      <c r="J136" s="2"/>
    </row>
    <row r="137" spans="1:10" s="15" customFormat="1">
      <c r="A137" s="21"/>
      <c r="F137" s="2"/>
      <c r="G137" s="2"/>
      <c r="H137" s="2"/>
      <c r="I137" s="2"/>
      <c r="J137" s="2"/>
    </row>
    <row r="138" spans="1:10" s="15" customFormat="1">
      <c r="A138" s="21"/>
      <c r="F138" s="2"/>
      <c r="G138" s="2"/>
      <c r="H138" s="2"/>
      <c r="I138" s="2"/>
      <c r="J138" s="2"/>
    </row>
    <row r="139" spans="1:10" s="15" customFormat="1">
      <c r="A139" s="21"/>
      <c r="F139" s="2"/>
      <c r="G139" s="2"/>
      <c r="H139" s="2"/>
      <c r="I139" s="2"/>
      <c r="J139" s="2"/>
    </row>
    <row r="140" spans="1:10" s="15" customFormat="1">
      <c r="A140" s="21"/>
      <c r="F140" s="2"/>
      <c r="G140" s="2"/>
      <c r="H140" s="2"/>
      <c r="I140" s="2"/>
      <c r="J140" s="2"/>
    </row>
    <row r="141" spans="1:10" s="15" customFormat="1">
      <c r="A141" s="21"/>
      <c r="F141" s="2"/>
      <c r="G141" s="2"/>
      <c r="H141" s="2"/>
      <c r="I141" s="2"/>
      <c r="J141" s="2"/>
    </row>
    <row r="142" spans="1:10" s="15" customFormat="1">
      <c r="A142" s="21"/>
      <c r="F142" s="2"/>
      <c r="G142" s="2"/>
      <c r="H142" s="2"/>
      <c r="I142" s="2"/>
      <c r="J142" s="2"/>
    </row>
    <row r="143" spans="1:10" s="15" customFormat="1">
      <c r="A143" s="21"/>
      <c r="F143" s="2"/>
      <c r="G143" s="2"/>
      <c r="H143" s="2"/>
      <c r="I143" s="2"/>
      <c r="J143" s="2"/>
    </row>
    <row r="144" spans="1:10" s="15" customFormat="1">
      <c r="A144" s="21"/>
      <c r="F144" s="2"/>
      <c r="G144" s="2"/>
      <c r="H144" s="2"/>
      <c r="I144" s="2"/>
      <c r="J144" s="2"/>
    </row>
    <row r="145" spans="1:10" s="15" customFormat="1">
      <c r="A145" s="21"/>
      <c r="F145" s="2"/>
      <c r="G145" s="2"/>
      <c r="H145" s="2"/>
      <c r="I145" s="2"/>
      <c r="J145" s="2"/>
    </row>
    <row r="146" spans="1:10" s="15" customFormat="1">
      <c r="A146" s="21"/>
      <c r="F146" s="2"/>
      <c r="G146" s="2"/>
      <c r="H146" s="2"/>
      <c r="I146" s="2"/>
      <c r="J146" s="2"/>
    </row>
    <row r="147" spans="1:10" s="15" customFormat="1">
      <c r="A147" s="21"/>
      <c r="F147" s="2"/>
      <c r="G147" s="2"/>
      <c r="H147" s="2"/>
      <c r="I147" s="2"/>
      <c r="J147" s="2"/>
    </row>
    <row r="148" spans="1:10" s="15" customFormat="1">
      <c r="A148" s="21"/>
      <c r="F148" s="2"/>
      <c r="G148" s="2"/>
      <c r="H148" s="2"/>
      <c r="I148" s="2"/>
      <c r="J148" s="2"/>
    </row>
    <row r="149" spans="1:10" s="15" customFormat="1">
      <c r="A149" s="21"/>
      <c r="F149" s="2"/>
      <c r="G149" s="2"/>
      <c r="H149" s="2"/>
      <c r="I149" s="2"/>
      <c r="J149" s="2"/>
    </row>
    <row r="150" spans="1:10" s="15" customFormat="1">
      <c r="A150" s="21"/>
      <c r="F150" s="2"/>
      <c r="G150" s="2"/>
      <c r="H150" s="2"/>
      <c r="I150" s="2"/>
      <c r="J150" s="2"/>
    </row>
    <row r="151" spans="1:10" s="15" customFormat="1">
      <c r="A151" s="21"/>
      <c r="F151" s="2"/>
      <c r="G151" s="2"/>
      <c r="H151" s="2"/>
      <c r="I151" s="2"/>
      <c r="J151" s="2"/>
    </row>
    <row r="152" spans="1:10" s="15" customFormat="1">
      <c r="A152" s="21"/>
      <c r="F152" s="2"/>
      <c r="G152" s="2"/>
      <c r="H152" s="2"/>
      <c r="I152" s="2"/>
      <c r="J152" s="2"/>
    </row>
    <row r="153" spans="1:10" s="15" customFormat="1">
      <c r="A153" s="21"/>
      <c r="F153" s="2"/>
      <c r="G153" s="2"/>
      <c r="H153" s="2"/>
      <c r="I153" s="2"/>
      <c r="J153" s="2"/>
    </row>
    <row r="154" spans="1:10" s="15" customFormat="1">
      <c r="A154" s="21"/>
      <c r="F154" s="2"/>
      <c r="G154" s="2"/>
      <c r="H154" s="2"/>
      <c r="I154" s="2"/>
      <c r="J154" s="2"/>
    </row>
    <row r="155" spans="1:10" s="15" customFormat="1">
      <c r="A155" s="21"/>
      <c r="F155" s="2"/>
      <c r="G155" s="2"/>
      <c r="H155" s="2"/>
      <c r="I155" s="2"/>
      <c r="J155" s="2"/>
    </row>
    <row r="156" spans="1:10" s="15" customFormat="1">
      <c r="A156" s="21"/>
      <c r="F156" s="2"/>
      <c r="G156" s="2"/>
      <c r="H156" s="2"/>
      <c r="I156" s="2"/>
      <c r="J156" s="2"/>
    </row>
    <row r="157" spans="1:10" s="15" customFormat="1">
      <c r="A157" s="21"/>
      <c r="F157" s="2"/>
      <c r="G157" s="2"/>
      <c r="H157" s="2"/>
      <c r="I157" s="2"/>
      <c r="J157" s="2"/>
    </row>
    <row r="158" spans="1:10" s="15" customFormat="1">
      <c r="A158" s="21"/>
      <c r="F158" s="2"/>
      <c r="G158" s="2"/>
      <c r="H158" s="2"/>
      <c r="I158" s="2"/>
      <c r="J158" s="2"/>
    </row>
    <row r="159" spans="1:10" s="15" customFormat="1">
      <c r="A159" s="21"/>
      <c r="F159" s="2"/>
      <c r="G159" s="2"/>
      <c r="H159" s="2"/>
      <c r="I159" s="2"/>
      <c r="J159" s="2"/>
    </row>
    <row r="160" spans="1:10" s="15" customFormat="1">
      <c r="A160" s="21"/>
      <c r="F160" s="2"/>
      <c r="G160" s="2"/>
      <c r="H160" s="2"/>
      <c r="I160" s="2"/>
      <c r="J160" s="2"/>
    </row>
    <row r="161" spans="1:10" s="15" customFormat="1">
      <c r="A161" s="21"/>
      <c r="F161" s="2"/>
      <c r="G161" s="2"/>
      <c r="H161" s="2"/>
      <c r="I161" s="2"/>
      <c r="J161" s="2"/>
    </row>
    <row r="162" spans="1:10" s="15" customFormat="1">
      <c r="A162" s="21"/>
      <c r="F162" s="2"/>
      <c r="G162" s="2"/>
      <c r="H162" s="2"/>
      <c r="I162" s="2"/>
      <c r="J162" s="2"/>
    </row>
    <row r="163" spans="1:10" s="15" customFormat="1">
      <c r="A163" s="21"/>
      <c r="F163" s="2"/>
      <c r="G163" s="2"/>
      <c r="H163" s="2"/>
      <c r="I163" s="2"/>
      <c r="J163" s="2"/>
    </row>
    <row r="164" spans="1:10" s="15" customFormat="1">
      <c r="A164" s="21"/>
      <c r="F164" s="2"/>
      <c r="G164" s="2"/>
      <c r="H164" s="2"/>
      <c r="I164" s="2"/>
      <c r="J164" s="2"/>
    </row>
    <row r="165" spans="1:10" s="15" customFormat="1">
      <c r="A165" s="21"/>
      <c r="F165" s="2"/>
      <c r="G165" s="2"/>
      <c r="H165" s="2"/>
      <c r="I165" s="2"/>
      <c r="J165" s="2"/>
    </row>
    <row r="166" spans="1:10" s="15" customFormat="1">
      <c r="A166" s="21"/>
      <c r="F166" s="2"/>
      <c r="G166" s="2"/>
      <c r="H166" s="2"/>
      <c r="I166" s="2"/>
      <c r="J166" s="2"/>
    </row>
    <row r="167" spans="1:10" s="15" customFormat="1">
      <c r="A167" s="21"/>
      <c r="F167" s="2"/>
      <c r="G167" s="2"/>
      <c r="H167" s="2"/>
      <c r="I167" s="2"/>
      <c r="J167" s="2"/>
    </row>
    <row r="168" spans="1:10" s="15" customFormat="1">
      <c r="A168" s="21"/>
      <c r="F168" s="2"/>
      <c r="G168" s="2"/>
      <c r="H168" s="2"/>
      <c r="I168" s="2"/>
      <c r="J168" s="2"/>
    </row>
    <row r="169" spans="1:10" s="15" customFormat="1">
      <c r="A169" s="21"/>
      <c r="F169" s="2"/>
      <c r="G169" s="2"/>
      <c r="H169" s="2"/>
      <c r="I169" s="2"/>
      <c r="J169" s="2"/>
    </row>
    <row r="170" spans="1:10" s="15" customFormat="1">
      <c r="A170" s="21"/>
      <c r="F170" s="2"/>
      <c r="G170" s="2"/>
      <c r="H170" s="2"/>
      <c r="I170" s="2"/>
      <c r="J170" s="2"/>
    </row>
    <row r="171" spans="1:10" s="15" customFormat="1">
      <c r="A171" s="21"/>
      <c r="F171" s="2"/>
      <c r="G171" s="2"/>
      <c r="H171" s="2"/>
      <c r="I171" s="2"/>
      <c r="J171" s="2"/>
    </row>
    <row r="172" spans="1:10" s="15" customFormat="1">
      <c r="A172" s="21"/>
      <c r="F172" s="2"/>
      <c r="G172" s="2"/>
      <c r="H172" s="2"/>
      <c r="I172" s="2"/>
      <c r="J172" s="2"/>
    </row>
    <row r="173" spans="1:10" s="15" customFormat="1">
      <c r="A173" s="21"/>
      <c r="F173" s="2"/>
      <c r="G173" s="2"/>
      <c r="H173" s="2"/>
      <c r="I173" s="2"/>
      <c r="J173" s="2"/>
    </row>
    <row r="174" spans="1:10" s="15" customFormat="1">
      <c r="A174" s="21"/>
      <c r="F174" s="2"/>
      <c r="G174" s="2"/>
      <c r="H174" s="2"/>
      <c r="I174" s="2"/>
      <c r="J174" s="2"/>
    </row>
    <row r="175" spans="1:10" s="15" customFormat="1">
      <c r="A175" s="21"/>
      <c r="F175" s="2"/>
      <c r="G175" s="2"/>
      <c r="H175" s="2"/>
      <c r="I175" s="2"/>
      <c r="J175" s="2"/>
    </row>
    <row r="176" spans="1:10" s="15" customFormat="1">
      <c r="A176" s="21"/>
      <c r="F176" s="2"/>
      <c r="G176" s="2"/>
      <c r="H176" s="2"/>
      <c r="I176" s="2"/>
      <c r="J176" s="2"/>
    </row>
    <row r="177" spans="1:10" s="15" customFormat="1">
      <c r="A177" s="21"/>
      <c r="F177" s="2"/>
      <c r="G177" s="2"/>
      <c r="H177" s="2"/>
      <c r="I177" s="2"/>
      <c r="J177" s="2"/>
    </row>
    <row r="178" spans="1:10" s="15" customFormat="1">
      <c r="A178" s="21"/>
      <c r="F178" s="2"/>
      <c r="G178" s="2"/>
      <c r="H178" s="2"/>
      <c r="I178" s="2"/>
      <c r="J178" s="2"/>
    </row>
    <row r="179" spans="1:10" s="15" customFormat="1">
      <c r="A179" s="21"/>
      <c r="F179" s="2"/>
      <c r="G179" s="2"/>
      <c r="H179" s="2"/>
      <c r="I179" s="2"/>
      <c r="J179" s="2"/>
    </row>
    <row r="180" spans="1:10" s="15" customFormat="1">
      <c r="A180" s="21"/>
      <c r="F180" s="2"/>
      <c r="G180" s="2"/>
      <c r="H180" s="2"/>
      <c r="I180" s="2"/>
      <c r="J180" s="2"/>
    </row>
    <row r="181" spans="1:10" s="15" customFormat="1">
      <c r="A181" s="21"/>
      <c r="F181" s="2"/>
      <c r="G181" s="2"/>
      <c r="H181" s="2"/>
      <c r="I181" s="2"/>
      <c r="J181" s="2"/>
    </row>
    <row r="182" spans="1:10" s="15" customFormat="1">
      <c r="A182" s="21"/>
      <c r="F182" s="2"/>
      <c r="G182" s="2"/>
      <c r="H182" s="2"/>
      <c r="I182" s="2"/>
      <c r="J182" s="2"/>
    </row>
    <row r="183" spans="1:10" s="15" customFormat="1">
      <c r="A183" s="21"/>
      <c r="F183" s="2"/>
      <c r="G183" s="2"/>
      <c r="H183" s="2"/>
      <c r="I183" s="2"/>
      <c r="J183" s="2"/>
    </row>
    <row r="184" spans="1:10" s="15" customFormat="1">
      <c r="A184" s="21"/>
      <c r="F184" s="2"/>
      <c r="G184" s="2"/>
      <c r="H184" s="2"/>
      <c r="I184" s="2"/>
      <c r="J184" s="2"/>
    </row>
    <row r="185" spans="1:10" s="15" customFormat="1">
      <c r="A185" s="21"/>
      <c r="F185" s="2"/>
      <c r="G185" s="2"/>
      <c r="H185" s="2"/>
      <c r="I185" s="2"/>
      <c r="J185" s="2"/>
    </row>
    <row r="186" spans="1:10" s="15" customFormat="1">
      <c r="A186" s="21"/>
      <c r="F186" s="2"/>
      <c r="G186" s="2"/>
      <c r="H186" s="2"/>
      <c r="I186" s="2"/>
      <c r="J186" s="2"/>
    </row>
    <row r="187" spans="1:10" s="15" customFormat="1">
      <c r="A187" s="21"/>
      <c r="F187" s="2"/>
      <c r="G187" s="2"/>
      <c r="H187" s="2"/>
      <c r="I187" s="2"/>
      <c r="J187" s="2"/>
    </row>
    <row r="188" spans="1:10" s="15" customFormat="1">
      <c r="A188" s="21"/>
      <c r="F188" s="2"/>
      <c r="G188" s="2"/>
      <c r="H188" s="2"/>
      <c r="I188" s="2"/>
      <c r="J188" s="2"/>
    </row>
    <row r="189" spans="1:10" s="15" customFormat="1">
      <c r="A189" s="21"/>
      <c r="F189" s="2"/>
      <c r="G189" s="2"/>
      <c r="H189" s="2"/>
      <c r="I189" s="2"/>
      <c r="J189" s="2"/>
    </row>
    <row r="190" spans="1:10" s="15" customFormat="1">
      <c r="A190" s="21"/>
      <c r="F190" s="2"/>
      <c r="G190" s="2"/>
      <c r="H190" s="2"/>
      <c r="I190" s="2"/>
      <c r="J190" s="2"/>
    </row>
    <row r="191" spans="1:10" s="15" customFormat="1">
      <c r="A191" s="21"/>
      <c r="F191" s="2"/>
      <c r="G191" s="2"/>
      <c r="H191" s="2"/>
      <c r="I191" s="2"/>
      <c r="J191" s="2"/>
    </row>
    <row r="192" spans="1:10" s="15" customFormat="1">
      <c r="A192" s="21"/>
      <c r="F192" s="2"/>
      <c r="G192" s="2"/>
      <c r="H192" s="2"/>
      <c r="I192" s="2"/>
      <c r="J192" s="2"/>
    </row>
    <row r="193" spans="1:10" s="15" customFormat="1">
      <c r="A193" s="21"/>
      <c r="F193" s="2"/>
      <c r="G193" s="2"/>
      <c r="H193" s="2"/>
      <c r="I193" s="2"/>
      <c r="J193" s="2"/>
    </row>
    <row r="194" spans="1:10" s="15" customFormat="1">
      <c r="A194" s="21"/>
      <c r="F194" s="2"/>
      <c r="G194" s="2"/>
      <c r="H194" s="2"/>
      <c r="I194" s="2"/>
      <c r="J194" s="2"/>
    </row>
    <row r="195" spans="1:10" s="15" customFormat="1">
      <c r="A195" s="21"/>
      <c r="F195" s="2"/>
      <c r="G195" s="2"/>
      <c r="H195" s="2"/>
      <c r="I195" s="2"/>
      <c r="J195" s="2"/>
    </row>
    <row r="196" spans="1:10" s="15" customFormat="1">
      <c r="A196" s="21"/>
      <c r="F196" s="2"/>
      <c r="G196" s="2"/>
      <c r="H196" s="2"/>
      <c r="I196" s="2"/>
      <c r="J196" s="2"/>
    </row>
    <row r="197" spans="1:10" s="15" customFormat="1">
      <c r="A197" s="21"/>
      <c r="F197" s="2"/>
      <c r="G197" s="2"/>
      <c r="H197" s="2"/>
      <c r="I197" s="2"/>
      <c r="J197" s="2"/>
    </row>
    <row r="198" spans="1:10" s="15" customFormat="1">
      <c r="A198" s="21"/>
      <c r="F198" s="2"/>
      <c r="G198" s="2"/>
      <c r="H198" s="2"/>
      <c r="I198" s="2"/>
      <c r="J198" s="2"/>
    </row>
    <row r="199" spans="1:10" s="15" customFormat="1">
      <c r="A199" s="21"/>
      <c r="F199" s="2"/>
      <c r="G199" s="2"/>
      <c r="H199" s="2"/>
      <c r="I199" s="2"/>
      <c r="J199" s="2"/>
    </row>
    <row r="200" spans="1:10" s="15" customFormat="1">
      <c r="A200" s="21"/>
      <c r="F200" s="2"/>
      <c r="G200" s="2"/>
      <c r="H200" s="2"/>
      <c r="I200" s="2"/>
      <c r="J200" s="2"/>
    </row>
    <row r="201" spans="1:10" s="15" customFormat="1">
      <c r="A201" s="21"/>
      <c r="F201" s="2"/>
      <c r="G201" s="2"/>
      <c r="H201" s="2"/>
      <c r="I201" s="2"/>
      <c r="J201" s="2"/>
    </row>
    <row r="202" spans="1:10" s="15" customFormat="1">
      <c r="A202" s="21"/>
      <c r="F202" s="2"/>
      <c r="G202" s="2"/>
      <c r="H202" s="2"/>
      <c r="I202" s="2"/>
      <c r="J202" s="2"/>
    </row>
    <row r="203" spans="1:10" s="15" customFormat="1">
      <c r="A203" s="21"/>
      <c r="F203" s="2"/>
      <c r="G203" s="2"/>
      <c r="H203" s="2"/>
      <c r="I203" s="2"/>
      <c r="J203" s="2"/>
    </row>
    <row r="204" spans="1:10" s="15" customFormat="1">
      <c r="A204" s="21"/>
      <c r="F204" s="2"/>
      <c r="G204" s="2"/>
      <c r="H204" s="2"/>
      <c r="I204" s="2"/>
      <c r="J204" s="2"/>
    </row>
    <row r="205" spans="1:10" s="15" customFormat="1">
      <c r="A205" s="21"/>
      <c r="F205" s="2"/>
      <c r="G205" s="2"/>
      <c r="H205" s="2"/>
      <c r="I205" s="2"/>
      <c r="J205" s="2"/>
    </row>
    <row r="206" spans="1:10" s="15" customFormat="1">
      <c r="A206" s="21"/>
      <c r="F206" s="2"/>
      <c r="G206" s="2"/>
      <c r="H206" s="2"/>
      <c r="I206" s="2"/>
      <c r="J206" s="2"/>
    </row>
    <row r="207" spans="1:10" s="15" customFormat="1">
      <c r="A207" s="21"/>
      <c r="F207" s="2"/>
      <c r="G207" s="2"/>
      <c r="H207" s="2"/>
      <c r="I207" s="2"/>
      <c r="J207" s="2"/>
    </row>
    <row r="208" spans="1:10" s="15" customFormat="1">
      <c r="A208" s="21"/>
      <c r="F208" s="2"/>
      <c r="G208" s="2"/>
      <c r="H208" s="2"/>
      <c r="I208" s="2"/>
      <c r="J208" s="2"/>
    </row>
    <row r="209" spans="1:10" s="15" customFormat="1">
      <c r="A209" s="21"/>
      <c r="F209" s="2"/>
      <c r="G209" s="2"/>
      <c r="H209" s="2"/>
      <c r="I209" s="2"/>
      <c r="J209" s="2"/>
    </row>
    <row r="210" spans="1:10" s="15" customFormat="1">
      <c r="A210" s="21"/>
      <c r="F210" s="2"/>
      <c r="G210" s="2"/>
      <c r="H210" s="2"/>
      <c r="I210" s="2"/>
      <c r="J210" s="2"/>
    </row>
    <row r="211" spans="1:10" s="15" customFormat="1">
      <c r="A211" s="21"/>
      <c r="F211" s="2"/>
      <c r="G211" s="2"/>
      <c r="H211" s="2"/>
      <c r="I211" s="2"/>
      <c r="J211" s="2"/>
    </row>
    <row r="212" spans="1:10" s="15" customFormat="1">
      <c r="A212" s="21"/>
      <c r="F212" s="2"/>
      <c r="G212" s="2"/>
      <c r="H212" s="2"/>
      <c r="I212" s="2"/>
      <c r="J212" s="2"/>
    </row>
    <row r="213" spans="1:10" s="15" customFormat="1">
      <c r="A213" s="21"/>
      <c r="F213" s="2"/>
      <c r="G213" s="2"/>
      <c r="H213" s="2"/>
      <c r="I213" s="2"/>
      <c r="J213" s="2"/>
    </row>
    <row r="214" spans="1:10" s="15" customFormat="1">
      <c r="A214" s="21"/>
      <c r="F214" s="2"/>
      <c r="G214" s="2"/>
      <c r="H214" s="2"/>
      <c r="I214" s="2"/>
      <c r="J214" s="2"/>
    </row>
    <row r="215" spans="1:10" s="15" customFormat="1">
      <c r="A215" s="21"/>
      <c r="F215" s="2"/>
      <c r="G215" s="2"/>
      <c r="H215" s="2"/>
      <c r="I215" s="2"/>
      <c r="J215" s="2"/>
    </row>
    <row r="216" spans="1:10" s="15" customFormat="1">
      <c r="A216" s="21"/>
      <c r="F216" s="2"/>
      <c r="G216" s="2"/>
      <c r="H216" s="2"/>
      <c r="I216" s="2"/>
      <c r="J216" s="2"/>
    </row>
    <row r="217" spans="1:10" s="15" customFormat="1">
      <c r="A217" s="21"/>
      <c r="F217" s="2"/>
      <c r="G217" s="2"/>
      <c r="H217" s="2"/>
      <c r="I217" s="2"/>
      <c r="J217" s="2"/>
    </row>
    <row r="218" spans="1:10" s="15" customFormat="1">
      <c r="A218" s="21"/>
      <c r="F218" s="2"/>
      <c r="G218" s="2"/>
      <c r="H218" s="2"/>
      <c r="I218" s="2"/>
      <c r="J218" s="2"/>
    </row>
    <row r="219" spans="1:10" s="15" customFormat="1">
      <c r="A219" s="21"/>
      <c r="F219" s="2"/>
      <c r="G219" s="2"/>
      <c r="H219" s="2"/>
      <c r="I219" s="2"/>
      <c r="J219" s="2"/>
    </row>
    <row r="220" spans="1:10" s="15" customFormat="1">
      <c r="A220" s="21"/>
      <c r="F220" s="2"/>
      <c r="G220" s="2"/>
      <c r="H220" s="2"/>
      <c r="I220" s="2"/>
      <c r="J220" s="2"/>
    </row>
    <row r="221" spans="1:10" s="15" customFormat="1">
      <c r="A221" s="21"/>
      <c r="F221" s="2"/>
      <c r="G221" s="2"/>
      <c r="H221" s="2"/>
      <c r="I221" s="2"/>
      <c r="J221" s="2"/>
    </row>
    <row r="222" spans="1:10" s="15" customFormat="1">
      <c r="A222" s="21"/>
      <c r="F222" s="2"/>
      <c r="G222" s="2"/>
      <c r="H222" s="2"/>
      <c r="I222" s="2"/>
      <c r="J222" s="2"/>
    </row>
    <row r="223" spans="1:10" s="15" customFormat="1">
      <c r="A223" s="21"/>
      <c r="F223" s="2"/>
      <c r="G223" s="2"/>
      <c r="H223" s="2"/>
      <c r="I223" s="2"/>
      <c r="J223" s="2"/>
    </row>
    <row r="224" spans="1:10" s="15" customFormat="1">
      <c r="A224" s="21"/>
      <c r="F224" s="2"/>
      <c r="G224" s="2"/>
      <c r="H224" s="2"/>
      <c r="I224" s="2"/>
      <c r="J224" s="2"/>
    </row>
    <row r="225" spans="1:10" s="15" customFormat="1">
      <c r="A225" s="21"/>
      <c r="F225" s="2"/>
      <c r="G225" s="2"/>
      <c r="H225" s="2"/>
      <c r="I225" s="2"/>
      <c r="J225" s="2"/>
    </row>
    <row r="226" spans="1:10" s="15" customFormat="1">
      <c r="A226" s="21"/>
      <c r="F226" s="2"/>
      <c r="G226" s="2"/>
      <c r="H226" s="2"/>
      <c r="I226" s="2"/>
      <c r="J226" s="2"/>
    </row>
    <row r="227" spans="1:10" s="15" customFormat="1">
      <c r="A227" s="21"/>
      <c r="F227" s="2"/>
      <c r="G227" s="2"/>
      <c r="H227" s="2"/>
      <c r="I227" s="2"/>
      <c r="J227" s="2"/>
    </row>
    <row r="228" spans="1:10" s="15" customFormat="1">
      <c r="A228" s="21"/>
      <c r="F228" s="2"/>
      <c r="G228" s="2"/>
      <c r="H228" s="2"/>
      <c r="I228" s="2"/>
      <c r="J228" s="2"/>
    </row>
    <row r="229" spans="1:10" s="15" customFormat="1">
      <c r="A229" s="21"/>
      <c r="F229" s="2"/>
      <c r="G229" s="2"/>
      <c r="H229" s="2"/>
      <c r="I229" s="2"/>
      <c r="J229" s="2"/>
    </row>
    <row r="230" spans="1:10" s="15" customFormat="1">
      <c r="A230" s="21"/>
      <c r="F230" s="2"/>
      <c r="G230" s="2"/>
      <c r="H230" s="2"/>
      <c r="I230" s="2"/>
      <c r="J230" s="2"/>
    </row>
    <row r="231" spans="1:10" s="15" customFormat="1">
      <c r="A231" s="21"/>
      <c r="F231" s="2"/>
      <c r="G231" s="2"/>
      <c r="H231" s="2"/>
      <c r="I231" s="2"/>
      <c r="J231" s="2"/>
    </row>
    <row r="232" spans="1:10" s="15" customFormat="1">
      <c r="A232" s="21"/>
      <c r="F232" s="2"/>
      <c r="G232" s="2"/>
      <c r="H232" s="2"/>
      <c r="I232" s="2"/>
      <c r="J232" s="2"/>
    </row>
    <row r="233" spans="1:10" s="15" customFormat="1">
      <c r="A233" s="21"/>
      <c r="F233" s="2"/>
      <c r="G233" s="2"/>
      <c r="H233" s="2"/>
      <c r="I233" s="2"/>
      <c r="J233" s="2"/>
    </row>
    <row r="234" spans="1:10" s="15" customFormat="1">
      <c r="A234" s="21"/>
      <c r="F234" s="2"/>
      <c r="G234" s="2"/>
      <c r="H234" s="2"/>
      <c r="I234" s="2"/>
      <c r="J234" s="2"/>
    </row>
    <row r="235" spans="1:10" s="15" customFormat="1">
      <c r="A235" s="21"/>
      <c r="F235" s="2"/>
      <c r="G235" s="2"/>
      <c r="H235" s="2"/>
      <c r="I235" s="2"/>
      <c r="J235" s="2"/>
    </row>
    <row r="236" spans="1:10" s="15" customFormat="1">
      <c r="A236" s="21"/>
      <c r="F236" s="2"/>
      <c r="G236" s="2"/>
      <c r="H236" s="2"/>
      <c r="I236" s="2"/>
      <c r="J236" s="2"/>
    </row>
    <row r="237" spans="1:10" s="15" customFormat="1">
      <c r="A237" s="21"/>
      <c r="F237" s="2"/>
      <c r="G237" s="2"/>
      <c r="H237" s="2"/>
      <c r="I237" s="2"/>
      <c r="J237" s="2"/>
    </row>
    <row r="238" spans="1:10" s="15" customFormat="1">
      <c r="A238" s="21"/>
      <c r="F238" s="2"/>
      <c r="G238" s="2"/>
      <c r="H238" s="2"/>
      <c r="I238" s="2"/>
      <c r="J238" s="2"/>
    </row>
    <row r="239" spans="1:10" s="15" customFormat="1">
      <c r="A239" s="21"/>
      <c r="F239" s="2"/>
      <c r="G239" s="2"/>
      <c r="H239" s="2"/>
      <c r="I239" s="2"/>
      <c r="J239" s="2"/>
    </row>
    <row r="240" spans="1:10" s="15" customFormat="1">
      <c r="A240" s="21"/>
      <c r="F240" s="2"/>
      <c r="G240" s="2"/>
      <c r="H240" s="2"/>
      <c r="I240" s="2"/>
      <c r="J240" s="2"/>
    </row>
    <row r="241" spans="1:10" s="15" customFormat="1">
      <c r="A241" s="21"/>
      <c r="F241" s="2"/>
      <c r="G241" s="2"/>
      <c r="H241" s="2"/>
      <c r="I241" s="2"/>
      <c r="J241" s="2"/>
    </row>
    <row r="242" spans="1:10" s="15" customFormat="1">
      <c r="A242" s="21"/>
      <c r="F242" s="2"/>
      <c r="G242" s="2"/>
      <c r="H242" s="2"/>
      <c r="I242" s="2"/>
      <c r="J242" s="2"/>
    </row>
    <row r="243" spans="1:10" s="15" customFormat="1">
      <c r="A243" s="21"/>
      <c r="F243" s="2"/>
      <c r="G243" s="2"/>
      <c r="H243" s="2"/>
      <c r="I243" s="2"/>
      <c r="J243" s="2"/>
    </row>
    <row r="244" spans="1:10" s="15" customFormat="1">
      <c r="A244" s="21"/>
      <c r="F244" s="2"/>
      <c r="G244" s="2"/>
      <c r="H244" s="2"/>
      <c r="I244" s="2"/>
      <c r="J244" s="2"/>
    </row>
    <row r="245" spans="1:10" s="15" customFormat="1">
      <c r="A245" s="21"/>
      <c r="F245" s="2"/>
      <c r="G245" s="2"/>
      <c r="H245" s="2"/>
      <c r="I245" s="2"/>
      <c r="J245" s="2"/>
    </row>
    <row r="246" spans="1:10" s="15" customFormat="1">
      <c r="A246" s="21"/>
      <c r="F246" s="2"/>
      <c r="G246" s="2"/>
      <c r="H246" s="2"/>
      <c r="I246" s="2"/>
      <c r="J246" s="2"/>
    </row>
    <row r="247" spans="1:10" s="15" customFormat="1">
      <c r="A247" s="21"/>
      <c r="F247" s="2"/>
      <c r="G247" s="2"/>
      <c r="H247" s="2"/>
      <c r="I247" s="2"/>
      <c r="J247" s="2"/>
    </row>
    <row r="248" spans="1:10" s="15" customFormat="1">
      <c r="A248" s="21"/>
      <c r="F248" s="2"/>
      <c r="G248" s="2"/>
      <c r="H248" s="2"/>
      <c r="I248" s="2"/>
      <c r="J248" s="2"/>
    </row>
    <row r="249" spans="1:10" s="15" customFormat="1">
      <c r="A249" s="21"/>
      <c r="F249" s="2"/>
      <c r="G249" s="2"/>
      <c r="H249" s="2"/>
      <c r="I249" s="2"/>
      <c r="J249" s="2"/>
    </row>
    <row r="250" spans="1:10" s="15" customFormat="1">
      <c r="A250" s="21"/>
      <c r="F250" s="2"/>
      <c r="G250" s="2"/>
      <c r="H250" s="2"/>
      <c r="I250" s="2"/>
      <c r="J250" s="2"/>
    </row>
    <row r="251" spans="1:10" s="15" customFormat="1">
      <c r="A251" s="21"/>
      <c r="F251" s="2"/>
      <c r="G251" s="2"/>
      <c r="H251" s="2"/>
      <c r="I251" s="2"/>
      <c r="J251" s="2"/>
    </row>
    <row r="252" spans="1:10" s="15" customFormat="1">
      <c r="A252" s="21"/>
      <c r="F252" s="2"/>
      <c r="G252" s="2"/>
      <c r="H252" s="2"/>
      <c r="I252" s="2"/>
      <c r="J252" s="2"/>
    </row>
    <row r="253" spans="1:10" s="15" customFormat="1">
      <c r="A253" s="21"/>
      <c r="F253" s="2"/>
      <c r="G253" s="2"/>
      <c r="H253" s="2"/>
      <c r="I253" s="2"/>
      <c r="J253" s="2"/>
    </row>
    <row r="254" spans="1:10" s="15" customFormat="1">
      <c r="A254" s="21"/>
      <c r="F254" s="2"/>
      <c r="G254" s="2"/>
      <c r="H254" s="2"/>
      <c r="I254" s="2"/>
      <c r="J254" s="2"/>
    </row>
    <row r="255" spans="1:10" s="15" customFormat="1">
      <c r="A255" s="21"/>
      <c r="F255" s="2"/>
      <c r="G255" s="2"/>
      <c r="H255" s="2"/>
      <c r="I255" s="2"/>
      <c r="J255" s="2"/>
    </row>
    <row r="256" spans="1:10" s="15" customFormat="1">
      <c r="A256" s="21"/>
      <c r="F256" s="2"/>
      <c r="G256" s="2"/>
      <c r="H256" s="2"/>
      <c r="I256" s="2"/>
      <c r="J256" s="2"/>
    </row>
    <row r="257" spans="1:10" s="15" customFormat="1">
      <c r="A257" s="21"/>
      <c r="F257" s="2"/>
      <c r="G257" s="2"/>
      <c r="H257" s="2"/>
      <c r="I257" s="2"/>
      <c r="J257" s="2"/>
    </row>
    <row r="258" spans="1:10" s="15" customFormat="1">
      <c r="A258" s="21"/>
      <c r="F258" s="2"/>
      <c r="G258" s="2"/>
      <c r="H258" s="2"/>
      <c r="I258" s="2"/>
      <c r="J258" s="2"/>
    </row>
    <row r="259" spans="1:10" s="15" customFormat="1">
      <c r="A259" s="21"/>
      <c r="F259" s="2"/>
      <c r="G259" s="2"/>
      <c r="H259" s="2"/>
      <c r="I259" s="2"/>
      <c r="J259" s="2"/>
    </row>
    <row r="260" spans="1:10" s="15" customFormat="1">
      <c r="A260" s="21"/>
      <c r="F260" s="2"/>
      <c r="G260" s="2"/>
      <c r="H260" s="2"/>
      <c r="I260" s="2"/>
      <c r="J260" s="2"/>
    </row>
    <row r="261" spans="1:10" s="15" customFormat="1">
      <c r="A261" s="21"/>
      <c r="F261" s="2"/>
      <c r="G261" s="2"/>
      <c r="H261" s="2"/>
      <c r="I261" s="2"/>
      <c r="J261" s="2"/>
    </row>
    <row r="262" spans="1:10" s="15" customFormat="1">
      <c r="A262" s="21"/>
      <c r="F262" s="2"/>
      <c r="G262" s="2"/>
      <c r="H262" s="2"/>
      <c r="I262" s="2"/>
      <c r="J262" s="2"/>
    </row>
    <row r="263" spans="1:10" s="15" customFormat="1">
      <c r="A263" s="21"/>
      <c r="F263" s="2"/>
      <c r="G263" s="2"/>
      <c r="H263" s="2"/>
      <c r="I263" s="2"/>
      <c r="J263" s="2"/>
    </row>
    <row r="264" spans="1:10" s="15" customFormat="1">
      <c r="A264" s="21"/>
      <c r="F264" s="2"/>
      <c r="G264" s="2"/>
      <c r="H264" s="2"/>
      <c r="I264" s="2"/>
      <c r="J264" s="2"/>
    </row>
    <row r="265" spans="1:10" s="15" customFormat="1">
      <c r="A265" s="21"/>
      <c r="F265" s="2"/>
      <c r="G265" s="2"/>
      <c r="H265" s="2"/>
      <c r="I265" s="2"/>
      <c r="J265" s="2"/>
    </row>
    <row r="266" spans="1:10" s="15" customFormat="1">
      <c r="A266" s="21"/>
      <c r="F266" s="2"/>
      <c r="G266" s="2"/>
      <c r="H266" s="2"/>
      <c r="I266" s="2"/>
      <c r="J266" s="2"/>
    </row>
    <row r="267" spans="1:10" s="15" customFormat="1">
      <c r="A267" s="21"/>
      <c r="F267" s="2"/>
      <c r="G267" s="2"/>
      <c r="H267" s="2"/>
      <c r="I267" s="2"/>
      <c r="J267" s="2"/>
    </row>
    <row r="268" spans="1:10" s="15" customFormat="1">
      <c r="A268" s="21"/>
      <c r="F268" s="2"/>
      <c r="G268" s="2"/>
      <c r="H268" s="2"/>
      <c r="I268" s="2"/>
      <c r="J268" s="2"/>
    </row>
  </sheetData>
  <mergeCells count="59">
    <mergeCell ref="A95:J95"/>
    <mergeCell ref="A66:J66"/>
    <mergeCell ref="A44:J44"/>
    <mergeCell ref="A41:A42"/>
    <mergeCell ref="A39:J39"/>
    <mergeCell ref="A50:J50"/>
    <mergeCell ref="D41:D42"/>
    <mergeCell ref="C117:F117"/>
    <mergeCell ref="H117:J117"/>
    <mergeCell ref="C116:F116"/>
    <mergeCell ref="A37:J37"/>
    <mergeCell ref="F41:F42"/>
    <mergeCell ref="G41:J41"/>
    <mergeCell ref="A59:J59"/>
    <mergeCell ref="A84:J84"/>
    <mergeCell ref="C41:C42"/>
    <mergeCell ref="B41:B42"/>
    <mergeCell ref="A12:B12"/>
    <mergeCell ref="A13:D13"/>
    <mergeCell ref="E41:E42"/>
    <mergeCell ref="A18:D18"/>
    <mergeCell ref="A57:J57"/>
    <mergeCell ref="A15:B15"/>
    <mergeCell ref="C15:D15"/>
    <mergeCell ref="A38:J38"/>
    <mergeCell ref="I21:I22"/>
    <mergeCell ref="A29:H29"/>
    <mergeCell ref="A4:B4"/>
    <mergeCell ref="A6:B6"/>
    <mergeCell ref="A3:B3"/>
    <mergeCell ref="G4:J4"/>
    <mergeCell ref="G16:J16"/>
    <mergeCell ref="G13:J13"/>
    <mergeCell ref="G10:J10"/>
    <mergeCell ref="G12:J12"/>
    <mergeCell ref="A5:B5"/>
    <mergeCell ref="G15:J15"/>
    <mergeCell ref="J19:J20"/>
    <mergeCell ref="J21:J22"/>
    <mergeCell ref="J25:J26"/>
    <mergeCell ref="J27:J28"/>
    <mergeCell ref="J23:J24"/>
    <mergeCell ref="I19:I20"/>
    <mergeCell ref="I23:I24"/>
    <mergeCell ref="I25:I26"/>
    <mergeCell ref="I27:I28"/>
    <mergeCell ref="A26:H26"/>
    <mergeCell ref="A27:H27"/>
    <mergeCell ref="A28:H28"/>
    <mergeCell ref="H116:J116"/>
    <mergeCell ref="A30:H30"/>
    <mergeCell ref="H34:J34"/>
    <mergeCell ref="H35:J35"/>
    <mergeCell ref="A19:H20"/>
    <mergeCell ref="A21:H21"/>
    <mergeCell ref="A22:H22"/>
    <mergeCell ref="A23:H23"/>
    <mergeCell ref="A24:H24"/>
    <mergeCell ref="A25:H25"/>
  </mergeCells>
  <phoneticPr fontId="3" type="noConversion"/>
  <pageMargins left="1.1023622047244095" right="0.39370078740157483" top="0.70866141732283472" bottom="0" header="0.39370078740157483" footer="0.19685039370078741"/>
  <pageSetup paperSize="9" scale="47" orientation="landscape" r:id="rId1"/>
  <headerFooter alignWithMargins="0">
    <oddHeader xml:space="preserve">&amp;RПродовження додатка 1
</oddHeader>
  </headerFooter>
  <rowBreaks count="2" manualBreakCount="2">
    <brk id="49" max="9" man="1"/>
    <brk id="75" max="9" man="1"/>
  </rowBreaks>
  <ignoredErrors>
    <ignoredError sqref="B96 B1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67"/>
  <sheetViews>
    <sheetView topLeftCell="A58" zoomScale="60" zoomScaleNormal="60" zoomScaleSheetLayoutView="53" workbookViewId="0">
      <selection activeCell="H119" sqref="H119:L119"/>
    </sheetView>
  </sheetViews>
  <sheetFormatPr defaultRowHeight="18.75"/>
  <cols>
    <col min="1" max="1" width="89.85546875" style="2" customWidth="1"/>
    <col min="2" max="2" width="14.85546875" style="15" customWidth="1"/>
    <col min="3" max="3" width="12.7109375" style="15" customWidth="1"/>
    <col min="4" max="4" width="19.85546875" style="15" customWidth="1"/>
    <col min="5" max="5" width="13.5703125" style="15" customWidth="1"/>
    <col min="6" max="6" width="14.85546875" style="2" customWidth="1"/>
    <col min="7" max="7" width="17.42578125" style="2" customWidth="1"/>
    <col min="8" max="8" width="15.85546875" style="2" customWidth="1"/>
    <col min="9" max="10" width="19.85546875" style="2" customWidth="1"/>
    <col min="11" max="11" width="17" style="2" customWidth="1"/>
    <col min="12" max="12" width="19.85546875" style="2" customWidth="1"/>
    <col min="13" max="13" width="17" style="2" customWidth="1"/>
    <col min="14" max="15" width="15.28515625" style="2" customWidth="1"/>
    <col min="16" max="16384" width="9.140625" style="2"/>
  </cols>
  <sheetData>
    <row r="1" spans="1:15">
      <c r="A1" s="230" t="s">
        <v>221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1"/>
      <c r="M1" s="231"/>
      <c r="N1" s="231"/>
    </row>
    <row r="2" spans="1:15" ht="13.5" customHeight="1"/>
    <row r="3" spans="1:15">
      <c r="A3" s="224" t="s">
        <v>209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</row>
    <row r="4" spans="1:15" ht="9" customHeight="1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8" t="s">
        <v>71</v>
      </c>
      <c r="B5" s="226" t="s">
        <v>114</v>
      </c>
      <c r="C5" s="227"/>
      <c r="D5" s="227"/>
      <c r="E5" s="227"/>
      <c r="F5" s="221" t="s">
        <v>48</v>
      </c>
      <c r="G5" s="221"/>
      <c r="H5" s="221"/>
      <c r="I5" s="221"/>
      <c r="J5" s="221"/>
      <c r="K5" s="221"/>
      <c r="L5" s="221"/>
      <c r="M5" s="221"/>
      <c r="N5" s="221"/>
      <c r="O5" s="221"/>
    </row>
    <row r="6" spans="1:15" ht="18.75" customHeight="1">
      <c r="A6" s="18">
        <v>1</v>
      </c>
      <c r="B6" s="226">
        <v>2</v>
      </c>
      <c r="C6" s="227"/>
      <c r="D6" s="227"/>
      <c r="E6" s="227"/>
      <c r="F6" s="221">
        <v>3</v>
      </c>
      <c r="G6" s="221"/>
      <c r="H6" s="221"/>
      <c r="I6" s="221"/>
      <c r="J6" s="221"/>
      <c r="K6" s="221"/>
      <c r="L6" s="221"/>
      <c r="M6" s="221"/>
      <c r="N6" s="221"/>
      <c r="O6" s="221"/>
    </row>
    <row r="7" spans="1:15" ht="18.75" customHeight="1">
      <c r="A7" s="34">
        <v>40894523</v>
      </c>
      <c r="B7" s="232" t="s">
        <v>378</v>
      </c>
      <c r="C7" s="233"/>
      <c r="D7" s="233"/>
      <c r="E7" s="233"/>
      <c r="F7" s="234" t="s">
        <v>379</v>
      </c>
      <c r="G7" s="234"/>
      <c r="H7" s="234"/>
      <c r="I7" s="234"/>
      <c r="J7" s="234"/>
      <c r="K7" s="234"/>
      <c r="L7" s="234"/>
      <c r="M7" s="234"/>
      <c r="N7" s="234"/>
      <c r="O7" s="234"/>
    </row>
    <row r="8" spans="1:15">
      <c r="A8" s="28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.75" customHeight="1">
      <c r="A9" s="228" t="s">
        <v>210</v>
      </c>
      <c r="B9" s="229"/>
      <c r="C9" s="229"/>
      <c r="D9" s="229"/>
      <c r="E9" s="229"/>
      <c r="F9" s="229"/>
      <c r="G9" s="229"/>
      <c r="H9" s="229"/>
      <c r="I9" s="229"/>
      <c r="J9" s="229"/>
      <c r="K9" s="1"/>
      <c r="L9" s="1"/>
      <c r="M9" s="1"/>
      <c r="N9" s="1"/>
      <c r="O9" s="1"/>
    </row>
    <row r="10" spans="1:15" ht="7.5" customHeight="1">
      <c r="A10" s="13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18" t="s">
        <v>152</v>
      </c>
      <c r="B11" s="211" t="s">
        <v>115</v>
      </c>
      <c r="C11" s="213"/>
      <c r="D11" s="210" t="s">
        <v>383</v>
      </c>
      <c r="E11" s="210"/>
      <c r="F11" s="210"/>
      <c r="G11" s="210" t="s">
        <v>382</v>
      </c>
      <c r="H11" s="210"/>
      <c r="I11" s="210"/>
      <c r="J11" s="211" t="s">
        <v>389</v>
      </c>
      <c r="K11" s="212"/>
      <c r="L11" s="213"/>
      <c r="M11" s="210" t="s">
        <v>384</v>
      </c>
      <c r="N11" s="210"/>
      <c r="O11" s="210"/>
    </row>
    <row r="12" spans="1:15" ht="150" customHeight="1">
      <c r="A12" s="219"/>
      <c r="B12" s="171" t="s">
        <v>39</v>
      </c>
      <c r="C12" s="171" t="s">
        <v>40</v>
      </c>
      <c r="D12" s="171" t="s">
        <v>189</v>
      </c>
      <c r="E12" s="171" t="s">
        <v>116</v>
      </c>
      <c r="F12" s="171" t="s">
        <v>190</v>
      </c>
      <c r="G12" s="171" t="s">
        <v>189</v>
      </c>
      <c r="H12" s="171" t="s">
        <v>116</v>
      </c>
      <c r="I12" s="171" t="s">
        <v>190</v>
      </c>
      <c r="J12" s="171" t="s">
        <v>189</v>
      </c>
      <c r="K12" s="171" t="s">
        <v>116</v>
      </c>
      <c r="L12" s="171" t="s">
        <v>190</v>
      </c>
      <c r="M12" s="171" t="s">
        <v>189</v>
      </c>
      <c r="N12" s="171" t="s">
        <v>116</v>
      </c>
      <c r="O12" s="171" t="s">
        <v>190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7" t="s">
        <v>380</v>
      </c>
      <c r="B14" s="11">
        <v>84</v>
      </c>
      <c r="C14" s="11">
        <f>C16-C15</f>
        <v>78</v>
      </c>
      <c r="D14" s="36">
        <v>23706</v>
      </c>
      <c r="E14" s="36">
        <v>1</v>
      </c>
      <c r="F14" s="174">
        <v>23000000</v>
      </c>
      <c r="G14" s="36">
        <v>20100</v>
      </c>
      <c r="H14" s="36">
        <v>1</v>
      </c>
      <c r="I14" s="174">
        <v>20100000</v>
      </c>
      <c r="J14" s="36">
        <v>6124</v>
      </c>
      <c r="K14" s="36">
        <v>1</v>
      </c>
      <c r="L14" s="36">
        <v>6124000</v>
      </c>
      <c r="M14" s="36">
        <v>10544</v>
      </c>
      <c r="N14" s="36" t="s">
        <v>385</v>
      </c>
      <c r="O14" s="174">
        <v>10544000</v>
      </c>
    </row>
    <row r="15" spans="1:15">
      <c r="A15" s="7" t="s">
        <v>381</v>
      </c>
      <c r="B15" s="11">
        <f>B16-B14</f>
        <v>16</v>
      </c>
      <c r="C15" s="11">
        <v>22</v>
      </c>
      <c r="D15" s="36">
        <v>6700</v>
      </c>
      <c r="E15" s="36">
        <v>1</v>
      </c>
      <c r="F15" s="174">
        <v>6700000</v>
      </c>
      <c r="G15" s="36">
        <v>7100</v>
      </c>
      <c r="H15" s="36">
        <v>1</v>
      </c>
      <c r="I15" s="174">
        <v>7100000</v>
      </c>
      <c r="J15" s="36">
        <v>1728</v>
      </c>
      <c r="K15" s="36">
        <v>1</v>
      </c>
      <c r="L15" s="36">
        <v>1728000</v>
      </c>
      <c r="M15" s="36">
        <v>8400</v>
      </c>
      <c r="N15" s="36" t="s">
        <v>385</v>
      </c>
      <c r="O15" s="174">
        <v>8400000</v>
      </c>
    </row>
    <row r="16" spans="1:15">
      <c r="A16" s="9" t="s">
        <v>30</v>
      </c>
      <c r="B16" s="47">
        <v>100</v>
      </c>
      <c r="C16" s="47">
        <v>100</v>
      </c>
      <c r="D16" s="53">
        <f>SUM(D14:D15)</f>
        <v>30406</v>
      </c>
      <c r="E16" s="37"/>
      <c r="F16" s="38"/>
      <c r="G16" s="53">
        <f>SUM(G14:G15)</f>
        <v>27200</v>
      </c>
      <c r="H16" s="37"/>
      <c r="I16" s="38"/>
      <c r="J16" s="53">
        <f>SUM(J14:J15)</f>
        <v>7852</v>
      </c>
      <c r="K16" s="37"/>
      <c r="L16" s="38"/>
      <c r="M16" s="53">
        <f>SUM(M14:M15)</f>
        <v>18944</v>
      </c>
      <c r="N16" s="37"/>
      <c r="O16" s="38"/>
    </row>
    <row r="18" spans="1:15">
      <c r="A18" s="224" t="s">
        <v>216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</row>
    <row r="19" spans="1:15" ht="11.25" customHeight="1">
      <c r="A19" s="115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5" ht="44.25" customHeight="1">
      <c r="A20" s="249" t="s">
        <v>109</v>
      </c>
      <c r="B20" s="218" t="s">
        <v>7</v>
      </c>
      <c r="C20" s="218" t="s">
        <v>366</v>
      </c>
      <c r="D20" s="218" t="s">
        <v>367</v>
      </c>
      <c r="E20" s="200" t="s">
        <v>364</v>
      </c>
      <c r="F20" s="218" t="s">
        <v>318</v>
      </c>
      <c r="G20" s="211" t="s">
        <v>83</v>
      </c>
      <c r="H20" s="212"/>
      <c r="I20" s="212"/>
      <c r="J20" s="213"/>
      <c r="K20" s="247" t="s">
        <v>100</v>
      </c>
      <c r="L20" s="248"/>
      <c r="M20" s="248"/>
      <c r="N20" s="248"/>
      <c r="O20" s="248"/>
    </row>
    <row r="21" spans="1:15" ht="52.5" customHeight="1">
      <c r="A21" s="250"/>
      <c r="B21" s="219"/>
      <c r="C21" s="219"/>
      <c r="D21" s="219"/>
      <c r="E21" s="201"/>
      <c r="F21" s="219"/>
      <c r="G21" s="12" t="s">
        <v>84</v>
      </c>
      <c r="H21" s="12" t="s">
        <v>85</v>
      </c>
      <c r="I21" s="12" t="s">
        <v>86</v>
      </c>
      <c r="J21" s="12" t="s">
        <v>38</v>
      </c>
      <c r="K21" s="210"/>
      <c r="L21" s="248"/>
      <c r="M21" s="248"/>
      <c r="N21" s="248"/>
      <c r="O21" s="248"/>
    </row>
    <row r="22" spans="1:15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26">
        <v>11</v>
      </c>
      <c r="L22" s="227"/>
      <c r="M22" s="227"/>
      <c r="N22" s="227"/>
      <c r="O22" s="227"/>
    </row>
    <row r="23" spans="1:15" s="4" customFormat="1" ht="18.75" customHeight="1">
      <c r="A23" s="9" t="s">
        <v>90</v>
      </c>
      <c r="B23" s="10">
        <v>1000</v>
      </c>
      <c r="C23" s="49">
        <v>30406</v>
      </c>
      <c r="D23" s="49">
        <v>27200</v>
      </c>
      <c r="E23" s="49">
        <v>27200</v>
      </c>
      <c r="F23" s="52">
        <f>G23+H23+I23+J23</f>
        <v>18944</v>
      </c>
      <c r="G23" s="49">
        <v>4736</v>
      </c>
      <c r="H23" s="49">
        <v>4736</v>
      </c>
      <c r="I23" s="49">
        <v>4736</v>
      </c>
      <c r="J23" s="49">
        <v>4736</v>
      </c>
      <c r="K23" s="217"/>
      <c r="L23" s="217"/>
      <c r="M23" s="217"/>
      <c r="N23" s="217"/>
      <c r="O23" s="217"/>
    </row>
    <row r="24" spans="1:15" s="4" customFormat="1" ht="18.75" customHeight="1">
      <c r="A24" s="9" t="s">
        <v>79</v>
      </c>
      <c r="B24" s="10">
        <v>1010</v>
      </c>
      <c r="C24" s="52">
        <f>SUM(C25:C33)</f>
        <v>-27168</v>
      </c>
      <c r="D24" s="52">
        <f>SUM(D25:D33)</f>
        <v>-26420</v>
      </c>
      <c r="E24" s="52">
        <f>SUM(E25:E33)</f>
        <v>-26420</v>
      </c>
      <c r="F24" s="52">
        <f t="shared" ref="F24:F76" si="0">SUM(G24:J24)</f>
        <v>-18104</v>
      </c>
      <c r="G24" s="52">
        <f>SUM(G25:G33)</f>
        <v>-4526</v>
      </c>
      <c r="H24" s="52">
        <f>SUM(H25:H33)</f>
        <v>-4526</v>
      </c>
      <c r="I24" s="52">
        <f>SUM(I25:I33)</f>
        <v>-4526</v>
      </c>
      <c r="J24" s="52">
        <f>SUM(J25:J33)</f>
        <v>-4526</v>
      </c>
      <c r="K24" s="217"/>
      <c r="L24" s="217"/>
      <c r="M24" s="217"/>
      <c r="N24" s="217"/>
      <c r="O24" s="217"/>
    </row>
    <row r="25" spans="1:15" ht="18.75" customHeight="1">
      <c r="A25" s="7" t="s">
        <v>183</v>
      </c>
      <c r="B25" s="6">
        <v>1011</v>
      </c>
      <c r="C25" s="35">
        <v>-1054</v>
      </c>
      <c r="D25" s="35">
        <v>-570</v>
      </c>
      <c r="E25" s="35">
        <v>-570</v>
      </c>
      <c r="F25" s="39">
        <f t="shared" si="0"/>
        <v>-240</v>
      </c>
      <c r="G25" s="35">
        <v>-60</v>
      </c>
      <c r="H25" s="35">
        <v>-60</v>
      </c>
      <c r="I25" s="35">
        <v>-60</v>
      </c>
      <c r="J25" s="35">
        <v>-60</v>
      </c>
      <c r="K25" s="217"/>
      <c r="L25" s="217"/>
      <c r="M25" s="217"/>
      <c r="N25" s="217"/>
      <c r="O25" s="217"/>
    </row>
    <row r="26" spans="1:15" ht="18.75" customHeight="1">
      <c r="A26" s="7" t="s">
        <v>184</v>
      </c>
      <c r="B26" s="6">
        <v>1012</v>
      </c>
      <c r="C26" s="35">
        <v>-489</v>
      </c>
      <c r="D26" s="35">
        <v>-560</v>
      </c>
      <c r="E26" s="35">
        <v>-560</v>
      </c>
      <c r="F26" s="39">
        <f t="shared" si="0"/>
        <v>-1100</v>
      </c>
      <c r="G26" s="35">
        <v>-275</v>
      </c>
      <c r="H26" s="35">
        <v>-275</v>
      </c>
      <c r="I26" s="35">
        <v>-275</v>
      </c>
      <c r="J26" s="35">
        <v>-275</v>
      </c>
      <c r="K26" s="217"/>
      <c r="L26" s="217"/>
      <c r="M26" s="217"/>
      <c r="N26" s="217"/>
      <c r="O26" s="217"/>
    </row>
    <row r="27" spans="1:15" ht="18.75" customHeight="1">
      <c r="A27" s="7" t="s">
        <v>185</v>
      </c>
      <c r="B27" s="6">
        <v>1013</v>
      </c>
      <c r="C27" s="35">
        <v>-1570</v>
      </c>
      <c r="D27" s="35">
        <v>-1520</v>
      </c>
      <c r="E27" s="35">
        <v>-1520</v>
      </c>
      <c r="F27" s="39">
        <f t="shared" si="0"/>
        <v>-200</v>
      </c>
      <c r="G27" s="35">
        <v>-50</v>
      </c>
      <c r="H27" s="35">
        <v>-50</v>
      </c>
      <c r="I27" s="35">
        <v>-50</v>
      </c>
      <c r="J27" s="35">
        <v>-50</v>
      </c>
      <c r="K27" s="217"/>
      <c r="L27" s="217"/>
      <c r="M27" s="217"/>
      <c r="N27" s="217"/>
      <c r="O27" s="217"/>
    </row>
    <row r="28" spans="1:15" ht="18.75" customHeight="1">
      <c r="A28" s="7" t="s">
        <v>3</v>
      </c>
      <c r="B28" s="6">
        <v>1014</v>
      </c>
      <c r="C28" s="35">
        <v>-16332</v>
      </c>
      <c r="D28" s="35">
        <v>-18500</v>
      </c>
      <c r="E28" s="35">
        <v>-18500</v>
      </c>
      <c r="F28" s="39">
        <f t="shared" si="0"/>
        <v>-13044</v>
      </c>
      <c r="G28" s="35">
        <v>-3261</v>
      </c>
      <c r="H28" s="35">
        <v>-3261</v>
      </c>
      <c r="I28" s="35">
        <v>-3261</v>
      </c>
      <c r="J28" s="35">
        <v>-3261</v>
      </c>
      <c r="K28" s="217"/>
      <c r="L28" s="217"/>
      <c r="M28" s="217"/>
      <c r="N28" s="217"/>
      <c r="O28" s="217"/>
    </row>
    <row r="29" spans="1:15" ht="18.75" customHeight="1">
      <c r="A29" s="7" t="s">
        <v>4</v>
      </c>
      <c r="B29" s="6">
        <v>1015</v>
      </c>
      <c r="C29" s="35">
        <v>-3495</v>
      </c>
      <c r="D29" s="35">
        <v>-4070</v>
      </c>
      <c r="E29" s="35">
        <v>-4070</v>
      </c>
      <c r="F29" s="39">
        <f t="shared" si="0"/>
        <v>-2840</v>
      </c>
      <c r="G29" s="35">
        <v>-710</v>
      </c>
      <c r="H29" s="35">
        <v>-710</v>
      </c>
      <c r="I29" s="35">
        <v>-710</v>
      </c>
      <c r="J29" s="35">
        <v>-710</v>
      </c>
      <c r="K29" s="217"/>
      <c r="L29" s="217"/>
      <c r="M29" s="217"/>
      <c r="N29" s="217"/>
      <c r="O29" s="217"/>
    </row>
    <row r="30" spans="1:15" ht="46.5" customHeight="1">
      <c r="A30" s="7" t="s">
        <v>186</v>
      </c>
      <c r="B30" s="6">
        <v>1016</v>
      </c>
      <c r="C30" s="35">
        <v>-2950</v>
      </c>
      <c r="D30" s="35">
        <v>-640</v>
      </c>
      <c r="E30" s="35">
        <v>-640</v>
      </c>
      <c r="F30" s="39">
        <f t="shared" si="0"/>
        <v>-80</v>
      </c>
      <c r="G30" s="35">
        <v>-20</v>
      </c>
      <c r="H30" s="35">
        <v>-20</v>
      </c>
      <c r="I30" s="35">
        <v>-20</v>
      </c>
      <c r="J30" s="35">
        <v>-20</v>
      </c>
      <c r="K30" s="217"/>
      <c r="L30" s="217"/>
      <c r="M30" s="217"/>
      <c r="N30" s="217"/>
      <c r="O30" s="217"/>
    </row>
    <row r="31" spans="1:15" ht="18.75" customHeight="1">
      <c r="A31" s="7" t="s">
        <v>187</v>
      </c>
      <c r="B31" s="6">
        <v>1017</v>
      </c>
      <c r="C31" s="35">
        <v>-890</v>
      </c>
      <c r="D31" s="35">
        <v>-560</v>
      </c>
      <c r="E31" s="35">
        <v>-560</v>
      </c>
      <c r="F31" s="39">
        <f t="shared" si="0"/>
        <v>-560</v>
      </c>
      <c r="G31" s="35">
        <v>-140</v>
      </c>
      <c r="H31" s="35">
        <v>-140</v>
      </c>
      <c r="I31" s="35">
        <v>-140</v>
      </c>
      <c r="J31" s="35">
        <v>-140</v>
      </c>
      <c r="K31" s="217"/>
      <c r="L31" s="217"/>
      <c r="M31" s="217"/>
      <c r="N31" s="217"/>
      <c r="O31" s="217"/>
    </row>
    <row r="32" spans="1:15" ht="18.75" customHeight="1">
      <c r="A32" s="163" t="s">
        <v>313</v>
      </c>
      <c r="B32" s="164">
        <v>1018</v>
      </c>
      <c r="C32" s="35"/>
      <c r="D32" s="35" t="s">
        <v>118</v>
      </c>
      <c r="E32" s="35" t="s">
        <v>118</v>
      </c>
      <c r="F32" s="39"/>
      <c r="G32" s="35" t="s">
        <v>118</v>
      </c>
      <c r="H32" s="35" t="s">
        <v>118</v>
      </c>
      <c r="I32" s="35" t="s">
        <v>118</v>
      </c>
      <c r="J32" s="35" t="s">
        <v>118</v>
      </c>
      <c r="K32" s="241"/>
      <c r="L32" s="242"/>
      <c r="M32" s="242"/>
      <c r="N32" s="242"/>
      <c r="O32" s="243"/>
    </row>
    <row r="33" spans="1:15" ht="18.75" customHeight="1">
      <c r="A33" s="7" t="s">
        <v>188</v>
      </c>
      <c r="B33" s="164">
        <v>1019</v>
      </c>
      <c r="C33" s="35">
        <v>-388</v>
      </c>
      <c r="D33" s="35" t="s">
        <v>118</v>
      </c>
      <c r="E33" s="35" t="s">
        <v>118</v>
      </c>
      <c r="F33" s="39">
        <f t="shared" si="0"/>
        <v>-40</v>
      </c>
      <c r="G33" s="35">
        <v>-10</v>
      </c>
      <c r="H33" s="35">
        <v>-10</v>
      </c>
      <c r="I33" s="35">
        <v>-10</v>
      </c>
      <c r="J33" s="35">
        <v>-10</v>
      </c>
      <c r="K33" s="217"/>
      <c r="L33" s="217"/>
      <c r="M33" s="217"/>
      <c r="N33" s="217"/>
      <c r="O33" s="217"/>
    </row>
    <row r="34" spans="1:15" ht="18.75" customHeight="1">
      <c r="A34" s="9" t="s">
        <v>336</v>
      </c>
      <c r="B34" s="10">
        <v>1020</v>
      </c>
      <c r="C34" s="50">
        <f>SUM(C23,C24)</f>
        <v>3238</v>
      </c>
      <c r="D34" s="50">
        <f t="shared" ref="D34:J34" si="1">SUM(D23,D24)</f>
        <v>780</v>
      </c>
      <c r="E34" s="50">
        <f t="shared" si="1"/>
        <v>780</v>
      </c>
      <c r="F34" s="39">
        <f t="shared" si="0"/>
        <v>840</v>
      </c>
      <c r="G34" s="50">
        <f t="shared" si="1"/>
        <v>210</v>
      </c>
      <c r="H34" s="50">
        <f t="shared" si="1"/>
        <v>210</v>
      </c>
      <c r="I34" s="50">
        <f t="shared" si="1"/>
        <v>210</v>
      </c>
      <c r="J34" s="50">
        <f t="shared" si="1"/>
        <v>210</v>
      </c>
      <c r="K34" s="217"/>
      <c r="L34" s="217"/>
      <c r="M34" s="217"/>
      <c r="N34" s="217"/>
      <c r="O34" s="217"/>
    </row>
    <row r="35" spans="1:15" s="4" customFormat="1" ht="18.75" customHeight="1">
      <c r="A35" s="9" t="s">
        <v>98</v>
      </c>
      <c r="B35" s="10">
        <v>1030</v>
      </c>
      <c r="C35" s="52">
        <f>SUM(C36:C55,C57)</f>
        <v>-2780</v>
      </c>
      <c r="D35" s="52">
        <f>SUM(D36:D55,D57)</f>
        <v>-658</v>
      </c>
      <c r="E35" s="52">
        <f>SUM(E36:E55,E57)</f>
        <v>-658</v>
      </c>
      <c r="F35" s="52">
        <f t="shared" si="0"/>
        <v>-780</v>
      </c>
      <c r="G35" s="52">
        <f>SUM(G36:G55,G57)</f>
        <v>-195</v>
      </c>
      <c r="H35" s="52">
        <f>SUM(H36:H55,H57)</f>
        <v>-195</v>
      </c>
      <c r="I35" s="52">
        <f>SUM(I36:I55,I57)</f>
        <v>-195</v>
      </c>
      <c r="J35" s="52">
        <f>SUM(J36:J55,J57)</f>
        <v>-195</v>
      </c>
      <c r="K35" s="217"/>
      <c r="L35" s="217"/>
      <c r="M35" s="217"/>
      <c r="N35" s="217"/>
      <c r="O35" s="217"/>
    </row>
    <row r="36" spans="1:15" ht="18.75" customHeight="1">
      <c r="A36" s="7" t="s">
        <v>54</v>
      </c>
      <c r="B36" s="8">
        <v>1031</v>
      </c>
      <c r="C36" s="35">
        <v>-18</v>
      </c>
      <c r="D36" s="35">
        <v>-48</v>
      </c>
      <c r="E36" s="35">
        <v>-48</v>
      </c>
      <c r="F36" s="39">
        <f t="shared" si="0"/>
        <v>-8</v>
      </c>
      <c r="G36" s="35">
        <v>-2</v>
      </c>
      <c r="H36" s="35">
        <v>-2</v>
      </c>
      <c r="I36" s="35">
        <v>-2</v>
      </c>
      <c r="J36" s="35">
        <v>-2</v>
      </c>
      <c r="K36" s="217"/>
      <c r="L36" s="217"/>
      <c r="M36" s="217"/>
      <c r="N36" s="217"/>
      <c r="O36" s="217"/>
    </row>
    <row r="37" spans="1:15" ht="18.75" customHeight="1">
      <c r="A37" s="7" t="s">
        <v>92</v>
      </c>
      <c r="B37" s="8">
        <v>1032</v>
      </c>
      <c r="C37" s="35" t="s">
        <v>118</v>
      </c>
      <c r="D37" s="35" t="s">
        <v>118</v>
      </c>
      <c r="E37" s="35" t="s">
        <v>118</v>
      </c>
      <c r="F37" s="39">
        <f t="shared" si="0"/>
        <v>0</v>
      </c>
      <c r="G37" s="35" t="s">
        <v>118</v>
      </c>
      <c r="H37" s="35" t="s">
        <v>118</v>
      </c>
      <c r="I37" s="35" t="s">
        <v>118</v>
      </c>
      <c r="J37" s="35" t="s">
        <v>118</v>
      </c>
      <c r="K37" s="217"/>
      <c r="L37" s="217"/>
      <c r="M37" s="217"/>
      <c r="N37" s="217"/>
      <c r="O37" s="217"/>
    </row>
    <row r="38" spans="1:15" ht="18.75" customHeight="1">
      <c r="A38" s="7" t="s">
        <v>33</v>
      </c>
      <c r="B38" s="8">
        <v>1033</v>
      </c>
      <c r="C38" s="35" t="s">
        <v>118</v>
      </c>
      <c r="D38" s="35" t="s">
        <v>118</v>
      </c>
      <c r="E38" s="35" t="s">
        <v>118</v>
      </c>
      <c r="F38" s="39">
        <f t="shared" si="0"/>
        <v>0</v>
      </c>
      <c r="G38" s="35" t="s">
        <v>118</v>
      </c>
      <c r="H38" s="35" t="s">
        <v>118</v>
      </c>
      <c r="I38" s="35" t="s">
        <v>118</v>
      </c>
      <c r="J38" s="35" t="s">
        <v>118</v>
      </c>
      <c r="K38" s="217"/>
      <c r="L38" s="217"/>
      <c r="M38" s="217"/>
      <c r="N38" s="217"/>
      <c r="O38" s="217"/>
    </row>
    <row r="39" spans="1:15" ht="18.75" customHeight="1">
      <c r="A39" s="7" t="s">
        <v>10</v>
      </c>
      <c r="B39" s="8">
        <v>1034</v>
      </c>
      <c r="C39" s="35">
        <v>-10</v>
      </c>
      <c r="D39" s="35">
        <v>-16</v>
      </c>
      <c r="E39" s="35">
        <v>-16</v>
      </c>
      <c r="F39" s="39">
        <f t="shared" si="0"/>
        <v>-8</v>
      </c>
      <c r="G39" s="35">
        <v>-2</v>
      </c>
      <c r="H39" s="35">
        <v>-2</v>
      </c>
      <c r="I39" s="35">
        <v>-2</v>
      </c>
      <c r="J39" s="35">
        <v>-2</v>
      </c>
      <c r="K39" s="217"/>
      <c r="L39" s="217"/>
      <c r="M39" s="217"/>
      <c r="N39" s="217"/>
      <c r="O39" s="217"/>
    </row>
    <row r="40" spans="1:15" ht="18.75" customHeight="1">
      <c r="A40" s="7" t="s">
        <v>11</v>
      </c>
      <c r="B40" s="8">
        <v>1035</v>
      </c>
      <c r="C40" s="35" t="s">
        <v>118</v>
      </c>
      <c r="D40" s="35" t="s">
        <v>118</v>
      </c>
      <c r="E40" s="35" t="s">
        <v>118</v>
      </c>
      <c r="F40" s="39">
        <f t="shared" si="0"/>
        <v>0</v>
      </c>
      <c r="G40" s="35" t="s">
        <v>118</v>
      </c>
      <c r="H40" s="35" t="s">
        <v>118</v>
      </c>
      <c r="I40" s="35" t="s">
        <v>118</v>
      </c>
      <c r="J40" s="35" t="s">
        <v>118</v>
      </c>
      <c r="K40" s="217"/>
      <c r="L40" s="217"/>
      <c r="M40" s="217"/>
      <c r="N40" s="217"/>
      <c r="O40" s="217"/>
    </row>
    <row r="41" spans="1:15" ht="18.75" customHeight="1">
      <c r="A41" s="7" t="s">
        <v>15</v>
      </c>
      <c r="B41" s="8">
        <v>1036</v>
      </c>
      <c r="C41" s="35">
        <v>-21</v>
      </c>
      <c r="D41" s="35">
        <v>-22</v>
      </c>
      <c r="E41" s="35">
        <v>-22</v>
      </c>
      <c r="F41" s="39">
        <f t="shared" si="0"/>
        <v>0</v>
      </c>
      <c r="G41" s="35" t="s">
        <v>118</v>
      </c>
      <c r="H41" s="35" t="s">
        <v>118</v>
      </c>
      <c r="I41" s="35" t="s">
        <v>118</v>
      </c>
      <c r="J41" s="35" t="s">
        <v>118</v>
      </c>
      <c r="K41" s="217"/>
      <c r="L41" s="217"/>
      <c r="M41" s="217"/>
      <c r="N41" s="217"/>
      <c r="O41" s="217"/>
    </row>
    <row r="42" spans="1:15" ht="18.75" customHeight="1">
      <c r="A42" s="7" t="s">
        <v>16</v>
      </c>
      <c r="B42" s="8">
        <v>1037</v>
      </c>
      <c r="C42" s="35">
        <v>-28</v>
      </c>
      <c r="D42" s="35">
        <v>-20</v>
      </c>
      <c r="E42" s="35">
        <v>-20</v>
      </c>
      <c r="F42" s="39">
        <f t="shared" si="0"/>
        <v>-40</v>
      </c>
      <c r="G42" s="35">
        <v>-10</v>
      </c>
      <c r="H42" s="35">
        <v>-10</v>
      </c>
      <c r="I42" s="35">
        <v>-10</v>
      </c>
      <c r="J42" s="35">
        <v>-10</v>
      </c>
      <c r="K42" s="217"/>
      <c r="L42" s="217"/>
      <c r="M42" s="217"/>
      <c r="N42" s="217"/>
      <c r="O42" s="217"/>
    </row>
    <row r="43" spans="1:15" ht="18.75" customHeight="1">
      <c r="A43" s="7" t="s">
        <v>17</v>
      </c>
      <c r="B43" s="8">
        <v>1038</v>
      </c>
      <c r="C43" s="35">
        <v>-2089</v>
      </c>
      <c r="D43" s="35">
        <v>-320</v>
      </c>
      <c r="E43" s="35">
        <v>-320</v>
      </c>
      <c r="F43" s="39">
        <f t="shared" si="0"/>
        <v>-396</v>
      </c>
      <c r="G43" s="35">
        <v>-99</v>
      </c>
      <c r="H43" s="35">
        <v>-99</v>
      </c>
      <c r="I43" s="35">
        <v>-99</v>
      </c>
      <c r="J43" s="35">
        <v>-99</v>
      </c>
      <c r="K43" s="217"/>
      <c r="L43" s="217"/>
      <c r="M43" s="217"/>
      <c r="N43" s="217"/>
      <c r="O43" s="217"/>
    </row>
    <row r="44" spans="1:15" ht="18.75" customHeight="1">
      <c r="A44" s="7" t="s">
        <v>18</v>
      </c>
      <c r="B44" s="8">
        <v>1039</v>
      </c>
      <c r="C44" s="35">
        <v>-418</v>
      </c>
      <c r="D44" s="35">
        <v>-72</v>
      </c>
      <c r="E44" s="35">
        <v>-72</v>
      </c>
      <c r="F44" s="39">
        <f t="shared" si="0"/>
        <v>-88</v>
      </c>
      <c r="G44" s="35">
        <v>-22</v>
      </c>
      <c r="H44" s="35">
        <v>-22</v>
      </c>
      <c r="I44" s="35">
        <v>-22</v>
      </c>
      <c r="J44" s="35">
        <v>-22</v>
      </c>
      <c r="K44" s="217"/>
      <c r="L44" s="217"/>
      <c r="M44" s="217"/>
      <c r="N44" s="217"/>
      <c r="O44" s="217"/>
    </row>
    <row r="45" spans="1:15" ht="37.5">
      <c r="A45" s="7" t="s">
        <v>19</v>
      </c>
      <c r="B45" s="8">
        <v>1040</v>
      </c>
      <c r="C45" s="35" t="s">
        <v>118</v>
      </c>
      <c r="D45" s="35" t="s">
        <v>118</v>
      </c>
      <c r="E45" s="35" t="s">
        <v>118</v>
      </c>
      <c r="F45" s="39">
        <f t="shared" si="0"/>
        <v>0</v>
      </c>
      <c r="G45" s="35" t="s">
        <v>118</v>
      </c>
      <c r="H45" s="35" t="s">
        <v>118</v>
      </c>
      <c r="I45" s="35" t="s">
        <v>118</v>
      </c>
      <c r="J45" s="35" t="s">
        <v>118</v>
      </c>
      <c r="K45" s="217"/>
      <c r="L45" s="217"/>
      <c r="M45" s="217"/>
      <c r="N45" s="217"/>
      <c r="O45" s="217"/>
    </row>
    <row r="46" spans="1:15" ht="37.5">
      <c r="A46" s="7" t="s">
        <v>20</v>
      </c>
      <c r="B46" s="8">
        <v>1041</v>
      </c>
      <c r="C46" s="35" t="s">
        <v>118</v>
      </c>
      <c r="D46" s="35" t="s">
        <v>118</v>
      </c>
      <c r="E46" s="35" t="s">
        <v>118</v>
      </c>
      <c r="F46" s="39">
        <f t="shared" si="0"/>
        <v>0</v>
      </c>
      <c r="G46" s="35" t="s">
        <v>118</v>
      </c>
      <c r="H46" s="35" t="s">
        <v>118</v>
      </c>
      <c r="I46" s="35" t="s">
        <v>118</v>
      </c>
      <c r="J46" s="35" t="s">
        <v>118</v>
      </c>
      <c r="K46" s="217"/>
      <c r="L46" s="217"/>
      <c r="M46" s="217"/>
      <c r="N46" s="217"/>
      <c r="O46" s="217"/>
    </row>
    <row r="47" spans="1:15" ht="18.75" customHeight="1">
      <c r="A47" s="7" t="s">
        <v>21</v>
      </c>
      <c r="B47" s="8">
        <v>1042</v>
      </c>
      <c r="C47" s="35" t="s">
        <v>118</v>
      </c>
      <c r="D47" s="35" t="s">
        <v>118</v>
      </c>
      <c r="E47" s="35" t="s">
        <v>118</v>
      </c>
      <c r="F47" s="39">
        <f t="shared" si="0"/>
        <v>0</v>
      </c>
      <c r="G47" s="35" t="s">
        <v>118</v>
      </c>
      <c r="H47" s="35" t="s">
        <v>118</v>
      </c>
      <c r="I47" s="35" t="s">
        <v>118</v>
      </c>
      <c r="J47" s="35" t="s">
        <v>118</v>
      </c>
      <c r="K47" s="217"/>
      <c r="L47" s="217"/>
      <c r="M47" s="217"/>
      <c r="N47" s="217"/>
      <c r="O47" s="217"/>
    </row>
    <row r="48" spans="1:15" ht="18.75" customHeight="1">
      <c r="A48" s="7" t="s">
        <v>22</v>
      </c>
      <c r="B48" s="8">
        <v>1043</v>
      </c>
      <c r="C48" s="35" t="s">
        <v>118</v>
      </c>
      <c r="D48" s="35" t="s">
        <v>118</v>
      </c>
      <c r="E48" s="35" t="s">
        <v>118</v>
      </c>
      <c r="F48" s="39">
        <f t="shared" si="0"/>
        <v>0</v>
      </c>
      <c r="G48" s="35" t="s">
        <v>118</v>
      </c>
      <c r="H48" s="35" t="s">
        <v>118</v>
      </c>
      <c r="I48" s="35" t="s">
        <v>118</v>
      </c>
      <c r="J48" s="35" t="s">
        <v>118</v>
      </c>
      <c r="K48" s="217"/>
      <c r="L48" s="217"/>
      <c r="M48" s="217"/>
      <c r="N48" s="217"/>
      <c r="O48" s="217"/>
    </row>
    <row r="49" spans="1:15" ht="18.75" customHeight="1">
      <c r="A49" s="7" t="s">
        <v>23</v>
      </c>
      <c r="B49" s="8">
        <v>1044</v>
      </c>
      <c r="C49" s="35" t="s">
        <v>118</v>
      </c>
      <c r="D49" s="35" t="s">
        <v>118</v>
      </c>
      <c r="E49" s="35" t="s">
        <v>118</v>
      </c>
      <c r="F49" s="39">
        <f t="shared" si="0"/>
        <v>0</v>
      </c>
      <c r="G49" s="35" t="s">
        <v>118</v>
      </c>
      <c r="H49" s="35" t="s">
        <v>118</v>
      </c>
      <c r="I49" s="35" t="s">
        <v>118</v>
      </c>
      <c r="J49" s="35" t="s">
        <v>118</v>
      </c>
      <c r="K49" s="217"/>
      <c r="L49" s="217"/>
      <c r="M49" s="217"/>
      <c r="N49" s="217"/>
      <c r="O49" s="217"/>
    </row>
    <row r="50" spans="1:15" ht="18.75" customHeight="1">
      <c r="A50" s="7" t="s">
        <v>35</v>
      </c>
      <c r="B50" s="8">
        <v>1045</v>
      </c>
      <c r="C50" s="35">
        <v>-196</v>
      </c>
      <c r="D50" s="35">
        <v>-160</v>
      </c>
      <c r="E50" s="35">
        <v>-160</v>
      </c>
      <c r="F50" s="39">
        <f t="shared" si="0"/>
        <v>-240</v>
      </c>
      <c r="G50" s="35">
        <v>-60</v>
      </c>
      <c r="H50" s="35">
        <v>-60</v>
      </c>
      <c r="I50" s="35">
        <v>-60</v>
      </c>
      <c r="J50" s="35">
        <v>-60</v>
      </c>
      <c r="K50" s="217"/>
      <c r="L50" s="217"/>
      <c r="M50" s="217"/>
      <c r="N50" s="217"/>
      <c r="O50" s="217"/>
    </row>
    <row r="51" spans="1:15" ht="18.75" customHeight="1">
      <c r="A51" s="7" t="s">
        <v>24</v>
      </c>
      <c r="B51" s="8">
        <v>1046</v>
      </c>
      <c r="C51" s="35" t="s">
        <v>118</v>
      </c>
      <c r="D51" s="35" t="s">
        <v>118</v>
      </c>
      <c r="E51" s="35" t="s">
        <v>118</v>
      </c>
      <c r="F51" s="39">
        <f t="shared" si="0"/>
        <v>0</v>
      </c>
      <c r="G51" s="35" t="s">
        <v>118</v>
      </c>
      <c r="H51" s="35" t="s">
        <v>118</v>
      </c>
      <c r="I51" s="35" t="s">
        <v>118</v>
      </c>
      <c r="J51" s="35" t="s">
        <v>118</v>
      </c>
      <c r="K51" s="217"/>
      <c r="L51" s="217"/>
      <c r="M51" s="217"/>
      <c r="N51" s="217"/>
      <c r="O51" s="217"/>
    </row>
    <row r="52" spans="1:15" ht="18.75" customHeight="1">
      <c r="A52" s="7" t="s">
        <v>25</v>
      </c>
      <c r="B52" s="8">
        <v>1047</v>
      </c>
      <c r="C52" s="35" t="s">
        <v>118</v>
      </c>
      <c r="D52" s="35" t="s">
        <v>118</v>
      </c>
      <c r="E52" s="35" t="s">
        <v>118</v>
      </c>
      <c r="F52" s="39">
        <f t="shared" si="0"/>
        <v>0</v>
      </c>
      <c r="G52" s="35" t="s">
        <v>118</v>
      </c>
      <c r="H52" s="35" t="s">
        <v>118</v>
      </c>
      <c r="I52" s="35" t="s">
        <v>118</v>
      </c>
      <c r="J52" s="35" t="s">
        <v>118</v>
      </c>
      <c r="K52" s="217"/>
      <c r="L52" s="217"/>
      <c r="M52" s="217"/>
      <c r="N52" s="217"/>
      <c r="O52" s="217"/>
    </row>
    <row r="53" spans="1:15" ht="18.75" customHeight="1">
      <c r="A53" s="7" t="s">
        <v>26</v>
      </c>
      <c r="B53" s="8">
        <v>1048</v>
      </c>
      <c r="C53" s="35" t="s">
        <v>118</v>
      </c>
      <c r="D53" s="35" t="s">
        <v>118</v>
      </c>
      <c r="E53" s="35" t="s">
        <v>118</v>
      </c>
      <c r="F53" s="39">
        <f t="shared" si="0"/>
        <v>0</v>
      </c>
      <c r="G53" s="35" t="s">
        <v>118</v>
      </c>
      <c r="H53" s="35" t="s">
        <v>118</v>
      </c>
      <c r="I53" s="35" t="s">
        <v>118</v>
      </c>
      <c r="J53" s="35" t="s">
        <v>118</v>
      </c>
      <c r="K53" s="217"/>
      <c r="L53" s="217"/>
      <c r="M53" s="217"/>
      <c r="N53" s="217"/>
      <c r="O53" s="217"/>
    </row>
    <row r="54" spans="1:15" ht="18.75" customHeight="1">
      <c r="A54" s="7" t="s">
        <v>27</v>
      </c>
      <c r="B54" s="8">
        <v>1049</v>
      </c>
      <c r="C54" s="35" t="s">
        <v>118</v>
      </c>
      <c r="D54" s="35" t="s">
        <v>118</v>
      </c>
      <c r="E54" s="35" t="s">
        <v>118</v>
      </c>
      <c r="F54" s="39">
        <f t="shared" si="0"/>
        <v>0</v>
      </c>
      <c r="G54" s="35" t="s">
        <v>118</v>
      </c>
      <c r="H54" s="35" t="s">
        <v>118</v>
      </c>
      <c r="I54" s="35" t="s">
        <v>118</v>
      </c>
      <c r="J54" s="35" t="s">
        <v>118</v>
      </c>
      <c r="K54" s="217"/>
      <c r="L54" s="217"/>
      <c r="M54" s="217"/>
      <c r="N54" s="217"/>
      <c r="O54" s="217"/>
    </row>
    <row r="55" spans="1:15" ht="37.5">
      <c r="A55" s="7" t="s">
        <v>41</v>
      </c>
      <c r="B55" s="8">
        <v>1050</v>
      </c>
      <c r="C55" s="35" t="s">
        <v>118</v>
      </c>
      <c r="D55" s="35" t="s">
        <v>118</v>
      </c>
      <c r="E55" s="35" t="s">
        <v>118</v>
      </c>
      <c r="F55" s="39">
        <f t="shared" si="0"/>
        <v>0</v>
      </c>
      <c r="G55" s="35" t="s">
        <v>118</v>
      </c>
      <c r="H55" s="35" t="s">
        <v>118</v>
      </c>
      <c r="I55" s="35" t="s">
        <v>118</v>
      </c>
      <c r="J55" s="35" t="s">
        <v>118</v>
      </c>
      <c r="K55" s="217"/>
      <c r="L55" s="217"/>
      <c r="M55" s="217"/>
      <c r="N55" s="217"/>
      <c r="O55" s="217"/>
    </row>
    <row r="56" spans="1:15" ht="18.75" customHeight="1">
      <c r="A56" s="7" t="s">
        <v>28</v>
      </c>
      <c r="B56" s="5" t="s">
        <v>140</v>
      </c>
      <c r="C56" s="35" t="s">
        <v>118</v>
      </c>
      <c r="D56" s="35" t="s">
        <v>118</v>
      </c>
      <c r="E56" s="35" t="s">
        <v>118</v>
      </c>
      <c r="F56" s="39">
        <f t="shared" si="0"/>
        <v>0</v>
      </c>
      <c r="G56" s="35" t="s">
        <v>118</v>
      </c>
      <c r="H56" s="35" t="s">
        <v>118</v>
      </c>
      <c r="I56" s="35" t="s">
        <v>118</v>
      </c>
      <c r="J56" s="35" t="s">
        <v>118</v>
      </c>
      <c r="K56" s="217"/>
      <c r="L56" s="217"/>
      <c r="M56" s="217"/>
      <c r="N56" s="217"/>
      <c r="O56" s="217"/>
    </row>
    <row r="57" spans="1:15" ht="18.75" customHeight="1">
      <c r="A57" s="7" t="s">
        <v>57</v>
      </c>
      <c r="B57" s="8">
        <v>1051</v>
      </c>
      <c r="C57" s="35" t="s">
        <v>118</v>
      </c>
      <c r="D57" s="35" t="s">
        <v>118</v>
      </c>
      <c r="E57" s="35" t="s">
        <v>118</v>
      </c>
      <c r="F57" s="39">
        <f t="shared" si="0"/>
        <v>0</v>
      </c>
      <c r="G57" s="35" t="s">
        <v>118</v>
      </c>
      <c r="H57" s="35" t="s">
        <v>118</v>
      </c>
      <c r="I57" s="35" t="s">
        <v>118</v>
      </c>
      <c r="J57" s="35" t="s">
        <v>118</v>
      </c>
      <c r="K57" s="217"/>
      <c r="L57" s="217"/>
      <c r="M57" s="217"/>
      <c r="N57" s="217"/>
      <c r="O57" s="217"/>
    </row>
    <row r="58" spans="1:15" s="4" customFormat="1" ht="18.75" customHeight="1">
      <c r="A58" s="9" t="s">
        <v>99</v>
      </c>
      <c r="B58" s="10">
        <v>1060</v>
      </c>
      <c r="C58" s="52">
        <f>SUM(C59:C65)</f>
        <v>0</v>
      </c>
      <c r="D58" s="52">
        <f>SUM(D59:D65)</f>
        <v>0</v>
      </c>
      <c r="E58" s="52">
        <f>SUM(E59:E65)</f>
        <v>0</v>
      </c>
      <c r="F58" s="52">
        <f t="shared" si="0"/>
        <v>0</v>
      </c>
      <c r="G58" s="52">
        <f>SUM(G59:G65)</f>
        <v>0</v>
      </c>
      <c r="H58" s="52">
        <f>SUM(H59:H65)</f>
        <v>0</v>
      </c>
      <c r="I58" s="52">
        <f>SUM(I59:I65)</f>
        <v>0</v>
      </c>
      <c r="J58" s="52">
        <f>SUM(J59:J65)</f>
        <v>0</v>
      </c>
      <c r="K58" s="217"/>
      <c r="L58" s="217"/>
      <c r="M58" s="217"/>
      <c r="N58" s="217"/>
      <c r="O58" s="217"/>
    </row>
    <row r="59" spans="1:15" ht="18.75" customHeight="1">
      <c r="A59" s="7" t="s">
        <v>81</v>
      </c>
      <c r="B59" s="8">
        <v>1061</v>
      </c>
      <c r="C59" s="35" t="s">
        <v>118</v>
      </c>
      <c r="D59" s="35" t="s">
        <v>118</v>
      </c>
      <c r="E59" s="35" t="s">
        <v>118</v>
      </c>
      <c r="F59" s="39">
        <f t="shared" si="0"/>
        <v>0</v>
      </c>
      <c r="G59" s="35" t="s">
        <v>118</v>
      </c>
      <c r="H59" s="35" t="s">
        <v>118</v>
      </c>
      <c r="I59" s="35" t="s">
        <v>118</v>
      </c>
      <c r="J59" s="35" t="s">
        <v>118</v>
      </c>
      <c r="K59" s="217"/>
      <c r="L59" s="217"/>
      <c r="M59" s="217"/>
      <c r="N59" s="217"/>
      <c r="O59" s="217"/>
    </row>
    <row r="60" spans="1:15" ht="18.75" customHeight="1">
      <c r="A60" s="7" t="s">
        <v>82</v>
      </c>
      <c r="B60" s="8">
        <v>1062</v>
      </c>
      <c r="C60" s="35" t="s">
        <v>118</v>
      </c>
      <c r="D60" s="35" t="s">
        <v>118</v>
      </c>
      <c r="E60" s="35" t="s">
        <v>118</v>
      </c>
      <c r="F60" s="39">
        <f t="shared" si="0"/>
        <v>0</v>
      </c>
      <c r="G60" s="35" t="s">
        <v>118</v>
      </c>
      <c r="H60" s="35" t="s">
        <v>118</v>
      </c>
      <c r="I60" s="35" t="s">
        <v>118</v>
      </c>
      <c r="J60" s="35" t="s">
        <v>118</v>
      </c>
      <c r="K60" s="217"/>
      <c r="L60" s="217"/>
      <c r="M60" s="217"/>
      <c r="N60" s="217"/>
      <c r="O60" s="217"/>
    </row>
    <row r="61" spans="1:15" ht="18.75" customHeight="1">
      <c r="A61" s="7" t="s">
        <v>17</v>
      </c>
      <c r="B61" s="8">
        <v>1063</v>
      </c>
      <c r="C61" s="35" t="s">
        <v>118</v>
      </c>
      <c r="D61" s="35" t="s">
        <v>118</v>
      </c>
      <c r="E61" s="35" t="s">
        <v>118</v>
      </c>
      <c r="F61" s="39">
        <f t="shared" si="0"/>
        <v>0</v>
      </c>
      <c r="G61" s="35" t="s">
        <v>118</v>
      </c>
      <c r="H61" s="35" t="s">
        <v>118</v>
      </c>
      <c r="I61" s="35" t="s">
        <v>118</v>
      </c>
      <c r="J61" s="35" t="s">
        <v>118</v>
      </c>
      <c r="K61" s="217"/>
      <c r="L61" s="217"/>
      <c r="M61" s="217"/>
      <c r="N61" s="217"/>
      <c r="O61" s="217"/>
    </row>
    <row r="62" spans="1:15" ht="18.75" customHeight="1">
      <c r="A62" s="7" t="s">
        <v>18</v>
      </c>
      <c r="B62" s="8">
        <v>1064</v>
      </c>
      <c r="C62" s="35" t="s">
        <v>118</v>
      </c>
      <c r="D62" s="35" t="s">
        <v>118</v>
      </c>
      <c r="E62" s="35" t="s">
        <v>118</v>
      </c>
      <c r="F62" s="39">
        <f t="shared" si="0"/>
        <v>0</v>
      </c>
      <c r="G62" s="35" t="s">
        <v>118</v>
      </c>
      <c r="H62" s="35" t="s">
        <v>118</v>
      </c>
      <c r="I62" s="35" t="s">
        <v>118</v>
      </c>
      <c r="J62" s="35" t="s">
        <v>118</v>
      </c>
      <c r="K62" s="217"/>
      <c r="L62" s="217"/>
      <c r="M62" s="217"/>
      <c r="N62" s="217"/>
      <c r="O62" s="217"/>
    </row>
    <row r="63" spans="1:15" ht="18.75" customHeight="1">
      <c r="A63" s="7" t="s">
        <v>34</v>
      </c>
      <c r="B63" s="8">
        <v>1065</v>
      </c>
      <c r="C63" s="35" t="s">
        <v>118</v>
      </c>
      <c r="D63" s="35" t="s">
        <v>118</v>
      </c>
      <c r="E63" s="35" t="s">
        <v>118</v>
      </c>
      <c r="F63" s="39">
        <f t="shared" si="0"/>
        <v>0</v>
      </c>
      <c r="G63" s="35" t="s">
        <v>118</v>
      </c>
      <c r="H63" s="35" t="s">
        <v>118</v>
      </c>
      <c r="I63" s="35" t="s">
        <v>118</v>
      </c>
      <c r="J63" s="35" t="s">
        <v>118</v>
      </c>
      <c r="K63" s="217"/>
      <c r="L63" s="217"/>
      <c r="M63" s="217"/>
      <c r="N63" s="217"/>
      <c r="O63" s="217"/>
    </row>
    <row r="64" spans="1:15" ht="18.75" customHeight="1">
      <c r="A64" s="7" t="s">
        <v>44</v>
      </c>
      <c r="B64" s="8">
        <v>1066</v>
      </c>
      <c r="C64" s="35" t="s">
        <v>118</v>
      </c>
      <c r="D64" s="35" t="s">
        <v>118</v>
      </c>
      <c r="E64" s="35" t="s">
        <v>118</v>
      </c>
      <c r="F64" s="39">
        <f t="shared" si="0"/>
        <v>0</v>
      </c>
      <c r="G64" s="35" t="s">
        <v>118</v>
      </c>
      <c r="H64" s="35" t="s">
        <v>118</v>
      </c>
      <c r="I64" s="35" t="s">
        <v>118</v>
      </c>
      <c r="J64" s="35" t="s">
        <v>118</v>
      </c>
      <c r="K64" s="217"/>
      <c r="L64" s="217"/>
      <c r="M64" s="217"/>
      <c r="N64" s="217"/>
      <c r="O64" s="217"/>
    </row>
    <row r="65" spans="1:15" ht="18.75" customHeight="1">
      <c r="A65" s="7" t="s">
        <v>64</v>
      </c>
      <c r="B65" s="8">
        <v>1067</v>
      </c>
      <c r="C65" s="35" t="s">
        <v>118</v>
      </c>
      <c r="D65" s="35" t="s">
        <v>118</v>
      </c>
      <c r="E65" s="35" t="s">
        <v>118</v>
      </c>
      <c r="F65" s="39">
        <f t="shared" si="0"/>
        <v>0</v>
      </c>
      <c r="G65" s="35" t="s">
        <v>118</v>
      </c>
      <c r="H65" s="35" t="s">
        <v>118</v>
      </c>
      <c r="I65" s="35" t="s">
        <v>118</v>
      </c>
      <c r="J65" s="35" t="s">
        <v>118</v>
      </c>
      <c r="K65" s="217"/>
      <c r="L65" s="217"/>
      <c r="M65" s="217"/>
      <c r="N65" s="217"/>
      <c r="O65" s="217"/>
    </row>
    <row r="66" spans="1:15" s="4" customFormat="1" ht="18.75" customHeight="1">
      <c r="A66" s="9" t="s">
        <v>141</v>
      </c>
      <c r="B66" s="10">
        <v>1070</v>
      </c>
      <c r="C66" s="52">
        <f>SUM(C67:C69)</f>
        <v>0</v>
      </c>
      <c r="D66" s="52">
        <f>SUM(D67:D69)</f>
        <v>0</v>
      </c>
      <c r="E66" s="52">
        <f>SUM(E67:E69)</f>
        <v>0</v>
      </c>
      <c r="F66" s="52">
        <f t="shared" si="0"/>
        <v>0</v>
      </c>
      <c r="G66" s="52">
        <f>SUM(G67:G69)</f>
        <v>0</v>
      </c>
      <c r="H66" s="52">
        <f>SUM(H67:H69)</f>
        <v>0</v>
      </c>
      <c r="I66" s="52">
        <f>SUM(I67:I69)</f>
        <v>0</v>
      </c>
      <c r="J66" s="52">
        <f>SUM(J67:J69)</f>
        <v>0</v>
      </c>
      <c r="K66" s="217"/>
      <c r="L66" s="217"/>
      <c r="M66" s="217"/>
      <c r="N66" s="217"/>
      <c r="O66" s="217"/>
    </row>
    <row r="67" spans="1:15" ht="18.75" customHeight="1">
      <c r="A67" s="7" t="s">
        <v>94</v>
      </c>
      <c r="B67" s="8">
        <v>1071</v>
      </c>
      <c r="C67" s="35"/>
      <c r="D67" s="35"/>
      <c r="E67" s="35"/>
      <c r="F67" s="39">
        <f t="shared" si="0"/>
        <v>0</v>
      </c>
      <c r="G67" s="35"/>
      <c r="H67" s="35"/>
      <c r="I67" s="35"/>
      <c r="J67" s="35"/>
      <c r="K67" s="217"/>
      <c r="L67" s="217"/>
      <c r="M67" s="217"/>
      <c r="N67" s="217"/>
      <c r="O67" s="217"/>
    </row>
    <row r="68" spans="1:15" ht="18.75" customHeight="1">
      <c r="A68" s="7" t="s">
        <v>142</v>
      </c>
      <c r="B68" s="8">
        <v>1072</v>
      </c>
      <c r="C68" s="35"/>
      <c r="D68" s="35"/>
      <c r="E68" s="35"/>
      <c r="F68" s="39">
        <f t="shared" si="0"/>
        <v>0</v>
      </c>
      <c r="G68" s="35"/>
      <c r="H68" s="35"/>
      <c r="I68" s="35"/>
      <c r="J68" s="35"/>
      <c r="K68" s="217"/>
      <c r="L68" s="217"/>
      <c r="M68" s="217"/>
      <c r="N68" s="217"/>
      <c r="O68" s="217"/>
    </row>
    <row r="69" spans="1:15" ht="18.75" customHeight="1">
      <c r="A69" s="7" t="s">
        <v>143</v>
      </c>
      <c r="B69" s="8">
        <v>1073</v>
      </c>
      <c r="C69" s="35"/>
      <c r="D69" s="35"/>
      <c r="E69" s="35"/>
      <c r="F69" s="39">
        <f t="shared" si="0"/>
        <v>0</v>
      </c>
      <c r="G69" s="35"/>
      <c r="H69" s="35"/>
      <c r="I69" s="35"/>
      <c r="J69" s="35"/>
      <c r="K69" s="217"/>
      <c r="L69" s="217"/>
      <c r="M69" s="217"/>
      <c r="N69" s="217"/>
      <c r="O69" s="217"/>
    </row>
    <row r="70" spans="1:15" s="4" customFormat="1" ht="18.75" customHeight="1">
      <c r="A70" s="136" t="s">
        <v>45</v>
      </c>
      <c r="B70" s="10">
        <v>1080</v>
      </c>
      <c r="C70" s="52">
        <f>SUM(C71:C76)</f>
        <v>0</v>
      </c>
      <c r="D70" s="52">
        <f>SUM(D71:D76)</f>
        <v>0</v>
      </c>
      <c r="E70" s="52">
        <f>SUM(E71:E76)</f>
        <v>0</v>
      </c>
      <c r="F70" s="52">
        <f t="shared" si="0"/>
        <v>0</v>
      </c>
      <c r="G70" s="52">
        <f>SUM(G71:G76)</f>
        <v>0</v>
      </c>
      <c r="H70" s="52">
        <f>SUM(H71:H76)</f>
        <v>0</v>
      </c>
      <c r="I70" s="52">
        <f>SUM(I71:I76)</f>
        <v>0</v>
      </c>
      <c r="J70" s="52">
        <f>SUM(J71:J76)</f>
        <v>0</v>
      </c>
      <c r="K70" s="217"/>
      <c r="L70" s="217"/>
      <c r="M70" s="217"/>
      <c r="N70" s="217"/>
      <c r="O70" s="217"/>
    </row>
    <row r="71" spans="1:15" ht="18.75" customHeight="1">
      <c r="A71" s="7" t="s">
        <v>94</v>
      </c>
      <c r="B71" s="8">
        <v>1081</v>
      </c>
      <c r="C71" s="35" t="s">
        <v>118</v>
      </c>
      <c r="D71" s="35" t="s">
        <v>118</v>
      </c>
      <c r="E71" s="35" t="s">
        <v>118</v>
      </c>
      <c r="F71" s="39">
        <f t="shared" si="0"/>
        <v>0</v>
      </c>
      <c r="G71" s="35" t="s">
        <v>118</v>
      </c>
      <c r="H71" s="35" t="s">
        <v>118</v>
      </c>
      <c r="I71" s="35" t="s">
        <v>118</v>
      </c>
      <c r="J71" s="35" t="s">
        <v>118</v>
      </c>
      <c r="K71" s="217"/>
      <c r="L71" s="217"/>
      <c r="M71" s="217"/>
      <c r="N71" s="217"/>
      <c r="O71" s="217"/>
    </row>
    <row r="72" spans="1:15" ht="18.75" customHeight="1">
      <c r="A72" s="7" t="s">
        <v>144</v>
      </c>
      <c r="B72" s="8">
        <v>1082</v>
      </c>
      <c r="C72" s="35" t="s">
        <v>118</v>
      </c>
      <c r="D72" s="35" t="s">
        <v>118</v>
      </c>
      <c r="E72" s="35" t="s">
        <v>118</v>
      </c>
      <c r="F72" s="39">
        <f t="shared" si="0"/>
        <v>0</v>
      </c>
      <c r="G72" s="35" t="s">
        <v>118</v>
      </c>
      <c r="H72" s="35" t="s">
        <v>118</v>
      </c>
      <c r="I72" s="35" t="s">
        <v>118</v>
      </c>
      <c r="J72" s="35" t="s">
        <v>118</v>
      </c>
      <c r="K72" s="217"/>
      <c r="L72" s="217"/>
      <c r="M72" s="217"/>
      <c r="N72" s="217"/>
      <c r="O72" s="217"/>
    </row>
    <row r="73" spans="1:15" ht="18.75" customHeight="1">
      <c r="A73" s="7" t="s">
        <v>37</v>
      </c>
      <c r="B73" s="8">
        <v>1083</v>
      </c>
      <c r="C73" s="35" t="s">
        <v>118</v>
      </c>
      <c r="D73" s="35" t="s">
        <v>118</v>
      </c>
      <c r="E73" s="35" t="s">
        <v>118</v>
      </c>
      <c r="F73" s="39">
        <f t="shared" si="0"/>
        <v>0</v>
      </c>
      <c r="G73" s="35" t="s">
        <v>118</v>
      </c>
      <c r="H73" s="35" t="s">
        <v>118</v>
      </c>
      <c r="I73" s="35" t="s">
        <v>118</v>
      </c>
      <c r="J73" s="35" t="s">
        <v>118</v>
      </c>
      <c r="K73" s="217"/>
      <c r="L73" s="217"/>
      <c r="M73" s="217"/>
      <c r="N73" s="217"/>
      <c r="O73" s="217"/>
    </row>
    <row r="74" spans="1:15" ht="18.75" customHeight="1">
      <c r="A74" s="7" t="s">
        <v>29</v>
      </c>
      <c r="B74" s="8">
        <v>1084</v>
      </c>
      <c r="C74" s="35" t="s">
        <v>118</v>
      </c>
      <c r="D74" s="35" t="s">
        <v>118</v>
      </c>
      <c r="E74" s="35" t="s">
        <v>118</v>
      </c>
      <c r="F74" s="39">
        <f t="shared" si="0"/>
        <v>0</v>
      </c>
      <c r="G74" s="35" t="s">
        <v>118</v>
      </c>
      <c r="H74" s="35" t="s">
        <v>118</v>
      </c>
      <c r="I74" s="35" t="s">
        <v>118</v>
      </c>
      <c r="J74" s="35" t="s">
        <v>118</v>
      </c>
      <c r="K74" s="217"/>
      <c r="L74" s="217"/>
      <c r="M74" s="217"/>
      <c r="N74" s="217"/>
      <c r="O74" s="217"/>
    </row>
    <row r="75" spans="1:15" ht="18.75" customHeight="1">
      <c r="A75" s="7" t="s">
        <v>32</v>
      </c>
      <c r="B75" s="8">
        <v>1085</v>
      </c>
      <c r="C75" s="35" t="s">
        <v>118</v>
      </c>
      <c r="D75" s="35" t="s">
        <v>118</v>
      </c>
      <c r="E75" s="35" t="s">
        <v>118</v>
      </c>
      <c r="F75" s="39">
        <f t="shared" si="0"/>
        <v>0</v>
      </c>
      <c r="G75" s="35" t="s">
        <v>118</v>
      </c>
      <c r="H75" s="35" t="s">
        <v>118</v>
      </c>
      <c r="I75" s="35" t="s">
        <v>118</v>
      </c>
      <c r="J75" s="35" t="s">
        <v>118</v>
      </c>
      <c r="K75" s="217"/>
      <c r="L75" s="217"/>
      <c r="M75" s="217"/>
      <c r="N75" s="217"/>
      <c r="O75" s="217"/>
    </row>
    <row r="76" spans="1:15" ht="18.75" customHeight="1">
      <c r="A76" s="7" t="s">
        <v>103</v>
      </c>
      <c r="B76" s="8">
        <v>1086</v>
      </c>
      <c r="C76" s="35" t="s">
        <v>118</v>
      </c>
      <c r="D76" s="35" t="s">
        <v>118</v>
      </c>
      <c r="E76" s="35" t="s">
        <v>118</v>
      </c>
      <c r="F76" s="39">
        <f t="shared" si="0"/>
        <v>0</v>
      </c>
      <c r="G76" s="35" t="s">
        <v>118</v>
      </c>
      <c r="H76" s="35" t="s">
        <v>118</v>
      </c>
      <c r="I76" s="35" t="s">
        <v>118</v>
      </c>
      <c r="J76" s="35" t="s">
        <v>118</v>
      </c>
      <c r="K76" s="217"/>
      <c r="L76" s="217"/>
      <c r="M76" s="217"/>
      <c r="N76" s="217"/>
      <c r="O76" s="217"/>
    </row>
    <row r="77" spans="1:15" s="4" customFormat="1" ht="18.75" customHeight="1">
      <c r="A77" s="9" t="s">
        <v>2</v>
      </c>
      <c r="B77" s="10">
        <v>1100</v>
      </c>
      <c r="C77" s="50">
        <f>SUM(C34,C35,C58,C66,C70)</f>
        <v>458</v>
      </c>
      <c r="D77" s="50">
        <f t="shared" ref="D77:J77" si="2">SUM(D34,D35,D58,D66,D70)</f>
        <v>122</v>
      </c>
      <c r="E77" s="50">
        <f t="shared" si="2"/>
        <v>122</v>
      </c>
      <c r="F77" s="50">
        <f t="shared" si="2"/>
        <v>60</v>
      </c>
      <c r="G77" s="50">
        <f t="shared" si="2"/>
        <v>15</v>
      </c>
      <c r="H77" s="50">
        <f t="shared" si="2"/>
        <v>15</v>
      </c>
      <c r="I77" s="50">
        <f t="shared" si="2"/>
        <v>15</v>
      </c>
      <c r="J77" s="50">
        <f t="shared" si="2"/>
        <v>15</v>
      </c>
      <c r="K77" s="217"/>
      <c r="L77" s="217"/>
      <c r="M77" s="217"/>
      <c r="N77" s="217"/>
      <c r="O77" s="217"/>
    </row>
    <row r="78" spans="1:15" s="4" customFormat="1" ht="18.75" customHeight="1">
      <c r="A78" s="9" t="s">
        <v>55</v>
      </c>
      <c r="B78" s="10">
        <v>1110</v>
      </c>
      <c r="C78" s="49"/>
      <c r="D78" s="49"/>
      <c r="E78" s="49"/>
      <c r="F78" s="52">
        <f t="shared" ref="F78:F87" si="3">SUM(G78:J78)</f>
        <v>0</v>
      </c>
      <c r="G78" s="49"/>
      <c r="H78" s="49"/>
      <c r="I78" s="49"/>
      <c r="J78" s="49"/>
      <c r="K78" s="217"/>
      <c r="L78" s="217"/>
      <c r="M78" s="217"/>
      <c r="N78" s="217"/>
      <c r="O78" s="217"/>
    </row>
    <row r="79" spans="1:15" s="4" customFormat="1" ht="18.75" customHeight="1">
      <c r="A79" s="9" t="s">
        <v>59</v>
      </c>
      <c r="B79" s="10">
        <v>1120</v>
      </c>
      <c r="C79" s="49" t="s">
        <v>118</v>
      </c>
      <c r="D79" s="49" t="s">
        <v>118</v>
      </c>
      <c r="E79" s="49" t="s">
        <v>118</v>
      </c>
      <c r="F79" s="52">
        <f t="shared" si="3"/>
        <v>0</v>
      </c>
      <c r="G79" s="49" t="s">
        <v>118</v>
      </c>
      <c r="H79" s="49" t="s">
        <v>118</v>
      </c>
      <c r="I79" s="49" t="s">
        <v>118</v>
      </c>
      <c r="J79" s="49" t="s">
        <v>118</v>
      </c>
      <c r="K79" s="217"/>
      <c r="L79" s="217"/>
      <c r="M79" s="217"/>
      <c r="N79" s="217"/>
      <c r="O79" s="217"/>
    </row>
    <row r="80" spans="1:15" s="4" customFormat="1" ht="18.75" customHeight="1">
      <c r="A80" s="9" t="s">
        <v>56</v>
      </c>
      <c r="B80" s="10">
        <v>1130</v>
      </c>
      <c r="C80" s="49"/>
      <c r="D80" s="49"/>
      <c r="E80" s="49"/>
      <c r="F80" s="52">
        <f t="shared" si="3"/>
        <v>0</v>
      </c>
      <c r="G80" s="49"/>
      <c r="H80" s="49"/>
      <c r="I80" s="49"/>
      <c r="J80" s="49"/>
      <c r="K80" s="217"/>
      <c r="L80" s="217"/>
      <c r="M80" s="217"/>
      <c r="N80" s="217"/>
      <c r="O80" s="217"/>
    </row>
    <row r="81" spans="1:15" s="4" customFormat="1" ht="18.75" customHeight="1">
      <c r="A81" s="9" t="s">
        <v>58</v>
      </c>
      <c r="B81" s="10">
        <v>1140</v>
      </c>
      <c r="C81" s="49" t="s">
        <v>118</v>
      </c>
      <c r="D81" s="49" t="s">
        <v>118</v>
      </c>
      <c r="E81" s="49" t="s">
        <v>118</v>
      </c>
      <c r="F81" s="52">
        <f t="shared" si="3"/>
        <v>0</v>
      </c>
      <c r="G81" s="49" t="s">
        <v>118</v>
      </c>
      <c r="H81" s="49" t="s">
        <v>118</v>
      </c>
      <c r="I81" s="49" t="s">
        <v>118</v>
      </c>
      <c r="J81" s="49" t="s">
        <v>118</v>
      </c>
      <c r="K81" s="217"/>
      <c r="L81" s="217"/>
      <c r="M81" s="217"/>
      <c r="N81" s="217"/>
      <c r="O81" s="217"/>
    </row>
    <row r="82" spans="1:15" s="4" customFormat="1" ht="18.75" customHeight="1">
      <c r="A82" s="9" t="s">
        <v>119</v>
      </c>
      <c r="B82" s="10">
        <v>1150</v>
      </c>
      <c r="C82" s="52">
        <f>SUM(C83:C84)</f>
        <v>0</v>
      </c>
      <c r="D82" s="52">
        <f t="shared" ref="D82:J82" si="4">SUM(D83:D84)</f>
        <v>0</v>
      </c>
      <c r="E82" s="52">
        <f t="shared" si="4"/>
        <v>0</v>
      </c>
      <c r="F82" s="52">
        <f t="shared" si="3"/>
        <v>0</v>
      </c>
      <c r="G82" s="52">
        <f t="shared" si="4"/>
        <v>0</v>
      </c>
      <c r="H82" s="52">
        <f t="shared" si="4"/>
        <v>0</v>
      </c>
      <c r="I82" s="52">
        <f t="shared" si="4"/>
        <v>0</v>
      </c>
      <c r="J82" s="52">
        <f t="shared" si="4"/>
        <v>0</v>
      </c>
      <c r="K82" s="217"/>
      <c r="L82" s="217"/>
      <c r="M82" s="217"/>
      <c r="N82" s="217"/>
      <c r="O82" s="217"/>
    </row>
    <row r="83" spans="1:15" ht="18.75" customHeight="1">
      <c r="A83" s="7" t="s">
        <v>94</v>
      </c>
      <c r="B83" s="8">
        <v>1151</v>
      </c>
      <c r="C83" s="35"/>
      <c r="D83" s="35"/>
      <c r="E83" s="35"/>
      <c r="F83" s="39">
        <f t="shared" si="3"/>
        <v>0</v>
      </c>
      <c r="G83" s="35"/>
      <c r="H83" s="35"/>
      <c r="I83" s="35"/>
      <c r="J83" s="35"/>
      <c r="K83" s="217"/>
      <c r="L83" s="217"/>
      <c r="M83" s="217"/>
      <c r="N83" s="217"/>
      <c r="O83" s="217"/>
    </row>
    <row r="84" spans="1:15" ht="18.75" customHeight="1">
      <c r="A84" s="7" t="s">
        <v>145</v>
      </c>
      <c r="B84" s="8">
        <v>1152</v>
      </c>
      <c r="C84" s="35"/>
      <c r="D84" s="35"/>
      <c r="E84" s="35"/>
      <c r="F84" s="39">
        <f t="shared" si="3"/>
        <v>0</v>
      </c>
      <c r="G84" s="35"/>
      <c r="H84" s="35"/>
      <c r="I84" s="35"/>
      <c r="J84" s="35"/>
      <c r="K84" s="217"/>
      <c r="L84" s="217"/>
      <c r="M84" s="217"/>
      <c r="N84" s="217"/>
      <c r="O84" s="217"/>
    </row>
    <row r="85" spans="1:15" s="4" customFormat="1" ht="18.75" customHeight="1">
      <c r="A85" s="9" t="s">
        <v>146</v>
      </c>
      <c r="B85" s="10">
        <v>1160</v>
      </c>
      <c r="C85" s="52">
        <f>SUM(C86:C87)</f>
        <v>0</v>
      </c>
      <c r="D85" s="52">
        <f t="shared" ref="D85:J85" si="5">SUM(D86:D87)</f>
        <v>0</v>
      </c>
      <c r="E85" s="52">
        <f t="shared" si="5"/>
        <v>0</v>
      </c>
      <c r="F85" s="52">
        <f t="shared" si="3"/>
        <v>0</v>
      </c>
      <c r="G85" s="52">
        <f t="shared" si="5"/>
        <v>0</v>
      </c>
      <c r="H85" s="52">
        <f t="shared" si="5"/>
        <v>0</v>
      </c>
      <c r="I85" s="52">
        <f t="shared" si="5"/>
        <v>0</v>
      </c>
      <c r="J85" s="52">
        <f t="shared" si="5"/>
        <v>0</v>
      </c>
      <c r="K85" s="217"/>
      <c r="L85" s="217"/>
      <c r="M85" s="217"/>
      <c r="N85" s="217"/>
      <c r="O85" s="217"/>
    </row>
    <row r="86" spans="1:15" ht="18.75" customHeight="1">
      <c r="A86" s="7" t="s">
        <v>94</v>
      </c>
      <c r="B86" s="8">
        <v>1161</v>
      </c>
      <c r="C86" s="35" t="s">
        <v>118</v>
      </c>
      <c r="D86" s="35" t="s">
        <v>118</v>
      </c>
      <c r="E86" s="35" t="s">
        <v>118</v>
      </c>
      <c r="F86" s="39">
        <f t="shared" si="3"/>
        <v>0</v>
      </c>
      <c r="G86" s="35" t="s">
        <v>118</v>
      </c>
      <c r="H86" s="35" t="s">
        <v>118</v>
      </c>
      <c r="I86" s="35" t="s">
        <v>118</v>
      </c>
      <c r="J86" s="35" t="s">
        <v>118</v>
      </c>
      <c r="K86" s="217"/>
      <c r="L86" s="217"/>
      <c r="M86" s="217"/>
      <c r="N86" s="217"/>
      <c r="O86" s="217"/>
    </row>
    <row r="87" spans="1:15" ht="18.75" customHeight="1">
      <c r="A87" s="7" t="s">
        <v>63</v>
      </c>
      <c r="B87" s="8">
        <v>1162</v>
      </c>
      <c r="C87" s="35" t="s">
        <v>118</v>
      </c>
      <c r="D87" s="35" t="s">
        <v>118</v>
      </c>
      <c r="E87" s="35" t="s">
        <v>118</v>
      </c>
      <c r="F87" s="39">
        <f t="shared" si="3"/>
        <v>0</v>
      </c>
      <c r="G87" s="35" t="s">
        <v>118</v>
      </c>
      <c r="H87" s="35" t="s">
        <v>118</v>
      </c>
      <c r="I87" s="35" t="s">
        <v>118</v>
      </c>
      <c r="J87" s="35" t="s">
        <v>118</v>
      </c>
      <c r="K87" s="217"/>
      <c r="L87" s="217"/>
      <c r="M87" s="217"/>
      <c r="N87" s="217"/>
      <c r="O87" s="217"/>
    </row>
    <row r="88" spans="1:15" ht="18.75" customHeight="1">
      <c r="A88" s="9" t="s">
        <v>49</v>
      </c>
      <c r="B88" s="10">
        <v>1170</v>
      </c>
      <c r="C88" s="50">
        <f>SUM(C77,C78,C79,C80,C81,C82,C85)</f>
        <v>458</v>
      </c>
      <c r="D88" s="50">
        <f t="shared" ref="D88:J88" si="6">SUM(D77,D78,D79,D80,D81,D82,D85)</f>
        <v>122</v>
      </c>
      <c r="E88" s="50">
        <f t="shared" si="6"/>
        <v>122</v>
      </c>
      <c r="F88" s="50">
        <f t="shared" si="6"/>
        <v>60</v>
      </c>
      <c r="G88" s="50">
        <f t="shared" si="6"/>
        <v>15</v>
      </c>
      <c r="H88" s="50">
        <f t="shared" si="6"/>
        <v>15</v>
      </c>
      <c r="I88" s="50">
        <f t="shared" si="6"/>
        <v>15</v>
      </c>
      <c r="J88" s="50">
        <f t="shared" si="6"/>
        <v>15</v>
      </c>
      <c r="K88" s="217"/>
      <c r="L88" s="217"/>
      <c r="M88" s="217"/>
      <c r="N88" s="217"/>
      <c r="O88" s="217"/>
    </row>
    <row r="89" spans="1:15" ht="18.75" customHeight="1">
      <c r="A89" s="7" t="s">
        <v>120</v>
      </c>
      <c r="B89" s="6">
        <v>1180</v>
      </c>
      <c r="C89" s="35">
        <v>-83</v>
      </c>
      <c r="D89" s="35">
        <v>-22</v>
      </c>
      <c r="E89" s="35">
        <v>-22</v>
      </c>
      <c r="F89" s="39">
        <f>SUM(G89:J89)</f>
        <v>-12</v>
      </c>
      <c r="G89" s="35">
        <v>-3</v>
      </c>
      <c r="H89" s="35">
        <v>-3</v>
      </c>
      <c r="I89" s="35">
        <v>-3</v>
      </c>
      <c r="J89" s="35">
        <v>-3</v>
      </c>
      <c r="K89" s="217"/>
      <c r="L89" s="217"/>
      <c r="M89" s="217"/>
      <c r="N89" s="217"/>
      <c r="O89" s="217"/>
    </row>
    <row r="90" spans="1:15" ht="18.75" customHeight="1">
      <c r="A90" s="7" t="s">
        <v>121</v>
      </c>
      <c r="B90" s="6">
        <v>1181</v>
      </c>
      <c r="C90" s="35"/>
      <c r="D90" s="35"/>
      <c r="E90" s="35"/>
      <c r="F90" s="39">
        <f>SUM(G90:J90)</f>
        <v>0</v>
      </c>
      <c r="G90" s="35"/>
      <c r="H90" s="35"/>
      <c r="I90" s="35"/>
      <c r="J90" s="35"/>
      <c r="K90" s="217"/>
      <c r="L90" s="217"/>
      <c r="M90" s="217"/>
      <c r="N90" s="217"/>
      <c r="O90" s="217"/>
    </row>
    <row r="91" spans="1:15" ht="18.75" customHeight="1">
      <c r="A91" s="7" t="s">
        <v>122</v>
      </c>
      <c r="B91" s="8">
        <v>1190</v>
      </c>
      <c r="C91" s="35"/>
      <c r="D91" s="35"/>
      <c r="E91" s="35"/>
      <c r="F91" s="39">
        <f>SUM(G91:J91)</f>
        <v>0</v>
      </c>
      <c r="G91" s="35"/>
      <c r="H91" s="35"/>
      <c r="I91" s="35"/>
      <c r="J91" s="35"/>
      <c r="K91" s="217"/>
      <c r="L91" s="217"/>
      <c r="M91" s="217"/>
      <c r="N91" s="217"/>
      <c r="O91" s="217"/>
    </row>
    <row r="92" spans="1:15" ht="18.75" customHeight="1">
      <c r="A92" s="7" t="s">
        <v>123</v>
      </c>
      <c r="B92" s="5">
        <v>1191</v>
      </c>
      <c r="C92" s="35" t="s">
        <v>118</v>
      </c>
      <c r="D92" s="35" t="s">
        <v>118</v>
      </c>
      <c r="E92" s="35" t="s">
        <v>118</v>
      </c>
      <c r="F92" s="39">
        <f>SUM(G92:J92)</f>
        <v>0</v>
      </c>
      <c r="G92" s="35" t="s">
        <v>118</v>
      </c>
      <c r="H92" s="35" t="s">
        <v>118</v>
      </c>
      <c r="I92" s="35" t="s">
        <v>118</v>
      </c>
      <c r="J92" s="35" t="s">
        <v>118</v>
      </c>
      <c r="K92" s="217"/>
      <c r="L92" s="217"/>
      <c r="M92" s="217"/>
      <c r="N92" s="217"/>
      <c r="O92" s="217"/>
    </row>
    <row r="93" spans="1:15" ht="18.75" customHeight="1">
      <c r="A93" s="9" t="s">
        <v>337</v>
      </c>
      <c r="B93" s="10">
        <v>1200</v>
      </c>
      <c r="C93" s="50">
        <f>SUM(C88,C89,C90,C91,C92)</f>
        <v>375</v>
      </c>
      <c r="D93" s="50">
        <f t="shared" ref="D93:J93" si="7">SUM(D88,D89,D90,D91,D92)</f>
        <v>100</v>
      </c>
      <c r="E93" s="50">
        <f t="shared" si="7"/>
        <v>100</v>
      </c>
      <c r="F93" s="50">
        <f t="shared" si="7"/>
        <v>48</v>
      </c>
      <c r="G93" s="50">
        <f t="shared" si="7"/>
        <v>12</v>
      </c>
      <c r="H93" s="50">
        <f t="shared" si="7"/>
        <v>12</v>
      </c>
      <c r="I93" s="50">
        <f t="shared" si="7"/>
        <v>12</v>
      </c>
      <c r="J93" s="50">
        <f t="shared" si="7"/>
        <v>12</v>
      </c>
      <c r="K93" s="217"/>
      <c r="L93" s="217"/>
      <c r="M93" s="217"/>
      <c r="N93" s="217"/>
      <c r="O93" s="217"/>
    </row>
    <row r="94" spans="1:15" ht="18.75" customHeight="1">
      <c r="A94" s="7" t="s">
        <v>338</v>
      </c>
      <c r="B94" s="5">
        <v>1201</v>
      </c>
      <c r="C94" s="116">
        <f t="shared" ref="C94:J94" si="8">IF(C93&gt;0,C93,0)</f>
        <v>375</v>
      </c>
      <c r="D94" s="116">
        <f t="shared" si="8"/>
        <v>100</v>
      </c>
      <c r="E94" s="116">
        <f t="shared" si="8"/>
        <v>100</v>
      </c>
      <c r="F94" s="116">
        <f t="shared" si="8"/>
        <v>48</v>
      </c>
      <c r="G94" s="116">
        <f t="shared" si="8"/>
        <v>12</v>
      </c>
      <c r="H94" s="116">
        <f t="shared" si="8"/>
        <v>12</v>
      </c>
      <c r="I94" s="116">
        <f t="shared" si="8"/>
        <v>12</v>
      </c>
      <c r="J94" s="116">
        <f t="shared" si="8"/>
        <v>12</v>
      </c>
      <c r="K94" s="217"/>
      <c r="L94" s="217"/>
      <c r="M94" s="217"/>
      <c r="N94" s="217"/>
      <c r="O94" s="217"/>
    </row>
    <row r="95" spans="1:15" ht="18.75" customHeight="1">
      <c r="A95" s="7" t="s">
        <v>339</v>
      </c>
      <c r="B95" s="5">
        <v>1202</v>
      </c>
      <c r="C95" s="116">
        <f t="shared" ref="C95:J95" si="9">IF(C93&lt;0,C93,0)</f>
        <v>0</v>
      </c>
      <c r="D95" s="116">
        <f t="shared" si="9"/>
        <v>0</v>
      </c>
      <c r="E95" s="116">
        <f t="shared" si="9"/>
        <v>0</v>
      </c>
      <c r="F95" s="116">
        <f t="shared" si="9"/>
        <v>0</v>
      </c>
      <c r="G95" s="116">
        <f t="shared" si="9"/>
        <v>0</v>
      </c>
      <c r="H95" s="116">
        <f t="shared" si="9"/>
        <v>0</v>
      </c>
      <c r="I95" s="116">
        <f t="shared" si="9"/>
        <v>0</v>
      </c>
      <c r="J95" s="116">
        <f t="shared" si="9"/>
        <v>0</v>
      </c>
      <c r="K95" s="217"/>
      <c r="L95" s="217"/>
      <c r="M95" s="217"/>
      <c r="N95" s="217"/>
      <c r="O95" s="217"/>
    </row>
    <row r="96" spans="1:15" ht="18.75" customHeight="1">
      <c r="A96" s="9" t="s">
        <v>8</v>
      </c>
      <c r="B96" s="8">
        <v>1210</v>
      </c>
      <c r="C96" s="50">
        <f>SUM(C23,C66,C78,C80,C82,C90,C91)</f>
        <v>30406</v>
      </c>
      <c r="D96" s="50">
        <f t="shared" ref="D96:J96" si="10">SUM(D23,D66,D78,D80,D82,D90,D91)</f>
        <v>27200</v>
      </c>
      <c r="E96" s="50">
        <f t="shared" si="10"/>
        <v>27200</v>
      </c>
      <c r="F96" s="50">
        <f t="shared" si="10"/>
        <v>18944</v>
      </c>
      <c r="G96" s="50">
        <f t="shared" si="10"/>
        <v>4736</v>
      </c>
      <c r="H96" s="50">
        <f t="shared" si="10"/>
        <v>4736</v>
      </c>
      <c r="I96" s="50">
        <f t="shared" si="10"/>
        <v>4736</v>
      </c>
      <c r="J96" s="50">
        <f t="shared" si="10"/>
        <v>4736</v>
      </c>
      <c r="K96" s="217"/>
      <c r="L96" s="217"/>
      <c r="M96" s="217"/>
      <c r="N96" s="217"/>
      <c r="O96" s="217"/>
    </row>
    <row r="97" spans="1:15" ht="18.75" customHeight="1">
      <c r="A97" s="9" t="s">
        <v>62</v>
      </c>
      <c r="B97" s="8">
        <v>1220</v>
      </c>
      <c r="C97" s="50">
        <f>SUM(C24,C35,C58,C70,C79,C81,C85,C89,C92)</f>
        <v>-30031</v>
      </c>
      <c r="D97" s="50">
        <f t="shared" ref="D97:J97" si="11">SUM(D24,D35,D58,D70,D79,D81,D85,D89,D92)</f>
        <v>-27100</v>
      </c>
      <c r="E97" s="50">
        <f t="shared" si="11"/>
        <v>-27100</v>
      </c>
      <c r="F97" s="50">
        <f t="shared" si="11"/>
        <v>-18896</v>
      </c>
      <c r="G97" s="50">
        <f t="shared" si="11"/>
        <v>-4724</v>
      </c>
      <c r="H97" s="50">
        <f t="shared" si="11"/>
        <v>-4724</v>
      </c>
      <c r="I97" s="50">
        <f t="shared" si="11"/>
        <v>-4724</v>
      </c>
      <c r="J97" s="50">
        <f t="shared" si="11"/>
        <v>-4724</v>
      </c>
      <c r="K97" s="217"/>
      <c r="L97" s="217"/>
      <c r="M97" s="217"/>
      <c r="N97" s="217"/>
      <c r="O97" s="217"/>
    </row>
    <row r="98" spans="1:15" ht="18.75" customHeight="1">
      <c r="A98" s="7" t="s">
        <v>104</v>
      </c>
      <c r="B98" s="8">
        <v>1230</v>
      </c>
      <c r="C98" s="35"/>
      <c r="D98" s="35"/>
      <c r="E98" s="35"/>
      <c r="F98" s="39">
        <f>SUM(G98:J98)</f>
        <v>0</v>
      </c>
      <c r="G98" s="35"/>
      <c r="H98" s="35"/>
      <c r="I98" s="35"/>
      <c r="J98" s="35"/>
      <c r="K98" s="217"/>
      <c r="L98" s="217"/>
      <c r="M98" s="217"/>
      <c r="N98" s="217"/>
      <c r="O98" s="217"/>
    </row>
    <row r="99" spans="1:15" ht="18.75" customHeight="1">
      <c r="A99" s="236" t="s">
        <v>76</v>
      </c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</row>
    <row r="100" spans="1:15" ht="18.75" customHeight="1">
      <c r="A100" s="7" t="s">
        <v>147</v>
      </c>
      <c r="B100" s="8">
        <v>1300</v>
      </c>
      <c r="C100" s="39">
        <f>C77</f>
        <v>458</v>
      </c>
      <c r="D100" s="39">
        <f t="shared" ref="D100:J100" si="12">D77</f>
        <v>122</v>
      </c>
      <c r="E100" s="39">
        <f t="shared" si="12"/>
        <v>122</v>
      </c>
      <c r="F100" s="39">
        <f t="shared" ref="F100:F105" si="13">SUM(G100:J100)</f>
        <v>60</v>
      </c>
      <c r="G100" s="39">
        <f t="shared" si="12"/>
        <v>15</v>
      </c>
      <c r="H100" s="39">
        <f t="shared" si="12"/>
        <v>15</v>
      </c>
      <c r="I100" s="39">
        <f t="shared" si="12"/>
        <v>15</v>
      </c>
      <c r="J100" s="39">
        <f t="shared" si="12"/>
        <v>15</v>
      </c>
      <c r="K100" s="241"/>
      <c r="L100" s="242"/>
      <c r="M100" s="242"/>
      <c r="N100" s="242"/>
      <c r="O100" s="243"/>
    </row>
    <row r="101" spans="1:15" ht="18.75" customHeight="1">
      <c r="A101" s="7" t="s">
        <v>314</v>
      </c>
      <c r="B101" s="8">
        <v>1301</v>
      </c>
      <c r="C101" s="39">
        <f>C113</f>
        <v>890</v>
      </c>
      <c r="D101" s="39">
        <f>D113</f>
        <v>560</v>
      </c>
      <c r="E101" s="39">
        <f>E113</f>
        <v>560</v>
      </c>
      <c r="F101" s="39">
        <f t="shared" si="13"/>
        <v>560</v>
      </c>
      <c r="G101" s="39">
        <v>140</v>
      </c>
      <c r="H101" s="39">
        <v>140</v>
      </c>
      <c r="I101" s="39">
        <v>140</v>
      </c>
      <c r="J101" s="39">
        <v>140</v>
      </c>
      <c r="K101" s="241"/>
      <c r="L101" s="242"/>
      <c r="M101" s="242"/>
      <c r="N101" s="242"/>
      <c r="O101" s="243"/>
    </row>
    <row r="102" spans="1:15" ht="18.75" customHeight="1">
      <c r="A102" s="7" t="s">
        <v>153</v>
      </c>
      <c r="B102" s="8">
        <v>1302</v>
      </c>
      <c r="C102" s="39">
        <v>0</v>
      </c>
      <c r="D102" s="39">
        <v>0</v>
      </c>
      <c r="E102" s="39">
        <v>0</v>
      </c>
      <c r="F102" s="39">
        <f t="shared" si="13"/>
        <v>0</v>
      </c>
      <c r="G102" s="39">
        <v>0</v>
      </c>
      <c r="H102" s="39">
        <v>0</v>
      </c>
      <c r="I102" s="39">
        <v>0</v>
      </c>
      <c r="J102" s="39">
        <v>0</v>
      </c>
      <c r="K102" s="241"/>
      <c r="L102" s="242"/>
      <c r="M102" s="242"/>
      <c r="N102" s="242"/>
      <c r="O102" s="243"/>
    </row>
    <row r="103" spans="1:15" ht="18.75" customHeight="1">
      <c r="A103" s="7" t="s">
        <v>154</v>
      </c>
      <c r="B103" s="8">
        <v>1303</v>
      </c>
      <c r="C103" s="39">
        <v>0</v>
      </c>
      <c r="D103" s="39">
        <v>0</v>
      </c>
      <c r="E103" s="39">
        <v>0</v>
      </c>
      <c r="F103" s="39">
        <f t="shared" si="13"/>
        <v>0</v>
      </c>
      <c r="G103" s="39">
        <v>0</v>
      </c>
      <c r="H103" s="39">
        <v>0</v>
      </c>
      <c r="I103" s="39">
        <v>0</v>
      </c>
      <c r="J103" s="39">
        <v>0</v>
      </c>
      <c r="K103" s="241"/>
      <c r="L103" s="242"/>
      <c r="M103" s="242"/>
      <c r="N103" s="242"/>
      <c r="O103" s="243"/>
    </row>
    <row r="104" spans="1:15" ht="18.75" customHeight="1">
      <c r="A104" s="7" t="s">
        <v>155</v>
      </c>
      <c r="B104" s="8">
        <v>1304</v>
      </c>
      <c r="C104" s="39">
        <v>0</v>
      </c>
      <c r="D104" s="39">
        <v>0</v>
      </c>
      <c r="E104" s="39">
        <v>0</v>
      </c>
      <c r="F104" s="39">
        <f t="shared" si="13"/>
        <v>0</v>
      </c>
      <c r="G104" s="39">
        <v>0</v>
      </c>
      <c r="H104" s="39">
        <v>0</v>
      </c>
      <c r="I104" s="39">
        <v>0</v>
      </c>
      <c r="J104" s="39">
        <v>0</v>
      </c>
      <c r="K104" s="241"/>
      <c r="L104" s="242"/>
      <c r="M104" s="242"/>
      <c r="N104" s="242"/>
      <c r="O104" s="243"/>
    </row>
    <row r="105" spans="1:15" ht="18.75" customHeight="1">
      <c r="A105" s="7" t="s">
        <v>156</v>
      </c>
      <c r="B105" s="8">
        <v>1305</v>
      </c>
      <c r="C105" s="39">
        <v>0</v>
      </c>
      <c r="D105" s="39">
        <v>0</v>
      </c>
      <c r="E105" s="39">
        <v>0</v>
      </c>
      <c r="F105" s="39">
        <f t="shared" si="13"/>
        <v>0</v>
      </c>
      <c r="G105" s="39">
        <v>0</v>
      </c>
      <c r="H105" s="39">
        <v>0</v>
      </c>
      <c r="I105" s="39">
        <v>0</v>
      </c>
      <c r="J105" s="39">
        <v>0</v>
      </c>
      <c r="K105" s="241"/>
      <c r="L105" s="242"/>
      <c r="M105" s="242"/>
      <c r="N105" s="242"/>
      <c r="O105" s="243"/>
    </row>
    <row r="106" spans="1:15" ht="23.25" customHeight="1">
      <c r="A106" s="9" t="s">
        <v>72</v>
      </c>
      <c r="B106" s="10">
        <v>1310</v>
      </c>
      <c r="C106" s="50">
        <f>C100+C101-C102-C103-C104-C105</f>
        <v>1348</v>
      </c>
      <c r="D106" s="50">
        <f>D100+D101-D102-D103-D104-D105</f>
        <v>682</v>
      </c>
      <c r="E106" s="50">
        <f t="shared" ref="E106:J106" si="14">E100+E101-E102-E103-E104-E105</f>
        <v>682</v>
      </c>
      <c r="F106" s="50">
        <f t="shared" si="14"/>
        <v>620</v>
      </c>
      <c r="G106" s="50">
        <f t="shared" si="14"/>
        <v>155</v>
      </c>
      <c r="H106" s="50">
        <f t="shared" si="14"/>
        <v>155</v>
      </c>
      <c r="I106" s="50">
        <f t="shared" si="14"/>
        <v>155</v>
      </c>
      <c r="J106" s="50">
        <f t="shared" si="14"/>
        <v>155</v>
      </c>
      <c r="K106" s="244"/>
      <c r="L106" s="245"/>
      <c r="M106" s="245"/>
      <c r="N106" s="245"/>
      <c r="O106" s="246"/>
    </row>
    <row r="107" spans="1:15" ht="18.75" customHeight="1">
      <c r="A107" s="238" t="s">
        <v>228</v>
      </c>
      <c r="B107" s="239"/>
      <c r="C107" s="239"/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40"/>
    </row>
    <row r="108" spans="1:15" ht="18.75" customHeight="1">
      <c r="A108" s="7" t="s">
        <v>229</v>
      </c>
      <c r="B108" s="8">
        <v>1400</v>
      </c>
      <c r="C108" s="35">
        <v>3113</v>
      </c>
      <c r="D108" s="35">
        <v>2650</v>
      </c>
      <c r="E108" s="35">
        <v>2650</v>
      </c>
      <c r="F108" s="39">
        <f>F109+F110</f>
        <v>440</v>
      </c>
      <c r="G108" s="39">
        <f>G109+G110</f>
        <v>110</v>
      </c>
      <c r="H108" s="39">
        <f>H109+H110</f>
        <v>110</v>
      </c>
      <c r="I108" s="39">
        <f>I109+I110</f>
        <v>110</v>
      </c>
      <c r="J108" s="39">
        <f>J109+J110</f>
        <v>110</v>
      </c>
      <c r="K108" s="217"/>
      <c r="L108" s="217"/>
      <c r="M108" s="217"/>
      <c r="N108" s="217"/>
      <c r="O108" s="217"/>
    </row>
    <row r="109" spans="1:15" ht="18.75" customHeight="1">
      <c r="A109" s="7" t="s">
        <v>230</v>
      </c>
      <c r="B109" s="85">
        <v>1401</v>
      </c>
      <c r="C109" s="35">
        <v>1054</v>
      </c>
      <c r="D109" s="35">
        <v>570</v>
      </c>
      <c r="E109" s="35">
        <v>570</v>
      </c>
      <c r="F109" s="39">
        <f t="shared" ref="F109:F115" si="15">SUM(G109:J109)</f>
        <v>240</v>
      </c>
      <c r="G109" s="35">
        <v>60</v>
      </c>
      <c r="H109" s="35">
        <v>60</v>
      </c>
      <c r="I109" s="35">
        <v>60</v>
      </c>
      <c r="J109" s="35">
        <v>60</v>
      </c>
      <c r="K109" s="217"/>
      <c r="L109" s="217"/>
      <c r="M109" s="217"/>
      <c r="N109" s="217"/>
      <c r="O109" s="217"/>
    </row>
    <row r="110" spans="1:15" ht="18.75" customHeight="1">
      <c r="A110" s="7" t="s">
        <v>231</v>
      </c>
      <c r="B110" s="85">
        <v>1402</v>
      </c>
      <c r="C110" s="35">
        <v>2059</v>
      </c>
      <c r="D110" s="35">
        <v>2080</v>
      </c>
      <c r="E110" s="35">
        <v>2080</v>
      </c>
      <c r="F110" s="39">
        <f t="shared" si="15"/>
        <v>200</v>
      </c>
      <c r="G110" s="35">
        <v>50</v>
      </c>
      <c r="H110" s="35">
        <v>50</v>
      </c>
      <c r="I110" s="35">
        <v>50</v>
      </c>
      <c r="J110" s="35">
        <v>50</v>
      </c>
      <c r="K110" s="217"/>
      <c r="L110" s="217"/>
      <c r="M110" s="217"/>
      <c r="N110" s="217"/>
      <c r="O110" s="217"/>
    </row>
    <row r="111" spans="1:15" ht="18.75" customHeight="1">
      <c r="A111" s="7" t="s">
        <v>3</v>
      </c>
      <c r="B111" s="86">
        <v>1410</v>
      </c>
      <c r="C111" s="35">
        <v>18421</v>
      </c>
      <c r="D111" s="35">
        <v>18820</v>
      </c>
      <c r="E111" s="35">
        <v>18820</v>
      </c>
      <c r="F111" s="39">
        <f t="shared" si="15"/>
        <v>13440</v>
      </c>
      <c r="G111" s="35">
        <v>3360</v>
      </c>
      <c r="H111" s="35">
        <v>3360</v>
      </c>
      <c r="I111" s="35">
        <v>3360</v>
      </c>
      <c r="J111" s="35">
        <v>3360</v>
      </c>
      <c r="K111" s="217"/>
      <c r="L111" s="217"/>
      <c r="M111" s="217"/>
      <c r="N111" s="217"/>
      <c r="O111" s="217"/>
    </row>
    <row r="112" spans="1:15" ht="18.75" customHeight="1">
      <c r="A112" s="7" t="s">
        <v>4</v>
      </c>
      <c r="B112" s="86">
        <v>1420</v>
      </c>
      <c r="C112" s="35">
        <v>3913</v>
      </c>
      <c r="D112" s="35">
        <v>4142</v>
      </c>
      <c r="E112" s="35">
        <v>4142</v>
      </c>
      <c r="F112" s="39">
        <f t="shared" si="15"/>
        <v>2928</v>
      </c>
      <c r="G112" s="35">
        <v>732</v>
      </c>
      <c r="H112" s="35">
        <v>732</v>
      </c>
      <c r="I112" s="35">
        <v>732</v>
      </c>
      <c r="J112" s="35">
        <v>732</v>
      </c>
      <c r="K112" s="217"/>
      <c r="L112" s="217"/>
      <c r="M112" s="217"/>
      <c r="N112" s="217"/>
      <c r="O112" s="217"/>
    </row>
    <row r="113" spans="1:15" ht="18.75" customHeight="1">
      <c r="A113" s="7" t="s">
        <v>232</v>
      </c>
      <c r="B113" s="86">
        <v>1430</v>
      </c>
      <c r="C113" s="35">
        <v>890</v>
      </c>
      <c r="D113" s="35">
        <v>560</v>
      </c>
      <c r="E113" s="35">
        <v>560</v>
      </c>
      <c r="F113" s="39">
        <f t="shared" si="15"/>
        <v>560</v>
      </c>
      <c r="G113" s="35">
        <v>140</v>
      </c>
      <c r="H113" s="35">
        <v>140</v>
      </c>
      <c r="I113" s="35">
        <v>140</v>
      </c>
      <c r="J113" s="35">
        <v>140</v>
      </c>
      <c r="K113" s="217"/>
      <c r="L113" s="217"/>
      <c r="M113" s="217"/>
      <c r="N113" s="217"/>
      <c r="O113" s="217"/>
    </row>
    <row r="114" spans="1:15" ht="18.75" customHeight="1">
      <c r="A114" s="7" t="s">
        <v>233</v>
      </c>
      <c r="B114" s="86">
        <v>1440</v>
      </c>
      <c r="C114" s="35">
        <v>388</v>
      </c>
      <c r="D114" s="35">
        <v>0</v>
      </c>
      <c r="E114" s="35"/>
      <c r="F114" s="39">
        <f t="shared" si="15"/>
        <v>40</v>
      </c>
      <c r="G114" s="35">
        <v>10</v>
      </c>
      <c r="H114" s="35">
        <v>10</v>
      </c>
      <c r="I114" s="35">
        <v>10</v>
      </c>
      <c r="J114" s="35">
        <v>10</v>
      </c>
      <c r="K114" s="217"/>
      <c r="L114" s="217"/>
      <c r="M114" s="217"/>
      <c r="N114" s="217"/>
      <c r="O114" s="217"/>
    </row>
    <row r="115" spans="1:15" ht="18.75" customHeight="1">
      <c r="A115" s="9" t="s">
        <v>30</v>
      </c>
      <c r="B115" s="87">
        <v>1450</v>
      </c>
      <c r="C115" s="50">
        <f>SUM(C108,C111:C114)</f>
        <v>26725</v>
      </c>
      <c r="D115" s="50">
        <f>SUM(D108,D111:D114)</f>
        <v>26172</v>
      </c>
      <c r="E115" s="50">
        <f>SUM(E108,E111:E114)</f>
        <v>26172</v>
      </c>
      <c r="F115" s="39">
        <f t="shared" si="15"/>
        <v>17408</v>
      </c>
      <c r="G115" s="50">
        <f>SUM(G108,G111:G114)</f>
        <v>4352</v>
      </c>
      <c r="H115" s="50">
        <f>SUM(H108,H111:H114)</f>
        <v>4352</v>
      </c>
      <c r="I115" s="50">
        <f>SUM(I108,I111:I114)</f>
        <v>4352</v>
      </c>
      <c r="J115" s="50">
        <f>SUM(J108,J111:J114)</f>
        <v>4352</v>
      </c>
      <c r="K115" s="217"/>
      <c r="L115" s="217"/>
      <c r="M115" s="217"/>
      <c r="N115" s="217"/>
      <c r="O115" s="217"/>
    </row>
    <row r="116" spans="1:15" s="4" customFormat="1" ht="18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</row>
    <row r="117" spans="1:15" ht="18.75" customHeight="1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</row>
    <row r="118" spans="1:15" s="15" customFormat="1" ht="18.75" customHeight="1">
      <c r="A118" s="127" t="s">
        <v>388</v>
      </c>
      <c r="B118" s="132"/>
      <c r="C118" s="208" t="s">
        <v>52</v>
      </c>
      <c r="D118" s="209"/>
      <c r="E118" s="209"/>
      <c r="F118" s="209"/>
      <c r="G118" s="131"/>
      <c r="H118" s="177" t="s">
        <v>387</v>
      </c>
      <c r="I118" s="177"/>
      <c r="J118" s="177"/>
    </row>
    <row r="119" spans="1:15" ht="18.75" customHeight="1">
      <c r="A119" s="21" t="s">
        <v>220</v>
      </c>
      <c r="B119" s="126"/>
      <c r="D119" s="15" t="s">
        <v>43</v>
      </c>
      <c r="F119" s="126"/>
      <c r="G119" s="126"/>
      <c r="H119" s="223"/>
      <c r="I119" s="223"/>
      <c r="J119" s="223"/>
      <c r="K119" s="223"/>
      <c r="L119" s="223"/>
    </row>
    <row r="120" spans="1:15" ht="18.75" customHeight="1">
      <c r="A120" s="21"/>
      <c r="B120" s="126"/>
    </row>
    <row r="121" spans="1:15">
      <c r="A121" s="21"/>
    </row>
    <row r="122" spans="1:15">
      <c r="A122" s="21"/>
    </row>
    <row r="123" spans="1:15">
      <c r="A123" s="21"/>
    </row>
    <row r="124" spans="1:15">
      <c r="A124" s="21"/>
    </row>
    <row r="125" spans="1:15">
      <c r="A125" s="21"/>
    </row>
    <row r="126" spans="1:15">
      <c r="A126" s="21"/>
    </row>
    <row r="127" spans="1:15">
      <c r="A127" s="21"/>
    </row>
    <row r="128" spans="1:15">
      <c r="A128" s="21"/>
    </row>
    <row r="129" spans="1:1">
      <c r="A129" s="21"/>
    </row>
    <row r="130" spans="1:1">
      <c r="A130" s="21"/>
    </row>
    <row r="131" spans="1:1">
      <c r="A131" s="21"/>
    </row>
    <row r="132" spans="1:1">
      <c r="A132" s="21"/>
    </row>
    <row r="133" spans="1:1">
      <c r="A133" s="21"/>
    </row>
    <row r="134" spans="1:1">
      <c r="A134" s="21"/>
    </row>
    <row r="135" spans="1:1">
      <c r="A135" s="21"/>
    </row>
    <row r="136" spans="1:1">
      <c r="A136" s="21"/>
    </row>
    <row r="137" spans="1:1">
      <c r="A137" s="21"/>
    </row>
    <row r="138" spans="1:1">
      <c r="A138" s="21"/>
    </row>
    <row r="139" spans="1:1">
      <c r="A139" s="21"/>
    </row>
    <row r="140" spans="1:1">
      <c r="A140" s="21"/>
    </row>
    <row r="141" spans="1:1">
      <c r="A141" s="21"/>
    </row>
    <row r="142" spans="1:1">
      <c r="A142" s="21"/>
    </row>
    <row r="143" spans="1:1">
      <c r="A143" s="21"/>
    </row>
    <row r="144" spans="1:1">
      <c r="A144" s="21"/>
    </row>
    <row r="145" spans="1:1">
      <c r="A145" s="21"/>
    </row>
    <row r="146" spans="1:1">
      <c r="A146" s="21"/>
    </row>
    <row r="147" spans="1:1">
      <c r="A147" s="21"/>
    </row>
    <row r="148" spans="1:1">
      <c r="A148" s="21"/>
    </row>
    <row r="149" spans="1:1">
      <c r="A149" s="21"/>
    </row>
    <row r="150" spans="1:1">
      <c r="A150" s="21"/>
    </row>
    <row r="151" spans="1:1">
      <c r="A151" s="21"/>
    </row>
    <row r="152" spans="1:1">
      <c r="A152" s="21"/>
    </row>
    <row r="153" spans="1:1">
      <c r="A153" s="21"/>
    </row>
    <row r="154" spans="1:1">
      <c r="A154" s="21"/>
    </row>
    <row r="155" spans="1:1">
      <c r="A155" s="21"/>
    </row>
    <row r="156" spans="1:1">
      <c r="A156" s="21"/>
    </row>
    <row r="157" spans="1:1">
      <c r="A157" s="21"/>
    </row>
    <row r="158" spans="1:1">
      <c r="A158" s="21"/>
    </row>
    <row r="159" spans="1:1">
      <c r="A159" s="21"/>
    </row>
    <row r="160" spans="1:1">
      <c r="A160" s="21"/>
    </row>
    <row r="161" spans="1:1">
      <c r="A161" s="21"/>
    </row>
    <row r="162" spans="1:1">
      <c r="A162" s="21"/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21"/>
    </row>
    <row r="178" spans="1:1">
      <c r="A178" s="21"/>
    </row>
    <row r="179" spans="1:1">
      <c r="A179" s="21"/>
    </row>
    <row r="180" spans="1:1">
      <c r="A180" s="21"/>
    </row>
    <row r="181" spans="1:1">
      <c r="A181" s="21"/>
    </row>
    <row r="182" spans="1:1">
      <c r="A182" s="21"/>
    </row>
    <row r="183" spans="1:1">
      <c r="A183" s="21"/>
    </row>
    <row r="184" spans="1:1">
      <c r="A184" s="21"/>
    </row>
    <row r="185" spans="1:1">
      <c r="A185" s="21"/>
    </row>
    <row r="186" spans="1:1">
      <c r="A186" s="21"/>
    </row>
    <row r="187" spans="1:1">
      <c r="A187" s="21"/>
    </row>
    <row r="188" spans="1:1">
      <c r="A188" s="21"/>
    </row>
    <row r="189" spans="1:1">
      <c r="A189" s="21"/>
    </row>
    <row r="190" spans="1:1">
      <c r="A190" s="21"/>
    </row>
    <row r="191" spans="1:1">
      <c r="A191" s="21"/>
    </row>
    <row r="192" spans="1:1">
      <c r="A192" s="21"/>
    </row>
    <row r="193" spans="1:1">
      <c r="A193" s="21"/>
    </row>
    <row r="194" spans="1:1">
      <c r="A194" s="21"/>
    </row>
    <row r="195" spans="1:1">
      <c r="A195" s="21"/>
    </row>
    <row r="196" spans="1:1">
      <c r="A196" s="21"/>
    </row>
    <row r="197" spans="1:1">
      <c r="A197" s="21"/>
    </row>
    <row r="198" spans="1:1">
      <c r="A198" s="21"/>
    </row>
    <row r="199" spans="1:1">
      <c r="A199" s="21"/>
    </row>
    <row r="200" spans="1:1">
      <c r="A200" s="21"/>
    </row>
    <row r="201" spans="1:1">
      <c r="A201" s="21"/>
    </row>
    <row r="202" spans="1:1">
      <c r="A202" s="21"/>
    </row>
    <row r="203" spans="1:1">
      <c r="A203" s="21"/>
    </row>
    <row r="204" spans="1:1">
      <c r="A204" s="21"/>
    </row>
    <row r="205" spans="1:1">
      <c r="A205" s="21"/>
    </row>
    <row r="206" spans="1:1">
      <c r="A206" s="21"/>
    </row>
    <row r="207" spans="1:1">
      <c r="A207" s="21"/>
    </row>
    <row r="208" spans="1:1">
      <c r="A208" s="21"/>
    </row>
    <row r="209" spans="1:1">
      <c r="A209" s="21"/>
    </row>
    <row r="210" spans="1:1">
      <c r="A210" s="21"/>
    </row>
    <row r="211" spans="1:1">
      <c r="A211" s="21"/>
    </row>
    <row r="212" spans="1:1">
      <c r="A212" s="21"/>
    </row>
    <row r="213" spans="1:1">
      <c r="A213" s="21"/>
    </row>
    <row r="214" spans="1:1">
      <c r="A214" s="21"/>
    </row>
    <row r="215" spans="1:1">
      <c r="A215" s="21"/>
    </row>
    <row r="216" spans="1:1">
      <c r="A216" s="21"/>
    </row>
    <row r="217" spans="1:1">
      <c r="A217" s="21"/>
    </row>
    <row r="218" spans="1:1">
      <c r="A218" s="21"/>
    </row>
    <row r="219" spans="1:1">
      <c r="A219" s="21"/>
    </row>
    <row r="220" spans="1:1">
      <c r="A220" s="21"/>
    </row>
    <row r="221" spans="1:1">
      <c r="A221" s="21"/>
    </row>
    <row r="222" spans="1:1">
      <c r="A222" s="21"/>
    </row>
    <row r="223" spans="1:1">
      <c r="A223" s="21"/>
    </row>
    <row r="224" spans="1:1">
      <c r="A224" s="21"/>
    </row>
    <row r="225" spans="1:1">
      <c r="A225" s="21"/>
    </row>
    <row r="226" spans="1:1">
      <c r="A226" s="21"/>
    </row>
    <row r="227" spans="1:1">
      <c r="A227" s="21"/>
    </row>
    <row r="228" spans="1:1">
      <c r="A228" s="21"/>
    </row>
    <row r="229" spans="1:1">
      <c r="A229" s="21"/>
    </row>
    <row r="230" spans="1:1">
      <c r="A230" s="21"/>
    </row>
    <row r="231" spans="1:1">
      <c r="A231" s="21"/>
    </row>
    <row r="232" spans="1:1">
      <c r="A232" s="21"/>
    </row>
    <row r="233" spans="1:1">
      <c r="A233" s="21"/>
    </row>
    <row r="234" spans="1:1">
      <c r="A234" s="21"/>
    </row>
    <row r="235" spans="1:1">
      <c r="A235" s="21"/>
    </row>
    <row r="236" spans="1:1">
      <c r="A236" s="21"/>
    </row>
    <row r="237" spans="1:1">
      <c r="A237" s="21"/>
    </row>
    <row r="238" spans="1:1">
      <c r="A238" s="21"/>
    </row>
    <row r="239" spans="1:1">
      <c r="A239" s="21"/>
    </row>
    <row r="240" spans="1:1">
      <c r="A240" s="21"/>
    </row>
    <row r="241" spans="1:1">
      <c r="A241" s="21"/>
    </row>
    <row r="242" spans="1:1">
      <c r="A242" s="21"/>
    </row>
    <row r="243" spans="1:1">
      <c r="A243" s="21"/>
    </row>
    <row r="244" spans="1:1">
      <c r="A244" s="21"/>
    </row>
    <row r="245" spans="1:1">
      <c r="A245" s="21"/>
    </row>
    <row r="246" spans="1:1">
      <c r="A246" s="21"/>
    </row>
    <row r="247" spans="1:1">
      <c r="A247" s="21"/>
    </row>
    <row r="248" spans="1:1">
      <c r="A248" s="21"/>
    </row>
    <row r="249" spans="1:1">
      <c r="A249" s="21"/>
    </row>
    <row r="250" spans="1:1">
      <c r="A250" s="21"/>
    </row>
    <row r="251" spans="1:1">
      <c r="A251" s="21"/>
    </row>
    <row r="252" spans="1:1">
      <c r="A252" s="21"/>
    </row>
    <row r="253" spans="1:1">
      <c r="A253" s="21"/>
    </row>
    <row r="254" spans="1:1">
      <c r="A254" s="21"/>
    </row>
    <row r="255" spans="1:1">
      <c r="A255" s="21"/>
    </row>
    <row r="256" spans="1:1">
      <c r="A256" s="21"/>
    </row>
    <row r="257" spans="1:1">
      <c r="A257" s="21"/>
    </row>
    <row r="258" spans="1:1">
      <c r="A258" s="21"/>
    </row>
    <row r="259" spans="1:1">
      <c r="A259" s="21"/>
    </row>
    <row r="260" spans="1:1">
      <c r="A260" s="21"/>
    </row>
    <row r="261" spans="1:1">
      <c r="A261" s="21"/>
    </row>
    <row r="262" spans="1:1">
      <c r="A262" s="21"/>
    </row>
    <row r="263" spans="1:1">
      <c r="A263" s="21"/>
    </row>
    <row r="264" spans="1:1">
      <c r="A264" s="21"/>
    </row>
    <row r="265" spans="1:1">
      <c r="A265" s="21"/>
    </row>
    <row r="266" spans="1:1">
      <c r="A266" s="21"/>
    </row>
    <row r="267" spans="1:1">
      <c r="A267" s="21"/>
    </row>
  </sheetData>
  <mergeCells count="121">
    <mergeCell ref="K114:O114"/>
    <mergeCell ref="K115:O115"/>
    <mergeCell ref="K32:O32"/>
    <mergeCell ref="A20:A21"/>
    <mergeCell ref="B20:B21"/>
    <mergeCell ref="C20:C21"/>
    <mergeCell ref="D20:D21"/>
    <mergeCell ref="E20:E21"/>
    <mergeCell ref="K108:O108"/>
    <mergeCell ref="K109:O109"/>
    <mergeCell ref="K110:O110"/>
    <mergeCell ref="K111:O111"/>
    <mergeCell ref="K106:O106"/>
    <mergeCell ref="K93:O93"/>
    <mergeCell ref="K94:O94"/>
    <mergeCell ref="K96:O96"/>
    <mergeCell ref="K112:O112"/>
    <mergeCell ref="K113:O113"/>
    <mergeCell ref="A99:O99"/>
    <mergeCell ref="A107:O107"/>
    <mergeCell ref="K100:O100"/>
    <mergeCell ref="K101:O101"/>
    <mergeCell ref="K102:O102"/>
    <mergeCell ref="K103:O103"/>
    <mergeCell ref="K104:O104"/>
    <mergeCell ref="K105:O105"/>
    <mergeCell ref="K86:O86"/>
    <mergeCell ref="K95:O95"/>
    <mergeCell ref="K97:O97"/>
    <mergeCell ref="K98:O98"/>
    <mergeCell ref="K87:O87"/>
    <mergeCell ref="K88:O88"/>
    <mergeCell ref="K89:O89"/>
    <mergeCell ref="K90:O90"/>
    <mergeCell ref="K91:O91"/>
    <mergeCell ref="K92:O92"/>
    <mergeCell ref="K80:O80"/>
    <mergeCell ref="K81:O81"/>
    <mergeCell ref="K82:O82"/>
    <mergeCell ref="K83:O83"/>
    <mergeCell ref="K84:O84"/>
    <mergeCell ref="K85:O85"/>
    <mergeCell ref="K74:O74"/>
    <mergeCell ref="K75:O75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62:O62"/>
    <mergeCell ref="K64:O64"/>
    <mergeCell ref="K63:O63"/>
    <mergeCell ref="K65:O65"/>
    <mergeCell ref="K66:O66"/>
    <mergeCell ref="K67:O67"/>
    <mergeCell ref="K56:O56"/>
    <mergeCell ref="K57:O57"/>
    <mergeCell ref="K58:O58"/>
    <mergeCell ref="K59:O59"/>
    <mergeCell ref="K60:O60"/>
    <mergeCell ref="K61:O61"/>
    <mergeCell ref="K50:O50"/>
    <mergeCell ref="K51:O51"/>
    <mergeCell ref="K52:O52"/>
    <mergeCell ref="K53:O53"/>
    <mergeCell ref="K54:O54"/>
    <mergeCell ref="K55:O55"/>
    <mergeCell ref="K44:O44"/>
    <mergeCell ref="K45:O45"/>
    <mergeCell ref="K46:O46"/>
    <mergeCell ref="K47:O47"/>
    <mergeCell ref="K48:O48"/>
    <mergeCell ref="K49:O49"/>
    <mergeCell ref="K38:O38"/>
    <mergeCell ref="K39:O39"/>
    <mergeCell ref="K40:O40"/>
    <mergeCell ref="K41:O41"/>
    <mergeCell ref="K42:O42"/>
    <mergeCell ref="K43:O43"/>
    <mergeCell ref="K28:O28"/>
    <mergeCell ref="K33:O33"/>
    <mergeCell ref="K34:O34"/>
    <mergeCell ref="K35:O35"/>
    <mergeCell ref="K36:O36"/>
    <mergeCell ref="K37:O37"/>
    <mergeCell ref="K29:O29"/>
    <mergeCell ref="A18:K18"/>
    <mergeCell ref="D11:F11"/>
    <mergeCell ref="M11:O11"/>
    <mergeCell ref="G11:I11"/>
    <mergeCell ref="K23:O23"/>
    <mergeCell ref="K24:O24"/>
    <mergeCell ref="F20:F21"/>
    <mergeCell ref="G20:J20"/>
    <mergeCell ref="K20:O21"/>
    <mergeCell ref="K22:O22"/>
    <mergeCell ref="K25:O25"/>
    <mergeCell ref="K26:O26"/>
    <mergeCell ref="K27:O27"/>
    <mergeCell ref="J11:L11"/>
    <mergeCell ref="A11:A12"/>
    <mergeCell ref="A1:N1"/>
    <mergeCell ref="B6:E6"/>
    <mergeCell ref="F6:O6"/>
    <mergeCell ref="B7:E7"/>
    <mergeCell ref="F7:O7"/>
    <mergeCell ref="C118:F118"/>
    <mergeCell ref="H118:J118"/>
    <mergeCell ref="B11:C11"/>
    <mergeCell ref="H119:L119"/>
    <mergeCell ref="A3:O3"/>
    <mergeCell ref="B5:E5"/>
    <mergeCell ref="F5:O5"/>
    <mergeCell ref="A9:J9"/>
    <mergeCell ref="K30:O30"/>
    <mergeCell ref="K31:O31"/>
  </mergeCells>
  <phoneticPr fontId="3" type="noConversion"/>
  <pageMargins left="0" right="0" top="0" bottom="0" header="0.51181102362204722" footer="0.39370078740157483"/>
  <pageSetup paperSize="9" scale="45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topLeftCell="A25" zoomScale="73" zoomScaleNormal="73" zoomScaleSheetLayoutView="52" workbookViewId="0">
      <selection activeCell="A60" sqref="A60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51" t="s">
        <v>74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3.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41.25" customHeight="1">
      <c r="A4" s="254" t="s">
        <v>109</v>
      </c>
      <c r="B4" s="255"/>
      <c r="C4" s="255"/>
      <c r="D4" s="256"/>
      <c r="E4" s="252" t="s">
        <v>7</v>
      </c>
      <c r="F4" s="252" t="s">
        <v>14</v>
      </c>
      <c r="G4" s="252" t="s">
        <v>236</v>
      </c>
      <c r="H4" s="253" t="s">
        <v>359</v>
      </c>
      <c r="I4" s="210" t="s">
        <v>318</v>
      </c>
      <c r="J4" s="210" t="s">
        <v>83</v>
      </c>
      <c r="K4" s="210"/>
      <c r="L4" s="210"/>
      <c r="M4" s="210"/>
    </row>
    <row r="5" spans="1:13" ht="41.25" customHeight="1">
      <c r="A5" s="257"/>
      <c r="B5" s="258"/>
      <c r="C5" s="258"/>
      <c r="D5" s="259"/>
      <c r="E5" s="252"/>
      <c r="F5" s="252"/>
      <c r="G5" s="252"/>
      <c r="H5" s="253"/>
      <c r="I5" s="210"/>
      <c r="J5" s="12" t="s">
        <v>84</v>
      </c>
      <c r="K5" s="12" t="s">
        <v>85</v>
      </c>
      <c r="L5" s="12" t="s">
        <v>86</v>
      </c>
      <c r="M5" s="12" t="s">
        <v>38</v>
      </c>
    </row>
    <row r="6" spans="1:13" ht="18.75">
      <c r="A6" s="266">
        <v>1</v>
      </c>
      <c r="B6" s="267"/>
      <c r="C6" s="267"/>
      <c r="D6" s="268"/>
      <c r="E6" s="70">
        <v>2</v>
      </c>
      <c r="F6" s="70">
        <v>3</v>
      </c>
      <c r="G6" s="70">
        <v>4</v>
      </c>
      <c r="H6" s="70">
        <v>5</v>
      </c>
      <c r="I6" s="70">
        <v>6</v>
      </c>
      <c r="J6" s="70">
        <v>7</v>
      </c>
      <c r="K6" s="70">
        <v>8</v>
      </c>
      <c r="L6" s="70">
        <v>9</v>
      </c>
      <c r="M6" s="70">
        <v>10</v>
      </c>
    </row>
    <row r="7" spans="1:13" ht="18.75" customHeight="1">
      <c r="A7" s="275" t="s">
        <v>213</v>
      </c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</row>
    <row r="8" spans="1:13" s="79" customFormat="1" ht="18.75" customHeight="1">
      <c r="A8" s="269" t="s">
        <v>173</v>
      </c>
      <c r="B8" s="270"/>
      <c r="C8" s="270"/>
      <c r="D8" s="271"/>
      <c r="E8" s="10">
        <v>1200</v>
      </c>
      <c r="F8" s="50">
        <v>375</v>
      </c>
      <c r="G8" s="50">
        <v>100</v>
      </c>
      <c r="H8" s="50">
        <v>100</v>
      </c>
      <c r="I8" s="50">
        <f>SUM(J8:M8)</f>
        <v>48</v>
      </c>
      <c r="J8" s="50">
        <v>12</v>
      </c>
      <c r="K8" s="50">
        <v>12</v>
      </c>
      <c r="L8" s="50">
        <v>12</v>
      </c>
      <c r="M8" s="50">
        <v>12</v>
      </c>
    </row>
    <row r="9" spans="1:13" s="79" customFormat="1" ht="18.75" customHeight="1">
      <c r="A9" s="263" t="s">
        <v>376</v>
      </c>
      <c r="B9" s="264"/>
      <c r="C9" s="264"/>
      <c r="D9" s="265"/>
      <c r="E9" s="48">
        <v>2000</v>
      </c>
      <c r="F9" s="49"/>
      <c r="G9" s="49"/>
      <c r="H9" s="49"/>
      <c r="I9" s="49"/>
      <c r="J9" s="49"/>
      <c r="K9" s="49"/>
      <c r="L9" s="49"/>
      <c r="M9" s="49"/>
    </row>
    <row r="10" spans="1:13" s="107" customFormat="1" ht="21.75" customHeight="1">
      <c r="A10" s="279" t="s">
        <v>377</v>
      </c>
      <c r="B10" s="280"/>
      <c r="C10" s="280"/>
      <c r="D10" s="281"/>
      <c r="E10" s="152">
        <v>2005</v>
      </c>
      <c r="F10" s="35" t="s">
        <v>118</v>
      </c>
      <c r="G10" s="35" t="s">
        <v>118</v>
      </c>
      <c r="H10" s="35" t="s">
        <v>118</v>
      </c>
      <c r="I10" s="39">
        <f>SUM(J10:M10)</f>
        <v>0</v>
      </c>
      <c r="J10" s="35" t="s">
        <v>118</v>
      </c>
      <c r="K10" s="35" t="s">
        <v>118</v>
      </c>
      <c r="L10" s="35" t="s">
        <v>118</v>
      </c>
      <c r="M10" s="35" t="s">
        <v>118</v>
      </c>
    </row>
    <row r="11" spans="1:13" s="79" customFormat="1" ht="39.75" customHeight="1">
      <c r="A11" s="276" t="s">
        <v>375</v>
      </c>
      <c r="B11" s="277"/>
      <c r="C11" s="277"/>
      <c r="D11" s="278"/>
      <c r="E11" s="165">
        <v>2009</v>
      </c>
      <c r="F11" s="50">
        <f>SUM(F9:F10)</f>
        <v>0</v>
      </c>
      <c r="G11" s="50">
        <f t="shared" ref="G11:M11" si="0">SUM(G9:G10)</f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</row>
    <row r="12" spans="1:13" s="79" customFormat="1" ht="18.75" customHeight="1">
      <c r="A12" s="263" t="s">
        <v>148</v>
      </c>
      <c r="B12" s="264"/>
      <c r="C12" s="264"/>
      <c r="D12" s="265"/>
      <c r="E12" s="48">
        <v>2010</v>
      </c>
      <c r="F12" s="52">
        <f>SUM(F13:F14)</f>
        <v>0</v>
      </c>
      <c r="G12" s="52">
        <f>SUM(G13:G14)</f>
        <v>0</v>
      </c>
      <c r="H12" s="52">
        <f>SUM(H13:H14)</f>
        <v>0</v>
      </c>
      <c r="I12" s="52">
        <f t="shared" ref="I12:I47" si="1">SUM(J12:M12)</f>
        <v>0</v>
      </c>
      <c r="J12" s="52">
        <f>SUM(J13:J14)</f>
        <v>0</v>
      </c>
      <c r="K12" s="52">
        <f>SUM(K13:K14)</f>
        <v>0</v>
      </c>
      <c r="L12" s="52">
        <f>SUM(L13:L14)</f>
        <v>0</v>
      </c>
      <c r="M12" s="52">
        <f>SUM(M13:M14)</f>
        <v>0</v>
      </c>
    </row>
    <row r="13" spans="1:13" ht="18.75" customHeight="1">
      <c r="A13" s="272" t="s">
        <v>91</v>
      </c>
      <c r="B13" s="273"/>
      <c r="C13" s="273"/>
      <c r="D13" s="274"/>
      <c r="E13" s="5">
        <v>2011</v>
      </c>
      <c r="F13" s="35" t="s">
        <v>118</v>
      </c>
      <c r="G13" s="35" t="s">
        <v>118</v>
      </c>
      <c r="H13" s="35" t="s">
        <v>118</v>
      </c>
      <c r="I13" s="39">
        <f t="shared" si="1"/>
        <v>0</v>
      </c>
      <c r="J13" s="35" t="s">
        <v>118</v>
      </c>
      <c r="K13" s="35" t="s">
        <v>118</v>
      </c>
      <c r="L13" s="35" t="s">
        <v>118</v>
      </c>
      <c r="M13" s="35" t="s">
        <v>118</v>
      </c>
    </row>
    <row r="14" spans="1:13" ht="40.5" customHeight="1">
      <c r="A14" s="272" t="s">
        <v>205</v>
      </c>
      <c r="B14" s="273"/>
      <c r="C14" s="273"/>
      <c r="D14" s="274"/>
      <c r="E14" s="5">
        <v>2012</v>
      </c>
      <c r="F14" s="35" t="s">
        <v>118</v>
      </c>
      <c r="G14" s="35" t="s">
        <v>118</v>
      </c>
      <c r="H14" s="35" t="s">
        <v>118</v>
      </c>
      <c r="I14" s="39">
        <f t="shared" si="1"/>
        <v>0</v>
      </c>
      <c r="J14" s="35" t="s">
        <v>118</v>
      </c>
      <c r="K14" s="35" t="s">
        <v>118</v>
      </c>
      <c r="L14" s="35" t="s">
        <v>118</v>
      </c>
      <c r="M14" s="35" t="s">
        <v>118</v>
      </c>
    </row>
    <row r="15" spans="1:13" ht="18.75" customHeight="1">
      <c r="A15" s="272" t="s">
        <v>80</v>
      </c>
      <c r="B15" s="273"/>
      <c r="C15" s="273"/>
      <c r="D15" s="274"/>
      <c r="E15" s="5" t="s">
        <v>95</v>
      </c>
      <c r="F15" s="35" t="s">
        <v>118</v>
      </c>
      <c r="G15" s="35" t="s">
        <v>118</v>
      </c>
      <c r="H15" s="35" t="s">
        <v>118</v>
      </c>
      <c r="I15" s="39">
        <f t="shared" si="1"/>
        <v>0</v>
      </c>
      <c r="J15" s="35" t="s">
        <v>118</v>
      </c>
      <c r="K15" s="35" t="s">
        <v>118</v>
      </c>
      <c r="L15" s="35" t="s">
        <v>118</v>
      </c>
      <c r="M15" s="35" t="s">
        <v>118</v>
      </c>
    </row>
    <row r="16" spans="1:13" ht="18.75" customHeight="1">
      <c r="A16" s="272" t="s">
        <v>88</v>
      </c>
      <c r="B16" s="273"/>
      <c r="C16" s="273"/>
      <c r="D16" s="274"/>
      <c r="E16" s="5">
        <v>2020</v>
      </c>
      <c r="F16" s="35"/>
      <c r="G16" s="35"/>
      <c r="H16" s="35"/>
      <c r="I16" s="39">
        <f t="shared" si="1"/>
        <v>0</v>
      </c>
      <c r="J16" s="35"/>
      <c r="K16" s="35"/>
      <c r="L16" s="35"/>
      <c r="M16" s="35"/>
    </row>
    <row r="17" spans="1:13" ht="18.75" customHeight="1">
      <c r="A17" s="260" t="s">
        <v>36</v>
      </c>
      <c r="B17" s="261"/>
      <c r="C17" s="261"/>
      <c r="D17" s="262"/>
      <c r="E17" s="5">
        <v>2030</v>
      </c>
      <c r="F17" s="35" t="s">
        <v>118</v>
      </c>
      <c r="G17" s="35" t="s">
        <v>118</v>
      </c>
      <c r="H17" s="35" t="s">
        <v>118</v>
      </c>
      <c r="I17" s="39">
        <f t="shared" si="1"/>
        <v>0</v>
      </c>
      <c r="J17" s="35" t="s">
        <v>118</v>
      </c>
      <c r="K17" s="35" t="s">
        <v>118</v>
      </c>
      <c r="L17" s="35" t="s">
        <v>118</v>
      </c>
      <c r="M17" s="35" t="s">
        <v>118</v>
      </c>
    </row>
    <row r="18" spans="1:13" ht="18.75" customHeight="1">
      <c r="A18" s="260" t="s">
        <v>70</v>
      </c>
      <c r="B18" s="261"/>
      <c r="C18" s="261"/>
      <c r="D18" s="262"/>
      <c r="E18" s="5">
        <v>2031</v>
      </c>
      <c r="F18" s="35" t="s">
        <v>118</v>
      </c>
      <c r="G18" s="35" t="s">
        <v>118</v>
      </c>
      <c r="H18" s="35" t="s">
        <v>118</v>
      </c>
      <c r="I18" s="39">
        <f t="shared" si="1"/>
        <v>0</v>
      </c>
      <c r="J18" s="35" t="s">
        <v>118</v>
      </c>
      <c r="K18" s="35" t="s">
        <v>118</v>
      </c>
      <c r="L18" s="35" t="s">
        <v>118</v>
      </c>
      <c r="M18" s="35" t="s">
        <v>118</v>
      </c>
    </row>
    <row r="19" spans="1:13" ht="18.75" customHeight="1">
      <c r="A19" s="260" t="s">
        <v>12</v>
      </c>
      <c r="B19" s="261"/>
      <c r="C19" s="261"/>
      <c r="D19" s="262"/>
      <c r="E19" s="5">
        <v>2040</v>
      </c>
      <c r="F19" s="35" t="s">
        <v>118</v>
      </c>
      <c r="G19" s="35" t="s">
        <v>118</v>
      </c>
      <c r="H19" s="35" t="s">
        <v>118</v>
      </c>
      <c r="I19" s="39">
        <f t="shared" si="1"/>
        <v>0</v>
      </c>
      <c r="J19" s="35" t="s">
        <v>118</v>
      </c>
      <c r="K19" s="35" t="s">
        <v>118</v>
      </c>
      <c r="L19" s="35" t="s">
        <v>118</v>
      </c>
      <c r="M19" s="35" t="s">
        <v>118</v>
      </c>
    </row>
    <row r="20" spans="1:13" ht="18.75" customHeight="1">
      <c r="A20" s="260" t="s">
        <v>60</v>
      </c>
      <c r="B20" s="261"/>
      <c r="C20" s="261"/>
      <c r="D20" s="262"/>
      <c r="E20" s="5">
        <v>2050</v>
      </c>
      <c r="F20" s="35" t="s">
        <v>118</v>
      </c>
      <c r="G20" s="35" t="s">
        <v>118</v>
      </c>
      <c r="H20" s="35" t="s">
        <v>118</v>
      </c>
      <c r="I20" s="39">
        <f t="shared" si="1"/>
        <v>0</v>
      </c>
      <c r="J20" s="35" t="s">
        <v>118</v>
      </c>
      <c r="K20" s="35" t="s">
        <v>118</v>
      </c>
      <c r="L20" s="35" t="s">
        <v>118</v>
      </c>
      <c r="M20" s="35" t="s">
        <v>118</v>
      </c>
    </row>
    <row r="21" spans="1:13" ht="18.75" customHeight="1">
      <c r="A21" s="260" t="s">
        <v>61</v>
      </c>
      <c r="B21" s="261"/>
      <c r="C21" s="261"/>
      <c r="D21" s="262"/>
      <c r="E21" s="5">
        <v>2060</v>
      </c>
      <c r="F21" s="35" t="s">
        <v>118</v>
      </c>
      <c r="G21" s="35" t="s">
        <v>118</v>
      </c>
      <c r="H21" s="35" t="s">
        <v>118</v>
      </c>
      <c r="I21" s="39">
        <f t="shared" si="1"/>
        <v>0</v>
      </c>
      <c r="J21" s="35" t="s">
        <v>118</v>
      </c>
      <c r="K21" s="35" t="s">
        <v>118</v>
      </c>
      <c r="L21" s="35" t="s">
        <v>118</v>
      </c>
      <c r="M21" s="35" t="s">
        <v>118</v>
      </c>
    </row>
    <row r="22" spans="1:13" s="79" customFormat="1" ht="24.75" customHeight="1">
      <c r="A22" s="263" t="s">
        <v>31</v>
      </c>
      <c r="B22" s="264"/>
      <c r="C22" s="264"/>
      <c r="D22" s="265"/>
      <c r="E22" s="48">
        <v>2070</v>
      </c>
      <c r="F22" s="50">
        <f>SUM(F8,F11:F12,F16:F17,F19:F21)</f>
        <v>375</v>
      </c>
      <c r="G22" s="50">
        <f t="shared" ref="G22:M22" si="2">SUM(G8,G11:G12,G16:G17,G19:G21)</f>
        <v>100</v>
      </c>
      <c r="H22" s="50">
        <f t="shared" si="2"/>
        <v>100</v>
      </c>
      <c r="I22" s="50">
        <f>SUM(I8,I11:I12,I16:I17,I19:I21)</f>
        <v>48</v>
      </c>
      <c r="J22" s="50">
        <f t="shared" si="2"/>
        <v>12</v>
      </c>
      <c r="K22" s="50">
        <f t="shared" si="2"/>
        <v>12</v>
      </c>
      <c r="L22" s="50">
        <f t="shared" si="2"/>
        <v>12</v>
      </c>
      <c r="M22" s="50">
        <f t="shared" si="2"/>
        <v>12</v>
      </c>
    </row>
    <row r="23" spans="1:13" ht="27.75" customHeight="1">
      <c r="A23" s="275" t="s">
        <v>163</v>
      </c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</row>
    <row r="24" spans="1:13" ht="24.75" customHeight="1">
      <c r="A24" s="263" t="s">
        <v>159</v>
      </c>
      <c r="B24" s="264"/>
      <c r="C24" s="264"/>
      <c r="D24" s="265"/>
      <c r="E24" s="48">
        <v>2110</v>
      </c>
      <c r="F24" s="50">
        <f>SUM(F25:F33)</f>
        <v>5997</v>
      </c>
      <c r="G24" s="50">
        <f>SUM(G25:G33)</f>
        <v>3222</v>
      </c>
      <c r="H24" s="50">
        <f>SUM(H25:H33)</f>
        <v>3222</v>
      </c>
      <c r="I24" s="52">
        <f t="shared" si="1"/>
        <v>3172</v>
      </c>
      <c r="J24" s="50">
        <f>SUM(J25:J33)</f>
        <v>793</v>
      </c>
      <c r="K24" s="50">
        <f>SUM(K25:K33)</f>
        <v>793</v>
      </c>
      <c r="L24" s="50">
        <f>SUM(L25:L33)</f>
        <v>793</v>
      </c>
      <c r="M24" s="50">
        <f>SUM(M25:M33)</f>
        <v>793</v>
      </c>
    </row>
    <row r="25" spans="1:13" ht="18.75" customHeight="1">
      <c r="A25" s="272" t="s">
        <v>150</v>
      </c>
      <c r="B25" s="273"/>
      <c r="C25" s="273"/>
      <c r="D25" s="274"/>
      <c r="E25" s="5">
        <v>2111</v>
      </c>
      <c r="F25" s="35">
        <v>83</v>
      </c>
      <c r="G25" s="35">
        <v>22</v>
      </c>
      <c r="H25" s="35">
        <v>22</v>
      </c>
      <c r="I25" s="39">
        <f t="shared" si="1"/>
        <v>12</v>
      </c>
      <c r="J25" s="35">
        <v>3</v>
      </c>
      <c r="K25" s="35">
        <v>3</v>
      </c>
      <c r="L25" s="35">
        <v>3</v>
      </c>
      <c r="M25" s="35">
        <v>3</v>
      </c>
    </row>
    <row r="26" spans="1:13" ht="18.75" customHeight="1">
      <c r="A26" s="272" t="s">
        <v>175</v>
      </c>
      <c r="B26" s="273"/>
      <c r="C26" s="273"/>
      <c r="D26" s="274"/>
      <c r="E26" s="5">
        <v>2112</v>
      </c>
      <c r="F26" s="35">
        <v>5914</v>
      </c>
      <c r="G26" s="35">
        <v>3200</v>
      </c>
      <c r="H26" s="35">
        <v>3200</v>
      </c>
      <c r="I26" s="39">
        <f t="shared" si="1"/>
        <v>3160</v>
      </c>
      <c r="J26" s="35">
        <v>790</v>
      </c>
      <c r="K26" s="35">
        <v>790</v>
      </c>
      <c r="L26" s="35">
        <v>790</v>
      </c>
      <c r="M26" s="35">
        <v>790</v>
      </c>
    </row>
    <row r="27" spans="1:13" ht="18.75" customHeight="1">
      <c r="A27" s="260" t="s">
        <v>176</v>
      </c>
      <c r="B27" s="261"/>
      <c r="C27" s="261"/>
      <c r="D27" s="262"/>
      <c r="E27" s="22">
        <v>2113</v>
      </c>
      <c r="F27" s="35" t="s">
        <v>118</v>
      </c>
      <c r="G27" s="35" t="s">
        <v>118</v>
      </c>
      <c r="H27" s="35" t="s">
        <v>118</v>
      </c>
      <c r="I27" s="39">
        <f>SUM(J27:M27)</f>
        <v>0</v>
      </c>
      <c r="J27" s="35" t="s">
        <v>118</v>
      </c>
      <c r="K27" s="35" t="s">
        <v>118</v>
      </c>
      <c r="L27" s="35" t="s">
        <v>118</v>
      </c>
      <c r="M27" s="35" t="s">
        <v>118</v>
      </c>
    </row>
    <row r="28" spans="1:13" ht="18.75" customHeight="1">
      <c r="A28" s="260" t="s">
        <v>47</v>
      </c>
      <c r="B28" s="261"/>
      <c r="C28" s="261"/>
      <c r="D28" s="262"/>
      <c r="E28" s="22">
        <v>2114</v>
      </c>
      <c r="F28" s="35"/>
      <c r="G28" s="35"/>
      <c r="H28" s="35"/>
      <c r="I28" s="39">
        <f t="shared" si="1"/>
        <v>0</v>
      </c>
      <c r="J28" s="35"/>
      <c r="K28" s="35"/>
      <c r="L28" s="35"/>
      <c r="M28" s="35"/>
    </row>
    <row r="29" spans="1:13" ht="18.75" customHeight="1">
      <c r="A29" s="260" t="s">
        <v>162</v>
      </c>
      <c r="B29" s="261"/>
      <c r="C29" s="261"/>
      <c r="D29" s="262"/>
      <c r="E29" s="22">
        <v>2115</v>
      </c>
      <c r="F29" s="35"/>
      <c r="G29" s="35"/>
      <c r="H29" s="35"/>
      <c r="I29" s="39">
        <f t="shared" si="1"/>
        <v>0</v>
      </c>
      <c r="J29" s="35"/>
      <c r="K29" s="35"/>
      <c r="L29" s="35"/>
      <c r="M29" s="35"/>
    </row>
    <row r="30" spans="1:13" ht="18.75" customHeight="1">
      <c r="A30" s="260" t="s">
        <v>51</v>
      </c>
      <c r="B30" s="261"/>
      <c r="C30" s="261"/>
      <c r="D30" s="262"/>
      <c r="E30" s="22">
        <v>2116</v>
      </c>
      <c r="F30" s="35"/>
      <c r="G30" s="35"/>
      <c r="H30" s="35"/>
      <c r="I30" s="39">
        <f t="shared" si="1"/>
        <v>0</v>
      </c>
      <c r="J30" s="35"/>
      <c r="K30" s="35"/>
      <c r="L30" s="35"/>
      <c r="M30" s="35"/>
    </row>
    <row r="31" spans="1:13" ht="18.75" customHeight="1">
      <c r="A31" s="260" t="s">
        <v>177</v>
      </c>
      <c r="B31" s="261"/>
      <c r="C31" s="261"/>
      <c r="D31" s="262"/>
      <c r="E31" s="22">
        <v>2117</v>
      </c>
      <c r="F31" s="35"/>
      <c r="G31" s="35"/>
      <c r="H31" s="35"/>
      <c r="I31" s="39">
        <f t="shared" si="1"/>
        <v>0</v>
      </c>
      <c r="J31" s="35"/>
      <c r="K31" s="35"/>
      <c r="L31" s="35"/>
      <c r="M31" s="35"/>
    </row>
    <row r="32" spans="1:13" ht="18.75" customHeight="1">
      <c r="A32" s="260" t="s">
        <v>46</v>
      </c>
      <c r="B32" s="261"/>
      <c r="C32" s="261"/>
      <c r="D32" s="262"/>
      <c r="E32" s="22">
        <v>2118</v>
      </c>
      <c r="F32" s="35"/>
      <c r="G32" s="35"/>
      <c r="H32" s="35"/>
      <c r="I32" s="39">
        <f t="shared" si="1"/>
        <v>0</v>
      </c>
      <c r="J32" s="35"/>
      <c r="K32" s="35"/>
      <c r="L32" s="35"/>
      <c r="M32" s="35"/>
    </row>
    <row r="33" spans="1:13" ht="18.75" customHeight="1">
      <c r="A33" s="260" t="s">
        <v>164</v>
      </c>
      <c r="B33" s="261"/>
      <c r="C33" s="261"/>
      <c r="D33" s="262"/>
      <c r="E33" s="22">
        <v>2119</v>
      </c>
      <c r="F33" s="35"/>
      <c r="G33" s="35"/>
      <c r="H33" s="35"/>
      <c r="I33" s="39">
        <f t="shared" si="1"/>
        <v>0</v>
      </c>
      <c r="J33" s="35"/>
      <c r="K33" s="35"/>
      <c r="L33" s="35"/>
      <c r="M33" s="35"/>
    </row>
    <row r="34" spans="1:13" ht="24" customHeight="1">
      <c r="A34" s="263" t="s">
        <v>165</v>
      </c>
      <c r="B34" s="264"/>
      <c r="C34" s="264"/>
      <c r="D34" s="265"/>
      <c r="E34" s="46">
        <v>2120</v>
      </c>
      <c r="F34" s="50">
        <f>SUM(F35:F38)</f>
        <v>3156</v>
      </c>
      <c r="G34" s="50">
        <f>SUM(G35:G38)</f>
        <v>3368</v>
      </c>
      <c r="H34" s="50">
        <f>SUM(H35:H38)</f>
        <v>3368</v>
      </c>
      <c r="I34" s="52">
        <f t="shared" si="1"/>
        <v>2320</v>
      </c>
      <c r="J34" s="50">
        <f>SUM(J35:J38)</f>
        <v>580</v>
      </c>
      <c r="K34" s="50">
        <f>SUM(K35:K38)</f>
        <v>580</v>
      </c>
      <c r="L34" s="50">
        <f>SUM(L35:L38)</f>
        <v>580</v>
      </c>
      <c r="M34" s="50">
        <f>SUM(M35:M38)</f>
        <v>580</v>
      </c>
    </row>
    <row r="35" spans="1:13" ht="18.600000000000001" customHeight="1">
      <c r="A35" s="260" t="s">
        <v>46</v>
      </c>
      <c r="B35" s="261"/>
      <c r="C35" s="261"/>
      <c r="D35" s="262"/>
      <c r="E35" s="22">
        <v>2121</v>
      </c>
      <c r="F35" s="35">
        <v>3156</v>
      </c>
      <c r="G35" s="35">
        <v>3368</v>
      </c>
      <c r="H35" s="35">
        <v>3368</v>
      </c>
      <c r="I35" s="39">
        <f t="shared" si="1"/>
        <v>2320</v>
      </c>
      <c r="J35" s="35">
        <v>580</v>
      </c>
      <c r="K35" s="35">
        <v>580</v>
      </c>
      <c r="L35" s="35">
        <v>580</v>
      </c>
      <c r="M35" s="35">
        <v>580</v>
      </c>
    </row>
    <row r="36" spans="1:13" ht="18.600000000000001" customHeight="1">
      <c r="A36" s="260" t="s">
        <v>171</v>
      </c>
      <c r="B36" s="261"/>
      <c r="C36" s="261"/>
      <c r="D36" s="262"/>
      <c r="E36" s="22">
        <v>2122</v>
      </c>
      <c r="F36" s="35"/>
      <c r="G36" s="35"/>
      <c r="H36" s="35"/>
      <c r="I36" s="39">
        <f t="shared" si="1"/>
        <v>0</v>
      </c>
      <c r="J36" s="35"/>
      <c r="K36" s="35"/>
      <c r="L36" s="35"/>
      <c r="M36" s="35"/>
    </row>
    <row r="37" spans="1:13" ht="18.600000000000001" customHeight="1">
      <c r="A37" s="260" t="s">
        <v>172</v>
      </c>
      <c r="B37" s="261"/>
      <c r="C37" s="261"/>
      <c r="D37" s="262"/>
      <c r="E37" s="22">
        <v>2123</v>
      </c>
      <c r="F37" s="35"/>
      <c r="G37" s="35"/>
      <c r="H37" s="35"/>
      <c r="I37" s="39">
        <f t="shared" si="1"/>
        <v>0</v>
      </c>
      <c r="J37" s="35"/>
      <c r="K37" s="35"/>
      <c r="L37" s="35"/>
      <c r="M37" s="35"/>
    </row>
    <row r="38" spans="1:13" ht="18.600000000000001" customHeight="1">
      <c r="A38" s="260" t="s">
        <v>164</v>
      </c>
      <c r="B38" s="261"/>
      <c r="C38" s="261"/>
      <c r="D38" s="262"/>
      <c r="E38" s="22">
        <v>2124</v>
      </c>
      <c r="F38" s="35"/>
      <c r="G38" s="35"/>
      <c r="H38" s="35"/>
      <c r="I38" s="39">
        <f t="shared" si="1"/>
        <v>0</v>
      </c>
      <c r="J38" s="35"/>
      <c r="K38" s="35"/>
      <c r="L38" s="35"/>
      <c r="M38" s="35"/>
    </row>
    <row r="39" spans="1:13" ht="24" customHeight="1">
      <c r="A39" s="263" t="s">
        <v>161</v>
      </c>
      <c r="B39" s="264"/>
      <c r="C39" s="264"/>
      <c r="D39" s="265"/>
      <c r="E39" s="46">
        <v>2130</v>
      </c>
      <c r="F39" s="50">
        <f>SUM(F40:F43)</f>
        <v>3926</v>
      </c>
      <c r="G39" s="50">
        <f>SUM(G40:G43)</f>
        <v>4157</v>
      </c>
      <c r="H39" s="50">
        <f>SUM(H40:H43)</f>
        <v>4157</v>
      </c>
      <c r="I39" s="52">
        <f t="shared" si="1"/>
        <v>2932</v>
      </c>
      <c r="J39" s="50">
        <f>SUM(J40:J43)</f>
        <v>733</v>
      </c>
      <c r="K39" s="50">
        <f>SUM(K40:K43)</f>
        <v>733</v>
      </c>
      <c r="L39" s="50">
        <f>SUM(L40:L43)</f>
        <v>733</v>
      </c>
      <c r="M39" s="50">
        <f>SUM(M40:M43)</f>
        <v>733</v>
      </c>
    </row>
    <row r="40" spans="1:13" ht="41.25" customHeight="1">
      <c r="A40" s="260" t="s">
        <v>204</v>
      </c>
      <c r="B40" s="261"/>
      <c r="C40" s="261"/>
      <c r="D40" s="262"/>
      <c r="E40" s="22">
        <v>2131</v>
      </c>
      <c r="F40" s="35">
        <v>13</v>
      </c>
      <c r="G40" s="35">
        <v>15</v>
      </c>
      <c r="H40" s="35">
        <v>15</v>
      </c>
      <c r="I40" s="39">
        <f t="shared" si="1"/>
        <v>4</v>
      </c>
      <c r="J40" s="35">
        <v>1</v>
      </c>
      <c r="K40" s="35">
        <v>1</v>
      </c>
      <c r="L40" s="35">
        <v>1</v>
      </c>
      <c r="M40" s="35">
        <v>1</v>
      </c>
    </row>
    <row r="41" spans="1:13" ht="18.75" customHeight="1">
      <c r="A41" s="260" t="s">
        <v>166</v>
      </c>
      <c r="B41" s="261"/>
      <c r="C41" s="261"/>
      <c r="D41" s="262"/>
      <c r="E41" s="22">
        <v>2132</v>
      </c>
      <c r="F41" s="35"/>
      <c r="G41" s="35"/>
      <c r="H41" s="35"/>
      <c r="I41" s="39">
        <f t="shared" si="1"/>
        <v>0</v>
      </c>
      <c r="J41" s="35"/>
      <c r="K41" s="35"/>
      <c r="L41" s="35"/>
      <c r="M41" s="35"/>
    </row>
    <row r="42" spans="1:13" ht="18.75" customHeight="1">
      <c r="A42" s="260" t="s">
        <v>167</v>
      </c>
      <c r="B42" s="261"/>
      <c r="C42" s="261"/>
      <c r="D42" s="262"/>
      <c r="E42" s="22">
        <v>2133</v>
      </c>
      <c r="F42" s="35">
        <v>3913</v>
      </c>
      <c r="G42" s="35">
        <v>4142</v>
      </c>
      <c r="H42" s="35">
        <v>4142</v>
      </c>
      <c r="I42" s="39">
        <f t="shared" si="1"/>
        <v>2928</v>
      </c>
      <c r="J42" s="35">
        <v>732</v>
      </c>
      <c r="K42" s="35">
        <v>732</v>
      </c>
      <c r="L42" s="35">
        <v>732</v>
      </c>
      <c r="M42" s="35">
        <v>732</v>
      </c>
    </row>
    <row r="43" spans="1:13" ht="18.75" customHeight="1">
      <c r="A43" s="260" t="s">
        <v>168</v>
      </c>
      <c r="B43" s="261"/>
      <c r="C43" s="261"/>
      <c r="D43" s="262"/>
      <c r="E43" s="22">
        <v>2134</v>
      </c>
      <c r="F43" s="35"/>
      <c r="G43" s="35"/>
      <c r="H43" s="35"/>
      <c r="I43" s="39">
        <f t="shared" si="1"/>
        <v>0</v>
      </c>
      <c r="J43" s="35"/>
      <c r="K43" s="35"/>
      <c r="L43" s="35"/>
      <c r="M43" s="35"/>
    </row>
    <row r="44" spans="1:13" ht="18.75" customHeight="1">
      <c r="A44" s="263" t="s">
        <v>169</v>
      </c>
      <c r="B44" s="264"/>
      <c r="C44" s="264"/>
      <c r="D44" s="265"/>
      <c r="E44" s="46">
        <v>2140</v>
      </c>
      <c r="F44" s="50">
        <f>SUM(F45,F46)</f>
        <v>0</v>
      </c>
      <c r="G44" s="50">
        <f>SUM(G45,G46)</f>
        <v>0</v>
      </c>
      <c r="H44" s="50">
        <f>SUM(H45,H46)</f>
        <v>0</v>
      </c>
      <c r="I44" s="52">
        <f t="shared" si="1"/>
        <v>0</v>
      </c>
      <c r="J44" s="50">
        <v>0</v>
      </c>
      <c r="K44" s="50">
        <v>0</v>
      </c>
      <c r="L44" s="50">
        <v>0</v>
      </c>
      <c r="M44" s="50">
        <v>0</v>
      </c>
    </row>
    <row r="45" spans="1:13" ht="37.5" customHeight="1">
      <c r="A45" s="260" t="s">
        <v>149</v>
      </c>
      <c r="B45" s="261"/>
      <c r="C45" s="261"/>
      <c r="D45" s="262"/>
      <c r="E45" s="22">
        <v>2141</v>
      </c>
      <c r="F45" s="35"/>
      <c r="G45" s="35"/>
      <c r="H45" s="35"/>
      <c r="I45" s="39">
        <f t="shared" si="1"/>
        <v>0</v>
      </c>
      <c r="J45" s="35"/>
      <c r="K45" s="35"/>
      <c r="L45" s="35"/>
      <c r="M45" s="35"/>
    </row>
    <row r="46" spans="1:13" ht="18.75" customHeight="1">
      <c r="A46" s="260" t="s">
        <v>170</v>
      </c>
      <c r="B46" s="261"/>
      <c r="C46" s="261"/>
      <c r="D46" s="262"/>
      <c r="E46" s="22">
        <v>2142</v>
      </c>
      <c r="F46" s="35"/>
      <c r="G46" s="35"/>
      <c r="H46" s="35"/>
      <c r="I46" s="39">
        <f t="shared" si="1"/>
        <v>0</v>
      </c>
      <c r="J46" s="35"/>
      <c r="K46" s="35"/>
      <c r="L46" s="35"/>
      <c r="M46" s="35"/>
    </row>
    <row r="47" spans="1:13" ht="26.25" customHeight="1">
      <c r="A47" s="263" t="s">
        <v>160</v>
      </c>
      <c r="B47" s="264"/>
      <c r="C47" s="264"/>
      <c r="D47" s="265"/>
      <c r="E47" s="46">
        <v>2200</v>
      </c>
      <c r="F47" s="50">
        <f>SUM(F24,F34,F39,F44)</f>
        <v>13079</v>
      </c>
      <c r="G47" s="50">
        <f>SUM(G24,G34,G39,G44)</f>
        <v>10747</v>
      </c>
      <c r="H47" s="50">
        <f>SUM(H24,H34,H39,H44)</f>
        <v>10747</v>
      </c>
      <c r="I47" s="52">
        <f t="shared" si="1"/>
        <v>8424</v>
      </c>
      <c r="J47" s="50">
        <f>SUM(J24,J34,J39,J44)</f>
        <v>2106</v>
      </c>
      <c r="K47" s="50">
        <f>SUM(K24,K34,K39,K44)</f>
        <v>2106</v>
      </c>
      <c r="L47" s="50">
        <f>SUM(L24,L34,L39,L44)</f>
        <v>2106</v>
      </c>
      <c r="M47" s="50">
        <f>SUM(M24,M34,M39,M44)</f>
        <v>2106</v>
      </c>
    </row>
    <row r="48" spans="1:13" ht="15" customHeight="1">
      <c r="A48" s="71"/>
      <c r="B48" s="71"/>
      <c r="C48" s="71"/>
      <c r="D48" s="71"/>
      <c r="E48" s="69"/>
      <c r="F48" s="72"/>
      <c r="G48" s="73"/>
      <c r="H48" s="73"/>
      <c r="I48" s="72"/>
      <c r="J48" s="73"/>
      <c r="K48" s="73"/>
      <c r="L48" s="73"/>
      <c r="M48" s="73"/>
    </row>
    <row r="49" spans="1:13" ht="11.25" customHeight="1">
      <c r="A49" s="71"/>
      <c r="B49" s="71"/>
      <c r="C49" s="71"/>
      <c r="D49" s="71"/>
      <c r="E49" s="69"/>
      <c r="F49" s="72"/>
      <c r="G49" s="73"/>
      <c r="H49" s="73"/>
      <c r="I49" s="72"/>
      <c r="J49" s="73"/>
      <c r="K49" s="73"/>
      <c r="L49" s="73"/>
      <c r="M49" s="73"/>
    </row>
    <row r="50" spans="1:13" s="15" customFormat="1" ht="18.75" customHeight="1">
      <c r="A50" s="127" t="s">
        <v>388</v>
      </c>
      <c r="B50" s="132"/>
      <c r="C50" s="208" t="s">
        <v>52</v>
      </c>
      <c r="D50" s="209"/>
      <c r="E50" s="209"/>
      <c r="F50" s="209"/>
      <c r="G50" s="131"/>
      <c r="H50" s="177" t="s">
        <v>387</v>
      </c>
      <c r="I50" s="177"/>
      <c r="J50" s="177"/>
    </row>
    <row r="51" spans="1:13" ht="22.5" customHeight="1">
      <c r="A51" s="129" t="s">
        <v>218</v>
      </c>
      <c r="B51" s="129"/>
      <c r="C51" s="129"/>
      <c r="D51" s="129"/>
      <c r="E51" s="133"/>
      <c r="F51" s="282"/>
      <c r="G51" s="282"/>
      <c r="H51" s="282"/>
      <c r="I51" s="282"/>
      <c r="J51" s="130"/>
      <c r="K51" s="177"/>
      <c r="L51" s="177"/>
      <c r="M51" s="177"/>
    </row>
  </sheetData>
  <mergeCells count="54">
    <mergeCell ref="A11:D11"/>
    <mergeCell ref="A10:D10"/>
    <mergeCell ref="K51:M51"/>
    <mergeCell ref="F51:I51"/>
    <mergeCell ref="A44:D44"/>
    <mergeCell ref="A45:D45"/>
    <mergeCell ref="A46:D46"/>
    <mergeCell ref="A47:D47"/>
    <mergeCell ref="A38:D38"/>
    <mergeCell ref="A39:D39"/>
    <mergeCell ref="A40:D40"/>
    <mergeCell ref="A41:D41"/>
    <mergeCell ref="A42:D42"/>
    <mergeCell ref="A43:D43"/>
    <mergeCell ref="A32:D32"/>
    <mergeCell ref="A33:D33"/>
    <mergeCell ref="A34:D34"/>
    <mergeCell ref="A35:D35"/>
    <mergeCell ref="A36:D36"/>
    <mergeCell ref="A37:D37"/>
    <mergeCell ref="A27:D27"/>
    <mergeCell ref="A28:D28"/>
    <mergeCell ref="A23:M23"/>
    <mergeCell ref="A29:D29"/>
    <mergeCell ref="A30:D30"/>
    <mergeCell ref="A31:D31"/>
    <mergeCell ref="A25:D25"/>
    <mergeCell ref="A26:D26"/>
    <mergeCell ref="A6:D6"/>
    <mergeCell ref="A8:D8"/>
    <mergeCell ref="A9:D9"/>
    <mergeCell ref="A12:D12"/>
    <mergeCell ref="A13:D13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C50:F50"/>
    <mergeCell ref="H50:J50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&amp;C6&amp;RПродовження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zoomScale="65" zoomScaleNormal="65" zoomScaleSheetLayoutView="56" workbookViewId="0">
      <selection activeCell="C53" sqref="C5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30" customHeight="1">
      <c r="A1" s="283" t="s">
        <v>234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10" ht="18.75">
      <c r="A2" s="84"/>
      <c r="B2" s="84"/>
      <c r="C2" s="84"/>
      <c r="D2" s="84"/>
      <c r="E2" s="84"/>
      <c r="F2" s="84"/>
      <c r="G2" s="84"/>
      <c r="H2" s="84"/>
      <c r="I2" s="84"/>
      <c r="J2" s="84"/>
    </row>
    <row r="3" spans="1:10" ht="31.5" customHeight="1">
      <c r="A3" s="284" t="s">
        <v>109</v>
      </c>
      <c r="B3" s="253" t="s">
        <v>235</v>
      </c>
      <c r="C3" s="253" t="s">
        <v>14</v>
      </c>
      <c r="D3" s="253" t="s">
        <v>236</v>
      </c>
      <c r="E3" s="253" t="s">
        <v>359</v>
      </c>
      <c r="F3" s="210" t="s">
        <v>362</v>
      </c>
      <c r="G3" s="210" t="s">
        <v>83</v>
      </c>
      <c r="H3" s="210"/>
      <c r="I3" s="210"/>
      <c r="J3" s="210"/>
    </row>
    <row r="4" spans="1:10" ht="45.75" customHeight="1">
      <c r="A4" s="285"/>
      <c r="B4" s="253"/>
      <c r="C4" s="253"/>
      <c r="D4" s="253"/>
      <c r="E4" s="253"/>
      <c r="F4" s="210"/>
      <c r="G4" s="12" t="s">
        <v>84</v>
      </c>
      <c r="H4" s="12" t="s">
        <v>85</v>
      </c>
      <c r="I4" s="12" t="s">
        <v>86</v>
      </c>
      <c r="J4" s="12" t="s">
        <v>38</v>
      </c>
    </row>
    <row r="5" spans="1:10" ht="18.7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0" ht="18.75" customHeight="1">
      <c r="A6" s="88" t="s">
        <v>237</v>
      </c>
      <c r="B6" s="24"/>
      <c r="C6" s="222"/>
      <c r="D6" s="222"/>
      <c r="E6" s="222"/>
      <c r="F6" s="222"/>
      <c r="G6" s="222"/>
      <c r="H6" s="222"/>
      <c r="I6" s="222"/>
      <c r="J6" s="222"/>
    </row>
    <row r="7" spans="1:10" ht="18.75" customHeight="1">
      <c r="A7" s="82" t="s">
        <v>238</v>
      </c>
      <c r="B7" s="89">
        <v>3000</v>
      </c>
      <c r="C7" s="50">
        <f>SUM(C8:C9,C11,C14:C15,C19)</f>
        <v>30406</v>
      </c>
      <c r="D7" s="50">
        <f>SUM(D8:D9,D11,D14:D15,D19)</f>
        <v>27200</v>
      </c>
      <c r="E7" s="50">
        <f>SUM(E8:E9,E11,E14:E15,E19)</f>
        <v>27200</v>
      </c>
      <c r="F7" s="52">
        <f t="shared" ref="F7:F73" si="0">SUM(G7:J7)</f>
        <v>18944</v>
      </c>
      <c r="G7" s="50">
        <f>SUM(G8:G9,G11,G14:G15,G19)</f>
        <v>4736</v>
      </c>
      <c r="H7" s="50">
        <f>SUM(H8:H9,H11,H14:H15,H19)</f>
        <v>4736</v>
      </c>
      <c r="I7" s="50">
        <f>SUM(I8:I9,I11,I14:I15,I19)</f>
        <v>4736</v>
      </c>
      <c r="J7" s="50">
        <f>SUM(J8:J9,J11,J14:J15,J19)</f>
        <v>4736</v>
      </c>
    </row>
    <row r="8" spans="1:10" ht="18.75" customHeight="1">
      <c r="A8" s="7" t="s">
        <v>239</v>
      </c>
      <c r="B8" s="8">
        <v>3010</v>
      </c>
      <c r="C8" s="35">
        <v>30406</v>
      </c>
      <c r="D8" s="35">
        <v>27200</v>
      </c>
      <c r="E8" s="35">
        <v>27200</v>
      </c>
      <c r="F8" s="39">
        <f t="shared" si="0"/>
        <v>18944</v>
      </c>
      <c r="G8" s="35">
        <v>4736</v>
      </c>
      <c r="H8" s="35">
        <v>4736</v>
      </c>
      <c r="I8" s="35">
        <v>4736</v>
      </c>
      <c r="J8" s="35">
        <v>4736</v>
      </c>
    </row>
    <row r="9" spans="1:10" ht="18.75" customHeight="1">
      <c r="A9" s="7" t="s">
        <v>240</v>
      </c>
      <c r="B9" s="8">
        <v>3020</v>
      </c>
      <c r="C9" s="35"/>
      <c r="D9" s="35"/>
      <c r="E9" s="35"/>
      <c r="F9" s="39">
        <f t="shared" si="0"/>
        <v>0</v>
      </c>
      <c r="G9" s="35"/>
      <c r="H9" s="35"/>
      <c r="I9" s="35"/>
      <c r="J9" s="35"/>
    </row>
    <row r="10" spans="1:10" ht="18.75" customHeight="1">
      <c r="A10" s="7" t="s">
        <v>241</v>
      </c>
      <c r="B10" s="8">
        <v>3030</v>
      </c>
      <c r="C10" s="35"/>
      <c r="D10" s="35"/>
      <c r="E10" s="35"/>
      <c r="F10" s="39">
        <f t="shared" si="0"/>
        <v>0</v>
      </c>
      <c r="G10" s="35"/>
      <c r="H10" s="35"/>
      <c r="I10" s="35"/>
      <c r="J10" s="35"/>
    </row>
    <row r="11" spans="1:10" ht="18.75" customHeight="1">
      <c r="A11" s="7" t="s">
        <v>316</v>
      </c>
      <c r="B11" s="8">
        <v>3040</v>
      </c>
      <c r="C11" s="35"/>
      <c r="D11" s="35"/>
      <c r="E11" s="35"/>
      <c r="F11" s="39">
        <f t="shared" si="0"/>
        <v>0</v>
      </c>
      <c r="G11" s="35"/>
      <c r="H11" s="35"/>
      <c r="I11" s="35"/>
      <c r="J11" s="35"/>
    </row>
    <row r="12" spans="1:10" ht="18.75" customHeight="1">
      <c r="A12" s="166" t="s">
        <v>317</v>
      </c>
      <c r="B12" s="167">
        <v>3041</v>
      </c>
      <c r="C12" s="35"/>
      <c r="D12" s="35"/>
      <c r="E12" s="35"/>
      <c r="F12" s="39">
        <f t="shared" si="0"/>
        <v>0</v>
      </c>
      <c r="G12" s="35"/>
      <c r="H12" s="35"/>
      <c r="I12" s="35"/>
      <c r="J12" s="35"/>
    </row>
    <row r="13" spans="1:10" ht="18.75" customHeight="1">
      <c r="A13" s="166" t="s">
        <v>315</v>
      </c>
      <c r="B13" s="167">
        <v>3042</v>
      </c>
      <c r="C13" s="35"/>
      <c r="D13" s="35"/>
      <c r="E13" s="35"/>
      <c r="F13" s="39">
        <f t="shared" si="0"/>
        <v>0</v>
      </c>
      <c r="G13" s="35"/>
      <c r="H13" s="35"/>
      <c r="I13" s="35"/>
      <c r="J13" s="35"/>
    </row>
    <row r="14" spans="1:10" ht="18.75" customHeight="1">
      <c r="A14" s="7" t="s">
        <v>242</v>
      </c>
      <c r="B14" s="8">
        <v>3050</v>
      </c>
      <c r="C14" s="35"/>
      <c r="D14" s="35"/>
      <c r="E14" s="35"/>
      <c r="F14" s="39">
        <f t="shared" si="0"/>
        <v>0</v>
      </c>
      <c r="G14" s="35"/>
      <c r="H14" s="35"/>
      <c r="I14" s="35"/>
      <c r="J14" s="35"/>
    </row>
    <row r="15" spans="1:10" ht="18.75" customHeight="1">
      <c r="A15" s="7" t="s">
        <v>243</v>
      </c>
      <c r="B15" s="8">
        <v>3060</v>
      </c>
      <c r="C15" s="39">
        <f>SUM(C16:C18)</f>
        <v>0</v>
      </c>
      <c r="D15" s="39">
        <f>SUM(D16:D18)</f>
        <v>0</v>
      </c>
      <c r="E15" s="39">
        <f>SUM(E16:E18)</f>
        <v>0</v>
      </c>
      <c r="F15" s="39">
        <f t="shared" si="0"/>
        <v>0</v>
      </c>
      <c r="G15" s="39">
        <f>SUM(G16:G18)</f>
        <v>0</v>
      </c>
      <c r="H15" s="39">
        <f>SUM(H16:H18)</f>
        <v>0</v>
      </c>
      <c r="I15" s="39">
        <f>SUM(I16:I18)</f>
        <v>0</v>
      </c>
      <c r="J15" s="39">
        <f>SUM(J16:J18)</f>
        <v>0</v>
      </c>
    </row>
    <row r="16" spans="1:10" ht="18.75" customHeight="1">
      <c r="A16" s="7" t="s">
        <v>244</v>
      </c>
      <c r="B16" s="5">
        <v>3061</v>
      </c>
      <c r="C16" s="35"/>
      <c r="D16" s="35"/>
      <c r="E16" s="35"/>
      <c r="F16" s="39">
        <f t="shared" si="0"/>
        <v>0</v>
      </c>
      <c r="G16" s="35"/>
      <c r="H16" s="35"/>
      <c r="I16" s="35"/>
      <c r="J16" s="35"/>
    </row>
    <row r="17" spans="1:10" ht="18.75" customHeight="1">
      <c r="A17" s="7" t="s">
        <v>245</v>
      </c>
      <c r="B17" s="5">
        <v>3062</v>
      </c>
      <c r="C17" s="35"/>
      <c r="D17" s="35"/>
      <c r="E17" s="35"/>
      <c r="F17" s="39">
        <f t="shared" si="0"/>
        <v>0</v>
      </c>
      <c r="G17" s="35"/>
      <c r="H17" s="35"/>
      <c r="I17" s="35"/>
      <c r="J17" s="35"/>
    </row>
    <row r="18" spans="1:10" ht="18.75" customHeight="1">
      <c r="A18" s="7" t="s">
        <v>246</v>
      </c>
      <c r="B18" s="5">
        <v>3063</v>
      </c>
      <c r="C18" s="35"/>
      <c r="D18" s="35"/>
      <c r="E18" s="35"/>
      <c r="F18" s="39">
        <f t="shared" si="0"/>
        <v>0</v>
      </c>
      <c r="G18" s="35"/>
      <c r="H18" s="35"/>
      <c r="I18" s="35"/>
      <c r="J18" s="35"/>
    </row>
    <row r="19" spans="1:10" ht="18.75" customHeight="1">
      <c r="A19" s="7" t="s">
        <v>247</v>
      </c>
      <c r="B19" s="8">
        <v>3070</v>
      </c>
      <c r="C19" s="35"/>
      <c r="D19" s="35"/>
      <c r="E19" s="35"/>
      <c r="F19" s="39">
        <f t="shared" si="0"/>
        <v>0</v>
      </c>
      <c r="G19" s="35"/>
      <c r="H19" s="35"/>
      <c r="I19" s="35"/>
      <c r="J19" s="35"/>
    </row>
    <row r="20" spans="1:10" ht="18.75" customHeight="1">
      <c r="A20" s="9" t="s">
        <v>248</v>
      </c>
      <c r="B20" s="10">
        <v>3100</v>
      </c>
      <c r="C20" s="50">
        <f>SUM(C21:C24,C28,C38,C39)</f>
        <v>-30400</v>
      </c>
      <c r="D20" s="50">
        <f>SUM(D21:D24,D28,D38,D39)</f>
        <v>-27080</v>
      </c>
      <c r="E20" s="50">
        <f>SUM(E21:E24,E28,E38,E39)</f>
        <v>-27080</v>
      </c>
      <c r="F20" s="52">
        <f t="shared" si="0"/>
        <v>-18784</v>
      </c>
      <c r="G20" s="50">
        <f>SUM(G21:G24,G28,G38,G39)</f>
        <v>-4696</v>
      </c>
      <c r="H20" s="50">
        <f>SUM(H21:H24,H28,H38,H39)</f>
        <v>-4696</v>
      </c>
      <c r="I20" s="50">
        <f>SUM(I21:I24,I28,I38,I39)</f>
        <v>-4696</v>
      </c>
      <c r="J20" s="50">
        <f>SUM(J21:J24,J28,J38,J39)</f>
        <v>-4696</v>
      </c>
    </row>
    <row r="21" spans="1:10" ht="18.75" customHeight="1">
      <c r="A21" s="7" t="s">
        <v>249</v>
      </c>
      <c r="B21" s="8">
        <v>3110</v>
      </c>
      <c r="C21" s="35">
        <v>-2808</v>
      </c>
      <c r="D21" s="35">
        <v>-1670</v>
      </c>
      <c r="E21" s="35">
        <v>-1670</v>
      </c>
      <c r="F21" s="39">
        <f t="shared" si="0"/>
        <v>-400</v>
      </c>
      <c r="G21" s="35">
        <v>-100</v>
      </c>
      <c r="H21" s="35">
        <v>-100</v>
      </c>
      <c r="I21" s="35">
        <v>-100</v>
      </c>
      <c r="J21" s="35">
        <v>-100</v>
      </c>
    </row>
    <row r="22" spans="1:10" ht="18.75" customHeight="1">
      <c r="A22" s="7" t="s">
        <v>250</v>
      </c>
      <c r="B22" s="8">
        <v>3120</v>
      </c>
      <c r="C22" s="35">
        <v>-18421</v>
      </c>
      <c r="D22" s="35">
        <v>-15427</v>
      </c>
      <c r="E22" s="35">
        <v>-15427</v>
      </c>
      <c r="F22" s="39">
        <f t="shared" si="0"/>
        <v>-11120</v>
      </c>
      <c r="G22" s="35">
        <v>-2780</v>
      </c>
      <c r="H22" s="35">
        <v>-2780</v>
      </c>
      <c r="I22" s="35">
        <v>-2780</v>
      </c>
      <c r="J22" s="35">
        <v>-2780</v>
      </c>
    </row>
    <row r="23" spans="1:10" ht="18.75" customHeight="1">
      <c r="A23" s="7" t="s">
        <v>4</v>
      </c>
      <c r="B23" s="8">
        <v>3130</v>
      </c>
      <c r="C23" s="35">
        <v>-3913</v>
      </c>
      <c r="D23" s="35">
        <v>-3393</v>
      </c>
      <c r="E23" s="35">
        <v>-3393</v>
      </c>
      <c r="F23" s="39">
        <f t="shared" si="0"/>
        <v>-2928</v>
      </c>
      <c r="G23" s="35">
        <v>-732</v>
      </c>
      <c r="H23" s="35">
        <v>-732</v>
      </c>
      <c r="I23" s="35">
        <v>-732</v>
      </c>
      <c r="J23" s="35">
        <v>-732</v>
      </c>
    </row>
    <row r="24" spans="1:10" ht="18.75" customHeight="1">
      <c r="A24" s="7" t="s">
        <v>251</v>
      </c>
      <c r="B24" s="8">
        <v>3140</v>
      </c>
      <c r="C24" s="39">
        <f>SUM(C25:C27)</f>
        <v>0</v>
      </c>
      <c r="D24" s="39">
        <f>SUM(D25:D27)</f>
        <v>0</v>
      </c>
      <c r="E24" s="39">
        <f>SUM(E25:E27)</f>
        <v>0</v>
      </c>
      <c r="F24" s="39">
        <f t="shared" si="0"/>
        <v>0</v>
      </c>
      <c r="G24" s="39">
        <f>SUM(G25:G27)</f>
        <v>0</v>
      </c>
      <c r="H24" s="39">
        <f>SUM(H25:H27)</f>
        <v>0</v>
      </c>
      <c r="I24" s="39">
        <f>SUM(I25:I27)</f>
        <v>0</v>
      </c>
      <c r="J24" s="39">
        <f>SUM(J25:J27)</f>
        <v>0</v>
      </c>
    </row>
    <row r="25" spans="1:10" ht="18.75" customHeight="1">
      <c r="A25" s="7" t="s">
        <v>244</v>
      </c>
      <c r="B25" s="5">
        <v>3141</v>
      </c>
      <c r="C25" s="35" t="s">
        <v>118</v>
      </c>
      <c r="D25" s="35" t="s">
        <v>118</v>
      </c>
      <c r="E25" s="35" t="s">
        <v>118</v>
      </c>
      <c r="F25" s="39">
        <f t="shared" si="0"/>
        <v>0</v>
      </c>
      <c r="G25" s="35" t="s">
        <v>118</v>
      </c>
      <c r="H25" s="35" t="s">
        <v>118</v>
      </c>
      <c r="I25" s="35" t="s">
        <v>118</v>
      </c>
      <c r="J25" s="35" t="s">
        <v>118</v>
      </c>
    </row>
    <row r="26" spans="1:10" ht="18.75" customHeight="1">
      <c r="A26" s="7" t="s">
        <v>245</v>
      </c>
      <c r="B26" s="5">
        <v>3142</v>
      </c>
      <c r="C26" s="35" t="s">
        <v>118</v>
      </c>
      <c r="D26" s="35" t="s">
        <v>118</v>
      </c>
      <c r="E26" s="35" t="s">
        <v>118</v>
      </c>
      <c r="F26" s="39">
        <f t="shared" si="0"/>
        <v>0</v>
      </c>
      <c r="G26" s="35" t="s">
        <v>118</v>
      </c>
      <c r="H26" s="35" t="s">
        <v>118</v>
      </c>
      <c r="I26" s="35" t="s">
        <v>118</v>
      </c>
      <c r="J26" s="35" t="s">
        <v>118</v>
      </c>
    </row>
    <row r="27" spans="1:10" ht="18.75" customHeight="1">
      <c r="A27" s="7" t="s">
        <v>246</v>
      </c>
      <c r="B27" s="5">
        <v>3143</v>
      </c>
      <c r="C27" s="35" t="s">
        <v>118</v>
      </c>
      <c r="D27" s="35" t="s">
        <v>118</v>
      </c>
      <c r="E27" s="35" t="s">
        <v>118</v>
      </c>
      <c r="F27" s="39">
        <f t="shared" si="0"/>
        <v>0</v>
      </c>
      <c r="G27" s="35" t="s">
        <v>118</v>
      </c>
      <c r="H27" s="35" t="s">
        <v>118</v>
      </c>
      <c r="I27" s="35" t="s">
        <v>118</v>
      </c>
      <c r="J27" s="35" t="s">
        <v>118</v>
      </c>
    </row>
    <row r="28" spans="1:10" ht="18.75" customHeight="1">
      <c r="A28" s="7" t="s">
        <v>252</v>
      </c>
      <c r="B28" s="8">
        <v>3150</v>
      </c>
      <c r="C28" s="39">
        <f>SUM(C29:C34,C37)</f>
        <v>-5258</v>
      </c>
      <c r="D28" s="39">
        <f>SUM(D29:D34,D37)</f>
        <v>-6590</v>
      </c>
      <c r="E28" s="39">
        <f>SUM(E29:E34,E37)</f>
        <v>-6590</v>
      </c>
      <c r="F28" s="39">
        <f t="shared" si="0"/>
        <v>-4336</v>
      </c>
      <c r="G28" s="39">
        <f>SUM(G29:G34,G37)</f>
        <v>-1084</v>
      </c>
      <c r="H28" s="39">
        <f>SUM(H29:H34,H37)</f>
        <v>-1084</v>
      </c>
      <c r="I28" s="39">
        <f>SUM(I29:I34,I37)</f>
        <v>-1084</v>
      </c>
      <c r="J28" s="39">
        <f>SUM(J29:J34,J37)</f>
        <v>-1084</v>
      </c>
    </row>
    <row r="29" spans="1:10" ht="18.75" customHeight="1">
      <c r="A29" s="7" t="s">
        <v>150</v>
      </c>
      <c r="B29" s="5">
        <v>3151</v>
      </c>
      <c r="C29" s="35">
        <v>-83</v>
      </c>
      <c r="D29" s="35">
        <v>-22</v>
      </c>
      <c r="E29" s="35">
        <v>-22</v>
      </c>
      <c r="F29" s="39">
        <f t="shared" si="0"/>
        <v>-12</v>
      </c>
      <c r="G29" s="35">
        <v>-3</v>
      </c>
      <c r="H29" s="35">
        <v>-3</v>
      </c>
      <c r="I29" s="35">
        <v>-3</v>
      </c>
      <c r="J29" s="35">
        <v>-3</v>
      </c>
    </row>
    <row r="30" spans="1:10" ht="18.75" customHeight="1">
      <c r="A30" s="7" t="s">
        <v>253</v>
      </c>
      <c r="B30" s="5">
        <v>3152</v>
      </c>
      <c r="C30" s="35">
        <v>-2020</v>
      </c>
      <c r="D30" s="35">
        <v>-3200</v>
      </c>
      <c r="E30" s="35">
        <v>-3200</v>
      </c>
      <c r="F30" s="39">
        <f t="shared" si="0"/>
        <v>-2000</v>
      </c>
      <c r="G30" s="35">
        <v>-500</v>
      </c>
      <c r="H30" s="35">
        <v>-500</v>
      </c>
      <c r="I30" s="35">
        <v>-500</v>
      </c>
      <c r="J30" s="35">
        <v>-500</v>
      </c>
    </row>
    <row r="31" spans="1:10" ht="18.75" customHeight="1">
      <c r="A31" s="7" t="s">
        <v>47</v>
      </c>
      <c r="B31" s="5">
        <v>3153</v>
      </c>
      <c r="C31" s="35" t="s">
        <v>118</v>
      </c>
      <c r="D31" s="35" t="s">
        <v>118</v>
      </c>
      <c r="E31" s="35" t="s">
        <v>118</v>
      </c>
      <c r="F31" s="39">
        <f t="shared" si="0"/>
        <v>0</v>
      </c>
      <c r="G31" s="35" t="s">
        <v>118</v>
      </c>
      <c r="H31" s="35" t="s">
        <v>118</v>
      </c>
      <c r="I31" s="35" t="s">
        <v>118</v>
      </c>
      <c r="J31" s="35" t="s">
        <v>118</v>
      </c>
    </row>
    <row r="32" spans="1:10" ht="18.75" customHeight="1">
      <c r="A32" s="7" t="s">
        <v>254</v>
      </c>
      <c r="B32" s="5">
        <v>3154</v>
      </c>
      <c r="C32" s="35" t="s">
        <v>118</v>
      </c>
      <c r="D32" s="35" t="s">
        <v>118</v>
      </c>
      <c r="E32" s="35" t="s">
        <v>118</v>
      </c>
      <c r="F32" s="39">
        <f t="shared" si="0"/>
        <v>0</v>
      </c>
      <c r="G32" s="35" t="s">
        <v>118</v>
      </c>
      <c r="H32" s="35" t="s">
        <v>118</v>
      </c>
      <c r="I32" s="35" t="s">
        <v>118</v>
      </c>
      <c r="J32" s="35" t="s">
        <v>118</v>
      </c>
    </row>
    <row r="33" spans="1:10" ht="18.75" customHeight="1">
      <c r="A33" s="7" t="s">
        <v>46</v>
      </c>
      <c r="B33" s="5">
        <v>3155</v>
      </c>
      <c r="C33" s="35">
        <v>-3155</v>
      </c>
      <c r="D33" s="35">
        <v>-3368</v>
      </c>
      <c r="E33" s="35">
        <v>-3368</v>
      </c>
      <c r="F33" s="39">
        <f t="shared" si="0"/>
        <v>-2320</v>
      </c>
      <c r="G33" s="35">
        <v>-580</v>
      </c>
      <c r="H33" s="35">
        <v>-580</v>
      </c>
      <c r="I33" s="35">
        <v>-580</v>
      </c>
      <c r="J33" s="35">
        <v>-580</v>
      </c>
    </row>
    <row r="34" spans="1:10" ht="21.75" customHeight="1">
      <c r="A34" s="168" t="s">
        <v>371</v>
      </c>
      <c r="B34" s="5">
        <v>3156</v>
      </c>
      <c r="C34" s="39">
        <f t="shared" ref="C34:J34" si="1">SUM(C35:C36)</f>
        <v>0</v>
      </c>
      <c r="D34" s="39">
        <f t="shared" si="1"/>
        <v>0</v>
      </c>
      <c r="E34" s="39">
        <f t="shared" si="1"/>
        <v>0</v>
      </c>
      <c r="F34" s="39">
        <f t="shared" si="1"/>
        <v>-4</v>
      </c>
      <c r="G34" s="39">
        <f t="shared" si="1"/>
        <v>-1</v>
      </c>
      <c r="H34" s="39">
        <f t="shared" si="1"/>
        <v>-1</v>
      </c>
      <c r="I34" s="39">
        <f t="shared" si="1"/>
        <v>-1</v>
      </c>
      <c r="J34" s="39">
        <f t="shared" si="1"/>
        <v>-1</v>
      </c>
    </row>
    <row r="35" spans="1:10" ht="36.75" customHeight="1">
      <c r="A35" s="7" t="s">
        <v>162</v>
      </c>
      <c r="B35" s="5" t="s">
        <v>255</v>
      </c>
      <c r="C35" s="35" t="s">
        <v>118</v>
      </c>
      <c r="D35" s="35" t="s">
        <v>118</v>
      </c>
      <c r="E35" s="35" t="s">
        <v>118</v>
      </c>
      <c r="F35" s="39"/>
      <c r="G35" s="35" t="s">
        <v>118</v>
      </c>
      <c r="H35" s="35" t="s">
        <v>118</v>
      </c>
      <c r="I35" s="35" t="s">
        <v>118</v>
      </c>
      <c r="J35" s="35" t="s">
        <v>118</v>
      </c>
    </row>
    <row r="36" spans="1:10" ht="54" customHeight="1">
      <c r="A36" s="7" t="s">
        <v>204</v>
      </c>
      <c r="B36" s="8" t="s">
        <v>256</v>
      </c>
      <c r="C36" s="35" t="s">
        <v>118</v>
      </c>
      <c r="D36" s="35" t="s">
        <v>118</v>
      </c>
      <c r="E36" s="35" t="s">
        <v>118</v>
      </c>
      <c r="F36" s="39">
        <f t="shared" si="0"/>
        <v>-4</v>
      </c>
      <c r="G36" s="35">
        <v>-1</v>
      </c>
      <c r="H36" s="35">
        <v>-1</v>
      </c>
      <c r="I36" s="35">
        <v>-1</v>
      </c>
      <c r="J36" s="35">
        <v>-1</v>
      </c>
    </row>
    <row r="37" spans="1:10" ht="18.75" customHeight="1">
      <c r="A37" s="166" t="s">
        <v>372</v>
      </c>
      <c r="B37" s="8">
        <v>3157</v>
      </c>
      <c r="C37" s="35" t="s">
        <v>118</v>
      </c>
      <c r="D37" s="35" t="s">
        <v>118</v>
      </c>
      <c r="E37" s="35" t="s">
        <v>118</v>
      </c>
      <c r="F37" s="39">
        <f t="shared" si="0"/>
        <v>0</v>
      </c>
      <c r="G37" s="35" t="s">
        <v>118</v>
      </c>
      <c r="H37" s="35" t="s">
        <v>118</v>
      </c>
      <c r="I37" s="35" t="s">
        <v>118</v>
      </c>
      <c r="J37" s="35" t="s">
        <v>118</v>
      </c>
    </row>
    <row r="38" spans="1:10" ht="18.75" customHeight="1">
      <c r="A38" s="7" t="s">
        <v>258</v>
      </c>
      <c r="B38" s="8">
        <v>3160</v>
      </c>
      <c r="C38" s="35" t="s">
        <v>118</v>
      </c>
      <c r="D38" s="35" t="s">
        <v>118</v>
      </c>
      <c r="E38" s="35" t="s">
        <v>118</v>
      </c>
      <c r="F38" s="39">
        <f t="shared" si="0"/>
        <v>0</v>
      </c>
      <c r="G38" s="35" t="s">
        <v>118</v>
      </c>
      <c r="H38" s="35" t="s">
        <v>118</v>
      </c>
      <c r="I38" s="35" t="s">
        <v>118</v>
      </c>
      <c r="J38" s="35" t="s">
        <v>118</v>
      </c>
    </row>
    <row r="39" spans="1:10" ht="18.75" customHeight="1">
      <c r="A39" s="7" t="s">
        <v>259</v>
      </c>
      <c r="B39" s="70">
        <v>3170</v>
      </c>
      <c r="C39" s="35" t="s">
        <v>118</v>
      </c>
      <c r="D39" s="35" t="s">
        <v>118</v>
      </c>
      <c r="E39" s="35" t="s">
        <v>118</v>
      </c>
      <c r="F39" s="39">
        <f t="shared" si="0"/>
        <v>0</v>
      </c>
      <c r="G39" s="35" t="s">
        <v>118</v>
      </c>
      <c r="H39" s="35" t="s">
        <v>118</v>
      </c>
      <c r="I39" s="35" t="s">
        <v>118</v>
      </c>
      <c r="J39" s="35" t="s">
        <v>118</v>
      </c>
    </row>
    <row r="40" spans="1:10" ht="18.75" customHeight="1">
      <c r="A40" s="9" t="s">
        <v>125</v>
      </c>
      <c r="B40" s="89">
        <v>3195</v>
      </c>
      <c r="C40" s="50">
        <f>SUM(C7,C20)</f>
        <v>6</v>
      </c>
      <c r="D40" s="50">
        <f t="shared" ref="D40:J40" si="2">SUM(D7,D20)</f>
        <v>120</v>
      </c>
      <c r="E40" s="50">
        <f t="shared" si="2"/>
        <v>120</v>
      </c>
      <c r="F40" s="52">
        <f t="shared" si="0"/>
        <v>160</v>
      </c>
      <c r="G40" s="50">
        <f t="shared" si="2"/>
        <v>40</v>
      </c>
      <c r="H40" s="50">
        <f t="shared" si="2"/>
        <v>40</v>
      </c>
      <c r="I40" s="50">
        <f t="shared" si="2"/>
        <v>40</v>
      </c>
      <c r="J40" s="50">
        <f t="shared" si="2"/>
        <v>40</v>
      </c>
    </row>
    <row r="41" spans="1:10" ht="18.75" customHeight="1">
      <c r="A41" s="88" t="s">
        <v>260</v>
      </c>
      <c r="B41" s="5"/>
      <c r="C41" s="286"/>
      <c r="D41" s="287"/>
      <c r="E41" s="287"/>
      <c r="F41" s="287"/>
      <c r="G41" s="287"/>
      <c r="H41" s="287"/>
      <c r="I41" s="287"/>
      <c r="J41" s="288"/>
    </row>
    <row r="42" spans="1:10" ht="18.75" customHeight="1">
      <c r="A42" s="82" t="s">
        <v>261</v>
      </c>
      <c r="B42" s="48">
        <v>3200</v>
      </c>
      <c r="C42" s="50">
        <f>SUM(C43,C45:C49)</f>
        <v>0</v>
      </c>
      <c r="D42" s="50">
        <f>SUM(D43,D45:D49)</f>
        <v>0</v>
      </c>
      <c r="E42" s="50">
        <f>SUM(E43,E45:E49)</f>
        <v>0</v>
      </c>
      <c r="F42" s="52">
        <f>SUM(G42:J42)</f>
        <v>0</v>
      </c>
      <c r="G42" s="50">
        <f>SUM(G43,G45:G49)</f>
        <v>0</v>
      </c>
      <c r="H42" s="50">
        <f>SUM(H43,H45:H49)</f>
        <v>0</v>
      </c>
      <c r="I42" s="50">
        <f>SUM(I43,I45:I49)</f>
        <v>0</v>
      </c>
      <c r="J42" s="50">
        <f>SUM(J43,J45:J49)</f>
        <v>0</v>
      </c>
    </row>
    <row r="43" spans="1:10" ht="18.75" customHeight="1">
      <c r="A43" s="7" t="s">
        <v>262</v>
      </c>
      <c r="B43" s="8">
        <v>3210</v>
      </c>
      <c r="C43" s="35"/>
      <c r="D43" s="35"/>
      <c r="E43" s="35"/>
      <c r="F43" s="39">
        <f t="shared" si="0"/>
        <v>0</v>
      </c>
      <c r="G43" s="35"/>
      <c r="H43" s="35"/>
      <c r="I43" s="35"/>
      <c r="J43" s="35"/>
    </row>
    <row r="44" spans="1:10" ht="18.75" customHeight="1">
      <c r="A44" s="7" t="s">
        <v>263</v>
      </c>
      <c r="B44" s="8">
        <v>3215</v>
      </c>
      <c r="C44" s="35"/>
      <c r="D44" s="35"/>
      <c r="E44" s="35"/>
      <c r="F44" s="39">
        <f t="shared" si="0"/>
        <v>0</v>
      </c>
      <c r="G44" s="35"/>
      <c r="H44" s="35"/>
      <c r="I44" s="35"/>
      <c r="J44" s="35"/>
    </row>
    <row r="45" spans="1:10" ht="18.75" customHeight="1">
      <c r="A45" s="7" t="s">
        <v>264</v>
      </c>
      <c r="B45" s="8">
        <v>3220</v>
      </c>
      <c r="C45" s="35"/>
      <c r="D45" s="35"/>
      <c r="E45" s="35"/>
      <c r="F45" s="39">
        <f t="shared" si="0"/>
        <v>0</v>
      </c>
      <c r="G45" s="35"/>
      <c r="H45" s="35"/>
      <c r="I45" s="35"/>
      <c r="J45" s="35"/>
    </row>
    <row r="46" spans="1:10" ht="18.75" customHeight="1">
      <c r="A46" s="7" t="s">
        <v>265</v>
      </c>
      <c r="B46" s="8">
        <v>3225</v>
      </c>
      <c r="C46" s="35"/>
      <c r="D46" s="35"/>
      <c r="E46" s="35"/>
      <c r="F46" s="39">
        <f t="shared" si="0"/>
        <v>0</v>
      </c>
      <c r="G46" s="35"/>
      <c r="H46" s="35"/>
      <c r="I46" s="35"/>
      <c r="J46" s="35"/>
    </row>
    <row r="47" spans="1:10" ht="18.75" customHeight="1">
      <c r="A47" s="7" t="s">
        <v>266</v>
      </c>
      <c r="B47" s="8">
        <v>3230</v>
      </c>
      <c r="C47" s="35"/>
      <c r="D47" s="35"/>
      <c r="E47" s="35"/>
      <c r="F47" s="39">
        <f t="shared" si="0"/>
        <v>0</v>
      </c>
      <c r="G47" s="35"/>
      <c r="H47" s="35"/>
      <c r="I47" s="35"/>
      <c r="J47" s="35"/>
    </row>
    <row r="48" spans="1:10" ht="18.75" customHeight="1">
      <c r="A48" s="7" t="s">
        <v>267</v>
      </c>
      <c r="B48" s="8">
        <v>3235</v>
      </c>
      <c r="C48" s="35"/>
      <c r="D48" s="35"/>
      <c r="E48" s="35"/>
      <c r="F48" s="39">
        <f t="shared" si="0"/>
        <v>0</v>
      </c>
      <c r="G48" s="35"/>
      <c r="H48" s="35"/>
      <c r="I48" s="35"/>
      <c r="J48" s="35"/>
    </row>
    <row r="49" spans="1:10" ht="18.75" customHeight="1">
      <c r="A49" s="7" t="s">
        <v>247</v>
      </c>
      <c r="B49" s="8">
        <v>3240</v>
      </c>
      <c r="C49" s="35"/>
      <c r="D49" s="35"/>
      <c r="E49" s="35"/>
      <c r="F49" s="39">
        <f t="shared" si="0"/>
        <v>0</v>
      </c>
      <c r="G49" s="35"/>
      <c r="H49" s="35"/>
      <c r="I49" s="35"/>
      <c r="J49" s="35"/>
    </row>
    <row r="50" spans="1:10" ht="18.75" customHeight="1">
      <c r="A50" s="9" t="s">
        <v>268</v>
      </c>
      <c r="B50" s="10">
        <v>3255</v>
      </c>
      <c r="C50" s="50">
        <f>SUM(C51,C53,C58,C59)</f>
        <v>0</v>
      </c>
      <c r="D50" s="50">
        <f>SUM(D51,D53,D58,D59)</f>
        <v>0</v>
      </c>
      <c r="E50" s="50">
        <f>SUM(E51,E53,E58,E59)</f>
        <v>0</v>
      </c>
      <c r="F50" s="52">
        <f t="shared" si="0"/>
        <v>0</v>
      </c>
      <c r="G50" s="50">
        <f>SUM(G51,G53,G58,G59)</f>
        <v>0</v>
      </c>
      <c r="H50" s="50">
        <f>SUM(H51,H53,H58,H59)</f>
        <v>0</v>
      </c>
      <c r="I50" s="50">
        <f>SUM(I51,I53,I58,I59)</f>
        <v>0</v>
      </c>
      <c r="J50" s="50">
        <f>SUM(J51,J53,J58,J59)</f>
        <v>0</v>
      </c>
    </row>
    <row r="51" spans="1:10" ht="18.75" customHeight="1">
      <c r="A51" s="7" t="s">
        <v>269</v>
      </c>
      <c r="B51" s="90">
        <v>3260</v>
      </c>
      <c r="C51" s="35" t="s">
        <v>118</v>
      </c>
      <c r="D51" s="35" t="s">
        <v>118</v>
      </c>
      <c r="E51" s="35" t="s">
        <v>118</v>
      </c>
      <c r="F51" s="39">
        <f t="shared" si="0"/>
        <v>0</v>
      </c>
      <c r="G51" s="35" t="s">
        <v>118</v>
      </c>
      <c r="H51" s="35" t="s">
        <v>118</v>
      </c>
      <c r="I51" s="35" t="s">
        <v>118</v>
      </c>
      <c r="J51" s="35" t="s">
        <v>118</v>
      </c>
    </row>
    <row r="52" spans="1:10" ht="18.75" customHeight="1">
      <c r="A52" s="7" t="s">
        <v>270</v>
      </c>
      <c r="B52" s="90">
        <v>3265</v>
      </c>
      <c r="C52" s="35" t="s">
        <v>118</v>
      </c>
      <c r="D52" s="35" t="s">
        <v>118</v>
      </c>
      <c r="E52" s="35" t="s">
        <v>118</v>
      </c>
      <c r="F52" s="39">
        <f t="shared" si="0"/>
        <v>0</v>
      </c>
      <c r="G52" s="35" t="s">
        <v>118</v>
      </c>
      <c r="H52" s="35" t="s">
        <v>118</v>
      </c>
      <c r="I52" s="35" t="s">
        <v>118</v>
      </c>
      <c r="J52" s="35" t="s">
        <v>118</v>
      </c>
    </row>
    <row r="53" spans="1:10" ht="18.75" customHeight="1">
      <c r="A53" s="7" t="s">
        <v>271</v>
      </c>
      <c r="B53" s="90">
        <v>3270</v>
      </c>
      <c r="C53" s="51">
        <f>SUM(C54:C57)</f>
        <v>0</v>
      </c>
      <c r="D53" s="51">
        <f>SUM(D54:D57)</f>
        <v>0</v>
      </c>
      <c r="E53" s="51">
        <f>SUM(E54:E57)</f>
        <v>0</v>
      </c>
      <c r="F53" s="39">
        <f t="shared" si="0"/>
        <v>0</v>
      </c>
      <c r="G53" s="51">
        <f>SUM(G54:G57)</f>
        <v>0</v>
      </c>
      <c r="H53" s="51">
        <f>SUM(H54:H57)</f>
        <v>0</v>
      </c>
      <c r="I53" s="51">
        <f>SUM(I54:I57)</f>
        <v>0</v>
      </c>
      <c r="J53" s="51">
        <f>SUM(J54:J57)</f>
        <v>0</v>
      </c>
    </row>
    <row r="54" spans="1:10" ht="18.75" customHeight="1">
      <c r="A54" s="7" t="s">
        <v>272</v>
      </c>
      <c r="B54" s="167">
        <v>3271</v>
      </c>
      <c r="C54" s="35" t="s">
        <v>118</v>
      </c>
      <c r="D54" s="35" t="s">
        <v>118</v>
      </c>
      <c r="E54" s="35" t="s">
        <v>118</v>
      </c>
      <c r="F54" s="39">
        <f t="shared" si="0"/>
        <v>0</v>
      </c>
      <c r="G54" s="35" t="s">
        <v>118</v>
      </c>
      <c r="H54" s="35" t="s">
        <v>118</v>
      </c>
      <c r="I54" s="35" t="s">
        <v>118</v>
      </c>
      <c r="J54" s="35" t="s">
        <v>118</v>
      </c>
    </row>
    <row r="55" spans="1:10" ht="18.75" customHeight="1">
      <c r="A55" s="7" t="s">
        <v>273</v>
      </c>
      <c r="B55" s="167">
        <v>3272</v>
      </c>
      <c r="C55" s="35" t="s">
        <v>118</v>
      </c>
      <c r="D55" s="35" t="s">
        <v>118</v>
      </c>
      <c r="E55" s="35" t="s">
        <v>118</v>
      </c>
      <c r="F55" s="39">
        <f t="shared" si="0"/>
        <v>0</v>
      </c>
      <c r="G55" s="35" t="s">
        <v>118</v>
      </c>
      <c r="H55" s="35" t="s">
        <v>118</v>
      </c>
      <c r="I55" s="35" t="s">
        <v>118</v>
      </c>
      <c r="J55" s="35" t="s">
        <v>118</v>
      </c>
    </row>
    <row r="56" spans="1:10" ht="18.75" customHeight="1">
      <c r="A56" s="7" t="s">
        <v>274</v>
      </c>
      <c r="B56" s="169">
        <v>3273</v>
      </c>
      <c r="C56" s="35" t="s">
        <v>118</v>
      </c>
      <c r="D56" s="35" t="s">
        <v>118</v>
      </c>
      <c r="E56" s="35" t="s">
        <v>118</v>
      </c>
      <c r="F56" s="39">
        <f t="shared" si="0"/>
        <v>0</v>
      </c>
      <c r="G56" s="35" t="s">
        <v>118</v>
      </c>
      <c r="H56" s="35" t="s">
        <v>118</v>
      </c>
      <c r="I56" s="35" t="s">
        <v>118</v>
      </c>
      <c r="J56" s="35" t="s">
        <v>118</v>
      </c>
    </row>
    <row r="57" spans="1:10" ht="18.75" customHeight="1">
      <c r="A57" s="166" t="s">
        <v>287</v>
      </c>
      <c r="B57" s="170">
        <v>3274</v>
      </c>
      <c r="C57" s="35" t="s">
        <v>118</v>
      </c>
      <c r="D57" s="35" t="s">
        <v>118</v>
      </c>
      <c r="E57" s="35" t="s">
        <v>118</v>
      </c>
      <c r="F57" s="39">
        <f t="shared" si="0"/>
        <v>0</v>
      </c>
      <c r="G57" s="35" t="s">
        <v>118</v>
      </c>
      <c r="H57" s="35" t="s">
        <v>118</v>
      </c>
      <c r="I57" s="35" t="s">
        <v>118</v>
      </c>
      <c r="J57" s="35" t="s">
        <v>118</v>
      </c>
    </row>
    <row r="58" spans="1:10" ht="18.75" customHeight="1">
      <c r="A58" s="7" t="s">
        <v>275</v>
      </c>
      <c r="B58" s="91">
        <v>3280</v>
      </c>
      <c r="C58" s="35" t="s">
        <v>118</v>
      </c>
      <c r="D58" s="35" t="s">
        <v>118</v>
      </c>
      <c r="E58" s="35" t="s">
        <v>118</v>
      </c>
      <c r="F58" s="39">
        <f t="shared" si="0"/>
        <v>0</v>
      </c>
      <c r="G58" s="35" t="s">
        <v>118</v>
      </c>
      <c r="H58" s="35" t="s">
        <v>118</v>
      </c>
      <c r="I58" s="35" t="s">
        <v>118</v>
      </c>
      <c r="J58" s="35" t="s">
        <v>118</v>
      </c>
    </row>
    <row r="59" spans="1:10" ht="18.75" customHeight="1">
      <c r="A59" s="7" t="s">
        <v>257</v>
      </c>
      <c r="B59" s="92">
        <v>3290</v>
      </c>
      <c r="C59" s="35" t="s">
        <v>118</v>
      </c>
      <c r="D59" s="35" t="s">
        <v>118</v>
      </c>
      <c r="E59" s="35" t="s">
        <v>118</v>
      </c>
      <c r="F59" s="39">
        <f t="shared" si="0"/>
        <v>0</v>
      </c>
      <c r="G59" s="35" t="s">
        <v>118</v>
      </c>
      <c r="H59" s="35" t="s">
        <v>118</v>
      </c>
      <c r="I59" s="35" t="s">
        <v>118</v>
      </c>
      <c r="J59" s="35" t="s">
        <v>118</v>
      </c>
    </row>
    <row r="60" spans="1:10" ht="18.75" customHeight="1">
      <c r="A60" s="93" t="s">
        <v>75</v>
      </c>
      <c r="B60" s="10">
        <v>3295</v>
      </c>
      <c r="C60" s="50">
        <f>SUM(C42,C50)</f>
        <v>0</v>
      </c>
      <c r="D60" s="50">
        <f t="shared" ref="D60:J60" si="3">SUM(D42,D50)</f>
        <v>0</v>
      </c>
      <c r="E60" s="50">
        <f t="shared" si="3"/>
        <v>0</v>
      </c>
      <c r="F60" s="52">
        <f t="shared" si="0"/>
        <v>0</v>
      </c>
      <c r="G60" s="50">
        <f t="shared" si="3"/>
        <v>0</v>
      </c>
      <c r="H60" s="50">
        <f t="shared" si="3"/>
        <v>0</v>
      </c>
      <c r="I60" s="50">
        <f t="shared" si="3"/>
        <v>0</v>
      </c>
      <c r="J60" s="50">
        <f t="shared" si="3"/>
        <v>0</v>
      </c>
    </row>
    <row r="61" spans="1:10" ht="18.75" customHeight="1">
      <c r="A61" s="88" t="s">
        <v>276</v>
      </c>
      <c r="B61" s="10"/>
      <c r="C61" s="286"/>
      <c r="D61" s="287"/>
      <c r="E61" s="287"/>
      <c r="F61" s="287"/>
      <c r="G61" s="287"/>
      <c r="H61" s="287"/>
      <c r="I61" s="287"/>
      <c r="J61" s="288"/>
    </row>
    <row r="62" spans="1:10" ht="18.75" customHeight="1">
      <c r="A62" s="9" t="s">
        <v>277</v>
      </c>
      <c r="B62" s="10">
        <v>3300</v>
      </c>
      <c r="C62" s="50">
        <f>SUM(C63,C64,C68)</f>
        <v>0</v>
      </c>
      <c r="D62" s="50">
        <f>SUM(D63,D64,D68)</f>
        <v>0</v>
      </c>
      <c r="E62" s="50">
        <f>SUM(E63,E64,E68)</f>
        <v>0</v>
      </c>
      <c r="F62" s="52">
        <f t="shared" si="0"/>
        <v>0</v>
      </c>
      <c r="G62" s="50">
        <f>SUM(G63,G64,G68)</f>
        <v>0</v>
      </c>
      <c r="H62" s="50">
        <f>SUM(H63,H64,H68)</f>
        <v>0</v>
      </c>
      <c r="I62" s="50">
        <f>SUM(I63,I64,I68)</f>
        <v>0</v>
      </c>
      <c r="J62" s="50">
        <f>SUM(J63,J64,J68)</f>
        <v>0</v>
      </c>
    </row>
    <row r="63" spans="1:10" ht="18.75" customHeight="1">
      <c r="A63" s="7" t="s">
        <v>278</v>
      </c>
      <c r="B63" s="5">
        <v>3305</v>
      </c>
      <c r="C63" s="35"/>
      <c r="D63" s="35"/>
      <c r="E63" s="35"/>
      <c r="F63" s="39">
        <f t="shared" si="0"/>
        <v>0</v>
      </c>
      <c r="G63" s="35"/>
      <c r="H63" s="35"/>
      <c r="I63" s="35"/>
      <c r="J63" s="35"/>
    </row>
    <row r="64" spans="1:10" ht="18.75" customHeight="1">
      <c r="A64" s="7" t="s">
        <v>279</v>
      </c>
      <c r="B64" s="5">
        <v>3310</v>
      </c>
      <c r="C64" s="39">
        <f>SUM(C65:C67)</f>
        <v>0</v>
      </c>
      <c r="D64" s="39">
        <f>SUM(D65:D67)</f>
        <v>0</v>
      </c>
      <c r="E64" s="39">
        <f>SUM(E65:E67)</f>
        <v>0</v>
      </c>
      <c r="F64" s="39">
        <f t="shared" si="0"/>
        <v>0</v>
      </c>
      <c r="G64" s="39">
        <f>SUM(G65:G67)</f>
        <v>0</v>
      </c>
      <c r="H64" s="39">
        <f>SUM(H65:H67)</f>
        <v>0</v>
      </c>
      <c r="I64" s="39">
        <f>SUM(I65:I67)</f>
        <v>0</v>
      </c>
      <c r="J64" s="39">
        <f>SUM(J65:J67)</f>
        <v>0</v>
      </c>
    </row>
    <row r="65" spans="1:10" ht="18.75" customHeight="1">
      <c r="A65" s="7" t="s">
        <v>244</v>
      </c>
      <c r="B65" s="5">
        <v>3311</v>
      </c>
      <c r="C65" s="35"/>
      <c r="D65" s="35"/>
      <c r="E65" s="35"/>
      <c r="F65" s="39">
        <f t="shared" si="0"/>
        <v>0</v>
      </c>
      <c r="G65" s="35"/>
      <c r="H65" s="35"/>
      <c r="I65" s="35"/>
      <c r="J65" s="35"/>
    </row>
    <row r="66" spans="1:10" ht="18.75" customHeight="1">
      <c r="A66" s="7" t="s">
        <v>245</v>
      </c>
      <c r="B66" s="8">
        <v>3312</v>
      </c>
      <c r="C66" s="35"/>
      <c r="D66" s="35"/>
      <c r="E66" s="35"/>
      <c r="F66" s="39">
        <f t="shared" si="0"/>
        <v>0</v>
      </c>
      <c r="G66" s="35"/>
      <c r="H66" s="35"/>
      <c r="I66" s="35"/>
      <c r="J66" s="35"/>
    </row>
    <row r="67" spans="1:10" ht="18.75" customHeight="1">
      <c r="A67" s="7" t="s">
        <v>246</v>
      </c>
      <c r="B67" s="8">
        <v>3313</v>
      </c>
      <c r="C67" s="35"/>
      <c r="D67" s="35"/>
      <c r="E67" s="35"/>
      <c r="F67" s="39">
        <f t="shared" si="0"/>
        <v>0</v>
      </c>
      <c r="G67" s="35"/>
      <c r="H67" s="35"/>
      <c r="I67" s="35"/>
      <c r="J67" s="35"/>
    </row>
    <row r="68" spans="1:10" ht="18.75" customHeight="1">
      <c r="A68" s="7" t="s">
        <v>247</v>
      </c>
      <c r="B68" s="8">
        <v>3320</v>
      </c>
      <c r="C68" s="35"/>
      <c r="D68" s="35"/>
      <c r="E68" s="35"/>
      <c r="F68" s="39">
        <f t="shared" si="0"/>
        <v>0</v>
      </c>
      <c r="G68" s="35"/>
      <c r="H68" s="35"/>
      <c r="I68" s="35"/>
      <c r="J68" s="35"/>
    </row>
    <row r="69" spans="1:10" ht="18.75" customHeight="1">
      <c r="A69" s="9" t="s">
        <v>280</v>
      </c>
      <c r="B69" s="10">
        <v>3330</v>
      </c>
      <c r="C69" s="50">
        <f>SUM(C70:C71,C75:C78)</f>
        <v>0</v>
      </c>
      <c r="D69" s="50">
        <f>SUM(D70:D71,D75:D78)</f>
        <v>0</v>
      </c>
      <c r="E69" s="50">
        <f>SUM(E70:E71,E75:E78)</f>
        <v>0</v>
      </c>
      <c r="F69" s="52">
        <f t="shared" si="0"/>
        <v>0</v>
      </c>
      <c r="G69" s="50">
        <f>SUM(G70:G71,G75:G78)</f>
        <v>0</v>
      </c>
      <c r="H69" s="50">
        <f>SUM(H70:H71,H75:H78)</f>
        <v>0</v>
      </c>
      <c r="I69" s="50">
        <f>SUM(I70:I71,I75:I78)</f>
        <v>0</v>
      </c>
      <c r="J69" s="50">
        <f>SUM(J70:J71,J75:J78)</f>
        <v>0</v>
      </c>
    </row>
    <row r="70" spans="1:10" ht="18.75" customHeight="1">
      <c r="A70" s="7" t="s">
        <v>281</v>
      </c>
      <c r="B70" s="5">
        <v>3335</v>
      </c>
      <c r="C70" s="35" t="s">
        <v>118</v>
      </c>
      <c r="D70" s="35" t="s">
        <v>118</v>
      </c>
      <c r="E70" s="35" t="s">
        <v>118</v>
      </c>
      <c r="F70" s="39">
        <f t="shared" si="0"/>
        <v>0</v>
      </c>
      <c r="G70" s="35" t="s">
        <v>118</v>
      </c>
      <c r="H70" s="35" t="s">
        <v>118</v>
      </c>
      <c r="I70" s="35" t="s">
        <v>118</v>
      </c>
      <c r="J70" s="35" t="s">
        <v>118</v>
      </c>
    </row>
    <row r="71" spans="1:10" ht="18.75" customHeight="1">
      <c r="A71" s="7" t="s">
        <v>282</v>
      </c>
      <c r="B71" s="5">
        <v>3340</v>
      </c>
      <c r="C71" s="39">
        <f>SUM(C72:C74)</f>
        <v>0</v>
      </c>
      <c r="D71" s="39">
        <f>SUM(D72:D74)</f>
        <v>0</v>
      </c>
      <c r="E71" s="39">
        <f>SUM(E72:E74)</f>
        <v>0</v>
      </c>
      <c r="F71" s="39">
        <f t="shared" si="0"/>
        <v>0</v>
      </c>
      <c r="G71" s="39">
        <f>SUM(G72:G74)</f>
        <v>0</v>
      </c>
      <c r="H71" s="39">
        <f>SUM(H72:H74)</f>
        <v>0</v>
      </c>
      <c r="I71" s="39">
        <f>SUM(I72:I74)</f>
        <v>0</v>
      </c>
      <c r="J71" s="39">
        <f>SUM(J72:J74)</f>
        <v>0</v>
      </c>
    </row>
    <row r="72" spans="1:10" ht="18.75" customHeight="1">
      <c r="A72" s="7" t="s">
        <v>244</v>
      </c>
      <c r="B72" s="5">
        <v>3341</v>
      </c>
      <c r="C72" s="35" t="s">
        <v>118</v>
      </c>
      <c r="D72" s="35" t="s">
        <v>118</v>
      </c>
      <c r="E72" s="35" t="s">
        <v>118</v>
      </c>
      <c r="F72" s="39">
        <f t="shared" si="0"/>
        <v>0</v>
      </c>
      <c r="G72" s="35" t="s">
        <v>118</v>
      </c>
      <c r="H72" s="35" t="s">
        <v>118</v>
      </c>
      <c r="I72" s="35" t="s">
        <v>118</v>
      </c>
      <c r="J72" s="35" t="s">
        <v>118</v>
      </c>
    </row>
    <row r="73" spans="1:10" ht="18.75" customHeight="1">
      <c r="A73" s="7" t="s">
        <v>245</v>
      </c>
      <c r="B73" s="5">
        <v>3342</v>
      </c>
      <c r="C73" s="35" t="s">
        <v>118</v>
      </c>
      <c r="D73" s="35" t="s">
        <v>118</v>
      </c>
      <c r="E73" s="35" t="s">
        <v>118</v>
      </c>
      <c r="F73" s="39">
        <f t="shared" si="0"/>
        <v>0</v>
      </c>
      <c r="G73" s="35" t="s">
        <v>118</v>
      </c>
      <c r="H73" s="35" t="s">
        <v>118</v>
      </c>
      <c r="I73" s="35" t="s">
        <v>118</v>
      </c>
      <c r="J73" s="35" t="s">
        <v>118</v>
      </c>
    </row>
    <row r="74" spans="1:10" ht="18.75" customHeight="1">
      <c r="A74" s="7" t="s">
        <v>246</v>
      </c>
      <c r="B74" s="5">
        <v>3343</v>
      </c>
      <c r="C74" s="35" t="s">
        <v>118</v>
      </c>
      <c r="D74" s="35" t="s">
        <v>118</v>
      </c>
      <c r="E74" s="35" t="s">
        <v>118</v>
      </c>
      <c r="F74" s="39">
        <f t="shared" ref="F74:F82" si="4">SUM(G74:J74)</f>
        <v>0</v>
      </c>
      <c r="G74" s="35" t="s">
        <v>118</v>
      </c>
      <c r="H74" s="35" t="s">
        <v>118</v>
      </c>
      <c r="I74" s="35" t="s">
        <v>118</v>
      </c>
      <c r="J74" s="35" t="s">
        <v>118</v>
      </c>
    </row>
    <row r="75" spans="1:10" ht="18.75" customHeight="1">
      <c r="A75" s="7" t="s">
        <v>283</v>
      </c>
      <c r="B75" s="5">
        <v>3350</v>
      </c>
      <c r="C75" s="35" t="s">
        <v>118</v>
      </c>
      <c r="D75" s="35" t="s">
        <v>118</v>
      </c>
      <c r="E75" s="35" t="s">
        <v>118</v>
      </c>
      <c r="F75" s="39">
        <f t="shared" si="4"/>
        <v>0</v>
      </c>
      <c r="G75" s="35" t="s">
        <v>118</v>
      </c>
      <c r="H75" s="35" t="s">
        <v>118</v>
      </c>
      <c r="I75" s="35" t="s">
        <v>118</v>
      </c>
      <c r="J75" s="35" t="s">
        <v>118</v>
      </c>
    </row>
    <row r="76" spans="1:10" ht="18.75" customHeight="1">
      <c r="A76" s="7" t="s">
        <v>284</v>
      </c>
      <c r="B76" s="8">
        <v>3360</v>
      </c>
      <c r="C76" s="35" t="s">
        <v>118</v>
      </c>
      <c r="D76" s="35" t="s">
        <v>118</v>
      </c>
      <c r="E76" s="35" t="s">
        <v>118</v>
      </c>
      <c r="F76" s="39">
        <f t="shared" si="4"/>
        <v>0</v>
      </c>
      <c r="G76" s="35" t="s">
        <v>118</v>
      </c>
      <c r="H76" s="35" t="s">
        <v>118</v>
      </c>
      <c r="I76" s="35" t="s">
        <v>118</v>
      </c>
      <c r="J76" s="35" t="s">
        <v>118</v>
      </c>
    </row>
    <row r="77" spans="1:10" ht="18.75" customHeight="1">
      <c r="A77" s="7" t="s">
        <v>285</v>
      </c>
      <c r="B77" s="8">
        <v>3370</v>
      </c>
      <c r="C77" s="35" t="s">
        <v>118</v>
      </c>
      <c r="D77" s="35" t="s">
        <v>118</v>
      </c>
      <c r="E77" s="35" t="s">
        <v>118</v>
      </c>
      <c r="F77" s="39">
        <f t="shared" si="4"/>
        <v>0</v>
      </c>
      <c r="G77" s="35" t="s">
        <v>118</v>
      </c>
      <c r="H77" s="35" t="s">
        <v>118</v>
      </c>
      <c r="I77" s="35" t="s">
        <v>118</v>
      </c>
      <c r="J77" s="35" t="s">
        <v>118</v>
      </c>
    </row>
    <row r="78" spans="1:10" ht="18.75" customHeight="1">
      <c r="A78" s="7" t="s">
        <v>257</v>
      </c>
      <c r="B78" s="8">
        <v>3380</v>
      </c>
      <c r="C78" s="35" t="s">
        <v>118</v>
      </c>
      <c r="D78" s="35" t="s">
        <v>118</v>
      </c>
      <c r="E78" s="35" t="s">
        <v>118</v>
      </c>
      <c r="F78" s="39">
        <f t="shared" si="4"/>
        <v>0</v>
      </c>
      <c r="G78" s="35" t="s">
        <v>118</v>
      </c>
      <c r="H78" s="35" t="s">
        <v>118</v>
      </c>
      <c r="I78" s="35" t="s">
        <v>118</v>
      </c>
      <c r="J78" s="35" t="s">
        <v>118</v>
      </c>
    </row>
    <row r="79" spans="1:10" ht="18.75" customHeight="1">
      <c r="A79" s="9" t="s">
        <v>286</v>
      </c>
      <c r="B79" s="10">
        <v>3395</v>
      </c>
      <c r="C79" s="50">
        <f>SUM(C62,C69)</f>
        <v>0</v>
      </c>
      <c r="D79" s="50">
        <f t="shared" ref="D79:J79" si="5">SUM(D62,D69)</f>
        <v>0</v>
      </c>
      <c r="E79" s="50">
        <f t="shared" si="5"/>
        <v>0</v>
      </c>
      <c r="F79" s="52">
        <f t="shared" si="4"/>
        <v>0</v>
      </c>
      <c r="G79" s="50">
        <f t="shared" si="5"/>
        <v>0</v>
      </c>
      <c r="H79" s="50">
        <f t="shared" si="5"/>
        <v>0</v>
      </c>
      <c r="I79" s="50">
        <f t="shared" si="5"/>
        <v>0</v>
      </c>
      <c r="J79" s="50">
        <f t="shared" si="5"/>
        <v>0</v>
      </c>
    </row>
    <row r="80" spans="1:10" ht="18.75" customHeight="1">
      <c r="A80" s="94" t="s">
        <v>212</v>
      </c>
      <c r="B80" s="10">
        <v>3400</v>
      </c>
      <c r="C80" s="50">
        <f t="shared" ref="C80:J80" si="6">SUM(C40,C60,C79)</f>
        <v>6</v>
      </c>
      <c r="D80" s="50">
        <f t="shared" si="6"/>
        <v>120</v>
      </c>
      <c r="E80" s="50">
        <f t="shared" si="6"/>
        <v>120</v>
      </c>
      <c r="F80" s="50">
        <f t="shared" si="6"/>
        <v>160</v>
      </c>
      <c r="G80" s="50">
        <f t="shared" si="6"/>
        <v>40</v>
      </c>
      <c r="H80" s="50">
        <f t="shared" si="6"/>
        <v>40</v>
      </c>
      <c r="I80" s="50">
        <f t="shared" si="6"/>
        <v>40</v>
      </c>
      <c r="J80" s="50">
        <f t="shared" si="6"/>
        <v>40</v>
      </c>
    </row>
    <row r="81" spans="1:10" ht="18.75" customHeight="1">
      <c r="A81" s="7" t="s">
        <v>124</v>
      </c>
      <c r="B81" s="8">
        <v>3405</v>
      </c>
      <c r="C81" s="95"/>
      <c r="D81" s="96"/>
      <c r="E81" s="96"/>
      <c r="F81" s="96"/>
      <c r="G81" s="96"/>
      <c r="H81" s="96"/>
      <c r="I81" s="96"/>
      <c r="J81" s="96"/>
    </row>
    <row r="82" spans="1:10" ht="18.75" customHeight="1">
      <c r="A82" s="30" t="s">
        <v>77</v>
      </c>
      <c r="B82" s="8">
        <v>3410</v>
      </c>
      <c r="C82" s="95"/>
      <c r="D82" s="96"/>
      <c r="E82" s="96"/>
      <c r="F82" s="39">
        <f t="shared" si="4"/>
        <v>0</v>
      </c>
      <c r="G82" s="96"/>
      <c r="H82" s="96"/>
      <c r="I82" s="96"/>
      <c r="J82" s="96"/>
    </row>
    <row r="83" spans="1:10" ht="18.75" customHeight="1">
      <c r="A83" s="7" t="s">
        <v>126</v>
      </c>
      <c r="B83" s="8">
        <v>3415</v>
      </c>
      <c r="C83" s="51">
        <f t="shared" ref="C83:J83" si="7">SUM(C81,C80,C82)</f>
        <v>6</v>
      </c>
      <c r="D83" s="51">
        <f t="shared" si="7"/>
        <v>120</v>
      </c>
      <c r="E83" s="51">
        <f t="shared" si="7"/>
        <v>120</v>
      </c>
      <c r="F83" s="51">
        <f t="shared" si="7"/>
        <v>160</v>
      </c>
      <c r="G83" s="51">
        <f t="shared" si="7"/>
        <v>40</v>
      </c>
      <c r="H83" s="51">
        <f t="shared" si="7"/>
        <v>40</v>
      </c>
      <c r="I83" s="51">
        <f t="shared" si="7"/>
        <v>40</v>
      </c>
      <c r="J83" s="51">
        <f t="shared" si="7"/>
        <v>40</v>
      </c>
    </row>
    <row r="84" spans="1:10" ht="18.75" customHeight="1">
      <c r="A84" s="1"/>
      <c r="B84" s="97"/>
      <c r="C84" s="98"/>
      <c r="D84" s="99"/>
      <c r="E84" s="99"/>
      <c r="F84" s="100"/>
      <c r="G84" s="99"/>
      <c r="H84" s="99"/>
      <c r="I84" s="99"/>
      <c r="J84" s="99"/>
    </row>
    <row r="85" spans="1:10" ht="18.75" customHeight="1">
      <c r="A85" s="1"/>
      <c r="B85" s="97"/>
      <c r="C85" s="98"/>
      <c r="D85" s="99"/>
      <c r="E85" s="99"/>
      <c r="F85" s="100"/>
      <c r="G85" s="99"/>
      <c r="H85" s="99"/>
      <c r="I85" s="99"/>
      <c r="J85" s="99"/>
    </row>
    <row r="86" spans="1:10" s="15" customFormat="1" ht="18.75" customHeight="1">
      <c r="A86" s="127" t="s">
        <v>388</v>
      </c>
      <c r="B86" s="132"/>
      <c r="C86" s="208" t="s">
        <v>52</v>
      </c>
      <c r="D86" s="209"/>
      <c r="E86" s="209"/>
      <c r="F86" s="209"/>
      <c r="G86" s="131"/>
      <c r="H86" s="177" t="s">
        <v>387</v>
      </c>
      <c r="I86" s="177"/>
      <c r="J86" s="177"/>
    </row>
    <row r="87" spans="1:10" ht="18.75" customHeight="1">
      <c r="A87" s="15" t="s">
        <v>42</v>
      </c>
      <c r="B87" s="2"/>
      <c r="C87" s="289" t="s">
        <v>43</v>
      </c>
      <c r="D87" s="289"/>
      <c r="E87" s="289"/>
      <c r="F87" s="289"/>
      <c r="G87" s="16"/>
      <c r="H87" s="177"/>
      <c r="I87" s="177"/>
      <c r="J87" s="177"/>
    </row>
  </sheetData>
  <mergeCells count="15">
    <mergeCell ref="C6:J6"/>
    <mergeCell ref="C41:J41"/>
    <mergeCell ref="C61:J61"/>
    <mergeCell ref="C86:F86"/>
    <mergeCell ref="H86:J86"/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</mergeCells>
  <pageMargins left="1.1023622047244095" right="0.31496062992125984" top="0" bottom="0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1"/>
  <sheetViews>
    <sheetView zoomScale="55" zoomScaleNormal="55" zoomScaleSheetLayoutView="53" workbookViewId="0">
      <selection activeCell="O47" sqref="O47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83" t="s">
        <v>301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18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258" t="s">
        <v>289</v>
      </c>
      <c r="M3" s="258"/>
    </row>
    <row r="4" spans="1:13" ht="27.75" customHeight="1">
      <c r="A4" s="254" t="s">
        <v>109</v>
      </c>
      <c r="B4" s="255"/>
      <c r="C4" s="255"/>
      <c r="D4" s="256"/>
      <c r="E4" s="210" t="s">
        <v>7</v>
      </c>
      <c r="F4" s="210" t="s">
        <v>14</v>
      </c>
      <c r="G4" s="210" t="s">
        <v>236</v>
      </c>
      <c r="H4" s="253" t="s">
        <v>359</v>
      </c>
      <c r="I4" s="210" t="s">
        <v>363</v>
      </c>
      <c r="J4" s="210" t="s">
        <v>83</v>
      </c>
      <c r="K4" s="210"/>
      <c r="L4" s="210"/>
      <c r="M4" s="210"/>
    </row>
    <row r="5" spans="1:13" ht="64.5" customHeight="1">
      <c r="A5" s="257"/>
      <c r="B5" s="258"/>
      <c r="C5" s="258"/>
      <c r="D5" s="259"/>
      <c r="E5" s="210"/>
      <c r="F5" s="210"/>
      <c r="G5" s="210"/>
      <c r="H5" s="253"/>
      <c r="I5" s="210"/>
      <c r="J5" s="12" t="s">
        <v>84</v>
      </c>
      <c r="K5" s="12" t="s">
        <v>85</v>
      </c>
      <c r="L5" s="12" t="s">
        <v>86</v>
      </c>
      <c r="M5" s="12" t="s">
        <v>38</v>
      </c>
    </row>
    <row r="6" spans="1:13" s="79" customFormat="1" ht="18.75" customHeight="1">
      <c r="A6" s="226">
        <v>1</v>
      </c>
      <c r="B6" s="227"/>
      <c r="C6" s="227"/>
      <c r="D6" s="302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269" t="s">
        <v>219</v>
      </c>
      <c r="B7" s="270"/>
      <c r="C7" s="270"/>
      <c r="D7" s="271"/>
      <c r="E7" s="80">
        <v>4000</v>
      </c>
      <c r="F7" s="50">
        <f>SUM(F8:F13)</f>
        <v>757</v>
      </c>
      <c r="G7" s="50">
        <f>SUM(G8:G13)</f>
        <v>0</v>
      </c>
      <c r="H7" s="50">
        <f>SUM(H8:H13)</f>
        <v>0</v>
      </c>
      <c r="I7" s="175">
        <f t="shared" ref="I7:I13" si="0">SUM(J7:M7)</f>
        <v>0</v>
      </c>
      <c r="J7" s="50">
        <f>SUM(J8:J13)</f>
        <v>0</v>
      </c>
      <c r="K7" s="50">
        <f>SUM(K8:K13)</f>
        <v>0</v>
      </c>
      <c r="L7" s="50">
        <f>SUM(L8:L13)</f>
        <v>0</v>
      </c>
      <c r="M7" s="50">
        <f>SUM(M8:M13)</f>
        <v>0</v>
      </c>
    </row>
    <row r="8" spans="1:13" ht="18.75" customHeight="1">
      <c r="A8" s="272" t="s">
        <v>0</v>
      </c>
      <c r="B8" s="273"/>
      <c r="C8" s="273"/>
      <c r="D8" s="274"/>
      <c r="E8" s="75" t="s">
        <v>96</v>
      </c>
      <c r="F8" s="35">
        <v>120</v>
      </c>
      <c r="G8" s="35"/>
      <c r="H8" s="35"/>
      <c r="I8" s="39">
        <f t="shared" si="0"/>
        <v>0</v>
      </c>
      <c r="J8" s="35"/>
      <c r="K8" s="35"/>
      <c r="L8" s="35"/>
      <c r="M8" s="35"/>
    </row>
    <row r="9" spans="1:13" ht="18.75" customHeight="1">
      <c r="A9" s="272" t="s">
        <v>1</v>
      </c>
      <c r="B9" s="273"/>
      <c r="C9" s="273"/>
      <c r="D9" s="274"/>
      <c r="E9" s="74">
        <v>4020</v>
      </c>
      <c r="F9" s="35">
        <v>536</v>
      </c>
      <c r="G9" s="35"/>
      <c r="H9" s="35"/>
      <c r="I9" s="39">
        <f t="shared" si="0"/>
        <v>0</v>
      </c>
      <c r="J9" s="35"/>
      <c r="K9" s="35"/>
      <c r="L9" s="35"/>
      <c r="M9" s="35"/>
    </row>
    <row r="10" spans="1:13" ht="18.75" customHeight="1">
      <c r="A10" s="272" t="s">
        <v>13</v>
      </c>
      <c r="B10" s="273"/>
      <c r="C10" s="273"/>
      <c r="D10" s="274"/>
      <c r="E10" s="75">
        <v>4030</v>
      </c>
      <c r="F10" s="35">
        <v>101</v>
      </c>
      <c r="G10" s="35"/>
      <c r="H10" s="35"/>
      <c r="I10" s="39">
        <f t="shared" si="0"/>
        <v>0</v>
      </c>
      <c r="J10" s="35"/>
      <c r="K10" s="35"/>
      <c r="L10" s="35"/>
      <c r="M10" s="35"/>
    </row>
    <row r="11" spans="1:13" ht="18.75" customHeight="1">
      <c r="A11" s="272" t="s">
        <v>357</v>
      </c>
      <c r="B11" s="273"/>
      <c r="C11" s="273"/>
      <c r="D11" s="274"/>
      <c r="E11" s="74">
        <v>4040</v>
      </c>
      <c r="F11" s="35"/>
      <c r="G11" s="35"/>
      <c r="H11" s="35"/>
      <c r="I11" s="39">
        <f t="shared" si="0"/>
        <v>0</v>
      </c>
      <c r="J11" s="35"/>
      <c r="K11" s="35"/>
      <c r="L11" s="35"/>
      <c r="M11" s="35"/>
    </row>
    <row r="12" spans="1:13" ht="18.75" customHeight="1">
      <c r="A12" s="272" t="s">
        <v>226</v>
      </c>
      <c r="B12" s="273"/>
      <c r="C12" s="273"/>
      <c r="D12" s="274"/>
      <c r="E12" s="75">
        <v>4050</v>
      </c>
      <c r="F12" s="35"/>
      <c r="G12" s="35"/>
      <c r="H12" s="35"/>
      <c r="I12" s="39">
        <f t="shared" si="0"/>
        <v>0</v>
      </c>
      <c r="J12" s="35"/>
      <c r="K12" s="35"/>
      <c r="L12" s="35"/>
      <c r="M12" s="35"/>
    </row>
    <row r="13" spans="1:13" ht="18.75" customHeight="1">
      <c r="A13" s="272" t="s">
        <v>151</v>
      </c>
      <c r="B13" s="273"/>
      <c r="C13" s="273"/>
      <c r="D13" s="274"/>
      <c r="E13" s="76">
        <v>4060</v>
      </c>
      <c r="F13" s="35"/>
      <c r="G13" s="35"/>
      <c r="H13" s="35"/>
      <c r="I13" s="39">
        <f t="shared" si="0"/>
        <v>0</v>
      </c>
      <c r="J13" s="35"/>
      <c r="K13" s="35"/>
      <c r="L13" s="35"/>
      <c r="M13" s="35"/>
    </row>
    <row r="14" spans="1:13" ht="15" customHeight="1">
      <c r="A14" s="71"/>
      <c r="B14" s="71"/>
      <c r="C14" s="71"/>
      <c r="D14" s="71"/>
      <c r="E14" s="69"/>
      <c r="F14" s="72"/>
      <c r="G14" s="73"/>
      <c r="H14" s="73"/>
      <c r="I14" s="72"/>
      <c r="J14" s="73"/>
      <c r="K14" s="73"/>
      <c r="L14" s="73"/>
      <c r="M14" s="73"/>
    </row>
    <row r="15" spans="1:13" ht="15" customHeight="1">
      <c r="A15" s="71"/>
      <c r="B15" s="71"/>
      <c r="C15" s="71"/>
      <c r="D15" s="71"/>
      <c r="E15" s="69"/>
      <c r="F15" s="72"/>
      <c r="G15" s="73"/>
      <c r="H15" s="73"/>
      <c r="I15" s="72"/>
      <c r="J15" s="73"/>
      <c r="K15" s="73"/>
      <c r="L15" s="73"/>
      <c r="M15" s="73"/>
    </row>
    <row r="16" spans="1:13" s="15" customFormat="1" ht="18.75" customHeight="1">
      <c r="A16" s="298" t="s">
        <v>388</v>
      </c>
      <c r="B16" s="298"/>
      <c r="C16" s="208" t="s">
        <v>52</v>
      </c>
      <c r="D16" s="209"/>
      <c r="E16" s="209"/>
      <c r="F16" s="209"/>
      <c r="G16" s="131"/>
      <c r="H16" s="177" t="s">
        <v>387</v>
      </c>
      <c r="I16" s="177"/>
      <c r="J16" s="177"/>
    </row>
    <row r="17" spans="1:13" ht="15" customHeight="1">
      <c r="A17" s="129" t="s">
        <v>218</v>
      </c>
      <c r="B17" s="27"/>
      <c r="C17" s="207" t="s">
        <v>227</v>
      </c>
      <c r="D17" s="207"/>
      <c r="E17" s="207"/>
      <c r="F17" s="207"/>
      <c r="G17" s="207"/>
      <c r="H17" s="207"/>
      <c r="I17" s="207"/>
      <c r="J17" s="130"/>
      <c r="K17" s="177"/>
      <c r="L17" s="177"/>
      <c r="M17" s="177"/>
    </row>
    <row r="18" spans="1:13" ht="15" customHeight="1">
      <c r="A18" s="71"/>
      <c r="B18" s="71"/>
      <c r="C18" s="71"/>
      <c r="D18" s="71"/>
      <c r="E18" s="69"/>
      <c r="F18" s="72"/>
      <c r="G18" s="73"/>
      <c r="H18" s="73"/>
      <c r="I18" s="72"/>
      <c r="J18" s="73"/>
      <c r="K18" s="73"/>
      <c r="L18" s="73"/>
      <c r="M18" s="73"/>
    </row>
    <row r="19" spans="1:13" ht="15" customHeight="1">
      <c r="A19" s="71"/>
      <c r="B19" s="71"/>
      <c r="C19" s="71"/>
      <c r="D19" s="71"/>
      <c r="E19" s="69"/>
      <c r="F19" s="72"/>
      <c r="G19" s="73"/>
      <c r="H19" s="73"/>
      <c r="I19" s="72"/>
      <c r="J19" s="73"/>
      <c r="K19" s="73"/>
      <c r="L19" s="73"/>
      <c r="M19" s="73"/>
    </row>
    <row r="20" spans="1:13" ht="15" customHeight="1">
      <c r="A20" s="27"/>
      <c r="B20" s="27"/>
      <c r="C20" s="27"/>
      <c r="D20" s="27"/>
      <c r="E20" s="2"/>
      <c r="F20" s="27"/>
      <c r="G20" s="27"/>
      <c r="H20" s="27"/>
      <c r="I20" s="27"/>
      <c r="J20" s="16"/>
      <c r="K20" s="3"/>
      <c r="L20" s="3"/>
      <c r="M20" s="3"/>
    </row>
    <row r="21" spans="1:13" ht="20.25" customHeight="1">
      <c r="A21" s="300" t="s">
        <v>302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M21" s="300"/>
    </row>
    <row r="22" spans="1:13" ht="20.2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1:13" ht="20.2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  <row r="24" spans="1:13" ht="50.25" customHeight="1">
      <c r="A24" s="284" t="s">
        <v>225</v>
      </c>
      <c r="B24" s="292" t="s">
        <v>222</v>
      </c>
      <c r="C24" s="297"/>
      <c r="D24" s="293"/>
      <c r="E24" s="294" t="s">
        <v>360</v>
      </c>
      <c r="F24" s="292" t="s">
        <v>223</v>
      </c>
      <c r="G24" s="297"/>
      <c r="H24" s="297"/>
      <c r="I24" s="297"/>
      <c r="J24" s="293"/>
      <c r="K24" s="299" t="s">
        <v>361</v>
      </c>
      <c r="L24" s="299"/>
      <c r="M24" s="299"/>
    </row>
    <row r="25" spans="1:13" ht="30" customHeight="1">
      <c r="A25" s="301"/>
      <c r="B25" s="290" t="s">
        <v>30</v>
      </c>
      <c r="C25" s="292" t="s">
        <v>224</v>
      </c>
      <c r="D25" s="293"/>
      <c r="E25" s="295"/>
      <c r="F25" s="294" t="s">
        <v>328</v>
      </c>
      <c r="G25" s="290" t="s">
        <v>330</v>
      </c>
      <c r="H25" s="290" t="s">
        <v>331</v>
      </c>
      <c r="I25" s="290" t="s">
        <v>333</v>
      </c>
      <c r="J25" s="290" t="s">
        <v>332</v>
      </c>
      <c r="K25" s="290" t="s">
        <v>30</v>
      </c>
      <c r="L25" s="292" t="s">
        <v>224</v>
      </c>
      <c r="M25" s="293"/>
    </row>
    <row r="26" spans="1:13" ht="106.5" customHeight="1">
      <c r="A26" s="285"/>
      <c r="B26" s="291"/>
      <c r="C26" s="141" t="s">
        <v>328</v>
      </c>
      <c r="D26" s="164" t="s">
        <v>329</v>
      </c>
      <c r="E26" s="296"/>
      <c r="F26" s="296"/>
      <c r="G26" s="291"/>
      <c r="H26" s="291"/>
      <c r="I26" s="291"/>
      <c r="J26" s="291"/>
      <c r="K26" s="291"/>
      <c r="L26" s="109" t="s">
        <v>328</v>
      </c>
      <c r="M26" s="164" t="s">
        <v>329</v>
      </c>
    </row>
    <row r="27" spans="1:13" ht="18.75" customHeight="1">
      <c r="A27" s="70">
        <v>1</v>
      </c>
      <c r="B27" s="109">
        <v>2</v>
      </c>
      <c r="C27" s="109">
        <v>3</v>
      </c>
      <c r="D27" s="109">
        <v>4</v>
      </c>
      <c r="E27" s="109">
        <v>5</v>
      </c>
      <c r="F27" s="109">
        <v>6</v>
      </c>
      <c r="G27" s="109">
        <v>7</v>
      </c>
      <c r="H27" s="109">
        <v>8</v>
      </c>
      <c r="I27" s="109">
        <v>9</v>
      </c>
      <c r="J27" s="109">
        <v>10</v>
      </c>
      <c r="K27" s="109">
        <v>11</v>
      </c>
      <c r="L27" s="109">
        <v>12</v>
      </c>
      <c r="M27" s="109">
        <v>13</v>
      </c>
    </row>
    <row r="28" spans="1:13" ht="42.75" customHeight="1">
      <c r="A28" s="24" t="s">
        <v>340</v>
      </c>
      <c r="B28" s="50">
        <f>SUM(C28,D28)</f>
        <v>0</v>
      </c>
      <c r="C28" s="81"/>
      <c r="D28" s="81"/>
      <c r="E28" s="81"/>
      <c r="F28" s="49" t="s">
        <v>118</v>
      </c>
      <c r="G28" s="110"/>
      <c r="H28" s="49" t="s">
        <v>118</v>
      </c>
      <c r="I28" s="110"/>
      <c r="J28" s="49"/>
      <c r="K28" s="50">
        <f>SUM(L28,M28)</f>
        <v>0</v>
      </c>
      <c r="L28" s="50">
        <f>SUM(C28,E28,F28,I28)</f>
        <v>0</v>
      </c>
      <c r="M28" s="50">
        <f>SUM(D28,G28,H28,J28)</f>
        <v>0</v>
      </c>
    </row>
    <row r="29" spans="1:13" ht="18.75" customHeight="1">
      <c r="A29" s="20"/>
      <c r="B29" s="53">
        <f t="shared" ref="B29:B36" si="1">SUM(C29,D29)</f>
        <v>0</v>
      </c>
      <c r="C29" s="36"/>
      <c r="D29" s="36"/>
      <c r="E29" s="36"/>
      <c r="F29" s="35" t="s">
        <v>118</v>
      </c>
      <c r="G29" s="120"/>
      <c r="H29" s="35" t="s">
        <v>118</v>
      </c>
      <c r="I29" s="120"/>
      <c r="J29" s="35"/>
      <c r="K29" s="105">
        <f t="shared" ref="K29:K36" si="2">SUM(L29,M29)</f>
        <v>0</v>
      </c>
      <c r="L29" s="105">
        <f t="shared" ref="L29:L36" si="3">SUM(C29,E29,F29,I29)</f>
        <v>0</v>
      </c>
      <c r="M29" s="105">
        <f t="shared" ref="M29:M36" si="4">SUM(D29,G29,H29,J29)</f>
        <v>0</v>
      </c>
    </row>
    <row r="30" spans="1:13" ht="18.75" customHeight="1">
      <c r="A30" s="20"/>
      <c r="B30" s="53">
        <f t="shared" si="1"/>
        <v>0</v>
      </c>
      <c r="C30" s="78"/>
      <c r="D30" s="78"/>
      <c r="E30" s="78"/>
      <c r="F30" s="35" t="s">
        <v>118</v>
      </c>
      <c r="G30" s="111"/>
      <c r="H30" s="35" t="s">
        <v>118</v>
      </c>
      <c r="I30" s="111"/>
      <c r="J30" s="35"/>
      <c r="K30" s="105">
        <f t="shared" si="2"/>
        <v>0</v>
      </c>
      <c r="L30" s="105">
        <f t="shared" si="3"/>
        <v>0</v>
      </c>
      <c r="M30" s="105">
        <f t="shared" si="4"/>
        <v>0</v>
      </c>
    </row>
    <row r="31" spans="1:13" ht="43.5" customHeight="1">
      <c r="A31" s="24" t="s">
        <v>341</v>
      </c>
      <c r="B31" s="51">
        <f t="shared" si="1"/>
        <v>0</v>
      </c>
      <c r="C31" s="81"/>
      <c r="D31" s="81"/>
      <c r="E31" s="81"/>
      <c r="F31" s="49" t="s">
        <v>118</v>
      </c>
      <c r="G31" s="110"/>
      <c r="H31" s="49" t="s">
        <v>118</v>
      </c>
      <c r="I31" s="110"/>
      <c r="J31" s="49"/>
      <c r="K31" s="50">
        <f t="shared" si="2"/>
        <v>0</v>
      </c>
      <c r="L31" s="50">
        <f t="shared" si="3"/>
        <v>0</v>
      </c>
      <c r="M31" s="50">
        <f t="shared" si="4"/>
        <v>0</v>
      </c>
    </row>
    <row r="32" spans="1:13" ht="18.75" customHeight="1">
      <c r="A32" s="20"/>
      <c r="B32" s="53">
        <f t="shared" si="1"/>
        <v>0</v>
      </c>
      <c r="C32" s="78"/>
      <c r="D32" s="78"/>
      <c r="E32" s="78"/>
      <c r="F32" s="35" t="s">
        <v>118</v>
      </c>
      <c r="G32" s="111"/>
      <c r="H32" s="35" t="s">
        <v>118</v>
      </c>
      <c r="I32" s="111"/>
      <c r="J32" s="35"/>
      <c r="K32" s="105">
        <f t="shared" si="2"/>
        <v>0</v>
      </c>
      <c r="L32" s="105">
        <f t="shared" si="3"/>
        <v>0</v>
      </c>
      <c r="M32" s="105">
        <f t="shared" si="4"/>
        <v>0</v>
      </c>
    </row>
    <row r="33" spans="1:13" ht="18.75" customHeight="1">
      <c r="A33" s="20"/>
      <c r="B33" s="53">
        <f t="shared" si="1"/>
        <v>0</v>
      </c>
      <c r="C33" s="78"/>
      <c r="D33" s="78"/>
      <c r="E33" s="78"/>
      <c r="F33" s="35" t="s">
        <v>118</v>
      </c>
      <c r="G33" s="111"/>
      <c r="H33" s="35" t="s">
        <v>118</v>
      </c>
      <c r="I33" s="111"/>
      <c r="J33" s="35"/>
      <c r="K33" s="105">
        <f t="shared" si="2"/>
        <v>0</v>
      </c>
      <c r="L33" s="105">
        <f t="shared" si="3"/>
        <v>0</v>
      </c>
      <c r="M33" s="105">
        <f t="shared" si="4"/>
        <v>0</v>
      </c>
    </row>
    <row r="34" spans="1:13" ht="42" customHeight="1">
      <c r="A34" s="24" t="s">
        <v>342</v>
      </c>
      <c r="B34" s="50">
        <f t="shared" si="1"/>
        <v>0</v>
      </c>
      <c r="C34" s="81"/>
      <c r="D34" s="81"/>
      <c r="E34" s="81"/>
      <c r="F34" s="49" t="s">
        <v>118</v>
      </c>
      <c r="G34" s="110"/>
      <c r="H34" s="49" t="s">
        <v>118</v>
      </c>
      <c r="I34" s="110"/>
      <c r="J34" s="49"/>
      <c r="K34" s="50">
        <f t="shared" si="2"/>
        <v>0</v>
      </c>
      <c r="L34" s="50">
        <f t="shared" si="3"/>
        <v>0</v>
      </c>
      <c r="M34" s="50">
        <f t="shared" si="4"/>
        <v>0</v>
      </c>
    </row>
    <row r="35" spans="1:13" ht="18.75" customHeight="1">
      <c r="A35" s="20"/>
      <c r="B35" s="53">
        <f t="shared" si="1"/>
        <v>0</v>
      </c>
      <c r="C35" s="78"/>
      <c r="D35" s="78"/>
      <c r="E35" s="78"/>
      <c r="F35" s="35" t="s">
        <v>118</v>
      </c>
      <c r="G35" s="111"/>
      <c r="H35" s="35" t="s">
        <v>118</v>
      </c>
      <c r="I35" s="111"/>
      <c r="J35" s="35"/>
      <c r="K35" s="105">
        <f t="shared" si="2"/>
        <v>0</v>
      </c>
      <c r="L35" s="105">
        <f t="shared" si="3"/>
        <v>0</v>
      </c>
      <c r="M35" s="105">
        <f t="shared" si="4"/>
        <v>0</v>
      </c>
    </row>
    <row r="36" spans="1:13" ht="18.75" customHeight="1">
      <c r="A36" s="20"/>
      <c r="B36" s="53">
        <f t="shared" si="1"/>
        <v>0</v>
      </c>
      <c r="C36" s="78"/>
      <c r="D36" s="78"/>
      <c r="E36" s="78"/>
      <c r="F36" s="35" t="s">
        <v>118</v>
      </c>
      <c r="G36" s="111"/>
      <c r="H36" s="35" t="s">
        <v>118</v>
      </c>
      <c r="I36" s="111"/>
      <c r="J36" s="35"/>
      <c r="K36" s="105">
        <f t="shared" si="2"/>
        <v>0</v>
      </c>
      <c r="L36" s="105">
        <f t="shared" si="3"/>
        <v>0</v>
      </c>
      <c r="M36" s="105">
        <f t="shared" si="4"/>
        <v>0</v>
      </c>
    </row>
    <row r="37" spans="1:13" ht="25.5" customHeight="1">
      <c r="A37" s="24" t="s">
        <v>30</v>
      </c>
      <c r="B37" s="50">
        <f>SUM(B28,B31,B34)</f>
        <v>0</v>
      </c>
      <c r="C37" s="50">
        <f t="shared" ref="C37:M37" si="5">SUM(C28,C31,C34)</f>
        <v>0</v>
      </c>
      <c r="D37" s="50">
        <f t="shared" si="5"/>
        <v>0</v>
      </c>
      <c r="E37" s="50">
        <f t="shared" si="5"/>
        <v>0</v>
      </c>
      <c r="F37" s="50">
        <f t="shared" si="5"/>
        <v>0</v>
      </c>
      <c r="G37" s="50">
        <f t="shared" si="5"/>
        <v>0</v>
      </c>
      <c r="H37" s="50">
        <f t="shared" si="5"/>
        <v>0</v>
      </c>
      <c r="I37" s="50">
        <f t="shared" si="5"/>
        <v>0</v>
      </c>
      <c r="J37" s="50">
        <f t="shared" si="5"/>
        <v>0</v>
      </c>
      <c r="K37" s="50">
        <f t="shared" si="5"/>
        <v>0</v>
      </c>
      <c r="L37" s="50">
        <f t="shared" si="5"/>
        <v>0</v>
      </c>
      <c r="M37" s="50">
        <f t="shared" si="5"/>
        <v>0</v>
      </c>
    </row>
    <row r="38" spans="1:13" ht="18.7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ht="18.75" customHeight="1">
      <c r="A39" s="71"/>
      <c r="B39" s="71"/>
      <c r="C39" s="71"/>
      <c r="D39" s="71"/>
      <c r="E39" s="69"/>
      <c r="F39" s="72"/>
      <c r="G39" s="73"/>
      <c r="H39" s="73"/>
      <c r="I39" s="72"/>
      <c r="J39" s="73"/>
      <c r="K39" s="73"/>
      <c r="L39" s="73"/>
      <c r="M39" s="73"/>
    </row>
    <row r="40" spans="1:13" s="15" customFormat="1" ht="18.75" customHeight="1">
      <c r="A40" s="298" t="s">
        <v>388</v>
      </c>
      <c r="B40" s="298"/>
      <c r="C40" s="208" t="s">
        <v>52</v>
      </c>
      <c r="D40" s="209"/>
      <c r="E40" s="209"/>
      <c r="F40" s="209"/>
      <c r="G40" s="131"/>
      <c r="H40" s="177" t="s">
        <v>387</v>
      </c>
      <c r="I40" s="177"/>
      <c r="J40" s="177"/>
    </row>
    <row r="41" spans="1:13" ht="18.75" customHeight="1">
      <c r="A41" s="129" t="s">
        <v>218</v>
      </c>
      <c r="B41" s="27"/>
      <c r="C41" s="207" t="s">
        <v>227</v>
      </c>
      <c r="D41" s="207"/>
      <c r="E41" s="207"/>
      <c r="F41" s="207"/>
      <c r="G41" s="207"/>
      <c r="H41" s="207"/>
      <c r="I41" s="207"/>
      <c r="J41" s="130"/>
      <c r="K41" s="177"/>
      <c r="L41" s="177"/>
      <c r="M41" s="177"/>
    </row>
  </sheetData>
  <mergeCells count="42">
    <mergeCell ref="K17:M17"/>
    <mergeCell ref="L3:M3"/>
    <mergeCell ref="A6:D6"/>
    <mergeCell ref="A9:D9"/>
    <mergeCell ref="A10:D10"/>
    <mergeCell ref="A11:D11"/>
    <mergeCell ref="A24:A26"/>
    <mergeCell ref="B24:D24"/>
    <mergeCell ref="A40:B40"/>
    <mergeCell ref="C16:F16"/>
    <mergeCell ref="H16:J16"/>
    <mergeCell ref="C17:I17"/>
    <mergeCell ref="C25:D25"/>
    <mergeCell ref="F25:F26"/>
    <mergeCell ref="C41:I41"/>
    <mergeCell ref="K41:M41"/>
    <mergeCell ref="F4:F5"/>
    <mergeCell ref="A12:D12"/>
    <mergeCell ref="A13:D13"/>
    <mergeCell ref="A21:M21"/>
    <mergeCell ref="J4:M4"/>
    <mergeCell ref="E4:E5"/>
    <mergeCell ref="C40:F40"/>
    <mergeCell ref="H40:J40"/>
    <mergeCell ref="L25:M25"/>
    <mergeCell ref="E24:E26"/>
    <mergeCell ref="F24:J24"/>
    <mergeCell ref="B25:B26"/>
    <mergeCell ref="I25:I26"/>
    <mergeCell ref="J25:J26"/>
    <mergeCell ref="K25:K26"/>
    <mergeCell ref="K24:M24"/>
    <mergeCell ref="G25:G26"/>
    <mergeCell ref="H25:H26"/>
    <mergeCell ref="A2:M2"/>
    <mergeCell ref="A4:D5"/>
    <mergeCell ref="G4:G5"/>
    <mergeCell ref="H4:H5"/>
    <mergeCell ref="I4:I5"/>
    <mergeCell ref="A16:B16"/>
    <mergeCell ref="A7:D7"/>
    <mergeCell ref="A8:D8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22"/>
  <sheetViews>
    <sheetView zoomScale="55" zoomScaleNormal="55" zoomScaleSheetLayoutView="49" workbookViewId="0">
      <selection activeCell="O49" sqref="O49"/>
    </sheetView>
  </sheetViews>
  <sheetFormatPr defaultRowHeight="12.75"/>
  <cols>
    <col min="3" max="5" width="18" customWidth="1"/>
    <col min="6" max="6" width="17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"/>
      <c r="Q2" s="101"/>
      <c r="R2" s="101"/>
      <c r="S2" s="101"/>
      <c r="T2" s="101"/>
      <c r="U2" s="101"/>
      <c r="V2" s="1"/>
      <c r="W2" s="1"/>
      <c r="X2" s="1"/>
      <c r="Y2" s="1"/>
      <c r="Z2" s="1"/>
      <c r="AA2" s="1"/>
      <c r="AB2" s="1"/>
      <c r="AC2" s="1"/>
      <c r="AD2" s="1"/>
      <c r="AE2" s="101"/>
    </row>
    <row r="3" spans="1:31" ht="18.75">
      <c r="A3" s="283" t="s">
        <v>358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</row>
    <row r="4" spans="1:31" ht="18.7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</row>
    <row r="5" spans="1:31" ht="18.75">
      <c r="A5" s="102"/>
      <c r="B5" s="102"/>
      <c r="C5" s="102"/>
      <c r="D5" s="102"/>
      <c r="E5" s="102"/>
      <c r="F5" s="102"/>
      <c r="G5" s="102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102"/>
      <c r="W5" s="1"/>
      <c r="X5" s="1"/>
      <c r="Y5" s="1"/>
      <c r="Z5" s="1"/>
      <c r="AA5" s="1"/>
      <c r="AB5" s="1"/>
      <c r="AC5" s="1"/>
      <c r="AD5" s="1"/>
      <c r="AE5" s="103" t="s">
        <v>289</v>
      </c>
    </row>
    <row r="6" spans="1:31" ht="50.25" customHeight="1">
      <c r="A6" s="210" t="s">
        <v>288</v>
      </c>
      <c r="B6" s="305" t="s">
        <v>290</v>
      </c>
      <c r="C6" s="306"/>
      <c r="D6" s="306"/>
      <c r="E6" s="306"/>
      <c r="F6" s="307"/>
      <c r="G6" s="210" t="s">
        <v>291</v>
      </c>
      <c r="H6" s="210"/>
      <c r="I6" s="210"/>
      <c r="J6" s="210"/>
      <c r="K6" s="210"/>
      <c r="L6" s="210" t="s">
        <v>292</v>
      </c>
      <c r="M6" s="210"/>
      <c r="N6" s="210"/>
      <c r="O6" s="210"/>
      <c r="P6" s="210"/>
      <c r="Q6" s="210" t="s">
        <v>293</v>
      </c>
      <c r="R6" s="210"/>
      <c r="S6" s="210"/>
      <c r="T6" s="210"/>
      <c r="U6" s="210"/>
      <c r="V6" s="210" t="s">
        <v>294</v>
      </c>
      <c r="W6" s="210"/>
      <c r="X6" s="210"/>
      <c r="Y6" s="210"/>
      <c r="Z6" s="210"/>
      <c r="AA6" s="210" t="s">
        <v>30</v>
      </c>
      <c r="AB6" s="210"/>
      <c r="AC6" s="210"/>
      <c r="AD6" s="210"/>
      <c r="AE6" s="210"/>
    </row>
    <row r="7" spans="1:31" ht="29.25" customHeight="1">
      <c r="A7" s="210"/>
      <c r="B7" s="308"/>
      <c r="C7" s="309"/>
      <c r="D7" s="309"/>
      <c r="E7" s="309"/>
      <c r="F7" s="310"/>
      <c r="G7" s="210" t="s">
        <v>295</v>
      </c>
      <c r="H7" s="210" t="s">
        <v>296</v>
      </c>
      <c r="I7" s="210"/>
      <c r="J7" s="210"/>
      <c r="K7" s="210"/>
      <c r="L7" s="210" t="s">
        <v>399</v>
      </c>
      <c r="M7" s="210" t="s">
        <v>296</v>
      </c>
      <c r="N7" s="210"/>
      <c r="O7" s="210"/>
      <c r="P7" s="210"/>
      <c r="Q7" s="210" t="s">
        <v>295</v>
      </c>
      <c r="R7" s="210" t="s">
        <v>296</v>
      </c>
      <c r="S7" s="210"/>
      <c r="T7" s="210"/>
      <c r="U7" s="210"/>
      <c r="V7" s="210" t="s">
        <v>295</v>
      </c>
      <c r="W7" s="210" t="s">
        <v>296</v>
      </c>
      <c r="X7" s="210"/>
      <c r="Y7" s="210"/>
      <c r="Z7" s="210"/>
      <c r="AA7" s="210" t="s">
        <v>295</v>
      </c>
      <c r="AB7" s="210" t="s">
        <v>296</v>
      </c>
      <c r="AC7" s="210"/>
      <c r="AD7" s="210"/>
      <c r="AE7" s="210"/>
    </row>
    <row r="8" spans="1:31" ht="26.25" customHeight="1">
      <c r="A8" s="210"/>
      <c r="B8" s="311"/>
      <c r="C8" s="312"/>
      <c r="D8" s="312"/>
      <c r="E8" s="312"/>
      <c r="F8" s="313"/>
      <c r="G8" s="210"/>
      <c r="H8" s="6" t="s">
        <v>297</v>
      </c>
      <c r="I8" s="6" t="s">
        <v>298</v>
      </c>
      <c r="J8" s="6" t="s">
        <v>299</v>
      </c>
      <c r="K8" s="6" t="s">
        <v>38</v>
      </c>
      <c r="L8" s="210"/>
      <c r="M8" s="6" t="s">
        <v>297</v>
      </c>
      <c r="N8" s="6" t="s">
        <v>298</v>
      </c>
      <c r="O8" s="6" t="s">
        <v>299</v>
      </c>
      <c r="P8" s="6" t="s">
        <v>38</v>
      </c>
      <c r="Q8" s="210"/>
      <c r="R8" s="6" t="s">
        <v>297</v>
      </c>
      <c r="S8" s="6" t="s">
        <v>298</v>
      </c>
      <c r="T8" s="6" t="s">
        <v>299</v>
      </c>
      <c r="U8" s="6" t="s">
        <v>38</v>
      </c>
      <c r="V8" s="210"/>
      <c r="W8" s="6" t="s">
        <v>297</v>
      </c>
      <c r="X8" s="6" t="s">
        <v>298</v>
      </c>
      <c r="Y8" s="6" t="s">
        <v>299</v>
      </c>
      <c r="Z8" s="6" t="s">
        <v>38</v>
      </c>
      <c r="AA8" s="210"/>
      <c r="AB8" s="6" t="s">
        <v>297</v>
      </c>
      <c r="AC8" s="6" t="s">
        <v>298</v>
      </c>
      <c r="AD8" s="6" t="s">
        <v>299</v>
      </c>
      <c r="AE8" s="6" t="s">
        <v>38</v>
      </c>
    </row>
    <row r="9" spans="1:31" ht="18.75" customHeight="1">
      <c r="A9" s="6">
        <v>1</v>
      </c>
      <c r="B9" s="210">
        <v>2</v>
      </c>
      <c r="C9" s="210"/>
      <c r="D9" s="210"/>
      <c r="E9" s="210"/>
      <c r="F9" s="210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7" customFormat="1" ht="21.75" customHeight="1">
      <c r="A10" s="104">
        <v>1</v>
      </c>
      <c r="B10" s="314" t="s">
        <v>335</v>
      </c>
      <c r="C10" s="315"/>
      <c r="D10" s="315"/>
      <c r="E10" s="315"/>
      <c r="F10" s="316"/>
      <c r="G10" s="105">
        <f t="shared" ref="G10:G15" si="0">SUM(H10,I10,J10,K10)</f>
        <v>0</v>
      </c>
      <c r="H10" s="36"/>
      <c r="I10" s="36"/>
      <c r="J10" s="36"/>
      <c r="K10" s="36"/>
      <c r="L10" s="105">
        <f t="shared" ref="L10:L15" si="1">SUM(M10,N10,O10,P10)</f>
        <v>0</v>
      </c>
      <c r="M10" s="36">
        <v>0</v>
      </c>
      <c r="N10" s="36"/>
      <c r="O10" s="36"/>
      <c r="P10" s="36"/>
      <c r="Q10" s="105">
        <f t="shared" ref="Q10:Q15" si="2">SUM(R10,S10,T10,U10)</f>
        <v>0</v>
      </c>
      <c r="R10" s="36"/>
      <c r="S10" s="36"/>
      <c r="T10" s="36"/>
      <c r="U10" s="36"/>
      <c r="V10" s="105">
        <f t="shared" ref="V10:V15" si="3">SUM(W10,X10,Y10,Z10)</f>
        <v>0</v>
      </c>
      <c r="W10" s="36"/>
      <c r="X10" s="36"/>
      <c r="Y10" s="36"/>
      <c r="Z10" s="36"/>
      <c r="AA10" s="105">
        <f t="shared" ref="AA10:AA15" si="4">SUM(AB10,AC10,AD10,AE10)</f>
        <v>0</v>
      </c>
      <c r="AB10" s="105">
        <f t="shared" ref="AB10:AE15" si="5">SUM(H10,M10,R10,W10)</f>
        <v>0</v>
      </c>
      <c r="AC10" s="105">
        <f t="shared" si="5"/>
        <v>0</v>
      </c>
      <c r="AD10" s="105">
        <f t="shared" si="5"/>
        <v>0</v>
      </c>
      <c r="AE10" s="105">
        <f t="shared" si="5"/>
        <v>0</v>
      </c>
    </row>
    <row r="11" spans="1:31" ht="21.75" customHeight="1">
      <c r="A11" s="104">
        <v>2</v>
      </c>
      <c r="B11" s="314" t="s">
        <v>1</v>
      </c>
      <c r="C11" s="315"/>
      <c r="D11" s="315"/>
      <c r="E11" s="315"/>
      <c r="F11" s="316"/>
      <c r="G11" s="105">
        <f t="shared" si="0"/>
        <v>0</v>
      </c>
      <c r="H11" s="36"/>
      <c r="I11" s="36"/>
      <c r="J11" s="36"/>
      <c r="K11" s="36"/>
      <c r="L11" s="105">
        <f t="shared" si="1"/>
        <v>0</v>
      </c>
      <c r="M11" s="36"/>
      <c r="N11" s="36"/>
      <c r="O11" s="36"/>
      <c r="P11" s="36"/>
      <c r="Q11" s="105">
        <f t="shared" si="2"/>
        <v>0</v>
      </c>
      <c r="R11" s="36"/>
      <c r="S11" s="36"/>
      <c r="T11" s="36"/>
      <c r="U11" s="36"/>
      <c r="V11" s="105">
        <f t="shared" si="3"/>
        <v>0</v>
      </c>
      <c r="W11" s="36"/>
      <c r="X11" s="36"/>
      <c r="Y11" s="36"/>
      <c r="Z11" s="36"/>
      <c r="AA11" s="105">
        <f t="shared" si="4"/>
        <v>0</v>
      </c>
      <c r="AB11" s="105">
        <f t="shared" si="5"/>
        <v>0</v>
      </c>
      <c r="AC11" s="105">
        <f t="shared" si="5"/>
        <v>0</v>
      </c>
      <c r="AD11" s="105">
        <f t="shared" si="5"/>
        <v>0</v>
      </c>
      <c r="AE11" s="105">
        <f t="shared" si="5"/>
        <v>0</v>
      </c>
    </row>
    <row r="12" spans="1:31" ht="21.75" customHeight="1">
      <c r="A12" s="104">
        <v>3</v>
      </c>
      <c r="B12" s="314" t="s">
        <v>13</v>
      </c>
      <c r="C12" s="315"/>
      <c r="D12" s="315"/>
      <c r="E12" s="315"/>
      <c r="F12" s="316"/>
      <c r="G12" s="105">
        <f t="shared" si="0"/>
        <v>0</v>
      </c>
      <c r="H12" s="36"/>
      <c r="I12" s="36"/>
      <c r="J12" s="36"/>
      <c r="K12" s="36"/>
      <c r="L12" s="105">
        <f t="shared" si="1"/>
        <v>0</v>
      </c>
      <c r="M12" s="36"/>
      <c r="N12" s="36"/>
      <c r="O12" s="36"/>
      <c r="P12" s="36"/>
      <c r="Q12" s="105">
        <f t="shared" si="2"/>
        <v>0</v>
      </c>
      <c r="R12" s="36"/>
      <c r="S12" s="36"/>
      <c r="T12" s="36"/>
      <c r="U12" s="36"/>
      <c r="V12" s="105">
        <f t="shared" si="3"/>
        <v>0</v>
      </c>
      <c r="W12" s="36"/>
      <c r="X12" s="36"/>
      <c r="Y12" s="36"/>
      <c r="Z12" s="36"/>
      <c r="AA12" s="105">
        <f t="shared" si="4"/>
        <v>0</v>
      </c>
      <c r="AB12" s="105">
        <f t="shared" si="5"/>
        <v>0</v>
      </c>
      <c r="AC12" s="105">
        <f t="shared" si="5"/>
        <v>0</v>
      </c>
      <c r="AD12" s="105">
        <f t="shared" si="5"/>
        <v>0</v>
      </c>
      <c r="AE12" s="105">
        <f t="shared" si="5"/>
        <v>0</v>
      </c>
    </row>
    <row r="13" spans="1:31" ht="21.75" customHeight="1">
      <c r="A13" s="104">
        <v>4</v>
      </c>
      <c r="B13" s="314" t="s">
        <v>357</v>
      </c>
      <c r="C13" s="315"/>
      <c r="D13" s="315"/>
      <c r="E13" s="315"/>
      <c r="F13" s="316"/>
      <c r="G13" s="105">
        <f t="shared" si="0"/>
        <v>0</v>
      </c>
      <c r="H13" s="36"/>
      <c r="I13" s="36"/>
      <c r="J13" s="36"/>
      <c r="K13" s="36"/>
      <c r="L13" s="105">
        <f t="shared" si="1"/>
        <v>0</v>
      </c>
      <c r="M13" s="36"/>
      <c r="N13" s="36"/>
      <c r="O13" s="36"/>
      <c r="P13" s="36"/>
      <c r="Q13" s="105">
        <f t="shared" si="2"/>
        <v>0</v>
      </c>
      <c r="R13" s="36"/>
      <c r="S13" s="36"/>
      <c r="T13" s="36"/>
      <c r="U13" s="36"/>
      <c r="V13" s="105">
        <f t="shared" si="3"/>
        <v>0</v>
      </c>
      <c r="W13" s="36"/>
      <c r="X13" s="36"/>
      <c r="Y13" s="36"/>
      <c r="Z13" s="36"/>
      <c r="AA13" s="105">
        <f t="shared" si="4"/>
        <v>0</v>
      </c>
      <c r="AB13" s="105">
        <f t="shared" si="5"/>
        <v>0</v>
      </c>
      <c r="AC13" s="105">
        <f t="shared" si="5"/>
        <v>0</v>
      </c>
      <c r="AD13" s="105">
        <f t="shared" si="5"/>
        <v>0</v>
      </c>
      <c r="AE13" s="105">
        <f t="shared" si="5"/>
        <v>0</v>
      </c>
    </row>
    <row r="14" spans="1:31" ht="39.75" customHeight="1">
      <c r="A14" s="104">
        <v>5</v>
      </c>
      <c r="B14" s="314" t="s">
        <v>334</v>
      </c>
      <c r="C14" s="315"/>
      <c r="D14" s="315"/>
      <c r="E14" s="315"/>
      <c r="F14" s="316"/>
      <c r="G14" s="105">
        <f t="shared" si="0"/>
        <v>0</v>
      </c>
      <c r="H14" s="36"/>
      <c r="I14" s="36"/>
      <c r="J14" s="36"/>
      <c r="K14" s="36"/>
      <c r="L14" s="105">
        <f t="shared" si="1"/>
        <v>0</v>
      </c>
      <c r="M14" s="36"/>
      <c r="N14" s="36"/>
      <c r="O14" s="36"/>
      <c r="P14" s="36"/>
      <c r="Q14" s="105">
        <f t="shared" si="2"/>
        <v>0</v>
      </c>
      <c r="R14" s="36"/>
      <c r="S14" s="36"/>
      <c r="T14" s="36"/>
      <c r="U14" s="36"/>
      <c r="V14" s="105">
        <f t="shared" si="3"/>
        <v>0</v>
      </c>
      <c r="W14" s="36"/>
      <c r="X14" s="36"/>
      <c r="Y14" s="36"/>
      <c r="Z14" s="36"/>
      <c r="AA14" s="105">
        <f t="shared" si="4"/>
        <v>0</v>
      </c>
      <c r="AB14" s="105">
        <f t="shared" si="5"/>
        <v>0</v>
      </c>
      <c r="AC14" s="105">
        <f t="shared" si="5"/>
        <v>0</v>
      </c>
      <c r="AD14" s="105">
        <f t="shared" si="5"/>
        <v>0</v>
      </c>
      <c r="AE14" s="105">
        <f t="shared" si="5"/>
        <v>0</v>
      </c>
    </row>
    <row r="15" spans="1:31" ht="21.75" customHeight="1">
      <c r="A15" s="104">
        <v>6</v>
      </c>
      <c r="B15" s="314" t="s">
        <v>151</v>
      </c>
      <c r="C15" s="315"/>
      <c r="D15" s="315"/>
      <c r="E15" s="315"/>
      <c r="F15" s="316"/>
      <c r="G15" s="105">
        <f t="shared" si="0"/>
        <v>0</v>
      </c>
      <c r="H15" s="36"/>
      <c r="I15" s="36"/>
      <c r="J15" s="36"/>
      <c r="K15" s="36"/>
      <c r="L15" s="105">
        <f t="shared" si="1"/>
        <v>0</v>
      </c>
      <c r="M15" s="36"/>
      <c r="N15" s="36"/>
      <c r="O15" s="36"/>
      <c r="P15" s="36"/>
      <c r="Q15" s="105">
        <f t="shared" si="2"/>
        <v>0</v>
      </c>
      <c r="R15" s="36"/>
      <c r="S15" s="36"/>
      <c r="T15" s="36"/>
      <c r="U15" s="36"/>
      <c r="V15" s="105">
        <f t="shared" si="3"/>
        <v>0</v>
      </c>
      <c r="W15" s="36"/>
      <c r="X15" s="36"/>
      <c r="Y15" s="36"/>
      <c r="Z15" s="36"/>
      <c r="AA15" s="105">
        <f t="shared" si="4"/>
        <v>0</v>
      </c>
      <c r="AB15" s="105">
        <f t="shared" si="5"/>
        <v>0</v>
      </c>
      <c r="AC15" s="105">
        <f t="shared" si="5"/>
        <v>0</v>
      </c>
      <c r="AD15" s="105">
        <f t="shared" si="5"/>
        <v>0</v>
      </c>
      <c r="AE15" s="105">
        <f t="shared" si="5"/>
        <v>0</v>
      </c>
    </row>
    <row r="16" spans="1:31" ht="21.75" customHeight="1">
      <c r="A16" s="317" t="s">
        <v>30</v>
      </c>
      <c r="B16" s="318"/>
      <c r="C16" s="318"/>
      <c r="D16" s="318"/>
      <c r="E16" s="318"/>
      <c r="F16" s="319"/>
      <c r="G16" s="53">
        <f t="shared" ref="G16:AE16" si="6">SUM(G10:G15)</f>
        <v>0</v>
      </c>
      <c r="H16" s="53">
        <f t="shared" si="6"/>
        <v>0</v>
      </c>
      <c r="I16" s="53">
        <f t="shared" si="6"/>
        <v>0</v>
      </c>
      <c r="J16" s="53">
        <f t="shared" si="6"/>
        <v>0</v>
      </c>
      <c r="K16" s="53">
        <f t="shared" si="6"/>
        <v>0</v>
      </c>
      <c r="L16" s="53">
        <f t="shared" si="6"/>
        <v>0</v>
      </c>
      <c r="M16" s="53">
        <f t="shared" si="6"/>
        <v>0</v>
      </c>
      <c r="N16" s="53">
        <f t="shared" si="6"/>
        <v>0</v>
      </c>
      <c r="O16" s="53">
        <f t="shared" si="6"/>
        <v>0</v>
      </c>
      <c r="P16" s="53">
        <f t="shared" si="6"/>
        <v>0</v>
      </c>
      <c r="Q16" s="53">
        <f t="shared" si="6"/>
        <v>0</v>
      </c>
      <c r="R16" s="53">
        <f t="shared" si="6"/>
        <v>0</v>
      </c>
      <c r="S16" s="53">
        <f t="shared" si="6"/>
        <v>0</v>
      </c>
      <c r="T16" s="53">
        <f t="shared" si="6"/>
        <v>0</v>
      </c>
      <c r="U16" s="53">
        <f t="shared" si="6"/>
        <v>0</v>
      </c>
      <c r="V16" s="53">
        <f t="shared" si="6"/>
        <v>0</v>
      </c>
      <c r="W16" s="53">
        <f t="shared" si="6"/>
        <v>0</v>
      </c>
      <c r="X16" s="53">
        <f t="shared" si="6"/>
        <v>0</v>
      </c>
      <c r="Y16" s="53">
        <f t="shared" si="6"/>
        <v>0</v>
      </c>
      <c r="Z16" s="53">
        <f t="shared" si="6"/>
        <v>0</v>
      </c>
      <c r="AA16" s="53">
        <f t="shared" si="6"/>
        <v>0</v>
      </c>
      <c r="AB16" s="53">
        <f t="shared" si="6"/>
        <v>0</v>
      </c>
      <c r="AC16" s="53">
        <f t="shared" si="6"/>
        <v>0</v>
      </c>
      <c r="AD16" s="53">
        <f t="shared" si="6"/>
        <v>0</v>
      </c>
      <c r="AE16" s="53">
        <f t="shared" si="6"/>
        <v>0</v>
      </c>
    </row>
    <row r="17" spans="1:31" ht="21.75" customHeight="1">
      <c r="A17" s="269" t="s">
        <v>300</v>
      </c>
      <c r="B17" s="270"/>
      <c r="C17" s="270"/>
      <c r="D17" s="270"/>
      <c r="E17" s="270"/>
      <c r="F17" s="271"/>
      <c r="G17" s="53" t="e">
        <f>G16/AA16*100</f>
        <v>#DIV/0!</v>
      </c>
      <c r="H17" s="114"/>
      <c r="I17" s="114"/>
      <c r="J17" s="114"/>
      <c r="K17" s="114"/>
      <c r="L17" s="53" t="e">
        <f>L16/AA16*100</f>
        <v>#DIV/0!</v>
      </c>
      <c r="M17" s="114"/>
      <c r="N17" s="114"/>
      <c r="O17" s="114"/>
      <c r="P17" s="114"/>
      <c r="Q17" s="53" t="e">
        <f>Q16/AA16*100</f>
        <v>#DIV/0!</v>
      </c>
      <c r="R17" s="114"/>
      <c r="S17" s="114"/>
      <c r="T17" s="114"/>
      <c r="U17" s="114"/>
      <c r="V17" s="53" t="e">
        <f>V16/AA16*100</f>
        <v>#DIV/0!</v>
      </c>
      <c r="W17" s="112"/>
      <c r="X17" s="112"/>
      <c r="Y17" s="112"/>
      <c r="Z17" s="112"/>
      <c r="AA17" s="53" t="e">
        <f>SUM(G17,L17,Q17,V17)</f>
        <v>#DIV/0!</v>
      </c>
      <c r="AB17" s="112"/>
      <c r="AC17" s="112"/>
      <c r="AD17" s="112"/>
      <c r="AE17" s="112"/>
    </row>
    <row r="18" spans="1:31" ht="20.25" customHeight="1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</row>
    <row r="19" spans="1:31" ht="20.25" customHeight="1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1" ht="20.25" customHeight="1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35"/>
      <c r="M20" s="135"/>
      <c r="N20" s="135"/>
      <c r="O20" s="135"/>
      <c r="P20" s="135"/>
      <c r="Q20" s="135"/>
      <c r="R20" s="135"/>
      <c r="S20" s="135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</row>
    <row r="21" spans="1:31" s="15" customFormat="1" ht="18.75" customHeight="1">
      <c r="A21" s="298" t="s">
        <v>388</v>
      </c>
      <c r="B21" s="298"/>
      <c r="C21" s="298"/>
      <c r="D21" s="298"/>
      <c r="E21" s="298"/>
      <c r="F21" s="298"/>
      <c r="G21" s="131"/>
      <c r="H21" s="177" t="s">
        <v>387</v>
      </c>
      <c r="I21" s="177"/>
      <c r="J21" s="177"/>
    </row>
    <row r="22" spans="1:31" ht="18.75" customHeight="1">
      <c r="A22" s="303" t="s">
        <v>42</v>
      </c>
      <c r="B22" s="304"/>
      <c r="C22" s="304"/>
      <c r="D22" s="304"/>
      <c r="E22" s="107"/>
      <c r="F22" s="107"/>
      <c r="G22" s="107"/>
      <c r="H22" s="107"/>
      <c r="I22" s="107"/>
      <c r="J22" s="107"/>
      <c r="K22" s="107"/>
      <c r="L22" s="207"/>
      <c r="M22" s="207"/>
      <c r="N22" s="207"/>
      <c r="O22" s="207"/>
      <c r="P22" s="207"/>
      <c r="Q22" s="207"/>
      <c r="R22" s="133"/>
      <c r="S22" s="133"/>
      <c r="T22" s="133"/>
      <c r="U22" s="107"/>
      <c r="V22" s="107"/>
      <c r="W22" s="107"/>
      <c r="X22" s="107"/>
      <c r="Y22" s="107"/>
      <c r="Z22" s="107"/>
      <c r="AA22" s="177"/>
      <c r="AB22" s="177"/>
      <c r="AC22" s="177"/>
    </row>
  </sheetData>
  <mergeCells count="32">
    <mergeCell ref="B11:F11"/>
    <mergeCell ref="V6:Z6"/>
    <mergeCell ref="M7:P7"/>
    <mergeCell ref="L6:P6"/>
    <mergeCell ref="A3:AE3"/>
    <mergeCell ref="B9:F9"/>
    <mergeCell ref="B10:F10"/>
    <mergeCell ref="B14:F14"/>
    <mergeCell ref="R7:U7"/>
    <mergeCell ref="AA7:AA8"/>
    <mergeCell ref="G6:K6"/>
    <mergeCell ref="AA6:AE6"/>
    <mergeCell ref="A21:F21"/>
    <mergeCell ref="A16:F16"/>
    <mergeCell ref="A17:F17"/>
    <mergeCell ref="A6:A8"/>
    <mergeCell ref="W7:Z7"/>
    <mergeCell ref="B12:F12"/>
    <mergeCell ref="L7:L8"/>
    <mergeCell ref="Q6:U6"/>
    <mergeCell ref="H7:K7"/>
    <mergeCell ref="B15:F15"/>
    <mergeCell ref="V7:V8"/>
    <mergeCell ref="H21:J21"/>
    <mergeCell ref="L22:Q22"/>
    <mergeCell ref="AB7:AE7"/>
    <mergeCell ref="Q7:Q8"/>
    <mergeCell ref="A22:D22"/>
    <mergeCell ref="AA22:AC22"/>
    <mergeCell ref="G7:G8"/>
    <mergeCell ref="B6:F8"/>
    <mergeCell ref="B13:F13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VІ джерела кап.інвест.</vt:lpstr>
      <vt:lpstr>'Осн. фін. пок.'!Заголовки_для_печати</vt:lpstr>
      <vt:lpstr>'I. Інф. до фін.плану'!Область_печати</vt:lpstr>
      <vt:lpstr>'VІ джерела кап.інвест.'!Область_печати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2021-09-20T05:54:42Z</cp:lastPrinted>
  <dcterms:created xsi:type="dcterms:W3CDTF">2003-03-13T16:00:22Z</dcterms:created>
  <dcterms:modified xsi:type="dcterms:W3CDTF">2021-09-28T08:06:49Z</dcterms:modified>
</cp:coreProperties>
</file>