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Осн. фін. пок." sheetId="1" r:id="rId1"/>
    <sheet name="I. Інф. до фін.плану" sheetId="2" r:id="rId2"/>
    <sheet name="ІІ. Розп. ч.п. та розр. з бюд." sheetId="3" r:id="rId3"/>
    <sheet name="ІІІ рух. гр. кшт." sheetId="4" r:id="rId4"/>
    <sheet name="ІV кап. інвеат. V кред. " sheetId="5" r:id="rId5"/>
    <sheet name="VI-VII джер.кап.інв.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123Graph_XGRAPH3">#N/A</definedName>
    <definedName name="aa">(#N/A,#N/A)</definedName>
    <definedName name="ad">#N/A</definedName>
    <definedName name="as">#N/A</definedName>
    <definedName name="asdf">#N/A</definedName>
    <definedName name="asdfg">#N/A</definedName>
    <definedName name="BuiltIn_Print_Area___1___1">#N/A</definedName>
    <definedName name="ClDate">[1]Inform!$E$6</definedName>
    <definedName name="ClDate_21">#N/A</definedName>
    <definedName name="ClDate_25">#N/A</definedName>
    <definedName name="ClDate_6">[2]Inform!$E$6</definedName>
    <definedName name="CompName">[1]Inform!$F$2</definedName>
    <definedName name="CompName_21">#N/A</definedName>
    <definedName name="CompName_25">#N/A</definedName>
    <definedName name="CompName_6">[2]Inform!$F$2</definedName>
    <definedName name="CompNameE">[1]Inform!$G$2</definedName>
    <definedName name="CompNameE_21">#N/A</definedName>
    <definedName name="CompNameE_25">#N/A</definedName>
    <definedName name="CompNameE_6">[2]Inform!$G$2</definedName>
    <definedName name="Cost_Category_National_ID">#N/A</definedName>
    <definedName name="Cе511">#N/A</definedName>
    <definedName name="d">#N/A</definedName>
    <definedName name="dCPIb">#N/A</definedName>
    <definedName name="dPPIb">#N/A</definedName>
    <definedName name="ds">#N/A</definedName>
    <definedName name="Excel_BuiltIn_Database">#N/A</definedName>
    <definedName name="Fact_Type_ID">#N/A</definedName>
    <definedName name="G">#N/A</definedName>
    <definedName name="ij1sssss">#N/A</definedName>
    <definedName name="LastItem">[3]Лист1!$A$1</definedName>
    <definedName name="Load">#N/A</definedName>
    <definedName name="Load_ID">'[4]МТР Газ України'!$B$4</definedName>
    <definedName name="Load_ID_10">'[5]7  Інші витрати'!#REF!</definedName>
    <definedName name="Load_ID_11">'[6]МТР Газ України'!$B$4</definedName>
    <definedName name="Load_ID_12">'[6]МТР Газ України'!$B$4</definedName>
    <definedName name="Load_ID_13">'[6]МТР Газ України'!$B$4</definedName>
    <definedName name="Load_ID_14">'[6]МТР Газ України'!$B$4</definedName>
    <definedName name="Load_ID_15">'[6]МТР Газ України'!$B$4</definedName>
    <definedName name="Load_ID_16">'[6]МТР Газ України'!$B$4</definedName>
    <definedName name="Load_ID_17">'[6]МТР Газ України'!$B$4</definedName>
    <definedName name="Load_ID_18">'[7]МТР Газ України'!$B$4</definedName>
    <definedName name="Load_ID_19">'[8]МТР Газ України'!$B$4</definedName>
    <definedName name="Load_ID_20">'[7]МТР Газ України'!$B$4</definedName>
    <definedName name="Load_ID_200">#N/A</definedName>
    <definedName name="Load_ID_21">#N/A</definedName>
    <definedName name="Load_ID_23">'[8]МТР Газ України'!$B$4</definedName>
    <definedName name="Load_ID_25">#N/A</definedName>
    <definedName name="Load_ID_542">#N/A</definedName>
    <definedName name="Load_ID_6">'[6]МТР Газ України'!$B$4</definedName>
    <definedName name="OpDate">[1]Inform!$E$5</definedName>
    <definedName name="OpDate_21">#N/A</definedName>
    <definedName name="OpDate_25">#N/A</definedName>
    <definedName name="OpDate_6">[2]Inform!$E$5</definedName>
    <definedName name="QR">#N/A</definedName>
    <definedName name="qw">#N/A</definedName>
    <definedName name="qwert">#N/A</definedName>
    <definedName name="qwerty">#N/A</definedName>
    <definedName name="ShowFil">[3]!ShowFil</definedName>
    <definedName name="SU_ID">#N/A</definedName>
    <definedName name="Time_ID">'[4]МТР Газ України'!$B$1</definedName>
    <definedName name="Time_ID_10">'[5]7  Інші витрати'!#REF!</definedName>
    <definedName name="Time_ID_11">'[6]МТР Газ України'!$B$1</definedName>
    <definedName name="Time_ID_12">'[6]МТР Газ України'!$B$1</definedName>
    <definedName name="Time_ID_13">'[6]МТР Газ України'!$B$1</definedName>
    <definedName name="Time_ID_14">'[6]МТР Газ України'!$B$1</definedName>
    <definedName name="Time_ID_15">'[6]МТР Газ України'!$B$1</definedName>
    <definedName name="Time_ID_16">'[6]МТР Газ України'!$B$1</definedName>
    <definedName name="Time_ID_17">'[6]МТР Газ України'!$B$1</definedName>
    <definedName name="Time_ID_18">'[7]МТР Газ України'!$B$1</definedName>
    <definedName name="Time_ID_19">'[8]МТР Газ України'!$B$1</definedName>
    <definedName name="Time_ID_20">'[7]МТР Газ України'!$B$1</definedName>
    <definedName name="Time_ID_21">#N/A</definedName>
    <definedName name="Time_ID_23">'[8]МТР Газ України'!$B$1</definedName>
    <definedName name="Time_ID_25">#N/A</definedName>
    <definedName name="Time_ID_6">'[6]МТР Газ України'!$B$1</definedName>
    <definedName name="Time_ID0">'[4]МТР Газ України'!$F$1</definedName>
    <definedName name="Time_ID0_10">'[5]7  Інші витрати'!#REF!</definedName>
    <definedName name="Time_ID0_11">'[6]МТР Газ України'!$F$1</definedName>
    <definedName name="Time_ID0_12">'[6]МТР Газ України'!$F$1</definedName>
    <definedName name="Time_ID0_13">'[6]МТР Газ України'!$F$1</definedName>
    <definedName name="Time_ID0_14">'[6]МТР Газ України'!$F$1</definedName>
    <definedName name="Time_ID0_15">'[6]МТР Газ України'!$F$1</definedName>
    <definedName name="Time_ID0_16">'[6]МТР Газ України'!$F$1</definedName>
    <definedName name="Time_ID0_17">'[6]МТР Газ України'!$F$1</definedName>
    <definedName name="Time_ID0_18">'[7]МТР Газ України'!$F$1</definedName>
    <definedName name="Time_ID0_19">'[8]МТР Газ України'!$F$1</definedName>
    <definedName name="Time_ID0_20">'[7]МТР Газ України'!$F$1</definedName>
    <definedName name="Time_ID0_21">#N/A</definedName>
    <definedName name="Time_ID0_23">'[8]МТР Газ України'!$F$1</definedName>
    <definedName name="Time_ID0_25">#N/A</definedName>
    <definedName name="Time_ID0_6">'[6]МТР Газ України'!$F$1</definedName>
    <definedName name="ttttttt">#N/A</definedName>
    <definedName name="Unit">[1]Inform!$E$38</definedName>
    <definedName name="Unit_21">#N/A</definedName>
    <definedName name="Unit_25">#N/A</definedName>
    <definedName name="Unit_6">[2]Inform!$E$38</definedName>
    <definedName name="WQER">#N/A</definedName>
    <definedName name="wr">#N/A</definedName>
    <definedName name="yyyy">#N/A</definedName>
    <definedName name="zx">#N/A</definedName>
    <definedName name="zxc">#N/A</definedName>
    <definedName name="а">#N/A</definedName>
    <definedName name="ав">#N/A</definedName>
    <definedName name="аен">#N/A</definedName>
    <definedName name="в">#N/A</definedName>
    <definedName name="ватт">#N/A</definedName>
    <definedName name="Д">#N/A</definedName>
    <definedName name="е">#N/A</definedName>
    <definedName name="є">#N/A</definedName>
    <definedName name="_xlnm.Print_Titles" localSheetId="0">'Осн. фін. пок.'!$38:$40</definedName>
    <definedName name="Заголовки_для_печати_МИ">(#N/A,#N/A)</definedName>
    <definedName name="і">#N/A</definedName>
    <definedName name="ів">#N/A</definedName>
    <definedName name="ів___0">#N/A</definedName>
    <definedName name="ів_22">#N/A</definedName>
    <definedName name="ів_26">#N/A</definedName>
    <definedName name="іваіа">'[9]7  Інші витрати'!#REF!</definedName>
    <definedName name="іваф">#N/A</definedName>
    <definedName name="івів">#N/A</definedName>
    <definedName name="іцу">#N/A</definedName>
    <definedName name="йуц">#N/A</definedName>
    <definedName name="йцу">#N/A</definedName>
    <definedName name="йцуйй">#N/A</definedName>
    <definedName name="йцукц">'[9]7  Інші витрати'!#REF!</definedName>
    <definedName name="КЕ">#N/A</definedName>
    <definedName name="КЕ___0">#N/A</definedName>
    <definedName name="КЕ_22">#N/A</definedName>
    <definedName name="КЕ_26">#N/A</definedName>
    <definedName name="кен">#N/A</definedName>
    <definedName name="л">#N/A</definedName>
    <definedName name="_xlnm.Print_Area" localSheetId="1">'I. Інф. до фін.плану'!$A$1:$O$120</definedName>
    <definedName name="_xlnm.Print_Area" localSheetId="5">'VI-VII джер.кап.інв.'!$A$1:$AE$44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пок.'!$A$1:$J$118</definedName>
    <definedName name="п">#N/A</definedName>
    <definedName name="пдв">#N/A</definedName>
    <definedName name="пдв_утг">#N/A</definedName>
    <definedName name="План">#N/A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_">#N/A</definedName>
    <definedName name="ппп">[10]Inform!$E$6</definedName>
    <definedName name="р">#N/A</definedName>
    <definedName name="т">#N/A</definedName>
    <definedName name="тариф">[11]Inform!$G$2</definedName>
    <definedName name="уйцукйцуйу">#N/A</definedName>
    <definedName name="уке">#N/A</definedName>
    <definedName name="УТГ">#N/A</definedName>
    <definedName name="фів">#N/A</definedName>
    <definedName name="фіваіф">'[9]7  Інші витрати'!#REF!</definedName>
    <definedName name="фф">#N/A</definedName>
    <definedName name="ц">#N/A</definedName>
    <definedName name="ччч">#N/A</definedName>
    <definedName name="ш">#N/A</definedName>
  </definedNames>
  <calcPr calcId="124519" fullCalcOnLoad="1"/>
</workbook>
</file>

<file path=xl/calcChain.xml><?xml version="1.0" encoding="utf-8"?>
<calcChain xmlns="http://schemas.openxmlformats.org/spreadsheetml/2006/main">
  <c r="D16" i="2"/>
  <c r="G16"/>
  <c r="J16"/>
  <c r="M16"/>
  <c r="F23"/>
  <c r="C24"/>
  <c r="D24"/>
  <c r="E24"/>
  <c r="G24"/>
  <c r="H24"/>
  <c r="I24"/>
  <c r="J24"/>
  <c r="F24" s="1"/>
  <c r="F25"/>
  <c r="F26"/>
  <c r="F27"/>
  <c r="F28"/>
  <c r="F29"/>
  <c r="F30"/>
  <c r="F31"/>
  <c r="F33"/>
  <c r="C34"/>
  <c r="D34"/>
  <c r="E34"/>
  <c r="G34"/>
  <c r="H34"/>
  <c r="I34"/>
  <c r="J34"/>
  <c r="C35"/>
  <c r="D35"/>
  <c r="E35"/>
  <c r="G35"/>
  <c r="H35"/>
  <c r="I35"/>
  <c r="J35"/>
  <c r="F35" s="1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C58"/>
  <c r="D58"/>
  <c r="E58"/>
  <c r="G58"/>
  <c r="H58"/>
  <c r="F58" s="1"/>
  <c r="I58"/>
  <c r="J58"/>
  <c r="F59"/>
  <c r="F60"/>
  <c r="F61"/>
  <c r="F62"/>
  <c r="F63"/>
  <c r="F64"/>
  <c r="F65"/>
  <c r="C66"/>
  <c r="C77" s="1"/>
  <c r="D66"/>
  <c r="E66"/>
  <c r="G66"/>
  <c r="G77" s="1"/>
  <c r="H66"/>
  <c r="I66"/>
  <c r="J66"/>
  <c r="F67"/>
  <c r="F68"/>
  <c r="F69"/>
  <c r="C70"/>
  <c r="D70"/>
  <c r="D77" s="1"/>
  <c r="E70"/>
  <c r="G70"/>
  <c r="F70" s="1"/>
  <c r="H70"/>
  <c r="H77" s="1"/>
  <c r="I70"/>
  <c r="J70"/>
  <c r="F71"/>
  <c r="F72"/>
  <c r="F73"/>
  <c r="F74"/>
  <c r="F75"/>
  <c r="F76"/>
  <c r="E77"/>
  <c r="I77"/>
  <c r="J77"/>
  <c r="F78"/>
  <c r="F79"/>
  <c r="F80"/>
  <c r="F81"/>
  <c r="C82"/>
  <c r="D82"/>
  <c r="E82"/>
  <c r="G82"/>
  <c r="H82"/>
  <c r="I82"/>
  <c r="J82"/>
  <c r="F82" s="1"/>
  <c r="F83"/>
  <c r="F84"/>
  <c r="C85"/>
  <c r="D85"/>
  <c r="D97" s="1"/>
  <c r="E85"/>
  <c r="G85"/>
  <c r="F85" s="1"/>
  <c r="H85"/>
  <c r="I85"/>
  <c r="J85"/>
  <c r="F86"/>
  <c r="F87"/>
  <c r="E88"/>
  <c r="I88"/>
  <c r="J88"/>
  <c r="F89"/>
  <c r="F90"/>
  <c r="F91"/>
  <c r="F92"/>
  <c r="E93"/>
  <c r="I93"/>
  <c r="J93"/>
  <c r="E94"/>
  <c r="I94"/>
  <c r="J94"/>
  <c r="E95"/>
  <c r="I95"/>
  <c r="J95"/>
  <c r="C96"/>
  <c r="D96"/>
  <c r="E96"/>
  <c r="G96"/>
  <c r="H96"/>
  <c r="I96"/>
  <c r="J96"/>
  <c r="C97"/>
  <c r="E97"/>
  <c r="G97"/>
  <c r="H97"/>
  <c r="I97"/>
  <c r="J97"/>
  <c r="F98"/>
  <c r="E100"/>
  <c r="E106" s="1"/>
  <c r="E45" i="1" s="1"/>
  <c r="I100" i="2"/>
  <c r="I106" s="1"/>
  <c r="J100"/>
  <c r="E101"/>
  <c r="I101"/>
  <c r="C102"/>
  <c r="D102"/>
  <c r="E102"/>
  <c r="F102"/>
  <c r="G102"/>
  <c r="H102"/>
  <c r="I102"/>
  <c r="J102"/>
  <c r="F103"/>
  <c r="C104"/>
  <c r="D104"/>
  <c r="E104"/>
  <c r="F104"/>
  <c r="G104"/>
  <c r="I104"/>
  <c r="J104"/>
  <c r="F105"/>
  <c r="C109"/>
  <c r="C108" s="1"/>
  <c r="C115" s="1"/>
  <c r="D109"/>
  <c r="D108" s="1"/>
  <c r="D115" s="1"/>
  <c r="E109"/>
  <c r="E108" s="1"/>
  <c r="E115" s="1"/>
  <c r="G109"/>
  <c r="G108" s="1"/>
  <c r="H109"/>
  <c r="H108" s="1"/>
  <c r="H115" s="1"/>
  <c r="I109"/>
  <c r="I108" s="1"/>
  <c r="I115" s="1"/>
  <c r="J109"/>
  <c r="J108" s="1"/>
  <c r="J115" s="1"/>
  <c r="C110"/>
  <c r="D110"/>
  <c r="E110"/>
  <c r="G110"/>
  <c r="F110" s="1"/>
  <c r="H110"/>
  <c r="I110"/>
  <c r="J110"/>
  <c r="C111"/>
  <c r="D111"/>
  <c r="E111"/>
  <c r="G111"/>
  <c r="F111" s="1"/>
  <c r="F99" i="1" s="1"/>
  <c r="F105" s="1"/>
  <c r="H111" i="2"/>
  <c r="I111"/>
  <c r="J111"/>
  <c r="C112"/>
  <c r="D112"/>
  <c r="E112"/>
  <c r="G112"/>
  <c r="F112" s="1"/>
  <c r="H112"/>
  <c r="I112"/>
  <c r="J112"/>
  <c r="C113"/>
  <c r="C101" s="1"/>
  <c r="D113"/>
  <c r="D101" s="1"/>
  <c r="E113"/>
  <c r="G113"/>
  <c r="G101" s="1"/>
  <c r="H113"/>
  <c r="H101" s="1"/>
  <c r="I113"/>
  <c r="J113"/>
  <c r="J101" s="1"/>
  <c r="J106" s="1"/>
  <c r="C114"/>
  <c r="D114"/>
  <c r="E114"/>
  <c r="G114"/>
  <c r="F114" s="1"/>
  <c r="H114"/>
  <c r="I114"/>
  <c r="J114"/>
  <c r="A118"/>
  <c r="J118"/>
  <c r="G10" i="6"/>
  <c r="L10"/>
  <c r="Q10"/>
  <c r="V10"/>
  <c r="V16" s="1"/>
  <c r="AB10"/>
  <c r="AA10" s="1"/>
  <c r="AC10"/>
  <c r="AD10"/>
  <c r="AE10"/>
  <c r="G11"/>
  <c r="L11"/>
  <c r="Q11"/>
  <c r="V11"/>
  <c r="AB11"/>
  <c r="AA11" s="1"/>
  <c r="AC11"/>
  <c r="AD11"/>
  <c r="AE11"/>
  <c r="G12"/>
  <c r="L12"/>
  <c r="R12"/>
  <c r="S12"/>
  <c r="AC12" s="1"/>
  <c r="T12"/>
  <c r="AD12" s="1"/>
  <c r="U12"/>
  <c r="V12"/>
  <c r="AB12"/>
  <c r="AE12"/>
  <c r="G13"/>
  <c r="L13"/>
  <c r="Q13"/>
  <c r="V13"/>
  <c r="AB13"/>
  <c r="AC13"/>
  <c r="AD13"/>
  <c r="AE13"/>
  <c r="AA13" s="1"/>
  <c r="G14"/>
  <c r="L14"/>
  <c r="R14"/>
  <c r="S14"/>
  <c r="S16" s="1"/>
  <c r="T14"/>
  <c r="U14"/>
  <c r="AE14" s="1"/>
  <c r="V14"/>
  <c r="AC14"/>
  <c r="AD14"/>
  <c r="G15"/>
  <c r="L15"/>
  <c r="R15"/>
  <c r="AB15" s="1"/>
  <c r="S15"/>
  <c r="AC15" s="1"/>
  <c r="T15"/>
  <c r="AD15" s="1"/>
  <c r="U15"/>
  <c r="V15"/>
  <c r="G16"/>
  <c r="H16"/>
  <c r="I16"/>
  <c r="J16"/>
  <c r="K16"/>
  <c r="L16"/>
  <c r="M16"/>
  <c r="N16"/>
  <c r="O16"/>
  <c r="P16"/>
  <c r="W16"/>
  <c r="X16"/>
  <c r="Y16"/>
  <c r="Z16"/>
  <c r="M29"/>
  <c r="M30"/>
  <c r="M31"/>
  <c r="M32"/>
  <c r="M33"/>
  <c r="M34"/>
  <c r="M35"/>
  <c r="E36"/>
  <c r="G36"/>
  <c r="I36"/>
  <c r="K36"/>
  <c r="M36"/>
  <c r="O36"/>
  <c r="Q36"/>
  <c r="S36"/>
  <c r="A41"/>
  <c r="AB41"/>
  <c r="F7" i="5"/>
  <c r="G7"/>
  <c r="H7"/>
  <c r="J7"/>
  <c r="K7"/>
  <c r="I7" s="1"/>
  <c r="F55" i="1" s="1"/>
  <c r="L7" i="5"/>
  <c r="M7"/>
  <c r="I8"/>
  <c r="I9"/>
  <c r="I10"/>
  <c r="I11"/>
  <c r="I12"/>
  <c r="I13"/>
  <c r="B28"/>
  <c r="L28"/>
  <c r="M28"/>
  <c r="K28" s="1"/>
  <c r="B29"/>
  <c r="L29"/>
  <c r="M29"/>
  <c r="K29" s="1"/>
  <c r="B30"/>
  <c r="L30"/>
  <c r="M30"/>
  <c r="K30" s="1"/>
  <c r="B31"/>
  <c r="L31"/>
  <c r="M31"/>
  <c r="K31" s="1"/>
  <c r="B32"/>
  <c r="L32"/>
  <c r="M32"/>
  <c r="K32" s="1"/>
  <c r="B33"/>
  <c r="L33"/>
  <c r="M33"/>
  <c r="K33" s="1"/>
  <c r="B34"/>
  <c r="L34"/>
  <c r="M34"/>
  <c r="K34" s="1"/>
  <c r="B35"/>
  <c r="L35"/>
  <c r="M35"/>
  <c r="K35" s="1"/>
  <c r="B36"/>
  <c r="L36"/>
  <c r="M36"/>
  <c r="K36" s="1"/>
  <c r="B37"/>
  <c r="C37"/>
  <c r="D37"/>
  <c r="E37"/>
  <c r="F37"/>
  <c r="G37"/>
  <c r="H37"/>
  <c r="I37"/>
  <c r="J37"/>
  <c r="L37"/>
  <c r="M37"/>
  <c r="A40"/>
  <c r="L40"/>
  <c r="H8" i="3"/>
  <c r="H22" s="1"/>
  <c r="L8"/>
  <c r="L22" s="1"/>
  <c r="M8"/>
  <c r="I10"/>
  <c r="F11"/>
  <c r="G11"/>
  <c r="H11"/>
  <c r="I11"/>
  <c r="J11"/>
  <c r="K11"/>
  <c r="L11"/>
  <c r="M11"/>
  <c r="F12"/>
  <c r="G12"/>
  <c r="H12"/>
  <c r="J12"/>
  <c r="I12" s="1"/>
  <c r="K12"/>
  <c r="L12"/>
  <c r="M12"/>
  <c r="I13"/>
  <c r="I14"/>
  <c r="I15"/>
  <c r="I16"/>
  <c r="I17"/>
  <c r="I18"/>
  <c r="I19"/>
  <c r="I20"/>
  <c r="I21"/>
  <c r="M22"/>
  <c r="F24"/>
  <c r="G24"/>
  <c r="H24"/>
  <c r="J24"/>
  <c r="I24" s="1"/>
  <c r="K24"/>
  <c r="L24"/>
  <c r="M24"/>
  <c r="M47" s="1"/>
  <c r="I25"/>
  <c r="I26"/>
  <c r="I27"/>
  <c r="I28"/>
  <c r="I29"/>
  <c r="I30"/>
  <c r="I31"/>
  <c r="I32"/>
  <c r="I33"/>
  <c r="F34"/>
  <c r="G34"/>
  <c r="H34"/>
  <c r="H47" s="1"/>
  <c r="E53" i="1" s="1"/>
  <c r="J34" i="3"/>
  <c r="K34"/>
  <c r="L34"/>
  <c r="L47" s="1"/>
  <c r="M34"/>
  <c r="I34" s="1"/>
  <c r="I35"/>
  <c r="I36"/>
  <c r="I37"/>
  <c r="I38"/>
  <c r="F39"/>
  <c r="G39"/>
  <c r="H39"/>
  <c r="J39"/>
  <c r="K39"/>
  <c r="L39"/>
  <c r="M39"/>
  <c r="I39" s="1"/>
  <c r="I40"/>
  <c r="I41"/>
  <c r="I42"/>
  <c r="I43"/>
  <c r="F44"/>
  <c r="G44"/>
  <c r="H44"/>
  <c r="I44"/>
  <c r="I45"/>
  <c r="I46"/>
  <c r="F47"/>
  <c r="G47"/>
  <c r="J47"/>
  <c r="K47"/>
  <c r="A50"/>
  <c r="L50"/>
  <c r="E7" i="4"/>
  <c r="I7"/>
  <c r="F8"/>
  <c r="F9"/>
  <c r="F10"/>
  <c r="F11"/>
  <c r="F12"/>
  <c r="F13"/>
  <c r="F14"/>
  <c r="C15"/>
  <c r="C7" s="1"/>
  <c r="D15"/>
  <c r="D7" s="1"/>
  <c r="E15"/>
  <c r="G15"/>
  <c r="G7" s="1"/>
  <c r="H15"/>
  <c r="H7" s="1"/>
  <c r="H40" s="1"/>
  <c r="H80" s="1"/>
  <c r="H83" s="1"/>
  <c r="I15"/>
  <c r="J15"/>
  <c r="J7" s="1"/>
  <c r="J40" s="1"/>
  <c r="F16"/>
  <c r="F17"/>
  <c r="F18"/>
  <c r="F19"/>
  <c r="J20"/>
  <c r="F21"/>
  <c r="F22"/>
  <c r="F23"/>
  <c r="C24"/>
  <c r="D24"/>
  <c r="D20" s="1"/>
  <c r="E24"/>
  <c r="E20" s="1"/>
  <c r="G24"/>
  <c r="H24"/>
  <c r="H20" s="1"/>
  <c r="I24"/>
  <c r="I20" s="1"/>
  <c r="J24"/>
  <c r="F25"/>
  <c r="F26"/>
  <c r="F27"/>
  <c r="D28"/>
  <c r="E28"/>
  <c r="H28"/>
  <c r="I28"/>
  <c r="J28"/>
  <c r="F29"/>
  <c r="F30"/>
  <c r="F31"/>
  <c r="F32"/>
  <c r="F33"/>
  <c r="C34"/>
  <c r="C28" s="1"/>
  <c r="D34"/>
  <c r="E34"/>
  <c r="G34"/>
  <c r="G28" s="1"/>
  <c r="F28" s="1"/>
  <c r="H34"/>
  <c r="I34"/>
  <c r="J34"/>
  <c r="F36"/>
  <c r="F34" s="1"/>
  <c r="F37"/>
  <c r="F38"/>
  <c r="F39"/>
  <c r="C42"/>
  <c r="D42"/>
  <c r="E42"/>
  <c r="G42"/>
  <c r="F42" s="1"/>
  <c r="H42"/>
  <c r="I42"/>
  <c r="J42"/>
  <c r="F43"/>
  <c r="F44"/>
  <c r="F45"/>
  <c r="F46"/>
  <c r="F47"/>
  <c r="F48"/>
  <c r="F49"/>
  <c r="D50"/>
  <c r="E50"/>
  <c r="H50"/>
  <c r="I50"/>
  <c r="F51"/>
  <c r="F52"/>
  <c r="C53"/>
  <c r="C50" s="1"/>
  <c r="D53"/>
  <c r="E53"/>
  <c r="G53"/>
  <c r="G50" s="1"/>
  <c r="H53"/>
  <c r="I53"/>
  <c r="J53"/>
  <c r="J50" s="1"/>
  <c r="J60" s="1"/>
  <c r="F54"/>
  <c r="F55"/>
  <c r="F56"/>
  <c r="F57"/>
  <c r="F58"/>
  <c r="F59"/>
  <c r="D60"/>
  <c r="E60"/>
  <c r="H60"/>
  <c r="I60"/>
  <c r="D62"/>
  <c r="D79" s="1"/>
  <c r="E62"/>
  <c r="E79" s="1"/>
  <c r="H62"/>
  <c r="H79" s="1"/>
  <c r="I62"/>
  <c r="I79" s="1"/>
  <c r="J62"/>
  <c r="F63"/>
  <c r="C64"/>
  <c r="C62" s="1"/>
  <c r="C79" s="1"/>
  <c r="D64"/>
  <c r="E64"/>
  <c r="G64"/>
  <c r="G62" s="1"/>
  <c r="H64"/>
  <c r="I64"/>
  <c r="J64"/>
  <c r="F65"/>
  <c r="F66"/>
  <c r="F67"/>
  <c r="F68"/>
  <c r="C69"/>
  <c r="D69"/>
  <c r="E69"/>
  <c r="G69"/>
  <c r="H69"/>
  <c r="I69"/>
  <c r="F70"/>
  <c r="C71"/>
  <c r="D71"/>
  <c r="E71"/>
  <c r="G71"/>
  <c r="H71"/>
  <c r="I71"/>
  <c r="J71"/>
  <c r="F71" s="1"/>
  <c r="F72"/>
  <c r="F73"/>
  <c r="F74"/>
  <c r="F75"/>
  <c r="F76"/>
  <c r="F77"/>
  <c r="F78"/>
  <c r="F82"/>
  <c r="A86"/>
  <c r="H86"/>
  <c r="B20" i="1"/>
  <c r="B24"/>
  <c r="C42"/>
  <c r="D42"/>
  <c r="D44" s="1"/>
  <c r="E42"/>
  <c r="F42"/>
  <c r="C43"/>
  <c r="D43"/>
  <c r="E43"/>
  <c r="C44"/>
  <c r="E44"/>
  <c r="G44"/>
  <c r="H44"/>
  <c r="I44"/>
  <c r="J44"/>
  <c r="E46"/>
  <c r="E57" s="1"/>
  <c r="C48"/>
  <c r="D48"/>
  <c r="E48"/>
  <c r="F48"/>
  <c r="C49"/>
  <c r="D49"/>
  <c r="E49"/>
  <c r="F49"/>
  <c r="C50"/>
  <c r="D50"/>
  <c r="E50"/>
  <c r="F50"/>
  <c r="C51"/>
  <c r="D51"/>
  <c r="E51"/>
  <c r="F51"/>
  <c r="C52"/>
  <c r="D52"/>
  <c r="E52"/>
  <c r="F52"/>
  <c r="C53"/>
  <c r="D53"/>
  <c r="C55"/>
  <c r="D55"/>
  <c r="E55"/>
  <c r="G57"/>
  <c r="H57"/>
  <c r="I57"/>
  <c r="J57"/>
  <c r="E58"/>
  <c r="E59"/>
  <c r="C61"/>
  <c r="D61"/>
  <c r="E61"/>
  <c r="F61"/>
  <c r="C62"/>
  <c r="D62"/>
  <c r="E62"/>
  <c r="F62"/>
  <c r="C65"/>
  <c r="D65"/>
  <c r="E65"/>
  <c r="F65"/>
  <c r="F82"/>
  <c r="C83"/>
  <c r="D83"/>
  <c r="E83"/>
  <c r="F84"/>
  <c r="F85"/>
  <c r="F86"/>
  <c r="F83" s="1"/>
  <c r="C87"/>
  <c r="D87"/>
  <c r="E87"/>
  <c r="F87"/>
  <c r="F88"/>
  <c r="F89"/>
  <c r="F90"/>
  <c r="F91"/>
  <c r="C99"/>
  <c r="D99"/>
  <c r="E99"/>
  <c r="C105"/>
  <c r="D105"/>
  <c r="E105"/>
  <c r="G105"/>
  <c r="H105"/>
  <c r="I105"/>
  <c r="J105"/>
  <c r="C106"/>
  <c r="D106"/>
  <c r="E106"/>
  <c r="F106"/>
  <c r="C107"/>
  <c r="D107"/>
  <c r="E107"/>
  <c r="F107"/>
  <c r="C108"/>
  <c r="D108"/>
  <c r="E108"/>
  <c r="F108"/>
  <c r="C112"/>
  <c r="D112"/>
  <c r="E112"/>
  <c r="F112"/>
  <c r="C113"/>
  <c r="D113"/>
  <c r="E113"/>
  <c r="F113"/>
  <c r="T16" i="6" l="1"/>
  <c r="Q12"/>
  <c r="Q16" s="1"/>
  <c r="E60" i="1"/>
  <c r="Q15" i="6"/>
  <c r="Q14"/>
  <c r="AA12"/>
  <c r="AC16"/>
  <c r="F62" i="4"/>
  <c r="G79"/>
  <c r="H100" i="2"/>
  <c r="H106" s="1"/>
  <c r="H88"/>
  <c r="H93" s="1"/>
  <c r="C40" i="4"/>
  <c r="C80" s="1"/>
  <c r="C83" s="1"/>
  <c r="F50"/>
  <c r="D40"/>
  <c r="D80" s="1"/>
  <c r="D83" s="1"/>
  <c r="AD16" i="6"/>
  <c r="G115" i="2"/>
  <c r="F115" s="1"/>
  <c r="F108"/>
  <c r="D100"/>
  <c r="D106" s="1"/>
  <c r="D45" i="1" s="1"/>
  <c r="D60" s="1"/>
  <c r="D88" i="2"/>
  <c r="D93" s="1"/>
  <c r="G88"/>
  <c r="G93" s="1"/>
  <c r="G100"/>
  <c r="G106" s="1"/>
  <c r="I40" i="4"/>
  <c r="I80" s="1"/>
  <c r="I83" s="1"/>
  <c r="C60"/>
  <c r="G20"/>
  <c r="F20" s="1"/>
  <c r="K37" i="5"/>
  <c r="F7" i="4"/>
  <c r="G40"/>
  <c r="C88" i="2"/>
  <c r="C93" s="1"/>
  <c r="C100"/>
  <c r="C106" s="1"/>
  <c r="C45" i="1" s="1"/>
  <c r="C60" s="1"/>
  <c r="C20" i="4"/>
  <c r="E40"/>
  <c r="E80" s="1"/>
  <c r="E83" s="1"/>
  <c r="I47" i="3"/>
  <c r="F53" i="1" s="1"/>
  <c r="F97" i="2"/>
  <c r="F43" i="1"/>
  <c r="F44" s="1"/>
  <c r="F34" i="2"/>
  <c r="J69" i="4"/>
  <c r="F69" s="1"/>
  <c r="F64"/>
  <c r="G60"/>
  <c r="F60" s="1"/>
  <c r="F24"/>
  <c r="R16" i="6"/>
  <c r="AE15"/>
  <c r="AE16" s="1"/>
  <c r="AB14"/>
  <c r="F113" i="2"/>
  <c r="F101" s="1"/>
  <c r="F109"/>
  <c r="F53" i="4"/>
  <c r="F15"/>
  <c r="F66" i="2"/>
  <c r="F96" s="1"/>
  <c r="U16" i="6"/>
  <c r="C94" i="2" l="1"/>
  <c r="C95"/>
  <c r="C46" i="1"/>
  <c r="F8" i="3"/>
  <c r="F22" s="1"/>
  <c r="D46" i="1"/>
  <c r="G8" i="3"/>
  <c r="G22" s="1"/>
  <c r="D94" i="2"/>
  <c r="D95"/>
  <c r="J79" i="4"/>
  <c r="J80" s="1"/>
  <c r="J83" s="1"/>
  <c r="AA15" i="6"/>
  <c r="G94" i="2"/>
  <c r="G95"/>
  <c r="J8" i="3"/>
  <c r="J22" s="1"/>
  <c r="G80" i="4"/>
  <c r="G83" s="1"/>
  <c r="F40"/>
  <c r="AA14" i="6"/>
  <c r="AB16"/>
  <c r="AA16" s="1"/>
  <c r="K8" i="3"/>
  <c r="K22" s="1"/>
  <c r="H94" i="2"/>
  <c r="H95"/>
  <c r="F77"/>
  <c r="D57" i="1" l="1"/>
  <c r="D58"/>
  <c r="D59"/>
  <c r="F100" i="2"/>
  <c r="F106" s="1"/>
  <c r="F45" i="1" s="1"/>
  <c r="F60" s="1"/>
  <c r="F88" i="2"/>
  <c r="F93" s="1"/>
  <c r="G17" i="6"/>
  <c r="V17"/>
  <c r="L17"/>
  <c r="C57" i="1"/>
  <c r="C58"/>
  <c r="C59"/>
  <c r="Q17" i="6"/>
  <c r="F79" i="4"/>
  <c r="F80" s="1"/>
  <c r="F83" s="1"/>
  <c r="I8" i="3" l="1"/>
  <c r="I22" s="1"/>
  <c r="F94" i="2"/>
  <c r="F95"/>
  <c r="F46" i="1"/>
  <c r="AA17" i="6"/>
  <c r="F57" i="1" l="1"/>
  <c r="F58"/>
  <c r="F59"/>
</calcChain>
</file>

<file path=xl/sharedStrings.xml><?xml version="1.0" encoding="utf-8"?>
<sst xmlns="http://schemas.openxmlformats.org/spreadsheetml/2006/main" count="1340" uniqueCount="435">
  <si>
    <t xml:space="preserve">ПОГОДЖЕНО </t>
  </si>
  <si>
    <t>Додаток 1</t>
  </si>
  <si>
    <t xml:space="preserve">до Порядку складання, затвердження </t>
  </si>
  <si>
    <t xml:space="preserve">та контролю виконання фінансового плану </t>
  </si>
  <si>
    <t>(найменування органу, яким погоджено фінансовий план)</t>
  </si>
  <si>
    <t>суб'єкта господарювання державного сектору економіки</t>
  </si>
  <si>
    <t>(пункт 2)</t>
  </si>
  <si>
    <t>М. П. (посада, прізвище та власне ім'я, дата, підпис)</t>
  </si>
  <si>
    <t xml:space="preserve">РОЗГЛЯНУТО / ПОГОДЖЕНО  </t>
  </si>
  <si>
    <t xml:space="preserve">ЗАТВЕРДЖЕНО  </t>
  </si>
  <si>
    <t>(найменування органу, яким затверджено фінансовий план)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</si>
  <si>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</si>
  <si>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</si>
  <si>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</si>
  <si>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</si>
  <si>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 ФП
(дата затвердження)</t>
  </si>
  <si>
    <t xml:space="preserve">Організаційно-правова форма </t>
  </si>
  <si>
    <t>комунальне підприємство</t>
  </si>
  <si>
    <t>за КОПФГ</t>
  </si>
  <si>
    <t>змінений ФП
(дата затвердження)</t>
  </si>
  <si>
    <t xml:space="preserve">Суб'єкт управління </t>
  </si>
  <si>
    <t>за СПОДУ</t>
  </si>
  <si>
    <t xml:space="preserve">Вид економічної діяльності    </t>
  </si>
  <si>
    <t xml:space="preserve">за  КВЕД  </t>
  </si>
  <si>
    <t>35.13</t>
  </si>
  <si>
    <t xml:space="preserve">Галузь     </t>
  </si>
  <si>
    <t>промисловість</t>
  </si>
  <si>
    <t>Одиниця виміру, тис. грн</t>
  </si>
  <si>
    <t>тис.грн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</si>
  <si>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</si>
  <si>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</si>
  <si>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</si>
  <si>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>м.Вараш</t>
  </si>
  <si>
    <t xml:space="preserve">Телефон </t>
  </si>
  <si>
    <t>(03636) 2-34-38</t>
  </si>
  <si>
    <t>Стандарти звітності П(с)БОУ</t>
  </si>
  <si>
    <t>х</t>
  </si>
  <si>
    <t xml:space="preserve">Прізвище та власне ім'я керівника </t>
  </si>
  <si>
    <t>Решетицький С.А.</t>
  </si>
  <si>
    <t>Стандарти звітності МСФЗ</t>
  </si>
  <si>
    <t xml:space="preserve">ФІНАНСОВИЙ ПЛАН </t>
  </si>
  <si>
    <r>
      <rPr>
        <b/>
        <sz val="14"/>
        <color indexed="8"/>
        <rFont val="Times New Roman"/>
        <family val="1"/>
        <charset val="204"/>
      </rPr>
      <t xml:space="preserve">на </t>
    </r>
    <r>
      <rPr>
        <b/>
        <u/>
        <sz val="14"/>
        <color indexed="8"/>
        <rFont val="Times New Roman"/>
        <family val="1"/>
        <charset val="204"/>
      </rPr>
      <t xml:space="preserve">_2022_______ </t>
    </r>
    <r>
      <rPr>
        <b/>
        <sz val="14"/>
        <color indexed="8"/>
        <rFont val="Times New Roman"/>
        <family val="1"/>
        <charset val="204"/>
      </rPr>
      <t>рік</t>
    </r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</si>
  <si>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</si>
  <si>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</si>
  <si>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</si>
  <si>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</si>
  <si>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</si>
  <si>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</si>
  <si>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</si>
  <si>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Інформація згідно із стратегічним планом розвитку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</si>
  <si>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</si>
  <si>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</si>
  <si>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</si>
  <si>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</si>
  <si>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</si>
  <si>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</si>
  <si>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</si>
  <si>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</si>
  <si>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</si>
  <si>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</si>
  <si>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</si>
  <si>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</si>
  <si>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</si>
  <si>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</si>
  <si>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</si>
  <si>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</si>
  <si>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</si>
  <si>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</si>
  <si>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</si>
  <si>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</si>
  <si>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</si>
  <si>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</si>
  <si>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</si>
  <si>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</si>
  <si>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EBITDA
(EBITDA, рядок 1310 / чистий дохід від реалізації продукції (товарів, робіт, послуг), рядок 1000) х 100, %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</si>
  <si>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</si>
  <si>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зносу основних засобів 
(сума зносу, рядок 6003 / первісна вартість основних засобів, рядок 6002)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</si>
  <si>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</si>
  <si>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</si>
  <si>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</si>
  <si>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</si>
  <si>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</si>
  <si>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</si>
  <si>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</si>
  <si>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</si>
  <si>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гроші та їх еквіваленти</t>
  </si>
  <si>
    <t>Усього активи</t>
  </si>
  <si>
    <t>Довгострокові зобов'язання і забезпечення</t>
  </si>
  <si>
    <t>Поточні зобов'язання і забезпечення, у тому числі: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</si>
  <si>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</si>
  <si>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</si>
  <si>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</si>
  <si>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</si>
  <si>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</si>
  <si>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</si>
  <si>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</si>
  <si>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</si>
  <si>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</si>
  <si>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</si>
  <si>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</si>
  <si>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</si>
  <si>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</si>
  <si>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</si>
  <si>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</si>
  <si>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</si>
  <si>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</si>
  <si>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7030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</si>
  <si>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</si>
  <si>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</si>
  <si>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</si>
  <si>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</si>
  <si>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</si>
  <si>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rPr>
        <b/>
        <sz val="14"/>
        <rFont val="Times New Roman"/>
        <family val="1"/>
        <charset val="204"/>
      </rP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</si>
  <si>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</si>
  <si>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</si>
  <si>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</si>
  <si>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</si>
  <si>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</si>
  <si>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</si>
  <si>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</si>
  <si>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</si>
  <si>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</si>
  <si>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</si>
  <si>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</si>
  <si>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</si>
  <si>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</si>
  <si>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</si>
  <si>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</si>
  <si>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</si>
  <si>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</si>
  <si>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</si>
  <si>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</si>
  <si>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</si>
  <si>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</si>
  <si>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</si>
  <si>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</si>
  <si>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</si>
  <si>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</si>
  <si>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</si>
  <si>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</si>
  <si>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</si>
  <si>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</si>
  <si>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</si>
  <si>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</si>
  <si>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</si>
  <si>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</si>
  <si>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</si>
  <si>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</si>
  <si>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</si>
  <si>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Директор  _____________________________________</t>
  </si>
  <si>
    <t>_____________________________</t>
  </si>
  <si>
    <t>Стеніслав РЕШЕТИЦЬКИЙ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</si>
  <si>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</si>
  <si>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</si>
  <si>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</si>
  <si>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</si>
  <si>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 xml:space="preserve">      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</si>
  <si>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</si>
  <si>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</si>
  <si>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</si>
  <si>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Комунальне підприємство “Міські електричні мережі”</t>
  </si>
  <si>
    <t>розподіл електричної енергії</t>
  </si>
  <si>
    <t xml:space="preserve">      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</si>
  <si>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</si>
  <si>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</si>
  <si>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2020 минулий рік</t>
  </si>
  <si>
    <t>Плановий показник поточного 2021 року</t>
  </si>
  <si>
    <t>Фактичний показник поточного року за останній звітний період Ікв.2021р.</t>
  </si>
  <si>
    <t>Плановий 2022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</si>
  <si>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</si>
  <si>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</si>
  <si>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</si>
  <si>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</si>
  <si>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</si>
  <si>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</si>
  <si>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 xml:space="preserve">     3. Розшифрування до запланованого рівня доходів/витрат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</si>
  <si>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</si>
  <si>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</si>
  <si>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</si>
  <si>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</si>
  <si>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</si>
  <si>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</si>
  <si>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</si>
  <si>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</si>
  <si>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</si>
  <si>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</si>
  <si>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</si>
  <si>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</si>
  <si>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</si>
  <si>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(    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</si>
  <si>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</si>
  <si>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</si>
  <si>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</si>
  <si>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</si>
  <si>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</si>
  <si>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</si>
  <si>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</si>
  <si>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</si>
  <si>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</si>
  <si>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</si>
  <si>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</si>
  <si>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</si>
  <si>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</si>
  <si>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</si>
  <si>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</si>
  <si>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</si>
  <si>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</si>
  <si>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</si>
  <si>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</si>
  <si>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</si>
  <si>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</si>
  <si>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</si>
  <si>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</si>
  <si>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</si>
  <si>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</si>
  <si>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</si>
  <si>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</si>
  <si>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</si>
  <si>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</si>
  <si>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</si>
  <si>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</si>
  <si>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</si>
  <si>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</si>
  <si>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</si>
  <si>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</si>
  <si>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</si>
  <si>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</si>
  <si>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</si>
  <si>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</si>
  <si>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</si>
  <si>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</si>
  <si>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</si>
  <si>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</si>
  <si>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</si>
  <si>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</si>
  <si>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</si>
  <si>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</si>
  <si>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</si>
  <si>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</si>
  <si>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</si>
  <si>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</si>
  <si>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</si>
  <si>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</si>
  <si>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</si>
  <si>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</si>
  <si>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</si>
  <si>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</si>
  <si>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</si>
  <si>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</si>
  <si>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</si>
  <si>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</si>
  <si>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</si>
  <si>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</si>
  <si>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</si>
  <si>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Розрахунок показника EBITDA</t>
  </si>
  <si>
    <t>Фінансовий результат від операційної діяльності, рядок 1100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</si>
  <si>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</si>
  <si>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</si>
  <si>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</si>
  <si>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</si>
  <si>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</si>
  <si>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</si>
  <si>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</si>
  <si>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</si>
  <si>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</si>
  <si>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</si>
  <si>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</si>
  <si>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</si>
  <si>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</si>
  <si>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</si>
  <si>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</si>
  <si>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</si>
  <si>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</si>
  <si>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</si>
  <si>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</si>
  <si>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</si>
  <si>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</si>
  <si>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</si>
  <si>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</si>
  <si>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</si>
  <si>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</si>
  <si>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</si>
  <si>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</si>
  <si>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</si>
  <si>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</si>
  <si>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</si>
  <si>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</si>
  <si>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</si>
  <si>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</si>
  <si>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</si>
  <si>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</si>
  <si>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</si>
  <si>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</si>
  <si>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</si>
  <si>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</si>
  <si>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</si>
  <si>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</si>
  <si>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</si>
  <si>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</si>
  <si>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</si>
  <si>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</si>
  <si>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</si>
  <si>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</si>
  <si>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</si>
  <si>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</si>
  <si>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</si>
  <si>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</si>
  <si>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</si>
  <si>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</si>
  <si>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</si>
  <si>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</si>
  <si>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</si>
  <si>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</si>
  <si>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</si>
  <si>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</si>
  <si>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</si>
  <si>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</si>
  <si>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</si>
  <si>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</si>
  <si>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</si>
  <si>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</si>
  <si>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</si>
  <si>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</si>
  <si>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</si>
  <si>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</si>
  <si>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</si>
  <si>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</si>
  <si>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</si>
  <si>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</si>
  <si>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</si>
  <si>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</si>
  <si>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</si>
  <si>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</si>
  <si>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</si>
  <si>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</si>
  <si>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</si>
  <si>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</si>
  <si>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</si>
  <si>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</si>
  <si>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</si>
  <si>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</si>
  <si>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</si>
  <si>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</si>
  <si>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</si>
  <si>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</si>
  <si>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</si>
  <si>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</si>
  <si>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</si>
  <si>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</si>
  <si>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</si>
  <si>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</si>
  <si>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</si>
  <si>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</si>
  <si>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</si>
  <si>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</si>
  <si>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</si>
  <si>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</si>
  <si>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</si>
  <si>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</si>
  <si>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</si>
  <si>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</si>
  <si>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</si>
  <si>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</si>
  <si>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</si>
  <si>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</si>
  <si>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</si>
  <si>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</si>
  <si>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</si>
  <si>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</si>
  <si>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</si>
  <si>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</si>
  <si>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</si>
  <si>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</si>
  <si>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</si>
  <si>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</si>
  <si>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</si>
  <si>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</si>
  <si>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</si>
  <si>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</si>
  <si>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</si>
  <si>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</si>
  <si>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</si>
  <si>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r>
      <rPr>
        <b/>
        <sz val="14"/>
        <rFont val="Times New Roman"/>
        <family val="1"/>
        <charset val="204"/>
      </rPr>
      <t xml:space="preserve">Керівник   </t>
    </r>
    <r>
      <rPr>
        <sz val="14"/>
        <rFont val="Times New Roman"/>
        <family val="1"/>
        <charset val="204"/>
      </rPr>
      <t>______________________________</t>
    </r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</si>
  <si>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</si>
  <si>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</si>
  <si>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</si>
  <si>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</si>
  <si>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</si>
  <si>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</si>
  <si>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</si>
  <si>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</si>
  <si>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</si>
  <si>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</si>
  <si>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</si>
  <si>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</si>
  <si>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</si>
  <si>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</si>
  <si>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</si>
  <si>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-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</si>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</sst>
</file>

<file path=xl/styles.xml><?xml version="1.0" encoding="utf-8"?>
<styleSheet xmlns="http://schemas.openxmlformats.org/spreadsheetml/2006/main">
  <numFmts count="16">
    <numFmt numFmtId="164" formatCode="_-* #,##0.00\ _г_р_н_._-;\-* #,##0.00\ _г_р_н_._-;_-* \-??\ _г_р_н_._-;_-@_-"/>
    <numFmt numFmtId="165" formatCode="###\ ##0.000"/>
    <numFmt numFmtId="166" formatCode="_(\$* #,##0.00_);_(\$* \(#,##0.00\);_(\$* \-??_);_(@_)"/>
    <numFmt numFmtId="167" formatCode="_(* #,##0_);_(* \(#,##0\);_(* \-_);_(@_)"/>
    <numFmt numFmtId="168" formatCode="_(* #,##0.00_);_(* \(#,##0.00\);_(* \-??_);_(@_)"/>
    <numFmt numFmtId="169" formatCode="_-* #,##0.00_₴_-;\-* #,##0.00_₴_-;_-* \-??_₴_-;_-@_-"/>
    <numFmt numFmtId="170" formatCode="#,##0.00&quot;р.&quot;;\-#,##0.00&quot;р.&quot;"/>
    <numFmt numFmtId="171" formatCode="#,##0.0_ ;[Red]\-#,##0.0\ "/>
    <numFmt numFmtId="172" formatCode="_-* #,##0.00_р_._-;\-* #,##0.00_р_._-;_-* \-??_р_._-;_-@_-"/>
    <numFmt numFmtId="173" formatCode="#,##0&quot;р.&quot;;[Red]\-#,##0&quot;р.&quot;"/>
    <numFmt numFmtId="174" formatCode="0.0;\(0.0\);\ ;\-"/>
    <numFmt numFmtId="175" formatCode="#,##0.0"/>
    <numFmt numFmtId="176" formatCode="_(* #,##0_);_(* \(#,##0\);_(* \-??_);_(@_)"/>
    <numFmt numFmtId="177" formatCode="_(* #,##0.0_);_(* \(#,##0.0\);_(* \-??_);_(@_)"/>
    <numFmt numFmtId="178" formatCode="#,##0;\(#,##0\)"/>
    <numFmt numFmtId="179" formatCode="0.0"/>
  </numFmts>
  <fonts count="80">
    <font>
      <sz val="10"/>
      <name val="Arial Cyr"/>
      <charset val="204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Arial Cyr"/>
      <family val="2"/>
      <charset val="204"/>
    </font>
    <font>
      <sz val="10"/>
      <name val="Arial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0"/>
      <name val="FreeSet"/>
      <family val="2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8"/>
      <name val="Arial"/>
      <family val="2"/>
    </font>
    <font>
      <sz val="1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1"/>
      <color indexed="52"/>
      <name val="Arial Cyr"/>
      <family val="2"/>
      <charset val="204"/>
    </font>
    <font>
      <sz val="11"/>
      <color indexed="10"/>
      <name val="Arial Cyr"/>
      <family val="2"/>
      <charset val="204"/>
    </font>
    <font>
      <sz val="11"/>
      <color indexed="17"/>
      <name val="Arial Cyr"/>
      <family val="2"/>
      <charset val="204"/>
    </font>
    <font>
      <sz val="10"/>
      <name val="Petersburg"/>
    </font>
    <font>
      <sz val="10"/>
      <name val="Tahoma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u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8"/>
      <color indexed="18"/>
      <name val="Times New Roman"/>
      <family val="1"/>
      <charset val="204"/>
    </font>
    <font>
      <b/>
      <sz val="18"/>
      <color indexed="2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59"/>
      </left>
      <right style="thin">
        <color indexed="59"/>
      </right>
      <top style="double">
        <color indexed="59"/>
      </top>
      <bottom style="thin">
        <color indexed="5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</borders>
  <cellStyleXfs count="3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49" fontId="10" fillId="0" borderId="3">
      <alignment horizontal="center" vertical="center"/>
      <protection locked="0"/>
    </xf>
    <xf numFmtId="49" fontId="10" fillId="0" borderId="3">
      <alignment horizontal="center" vertical="center"/>
      <protection locked="0"/>
    </xf>
    <xf numFmtId="49" fontId="10" fillId="0" borderId="3">
      <alignment horizontal="center" vertical="center"/>
      <protection locked="0"/>
    </xf>
    <xf numFmtId="49" fontId="10" fillId="0" borderId="3">
      <alignment horizontal="center" vertical="center"/>
      <protection locked="0"/>
    </xf>
    <xf numFmtId="49" fontId="10" fillId="0" borderId="3">
      <alignment horizontal="center" vertical="center"/>
      <protection locked="0"/>
    </xf>
    <xf numFmtId="49" fontId="10" fillId="0" borderId="3">
      <alignment horizontal="center" vertical="center"/>
      <protection locked="0"/>
    </xf>
    <xf numFmtId="49" fontId="10" fillId="0" borderId="3">
      <alignment horizontal="center" vertical="center"/>
      <protection locked="0"/>
    </xf>
    <xf numFmtId="49" fontId="10" fillId="0" borderId="3">
      <alignment horizontal="center" vertical="center"/>
      <protection locked="0"/>
    </xf>
    <xf numFmtId="49" fontId="10" fillId="0" borderId="3">
      <alignment horizontal="center" vertical="center"/>
      <protection locked="0"/>
    </xf>
    <xf numFmtId="49" fontId="10" fillId="0" borderId="3">
      <alignment horizontal="center" vertical="center"/>
      <protection locked="0"/>
    </xf>
    <xf numFmtId="49" fontId="10" fillId="0" borderId="3">
      <alignment horizontal="center" vertical="center"/>
      <protection locked="0"/>
    </xf>
    <xf numFmtId="49" fontId="10" fillId="0" borderId="3">
      <alignment horizontal="center" vertical="center"/>
      <protection locked="0"/>
    </xf>
    <xf numFmtId="49" fontId="10" fillId="0" borderId="3">
      <alignment horizontal="center" vertical="center"/>
      <protection locked="0"/>
    </xf>
    <xf numFmtId="164" fontId="79" fillId="0" borderId="0" applyFill="0" applyBorder="0" applyAlignment="0" applyProtection="0"/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12" fillId="0" borderId="0" applyNumberFormat="0" applyFill="0" applyBorder="0" applyAlignment="0" applyProtection="0"/>
    <xf numFmtId="165" fontId="13" fillId="0" borderId="0" applyAlignment="0"/>
    <xf numFmtId="0" fontId="14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79" fillId="0" borderId="0" applyNumberFormat="0" applyAlignment="0">
      <protection locked="0"/>
    </xf>
    <xf numFmtId="0" fontId="79" fillId="0" borderId="0" applyNumberFormat="0" applyAlignment="0"/>
    <xf numFmtId="0" fontId="79" fillId="0" borderId="0" applyNumberFormat="0" applyAlignment="0"/>
    <xf numFmtId="0" fontId="79" fillId="0" borderId="0" applyNumberFormat="0" applyAlignment="0">
      <protection locked="0"/>
    </xf>
    <xf numFmtId="0" fontId="79" fillId="0" borderId="0" applyNumberFormat="0" applyAlignment="0"/>
    <xf numFmtId="0" fontId="79" fillId="0" borderId="0" applyNumberFormat="0" applyAlignment="0">
      <protection locked="0"/>
    </xf>
    <xf numFmtId="0" fontId="79" fillId="0" borderId="0" applyNumberFormat="0" applyAlignment="0"/>
    <xf numFmtId="0" fontId="79" fillId="0" borderId="0" applyNumberFormat="0" applyAlignment="0">
      <protection locked="0"/>
    </xf>
    <xf numFmtId="0" fontId="79" fillId="0" borderId="0" applyNumberFormat="0" applyAlignment="0">
      <protection locked="0"/>
    </xf>
    <xf numFmtId="0" fontId="79" fillId="0" borderId="0" applyNumberFormat="0" applyAlignment="0">
      <protection locked="0"/>
    </xf>
    <xf numFmtId="0" fontId="79" fillId="0" borderId="0" applyNumberFormat="0" applyAlignment="0">
      <protection locked="0"/>
    </xf>
    <xf numFmtId="0" fontId="79" fillId="0" borderId="0" applyNumberFormat="0" applyAlignment="0">
      <protection locked="0"/>
    </xf>
    <xf numFmtId="0" fontId="79" fillId="0" borderId="0" applyNumberFormat="0" applyAlignment="0">
      <protection locked="0"/>
    </xf>
    <xf numFmtId="0" fontId="79" fillId="0" borderId="0" applyNumberFormat="0" applyAlignment="0">
      <protection locked="0"/>
    </xf>
    <xf numFmtId="0" fontId="79" fillId="0" borderId="0" applyNumberFormat="0" applyAlignment="0">
      <protection locked="0"/>
    </xf>
    <xf numFmtId="0" fontId="79" fillId="0" borderId="0" applyNumberFormat="0" applyAlignment="0">
      <protection locked="0"/>
    </xf>
    <xf numFmtId="0" fontId="79" fillId="0" borderId="0" applyNumberFormat="0" applyAlignment="0">
      <protection locked="0"/>
    </xf>
    <xf numFmtId="0" fontId="79" fillId="0" borderId="0" applyNumberFormat="0" applyAlignment="0">
      <protection locked="0"/>
    </xf>
    <xf numFmtId="0" fontId="79" fillId="0" borderId="0" applyNumberFormat="0" applyAlignment="0">
      <protection locked="0"/>
    </xf>
    <xf numFmtId="0" fontId="79" fillId="0" borderId="0" applyNumberFormat="0" applyAlignment="0">
      <protection locked="0"/>
    </xf>
    <xf numFmtId="49" fontId="20" fillId="22" borderId="7">
      <alignment horizontal="left" vertical="center"/>
      <protection locked="0"/>
    </xf>
    <xf numFmtId="49" fontId="20" fillId="22" borderId="7">
      <alignment horizontal="left" vertical="center"/>
    </xf>
    <xf numFmtId="4" fontId="20" fillId="22" borderId="7">
      <alignment horizontal="right" vertical="center"/>
      <protection locked="0"/>
    </xf>
    <xf numFmtId="4" fontId="20" fillId="22" borderId="7">
      <alignment horizontal="right" vertical="center"/>
    </xf>
    <xf numFmtId="4" fontId="21" fillId="22" borderId="7">
      <alignment horizontal="right" vertical="center"/>
      <protection locked="0"/>
    </xf>
    <xf numFmtId="49" fontId="22" fillId="22" borderId="3">
      <alignment horizontal="left" vertical="center"/>
      <protection locked="0"/>
    </xf>
    <xf numFmtId="49" fontId="22" fillId="22" borderId="3">
      <alignment horizontal="left" vertical="center"/>
    </xf>
    <xf numFmtId="49" fontId="23" fillId="22" borderId="3">
      <alignment horizontal="left" vertical="center"/>
      <protection locked="0"/>
    </xf>
    <xf numFmtId="49" fontId="23" fillId="22" borderId="3">
      <alignment horizontal="left" vertical="center"/>
    </xf>
    <xf numFmtId="4" fontId="22" fillId="22" borderId="3">
      <alignment horizontal="right" vertical="center"/>
      <protection locked="0"/>
    </xf>
    <xf numFmtId="4" fontId="22" fillId="22" borderId="3">
      <alignment horizontal="right" vertical="center"/>
    </xf>
    <xf numFmtId="4" fontId="24" fillId="22" borderId="3">
      <alignment horizontal="right" vertical="center"/>
      <protection locked="0"/>
    </xf>
    <xf numFmtId="49" fontId="10" fillId="22" borderId="3">
      <alignment horizontal="left" vertical="center"/>
      <protection locked="0"/>
    </xf>
    <xf numFmtId="49" fontId="10" fillId="22" borderId="3">
      <alignment horizontal="left" vertical="center"/>
      <protection locked="0"/>
    </xf>
    <xf numFmtId="49" fontId="10" fillId="22" borderId="3">
      <alignment horizontal="left" vertical="center"/>
    </xf>
    <xf numFmtId="49" fontId="21" fillId="22" borderId="3">
      <alignment horizontal="left" vertical="center"/>
      <protection locked="0"/>
    </xf>
    <xf numFmtId="49" fontId="21" fillId="22" borderId="3">
      <alignment horizontal="left" vertical="center"/>
    </xf>
    <xf numFmtId="4" fontId="10" fillId="22" borderId="3">
      <alignment horizontal="right" vertical="center"/>
      <protection locked="0"/>
    </xf>
    <xf numFmtId="4" fontId="10" fillId="22" borderId="3">
      <alignment horizontal="right" vertical="center"/>
      <protection locked="0"/>
    </xf>
    <xf numFmtId="4" fontId="10" fillId="22" borderId="3">
      <alignment horizontal="right" vertical="center"/>
    </xf>
    <xf numFmtId="4" fontId="21" fillId="22" borderId="3">
      <alignment horizontal="right" vertical="center"/>
      <protection locked="0"/>
    </xf>
    <xf numFmtId="4" fontId="10" fillId="22" borderId="3">
      <alignment horizontal="right" vertical="center"/>
    </xf>
    <xf numFmtId="49" fontId="10" fillId="22" borderId="3">
      <alignment horizontal="left" vertical="center"/>
    </xf>
    <xf numFmtId="49" fontId="25" fillId="22" borderId="3">
      <alignment horizontal="left" vertical="center"/>
      <protection locked="0"/>
    </xf>
    <xf numFmtId="49" fontId="25" fillId="22" borderId="3">
      <alignment horizontal="left" vertical="center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" fontId="25" fillId="22" borderId="3">
      <alignment horizontal="right" vertical="center"/>
      <protection locked="0"/>
    </xf>
    <xf numFmtId="4" fontId="25" fillId="22" borderId="3">
      <alignment horizontal="right" vertical="center"/>
    </xf>
    <xf numFmtId="4" fontId="27" fillId="22" borderId="3">
      <alignment horizontal="right" vertical="center"/>
      <protection locked="0"/>
    </xf>
    <xf numFmtId="49" fontId="28" fillId="0" borderId="3">
      <alignment horizontal="left" vertical="center"/>
      <protection locked="0"/>
    </xf>
    <xf numFmtId="49" fontId="28" fillId="0" borderId="3">
      <alignment horizontal="left" vertical="center"/>
    </xf>
    <xf numFmtId="49" fontId="29" fillId="0" borderId="3">
      <alignment horizontal="left" vertical="center"/>
      <protection locked="0"/>
    </xf>
    <xf numFmtId="49" fontId="29" fillId="0" borderId="3">
      <alignment horizontal="left" vertical="center"/>
    </xf>
    <xf numFmtId="4" fontId="28" fillId="0" borderId="3">
      <alignment horizontal="right" vertical="center"/>
      <protection locked="0"/>
    </xf>
    <xf numFmtId="4" fontId="28" fillId="0" borderId="3">
      <alignment horizontal="right" vertical="center"/>
    </xf>
    <xf numFmtId="4" fontId="29" fillId="0" borderId="3">
      <alignment horizontal="right" vertical="center"/>
      <protection locked="0"/>
    </xf>
    <xf numFmtId="49" fontId="30" fillId="0" borderId="3">
      <alignment horizontal="left" vertical="center"/>
      <protection locked="0"/>
    </xf>
    <xf numFmtId="49" fontId="30" fillId="0" borderId="3">
      <alignment horizontal="left" vertical="center"/>
    </xf>
    <xf numFmtId="49" fontId="31" fillId="0" borderId="3">
      <alignment horizontal="left" vertical="center"/>
      <protection locked="0"/>
    </xf>
    <xf numFmtId="49" fontId="31" fillId="0" borderId="3">
      <alignment horizontal="left" vertical="center"/>
    </xf>
    <xf numFmtId="4" fontId="30" fillId="0" borderId="3">
      <alignment horizontal="right" vertical="center"/>
      <protection locked="0"/>
    </xf>
    <xf numFmtId="4" fontId="30" fillId="0" borderId="3">
      <alignment horizontal="right" vertical="center"/>
    </xf>
    <xf numFmtId="49" fontId="28" fillId="0" borderId="3">
      <alignment horizontal="left" vertical="center"/>
      <protection locked="0"/>
    </xf>
    <xf numFmtId="49" fontId="29" fillId="0" borderId="3">
      <alignment horizontal="left" vertical="center"/>
      <protection locked="0"/>
    </xf>
    <xf numFmtId="4" fontId="28" fillId="0" borderId="3">
      <alignment horizontal="right" vertical="center"/>
      <protection locked="0"/>
    </xf>
    <xf numFmtId="0" fontId="32" fillId="0" borderId="8" applyNumberFormat="0" applyFill="0" applyAlignment="0" applyProtection="0"/>
    <xf numFmtId="0" fontId="33" fillId="23" borderId="0" applyNumberFormat="0" applyBorder="0" applyAlignment="0" applyProtection="0"/>
    <xf numFmtId="0" fontId="11" fillId="0" borderId="0"/>
    <xf numFmtId="0" fontId="11" fillId="0" borderId="0"/>
    <xf numFmtId="0" fontId="11" fillId="0" borderId="0" applyNumberFormat="0" applyFill="0" applyAlignment="0">
      <protection locked="0"/>
    </xf>
    <xf numFmtId="0" fontId="79" fillId="24" borderId="9" applyNumberFormat="0" applyAlignment="0" applyProtection="0"/>
    <xf numFmtId="4" fontId="34" fillId="7" borderId="3">
      <alignment horizontal="right" vertical="center"/>
      <protection locked="0"/>
    </xf>
    <xf numFmtId="4" fontId="34" fillId="6" borderId="3">
      <alignment horizontal="right" vertical="center"/>
      <protection locked="0"/>
    </xf>
    <xf numFmtId="4" fontId="34" fillId="20" borderId="3">
      <alignment horizontal="right" vertical="center"/>
      <protection locked="0"/>
    </xf>
    <xf numFmtId="0" fontId="35" fillId="20" borderId="10" applyNumberFormat="0" applyAlignment="0" applyProtection="0"/>
    <xf numFmtId="49" fontId="10" fillId="0" borderId="3">
      <alignment horizontal="left" vertical="center" wrapText="1"/>
      <protection locked="0"/>
    </xf>
    <xf numFmtId="49" fontId="10" fillId="0" borderId="3">
      <alignment horizontal="left" vertical="center" wrapText="1"/>
      <protection locked="0"/>
    </xf>
    <xf numFmtId="0" fontId="36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4" fillId="17" borderId="0" applyNumberFormat="0" applyBorder="0" applyAlignment="0" applyProtection="0"/>
    <xf numFmtId="0" fontId="5" fillId="18" borderId="0" applyNumberFormat="0" applyBorder="0" applyAlignment="0" applyProtection="0"/>
    <xf numFmtId="0" fontId="4" fillId="18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5" fillId="19" borderId="0" applyNumberFormat="0" applyBorder="0" applyAlignment="0" applyProtection="0"/>
    <xf numFmtId="0" fontId="4" fillId="19" borderId="0" applyNumberFormat="0" applyBorder="0" applyAlignment="0" applyProtection="0"/>
    <xf numFmtId="0" fontId="39" fillId="7" borderId="1" applyNumberFormat="0" applyAlignment="0" applyProtection="0"/>
    <xf numFmtId="0" fontId="19" fillId="7" borderId="1" applyNumberFormat="0" applyAlignment="0" applyProtection="0"/>
    <xf numFmtId="0" fontId="40" fillId="20" borderId="10" applyNumberFormat="0" applyAlignment="0" applyProtection="0"/>
    <xf numFmtId="0" fontId="35" fillId="20" borderId="10" applyNumberFormat="0" applyAlignment="0" applyProtection="0"/>
    <xf numFmtId="0" fontId="41" fillId="20" borderId="1" applyNumberFormat="0" applyAlignment="0" applyProtection="0"/>
    <xf numFmtId="0" fontId="8" fillId="20" borderId="1" applyNumberFormat="0" applyAlignment="0" applyProtection="0"/>
    <xf numFmtId="166" fontId="79" fillId="0" borderId="0" applyFill="0" applyBorder="0" applyAlignment="0" applyProtection="0"/>
    <xf numFmtId="0" fontId="42" fillId="0" borderId="4" applyNumberFormat="0" applyFill="0" applyAlignment="0" applyProtection="0"/>
    <xf numFmtId="0" fontId="15" fillId="0" borderId="4" applyNumberFormat="0" applyFill="0" applyAlignment="0" applyProtection="0"/>
    <xf numFmtId="0" fontId="43" fillId="0" borderId="5" applyNumberFormat="0" applyFill="0" applyAlignment="0" applyProtection="0"/>
    <xf numFmtId="0" fontId="16" fillId="0" borderId="5" applyNumberFormat="0" applyFill="0" applyAlignment="0" applyProtection="0"/>
    <xf numFmtId="0" fontId="44" fillId="0" borderId="6" applyNumberFormat="0" applyFill="0" applyAlignment="0" applyProtection="0"/>
    <xf numFmtId="0" fontId="17" fillId="0" borderId="6" applyNumberFormat="0" applyFill="0" applyAlignment="0" applyProtection="0"/>
    <xf numFmtId="0" fontId="4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5" fillId="0" borderId="11" applyNumberFormat="0" applyFill="0" applyAlignment="0" applyProtection="0"/>
    <xf numFmtId="0" fontId="37" fillId="0" borderId="11" applyNumberFormat="0" applyFill="0" applyAlignment="0" applyProtection="0"/>
    <xf numFmtId="0" fontId="46" fillId="21" borderId="2" applyNumberFormat="0" applyAlignment="0" applyProtection="0"/>
    <xf numFmtId="0" fontId="9" fillId="21" borderId="2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7" fillId="23" borderId="0" applyNumberFormat="0" applyBorder="0" applyAlignment="0" applyProtection="0"/>
    <xf numFmtId="0" fontId="33" fillId="23" borderId="0" applyNumberFormat="0" applyBorder="0" applyAlignment="0" applyProtection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1" fillId="0" borderId="0"/>
    <xf numFmtId="0" fontId="4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" fillId="0" borderId="0"/>
    <xf numFmtId="0" fontId="2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79" fillId="0" borderId="0"/>
    <xf numFmtId="0" fontId="11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/>
    <xf numFmtId="0" fontId="1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1" fillId="0" borderId="0"/>
    <xf numFmtId="0" fontId="50" fillId="3" borderId="0" applyNumberFormat="0" applyBorder="0" applyAlignment="0" applyProtection="0"/>
    <xf numFmtId="0" fontId="7" fillId="3" borderId="0" applyNumberFormat="0" applyBorder="0" applyAlignment="0" applyProtection="0"/>
    <xf numFmtId="0" fontId="5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9" fillId="24" borderId="9" applyNumberFormat="0" applyAlignment="0" applyProtection="0"/>
    <xf numFmtId="0" fontId="79" fillId="24" borderId="9" applyNumberFormat="0" applyAlignment="0" applyProtection="0"/>
    <xf numFmtId="9" fontId="79" fillId="0" borderId="0" applyFill="0" applyBorder="0" applyAlignment="0" applyProtection="0"/>
    <xf numFmtId="9" fontId="79" fillId="0" borderId="0" applyFill="0" applyBorder="0" applyAlignment="0" applyProtection="0"/>
    <xf numFmtId="9" fontId="79" fillId="0" borderId="0" applyFill="0" applyBorder="0" applyAlignment="0" applyProtection="0"/>
    <xf numFmtId="9" fontId="79" fillId="0" borderId="0" applyFill="0" applyBorder="0" applyAlignment="0" applyProtection="0"/>
    <xf numFmtId="9" fontId="79" fillId="0" borderId="0" applyFill="0" applyBorder="0" applyAlignment="0" applyProtection="0"/>
    <xf numFmtId="9" fontId="79" fillId="0" borderId="0" applyFill="0" applyBorder="0" applyAlignment="0" applyProtection="0"/>
    <xf numFmtId="9" fontId="79" fillId="0" borderId="0" applyFill="0" applyBorder="0" applyAlignment="0" applyProtection="0"/>
    <xf numFmtId="9" fontId="79" fillId="0" borderId="0" applyFill="0" applyBorder="0" applyAlignment="0" applyProtection="0"/>
    <xf numFmtId="9" fontId="79" fillId="0" borderId="0" applyFill="0" applyBorder="0" applyAlignment="0" applyProtection="0"/>
    <xf numFmtId="9" fontId="79" fillId="0" borderId="0" applyFill="0" applyBorder="0" applyAlignment="0" applyProtection="0"/>
    <xf numFmtId="9" fontId="79" fillId="0" borderId="0" applyFill="0" applyBorder="0" applyAlignment="0" applyProtection="0"/>
    <xf numFmtId="9" fontId="79" fillId="0" borderId="0" applyFill="0" applyBorder="0" applyAlignment="0" applyProtection="0"/>
    <xf numFmtId="9" fontId="79" fillId="0" borderId="0" applyFill="0" applyBorder="0" applyAlignment="0" applyProtection="0"/>
    <xf numFmtId="9" fontId="79" fillId="0" borderId="0" applyFill="0" applyBorder="0" applyAlignment="0" applyProtection="0"/>
    <xf numFmtId="9" fontId="79" fillId="0" borderId="0" applyFill="0" applyBorder="0" applyAlignment="0" applyProtection="0"/>
    <xf numFmtId="9" fontId="79" fillId="0" borderId="0" applyFill="0" applyBorder="0" applyAlignment="0" applyProtection="0"/>
    <xf numFmtId="9" fontId="79" fillId="0" borderId="0" applyFill="0" applyBorder="0" applyAlignment="0" applyProtection="0"/>
    <xf numFmtId="9" fontId="79" fillId="0" borderId="0" applyFill="0" applyBorder="0" applyAlignment="0" applyProtection="0"/>
    <xf numFmtId="9" fontId="79" fillId="0" borderId="0" applyFill="0" applyBorder="0" applyAlignment="0" applyProtection="0"/>
    <xf numFmtId="0" fontId="52" fillId="0" borderId="8" applyNumberFormat="0" applyFill="0" applyAlignment="0" applyProtection="0"/>
    <xf numFmtId="0" fontId="32" fillId="0" borderId="8" applyNumberFormat="0" applyFill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67" fontId="79" fillId="0" borderId="0" applyFill="0" applyBorder="0" applyAlignment="0" applyProtection="0"/>
    <xf numFmtId="168" fontId="79" fillId="0" borderId="0" applyFill="0" applyBorder="0" applyAlignment="0" applyProtection="0"/>
    <xf numFmtId="169" fontId="79" fillId="0" borderId="0" applyFill="0" applyBorder="0" applyAlignment="0" applyProtection="0"/>
    <xf numFmtId="169" fontId="79" fillId="0" borderId="0" applyFill="0" applyBorder="0" applyAlignment="0" applyProtection="0"/>
    <xf numFmtId="169" fontId="79" fillId="0" borderId="0" applyFill="0" applyBorder="0" applyAlignment="0" applyProtection="0"/>
    <xf numFmtId="169" fontId="79" fillId="0" borderId="0" applyFill="0" applyBorder="0" applyAlignment="0" applyProtection="0"/>
    <xf numFmtId="169" fontId="79" fillId="0" borderId="0" applyFill="0" applyBorder="0" applyAlignment="0" applyProtection="0"/>
    <xf numFmtId="169" fontId="79" fillId="0" borderId="0" applyFill="0" applyBorder="0" applyAlignment="0" applyProtection="0"/>
    <xf numFmtId="169" fontId="79" fillId="0" borderId="0" applyFill="0" applyBorder="0" applyAlignment="0" applyProtection="0"/>
    <xf numFmtId="169" fontId="79" fillId="0" borderId="0" applyFill="0" applyBorder="0" applyAlignment="0" applyProtection="0"/>
    <xf numFmtId="170" fontId="79" fillId="0" borderId="0" applyFill="0" applyBorder="0" applyAlignment="0" applyProtection="0"/>
    <xf numFmtId="169" fontId="79" fillId="0" borderId="0" applyFill="0" applyBorder="0" applyAlignment="0" applyProtection="0"/>
    <xf numFmtId="169" fontId="79" fillId="0" borderId="0" applyFill="0" applyBorder="0" applyAlignment="0" applyProtection="0"/>
    <xf numFmtId="169" fontId="79" fillId="0" borderId="0" applyFill="0" applyBorder="0" applyAlignment="0" applyProtection="0"/>
    <xf numFmtId="169" fontId="79" fillId="0" borderId="0" applyFill="0" applyBorder="0" applyAlignment="0" applyProtection="0"/>
    <xf numFmtId="169" fontId="79" fillId="0" borderId="0" applyFill="0" applyBorder="0" applyAlignment="0" applyProtection="0"/>
    <xf numFmtId="169" fontId="79" fillId="0" borderId="0" applyFill="0" applyBorder="0" applyAlignment="0" applyProtection="0"/>
    <xf numFmtId="169" fontId="79" fillId="0" borderId="0" applyFill="0" applyBorder="0" applyAlignment="0" applyProtection="0"/>
    <xf numFmtId="169" fontId="79" fillId="0" borderId="0" applyFill="0" applyBorder="0" applyAlignment="0" applyProtection="0"/>
    <xf numFmtId="171" fontId="79" fillId="0" borderId="0" applyFill="0" applyBorder="0" applyAlignment="0" applyProtection="0"/>
    <xf numFmtId="171" fontId="79" fillId="0" borderId="0" applyFill="0" applyBorder="0" applyAlignment="0" applyProtection="0"/>
    <xf numFmtId="172" fontId="79" fillId="0" borderId="0" applyFill="0" applyBorder="0" applyAlignment="0" applyProtection="0"/>
    <xf numFmtId="164" fontId="79" fillId="0" borderId="0" applyFill="0" applyBorder="0" applyAlignment="0" applyProtection="0"/>
    <xf numFmtId="164" fontId="79" fillId="0" borderId="0" applyFill="0" applyBorder="0" applyAlignment="0" applyProtection="0"/>
    <xf numFmtId="164" fontId="79" fillId="0" borderId="0" applyFill="0" applyBorder="0" applyAlignment="0" applyProtection="0"/>
    <xf numFmtId="173" fontId="79" fillId="0" borderId="0" applyFill="0" applyBorder="0" applyAlignment="0" applyProtection="0"/>
    <xf numFmtId="164" fontId="79" fillId="0" borderId="0" applyFill="0" applyBorder="0" applyAlignment="0" applyProtection="0"/>
    <xf numFmtId="0" fontId="54" fillId="4" borderId="0" applyNumberFormat="0" applyBorder="0" applyAlignment="0" applyProtection="0"/>
    <xf numFmtId="0" fontId="14" fillId="4" borderId="0" applyNumberFormat="0" applyBorder="0" applyAlignment="0" applyProtection="0"/>
    <xf numFmtId="165" fontId="55" fillId="0" borderId="0">
      <alignment wrapText="1"/>
    </xf>
    <xf numFmtId="165" fontId="13" fillId="0" borderId="0">
      <alignment wrapText="1"/>
    </xf>
    <xf numFmtId="174" fontId="56" fillId="0" borderId="0" applyFill="0" applyBorder="0">
      <alignment horizontal="center" vertical="center" wrapText="1"/>
      <protection locked="0"/>
    </xf>
  </cellStyleXfs>
  <cellXfs count="242">
    <xf numFmtId="0" fontId="0" fillId="0" borderId="0" xfId="0"/>
    <xf numFmtId="0" fontId="57" fillId="0" borderId="0" xfId="0" applyFont="1" applyFill="1" applyBorder="1" applyAlignment="1">
      <alignment vertical="center"/>
    </xf>
    <xf numFmtId="0" fontId="57" fillId="0" borderId="0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vertical="center"/>
    </xf>
    <xf numFmtId="0" fontId="58" fillId="0" borderId="0" xfId="0" applyFont="1" applyFill="1" applyBorder="1" applyAlignment="1">
      <alignment horizontal="left" vertical="center"/>
    </xf>
    <xf numFmtId="0" fontId="58" fillId="0" borderId="0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left" vertical="center" wrapText="1"/>
    </xf>
    <xf numFmtId="0" fontId="58" fillId="0" borderId="0" xfId="0" applyFont="1" applyFill="1" applyBorder="1" applyAlignment="1">
      <alignment horizontal="right" vertical="center"/>
    </xf>
    <xf numFmtId="0" fontId="58" fillId="0" borderId="0" xfId="0" applyFont="1" applyFill="1" applyBorder="1" applyAlignment="1">
      <alignment vertical="center" wrapText="1"/>
    </xf>
    <xf numFmtId="0" fontId="58" fillId="0" borderId="0" xfId="0" applyFont="1" applyFill="1" applyAlignment="1">
      <alignment horizontal="center" vertical="center"/>
    </xf>
    <xf numFmtId="0" fontId="58" fillId="0" borderId="0" xfId="0" applyFont="1" applyFill="1" applyAlignment="1">
      <alignment horizontal="left" vertical="center"/>
    </xf>
    <xf numFmtId="0" fontId="60" fillId="0" borderId="0" xfId="0" applyFont="1" applyFill="1" applyBorder="1" applyAlignment="1">
      <alignment horizontal="center" vertical="center"/>
    </xf>
    <xf numFmtId="0" fontId="61" fillId="0" borderId="0" xfId="0" applyFont="1" applyFill="1" applyAlignment="1">
      <alignment horizontal="left" vertical="center"/>
    </xf>
    <xf numFmtId="0" fontId="58" fillId="0" borderId="12" xfId="0" applyFont="1" applyFill="1" applyBorder="1" applyAlignment="1">
      <alignment horizontal="left" vertical="center" wrapText="1"/>
    </xf>
    <xf numFmtId="0" fontId="58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58" fillId="0" borderId="3" xfId="0" applyFont="1" applyFill="1" applyBorder="1" applyAlignment="1">
      <alignment horizontal="center" vertical="center" wrapText="1"/>
    </xf>
    <xf numFmtId="0" fontId="57" fillId="0" borderId="3" xfId="0" applyFont="1" applyFill="1" applyBorder="1" applyAlignment="1">
      <alignment horizontal="center" vertical="center" wrapText="1"/>
    </xf>
    <xf numFmtId="0" fontId="58" fillId="0" borderId="3" xfId="0" applyFont="1" applyFill="1" applyBorder="1" applyAlignment="1">
      <alignment vertical="center" wrapText="1"/>
    </xf>
    <xf numFmtId="0" fontId="58" fillId="0" borderId="3" xfId="0" applyFont="1" applyFill="1" applyBorder="1" applyAlignment="1">
      <alignment horizontal="center" vertical="center"/>
    </xf>
    <xf numFmtId="0" fontId="58" fillId="0" borderId="3" xfId="0" applyFont="1" applyFill="1" applyBorder="1" applyAlignment="1">
      <alignment vertical="center"/>
    </xf>
    <xf numFmtId="0" fontId="58" fillId="0" borderId="13" xfId="0" applyFont="1" applyFill="1" applyBorder="1" applyAlignment="1">
      <alignment vertical="center" wrapText="1"/>
    </xf>
    <xf numFmtId="0" fontId="57" fillId="0" borderId="0" xfId="0" applyFont="1" applyFill="1" applyAlignment="1">
      <alignment horizontal="left" vertical="center"/>
    </xf>
    <xf numFmtId="0" fontId="57" fillId="0" borderId="0" xfId="0" applyFont="1" applyFill="1" applyAlignment="1">
      <alignment horizontal="center" vertical="center"/>
    </xf>
    <xf numFmtId="0" fontId="57" fillId="0" borderId="3" xfId="0" applyFont="1" applyFill="1" applyBorder="1" applyAlignment="1">
      <alignment horizontal="center" vertical="center"/>
    </xf>
    <xf numFmtId="0" fontId="57" fillId="0" borderId="3" xfId="0" applyFont="1" applyFill="1" applyBorder="1" applyAlignment="1">
      <alignment horizontal="center" vertical="center" wrapText="1" shrinkToFit="1"/>
    </xf>
    <xf numFmtId="0" fontId="64" fillId="0" borderId="3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vertical="center"/>
    </xf>
    <xf numFmtId="0" fontId="57" fillId="0" borderId="3" xfId="182" applyNumberFormat="1" applyFont="1" applyFill="1" applyBorder="1" applyAlignment="1">
      <alignment vertical="center" wrapText="1"/>
      <protection locked="0"/>
    </xf>
    <xf numFmtId="0" fontId="57" fillId="0" borderId="3" xfId="182" applyNumberFormat="1" applyFont="1" applyFill="1" applyBorder="1" applyAlignment="1">
      <alignment horizontal="center" vertical="center" wrapText="1"/>
      <protection locked="0"/>
    </xf>
    <xf numFmtId="167" fontId="64" fillId="6" borderId="3" xfId="0" applyNumberFormat="1" applyFont="1" applyFill="1" applyBorder="1" applyAlignment="1">
      <alignment horizontal="center" vertical="center" wrapText="1"/>
    </xf>
    <xf numFmtId="167" fontId="64" fillId="22" borderId="3" xfId="0" applyNumberFormat="1" applyFont="1" applyFill="1" applyBorder="1" applyAlignment="1">
      <alignment horizontal="center" vertical="center" wrapText="1"/>
    </xf>
    <xf numFmtId="167" fontId="57" fillId="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/>
    </xf>
    <xf numFmtId="0" fontId="64" fillId="0" borderId="3" xfId="182" applyNumberFormat="1" applyFont="1" applyFill="1" applyBorder="1" applyAlignment="1">
      <alignment vertical="center" wrapText="1"/>
      <protection locked="0"/>
    </xf>
    <xf numFmtId="0" fontId="64" fillId="0" borderId="3" xfId="0" applyFont="1" applyFill="1" applyBorder="1" applyAlignment="1">
      <alignment horizontal="center" vertical="center"/>
    </xf>
    <xf numFmtId="0" fontId="64" fillId="0" borderId="3" xfId="0" applyFont="1" applyFill="1" applyBorder="1" applyAlignment="1" applyProtection="1">
      <alignment vertical="center" wrapText="1"/>
      <protection locked="0"/>
    </xf>
    <xf numFmtId="167" fontId="64" fillId="0" borderId="3" xfId="0" applyNumberFormat="1" applyFont="1" applyFill="1" applyBorder="1" applyAlignment="1">
      <alignment horizontal="center" wrapText="1"/>
    </xf>
    <xf numFmtId="0" fontId="64" fillId="0" borderId="3" xfId="0" applyFont="1" applyFill="1" applyBorder="1" applyAlignment="1">
      <alignment vertical="center" wrapText="1"/>
    </xf>
    <xf numFmtId="0" fontId="64" fillId="22" borderId="3" xfId="0" applyFont="1" applyFill="1" applyBorder="1" applyAlignment="1">
      <alignment horizontal="center" vertical="center"/>
    </xf>
    <xf numFmtId="175" fontId="64" fillId="0" borderId="3" xfId="0" applyNumberFormat="1" applyFont="1" applyFill="1" applyBorder="1" applyAlignment="1">
      <alignment horizontal="center" vertical="center" wrapText="1"/>
    </xf>
    <xf numFmtId="0" fontId="57" fillId="22" borderId="3" xfId="0" applyFont="1" applyFill="1" applyBorder="1" applyAlignment="1">
      <alignment horizontal="left" vertical="center" wrapText="1"/>
    </xf>
    <xf numFmtId="0" fontId="57" fillId="22" borderId="3" xfId="245" applyFont="1" applyFill="1" applyBorder="1" applyAlignment="1">
      <alignment horizontal="left" vertical="center" wrapText="1"/>
    </xf>
    <xf numFmtId="0" fontId="57" fillId="0" borderId="3" xfId="245" applyFont="1" applyFill="1" applyBorder="1" applyAlignment="1">
      <alignment horizontal="center" vertical="center"/>
    </xf>
    <xf numFmtId="0" fontId="64" fillId="22" borderId="3" xfId="245" applyFont="1" applyFill="1" applyBorder="1" applyAlignment="1">
      <alignment horizontal="left" vertical="center" wrapText="1"/>
    </xf>
    <xf numFmtId="0" fontId="64" fillId="0" borderId="3" xfId="245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0" fontId="64" fillId="0" borderId="3" xfId="0" applyFont="1" applyFill="1" applyBorder="1" applyAlignment="1" applyProtection="1">
      <alignment horizontal="left" vertical="center" wrapText="1"/>
      <protection locked="0"/>
    </xf>
    <xf numFmtId="167" fontId="64" fillId="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0" fontId="57" fillId="0" borderId="15" xfId="0" applyFont="1" applyFill="1" applyBorder="1" applyAlignment="1" applyProtection="1">
      <alignment horizontal="left" vertical="center" wrapText="1"/>
      <protection locked="0"/>
    </xf>
    <xf numFmtId="0" fontId="57" fillId="0" borderId="15" xfId="0" applyFont="1" applyFill="1" applyBorder="1" applyAlignment="1">
      <alignment horizontal="center" vertical="center"/>
    </xf>
    <xf numFmtId="167" fontId="57" fillId="6" borderId="3" xfId="0" applyNumberFormat="1" applyFont="1" applyFill="1" applyBorder="1" applyAlignment="1">
      <alignment horizontal="center" vertical="center" wrapText="1"/>
    </xf>
    <xf numFmtId="175" fontId="57" fillId="22" borderId="3" xfId="0" applyNumberFormat="1" applyFont="1" applyFill="1" applyBorder="1" applyAlignment="1">
      <alignment horizontal="center" vertical="center" wrapText="1"/>
    </xf>
    <xf numFmtId="0" fontId="57" fillId="0" borderId="3" xfId="0" applyFont="1" applyFill="1" applyBorder="1" applyAlignment="1" applyProtection="1">
      <alignment horizontal="left" vertical="center" wrapText="1"/>
      <protection locked="0"/>
    </xf>
    <xf numFmtId="167" fontId="57" fillId="22" borderId="3" xfId="0" applyNumberFormat="1" applyFont="1" applyFill="1" applyBorder="1" applyAlignment="1">
      <alignment horizontal="center" vertical="center" wrapText="1"/>
    </xf>
    <xf numFmtId="0" fontId="57" fillId="0" borderId="16" xfId="0" applyFont="1" applyFill="1" applyBorder="1" applyAlignment="1" applyProtection="1">
      <alignment horizontal="left" vertical="center" wrapText="1"/>
      <protection locked="0"/>
    </xf>
    <xf numFmtId="0" fontId="57" fillId="0" borderId="16" xfId="0" applyFont="1" applyFill="1" applyBorder="1" applyAlignment="1">
      <alignment horizontal="center" vertical="center"/>
    </xf>
    <xf numFmtId="0" fontId="57" fillId="6" borderId="3" xfId="0" applyNumberFormat="1" applyFont="1" applyFill="1" applyBorder="1" applyAlignment="1">
      <alignment horizontal="center" vertical="center" wrapText="1"/>
    </xf>
    <xf numFmtId="175" fontId="57" fillId="0" borderId="3" xfId="0" applyNumberFormat="1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/>
    </xf>
    <xf numFmtId="0" fontId="57" fillId="22" borderId="3" xfId="0" applyFont="1" applyFill="1" applyBorder="1" applyAlignment="1">
      <alignment horizontal="center" vertical="center"/>
    </xf>
    <xf numFmtId="0" fontId="64" fillId="0" borderId="15" xfId="0" applyFont="1" applyFill="1" applyBorder="1" applyAlignment="1">
      <alignment horizontal="left" vertical="center"/>
    </xf>
    <xf numFmtId="0" fontId="64" fillId="0" borderId="15" xfId="0" applyFont="1" applyFill="1" applyBorder="1" applyAlignment="1">
      <alignment horizontal="center" vertical="center"/>
    </xf>
    <xf numFmtId="0" fontId="64" fillId="0" borderId="15" xfId="0" applyFont="1" applyFill="1" applyBorder="1" applyAlignment="1" applyProtection="1">
      <alignment horizontal="left" vertical="center" wrapText="1"/>
      <protection locked="0"/>
    </xf>
    <xf numFmtId="49" fontId="64" fillId="0" borderId="15" xfId="0" applyNumberFormat="1" applyFont="1" applyFill="1" applyBorder="1" applyAlignment="1">
      <alignment horizontal="center" vertical="center"/>
    </xf>
    <xf numFmtId="49" fontId="57" fillId="0" borderId="3" xfId="0" applyNumberFormat="1" applyFont="1" applyFill="1" applyBorder="1" applyAlignment="1">
      <alignment horizontal="center" vertical="center"/>
    </xf>
    <xf numFmtId="49" fontId="64" fillId="0" borderId="3" xfId="0" applyNumberFormat="1" applyFont="1" applyFill="1" applyBorder="1" applyAlignment="1">
      <alignment horizontal="center" vertical="center"/>
    </xf>
    <xf numFmtId="0" fontId="64" fillId="22" borderId="3" xfId="0" applyFont="1" applyFill="1" applyBorder="1" applyAlignment="1" applyProtection="1">
      <alignment horizontal="left" vertical="center" wrapText="1"/>
      <protection locked="0"/>
    </xf>
    <xf numFmtId="0" fontId="57" fillId="22" borderId="3" xfId="0" applyFont="1" applyFill="1" applyBorder="1" applyAlignment="1" applyProtection="1">
      <alignment horizontal="left" vertical="center" wrapText="1"/>
      <protection locked="0"/>
    </xf>
    <xf numFmtId="0" fontId="57" fillId="0" borderId="3" xfId="0" applyFont="1" applyFill="1" applyBorder="1" applyAlignment="1">
      <alignment horizontal="left" vertical="center" wrapText="1"/>
    </xf>
    <xf numFmtId="3" fontId="64" fillId="6" borderId="3" xfId="0" applyNumberFormat="1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left" vertical="center" wrapText="1"/>
    </xf>
    <xf numFmtId="49" fontId="71" fillId="0" borderId="3" xfId="0" applyNumberFormat="1" applyFont="1" applyFill="1" applyBorder="1" applyAlignment="1">
      <alignment horizontal="center" vertical="center"/>
    </xf>
    <xf numFmtId="3" fontId="72" fillId="22" borderId="3" xfId="0" applyNumberFormat="1" applyFont="1" applyFill="1" applyBorder="1" applyAlignment="1">
      <alignment horizontal="center" vertical="center" wrapText="1"/>
    </xf>
    <xf numFmtId="175" fontId="71" fillId="0" borderId="3" xfId="0" applyNumberFormat="1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 applyProtection="1">
      <alignment horizontal="left" vertical="center"/>
      <protection locked="0"/>
    </xf>
    <xf numFmtId="175" fontId="64" fillId="0" borderId="0" xfId="0" applyNumberFormat="1" applyFont="1" applyFill="1" applyBorder="1" applyAlignment="1">
      <alignment horizontal="center" vertical="center" wrapText="1"/>
    </xf>
    <xf numFmtId="175" fontId="64" fillId="0" borderId="0" xfId="0" applyNumberFormat="1" applyFont="1" applyFill="1" applyBorder="1" applyAlignment="1">
      <alignment horizontal="right" vertical="center" wrapText="1"/>
    </xf>
    <xf numFmtId="175" fontId="57" fillId="0" borderId="0" xfId="0" applyNumberFormat="1" applyFont="1" applyFill="1" applyBorder="1" applyAlignment="1">
      <alignment horizontal="center" vertical="center" wrapText="1"/>
    </xf>
    <xf numFmtId="0" fontId="6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57" fillId="0" borderId="0" xfId="0" applyFont="1" applyFill="1" applyBorder="1" applyAlignment="1">
      <alignment horizontal="left" wrapText="1"/>
    </xf>
    <xf numFmtId="0" fontId="57" fillId="0" borderId="0" xfId="0" applyFont="1" applyFill="1" applyBorder="1" applyAlignment="1">
      <alignment horizontal="center"/>
    </xf>
    <xf numFmtId="175" fontId="71" fillId="0" borderId="0" xfId="0" applyNumberFormat="1" applyFont="1" applyFill="1" applyBorder="1" applyAlignment="1"/>
    <xf numFmtId="0" fontId="73" fillId="0" borderId="0" xfId="0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center" vertical="top"/>
    </xf>
    <xf numFmtId="0" fontId="57" fillId="0" borderId="0" xfId="0" applyFont="1" applyFill="1" applyBorder="1" applyAlignment="1">
      <alignment vertical="top"/>
    </xf>
    <xf numFmtId="0" fontId="57" fillId="0" borderId="0" xfId="0" applyFont="1" applyFill="1" applyAlignment="1">
      <alignment horizontal="left" vertical="top"/>
    </xf>
    <xf numFmtId="0" fontId="64" fillId="0" borderId="0" xfId="0" applyFont="1" applyFill="1" applyBorder="1" applyAlignment="1">
      <alignment horizontal="left" vertical="center"/>
    </xf>
    <xf numFmtId="0" fontId="57" fillId="0" borderId="0" xfId="0" applyFont="1" applyFill="1" applyAlignment="1">
      <alignment vertical="center"/>
    </xf>
    <xf numFmtId="0" fontId="74" fillId="0" borderId="0" xfId="0" applyFont="1" applyFill="1" applyAlignment="1">
      <alignment horizontal="center" vertical="center"/>
    </xf>
    <xf numFmtId="0" fontId="57" fillId="0" borderId="17" xfId="0" applyFont="1" applyFill="1" applyBorder="1" applyAlignment="1">
      <alignment horizontal="center" vertical="center"/>
    </xf>
    <xf numFmtId="0" fontId="75" fillId="0" borderId="17" xfId="0" applyNumberFormat="1" applyFont="1" applyFill="1" applyBorder="1" applyAlignment="1">
      <alignment horizontal="center" vertical="center" wrapText="1"/>
    </xf>
    <xf numFmtId="49" fontId="57" fillId="0" borderId="3" xfId="0" applyNumberFormat="1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left" vertical="center" wrapText="1"/>
    </xf>
    <xf numFmtId="0" fontId="75" fillId="0" borderId="0" xfId="0" applyFont="1" applyFill="1" applyAlignment="1">
      <alignment vertical="center"/>
    </xf>
    <xf numFmtId="176" fontId="57" fillId="0" borderId="3" xfId="0" applyNumberFormat="1" applyFont="1" applyFill="1" applyBorder="1" applyAlignment="1">
      <alignment horizontal="center" vertical="center" wrapText="1"/>
    </xf>
    <xf numFmtId="177" fontId="57" fillId="0" borderId="3" xfId="0" applyNumberFormat="1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left" vertical="center" wrapText="1"/>
    </xf>
    <xf numFmtId="176" fontId="64" fillId="23" borderId="3" xfId="0" applyNumberFormat="1" applyFont="1" applyFill="1" applyBorder="1" applyAlignment="1">
      <alignment horizontal="center" vertical="center" wrapText="1"/>
    </xf>
    <xf numFmtId="176" fontId="64" fillId="0" borderId="3" xfId="0" applyNumberFormat="1" applyFont="1" applyFill="1" applyBorder="1" applyAlignment="1">
      <alignment horizontal="center" vertical="center" wrapText="1"/>
    </xf>
    <xf numFmtId="177" fontId="64" fillId="0" borderId="3" xfId="0" applyNumberFormat="1" applyFont="1" applyFill="1" applyBorder="1" applyAlignment="1">
      <alignment horizontal="center" vertical="center" wrapText="1"/>
    </xf>
    <xf numFmtId="167" fontId="64" fillId="23" borderId="3" xfId="0" applyNumberFormat="1" applyFont="1" applyFill="1" applyBorder="1" applyAlignment="1">
      <alignment horizontal="center" vertical="center" wrapText="1"/>
    </xf>
    <xf numFmtId="167" fontId="57" fillId="23" borderId="3" xfId="0" applyNumberFormat="1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left" vertical="center" wrapText="1" shrinkToFit="1"/>
    </xf>
    <xf numFmtId="178" fontId="57" fillId="0" borderId="3" xfId="228" applyNumberFormat="1" applyFont="1" applyFill="1" applyBorder="1" applyAlignment="1">
      <alignment horizontal="center" vertical="center" wrapText="1"/>
    </xf>
    <xf numFmtId="0" fontId="64" fillId="22" borderId="3" xfId="0" applyFont="1" applyFill="1" applyBorder="1" applyAlignment="1">
      <alignment horizontal="left" vertical="center" wrapText="1"/>
    </xf>
    <xf numFmtId="0" fontId="57" fillId="0" borderId="3" xfId="0" applyFont="1" applyFill="1" applyBorder="1" applyAlignment="1">
      <alignment horizontal="center"/>
    </xf>
    <xf numFmtId="0" fontId="64" fillId="0" borderId="3" xfId="0" applyFont="1" applyFill="1" applyBorder="1" applyAlignment="1">
      <alignment horizontal="center"/>
    </xf>
    <xf numFmtId="0" fontId="64" fillId="0" borderId="13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 wrapText="1"/>
    </xf>
    <xf numFmtId="0" fontId="57" fillId="22" borderId="0" xfId="0" applyFont="1" applyFill="1" applyBorder="1" applyAlignment="1">
      <alignment wrapText="1"/>
    </xf>
    <xf numFmtId="0" fontId="57" fillId="22" borderId="0" xfId="0" applyFont="1" applyFill="1" applyBorder="1" applyAlignment="1">
      <alignment horizontal="center"/>
    </xf>
    <xf numFmtId="0" fontId="57" fillId="0" borderId="0" xfId="0" applyFont="1" applyFill="1" applyBorder="1" applyAlignment="1">
      <alignment vertical="center" wrapText="1"/>
    </xf>
    <xf numFmtId="0" fontId="64" fillId="0" borderId="0" xfId="245" applyFont="1" applyFill="1" applyBorder="1" applyAlignment="1">
      <alignment horizontal="center" vertical="center"/>
    </xf>
    <xf numFmtId="0" fontId="57" fillId="0" borderId="3" xfId="245" applyFont="1" applyFill="1" applyBorder="1" applyAlignment="1">
      <alignment horizontal="center" vertical="center" wrapText="1"/>
    </xf>
    <xf numFmtId="0" fontId="64" fillId="0" borderId="3" xfId="245" applyFont="1" applyFill="1" applyBorder="1" applyAlignment="1">
      <alignment horizontal="left" vertical="center" wrapText="1"/>
    </xf>
    <xf numFmtId="0" fontId="77" fillId="0" borderId="0" xfId="0" applyFont="1"/>
    <xf numFmtId="0" fontId="0" fillId="0" borderId="0" xfId="0" applyFont="1"/>
    <xf numFmtId="0" fontId="57" fillId="0" borderId="3" xfId="245" applyFont="1" applyFill="1" applyBorder="1" applyAlignment="1">
      <alignment horizontal="left" vertical="center" wrapText="1"/>
    </xf>
    <xf numFmtId="0" fontId="57" fillId="0" borderId="0" xfId="245" applyFont="1" applyFill="1" applyBorder="1" applyAlignment="1">
      <alignment horizontal="left" vertical="center" wrapText="1"/>
    </xf>
    <xf numFmtId="0" fontId="57" fillId="0" borderId="0" xfId="245" applyFont="1" applyFill="1" applyBorder="1" applyAlignment="1">
      <alignment horizontal="center" vertical="center"/>
    </xf>
    <xf numFmtId="175" fontId="57" fillId="0" borderId="0" xfId="245" applyNumberFormat="1" applyFont="1" applyFill="1" applyBorder="1" applyAlignment="1">
      <alignment horizontal="center" vertical="center" wrapText="1"/>
    </xf>
    <xf numFmtId="175" fontId="57" fillId="0" borderId="0" xfId="245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wrapText="1"/>
    </xf>
    <xf numFmtId="0" fontId="57" fillId="0" borderId="0" xfId="0" applyFont="1" applyFill="1" applyBorder="1" applyAlignment="1">
      <alignment horizontal="left" vertical="top"/>
    </xf>
    <xf numFmtId="0" fontId="64" fillId="0" borderId="0" xfId="0" applyFont="1" applyFill="1" applyBorder="1" applyAlignment="1">
      <alignment horizontal="center" vertical="center"/>
    </xf>
    <xf numFmtId="0" fontId="64" fillId="0" borderId="17" xfId="245" applyFont="1" applyFill="1" applyBorder="1" applyAlignment="1">
      <alignment horizontal="left" vertical="center" wrapText="1"/>
    </xf>
    <xf numFmtId="0" fontId="64" fillId="0" borderId="15" xfId="0" applyFont="1" applyFill="1" applyBorder="1" applyAlignment="1">
      <alignment horizontal="left" vertical="center" wrapText="1"/>
    </xf>
    <xf numFmtId="0" fontId="57" fillId="0" borderId="3" xfId="0" applyFont="1" applyFill="1" applyBorder="1" applyAlignment="1">
      <alignment horizontal="left" vertical="top" wrapText="1"/>
    </xf>
    <xf numFmtId="0" fontId="57" fillId="22" borderId="3" xfId="245" applyFont="1" applyFill="1" applyBorder="1" applyAlignment="1">
      <alignment horizontal="center" vertical="center" wrapText="1"/>
    </xf>
    <xf numFmtId="0" fontId="57" fillId="22" borderId="16" xfId="0" applyFont="1" applyFill="1" applyBorder="1" applyAlignment="1">
      <alignment horizontal="center" vertical="center"/>
    </xf>
    <xf numFmtId="0" fontId="64" fillId="0" borderId="16" xfId="245" applyFont="1" applyFill="1" applyBorder="1" applyAlignment="1">
      <alignment horizontal="left" vertical="center" wrapText="1"/>
    </xf>
    <xf numFmtId="179" fontId="57" fillId="0" borderId="3" xfId="0" applyNumberFormat="1" applyFont="1" applyFill="1" applyBorder="1" applyAlignment="1">
      <alignment horizontal="center" vertical="center" wrapText="1"/>
    </xf>
    <xf numFmtId="179" fontId="57" fillId="0" borderId="3" xfId="0" applyNumberFormat="1" applyFont="1" applyFill="1" applyBorder="1" applyAlignment="1">
      <alignment horizontal="right" vertical="center" wrapText="1"/>
    </xf>
    <xf numFmtId="179" fontId="64" fillId="0" borderId="0" xfId="0" applyNumberFormat="1" applyFont="1" applyFill="1" applyBorder="1" applyAlignment="1">
      <alignment horizontal="center" vertical="center" wrapText="1"/>
    </xf>
    <xf numFmtId="179" fontId="64" fillId="0" borderId="0" xfId="0" applyNumberFormat="1" applyFont="1" applyFill="1" applyBorder="1" applyAlignment="1">
      <alignment horizontal="right" vertical="center" wrapText="1"/>
    </xf>
    <xf numFmtId="179" fontId="64" fillId="0" borderId="0" xfId="0" applyNumberFormat="1" applyFont="1" applyFill="1" applyBorder="1" applyAlignment="1">
      <alignment horizontal="right" vertical="center"/>
    </xf>
    <xf numFmtId="175" fontId="71" fillId="0" borderId="0" xfId="0" applyNumberFormat="1" applyFont="1" applyFill="1" applyBorder="1" applyAlignment="1">
      <alignment vertical="center"/>
    </xf>
    <xf numFmtId="0" fontId="57" fillId="0" borderId="12" xfId="0" applyFont="1" applyFill="1" applyBorder="1" applyAlignment="1">
      <alignment vertical="center"/>
    </xf>
    <xf numFmtId="0" fontId="57" fillId="0" borderId="12" xfId="0" applyFont="1" applyFill="1" applyBorder="1" applyAlignment="1">
      <alignment horizontal="center" vertical="center"/>
    </xf>
    <xf numFmtId="0" fontId="64" fillId="0" borderId="3" xfId="0" applyNumberFormat="1" applyFont="1" applyFill="1" applyBorder="1" applyAlignment="1">
      <alignment horizontal="center" vertical="center" wrapText="1"/>
    </xf>
    <xf numFmtId="0" fontId="57" fillId="0" borderId="3" xfId="0" applyNumberFormat="1" applyFont="1" applyFill="1" applyBorder="1" applyAlignment="1">
      <alignment horizontal="center" vertical="center" wrapText="1"/>
    </xf>
    <xf numFmtId="0" fontId="57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57" fillId="0" borderId="0" xfId="0" applyFont="1" applyFill="1" applyBorder="1" applyAlignment="1">
      <alignment horizontal="left" vertical="center"/>
    </xf>
    <xf numFmtId="0" fontId="64" fillId="0" borderId="0" xfId="245" applyFont="1" applyFill="1" applyBorder="1" applyAlignment="1">
      <alignment horizontal="center" vertical="center" wrapText="1"/>
    </xf>
    <xf numFmtId="0" fontId="57" fillId="22" borderId="3" xfId="0" applyFont="1" applyFill="1" applyBorder="1" applyAlignment="1">
      <alignment horizontal="center" vertical="center" wrapText="1"/>
    </xf>
    <xf numFmtId="176" fontId="64" fillId="22" borderId="3" xfId="0" applyNumberFormat="1" applyFont="1" applyFill="1" applyBorder="1" applyAlignment="1">
      <alignment horizontal="center" vertical="center" wrapText="1"/>
    </xf>
    <xf numFmtId="176" fontId="64" fillId="22" borderId="3" xfId="0" applyNumberFormat="1" applyFont="1" applyFill="1" applyBorder="1" applyAlignment="1">
      <alignment horizontal="center" wrapText="1"/>
    </xf>
    <xf numFmtId="176" fontId="57" fillId="23" borderId="3" xfId="0" applyNumberFormat="1" applyFont="1" applyFill="1" applyBorder="1" applyAlignment="1">
      <alignment horizontal="center" vertical="center" wrapText="1"/>
    </xf>
    <xf numFmtId="0" fontId="57" fillId="0" borderId="0" xfId="0" applyFont="1" applyFill="1" applyAlignment="1">
      <alignment horizontal="right" vertical="center"/>
    </xf>
    <xf numFmtId="0" fontId="78" fillId="0" borderId="0" xfId="0" applyFont="1" applyFill="1" applyAlignment="1">
      <alignment horizontal="right" vertical="center"/>
    </xf>
    <xf numFmtId="3" fontId="57" fillId="0" borderId="3" xfId="0" applyNumberFormat="1" applyFont="1" applyFill="1" applyBorder="1" applyAlignment="1">
      <alignment horizontal="center" vertical="center" wrapText="1"/>
    </xf>
    <xf numFmtId="179" fontId="64" fillId="0" borderId="3" xfId="0" applyNumberFormat="1" applyFont="1" applyFill="1" applyBorder="1" applyAlignment="1">
      <alignment horizontal="center" vertical="center" wrapText="1"/>
    </xf>
    <xf numFmtId="0" fontId="57" fillId="0" borderId="3" xfId="0" applyFont="1" applyBorder="1" applyAlignment="1">
      <alignment horizontal="center" vertical="center"/>
    </xf>
    <xf numFmtId="0" fontId="57" fillId="0" borderId="3" xfId="0" applyFont="1" applyBorder="1" applyAlignment="1">
      <alignment horizontal="center" vertical="center" wrapText="1"/>
    </xf>
    <xf numFmtId="3" fontId="57" fillId="0" borderId="3" xfId="0" applyNumberFormat="1" applyFont="1" applyBorder="1" applyAlignment="1">
      <alignment horizontal="center" vertical="center" wrapText="1"/>
    </xf>
    <xf numFmtId="3" fontId="57" fillId="0" borderId="3" xfId="0" applyNumberFormat="1" applyFont="1" applyBorder="1" applyAlignment="1">
      <alignment horizontal="left" vertical="center" wrapText="1"/>
    </xf>
    <xf numFmtId="176" fontId="64" fillId="0" borderId="0" xfId="0" applyNumberFormat="1" applyFont="1" applyFill="1" applyBorder="1" applyAlignment="1">
      <alignment horizontal="center" vertical="center" wrapText="1"/>
    </xf>
    <xf numFmtId="49" fontId="64" fillId="0" borderId="0" xfId="0" applyNumberFormat="1" applyFont="1" applyFill="1" applyBorder="1" applyAlignment="1">
      <alignment horizontal="left" vertical="center" wrapText="1"/>
    </xf>
    <xf numFmtId="49" fontId="64" fillId="0" borderId="0" xfId="0" applyNumberFormat="1" applyFont="1" applyFill="1" applyBorder="1" applyAlignment="1">
      <alignment horizontal="center" vertical="center" wrapText="1"/>
    </xf>
    <xf numFmtId="175" fontId="57" fillId="0" borderId="0" xfId="0" applyNumberFormat="1" applyFont="1" applyFill="1" applyBorder="1" applyAlignment="1">
      <alignment wrapText="1"/>
    </xf>
    <xf numFmtId="0" fontId="59" fillId="0" borderId="12" xfId="0" applyFont="1" applyFill="1" applyBorder="1" applyAlignment="1">
      <alignment horizontal="left" vertical="center" wrapText="1"/>
    </xf>
    <xf numFmtId="0" fontId="58" fillId="0" borderId="0" xfId="0" applyFont="1" applyFill="1" applyBorder="1" applyAlignment="1">
      <alignment horizontal="left" vertical="center" wrapText="1"/>
    </xf>
    <xf numFmtId="0" fontId="59" fillId="0" borderId="0" xfId="0" applyFont="1" applyFill="1" applyBorder="1" applyAlignment="1">
      <alignment horizontal="left" vertical="center" wrapText="1"/>
    </xf>
    <xf numFmtId="0" fontId="58" fillId="0" borderId="0" xfId="0" applyFont="1" applyFill="1" applyBorder="1" applyAlignment="1">
      <alignment horizontal="left" vertical="center"/>
    </xf>
    <xf numFmtId="0" fontId="58" fillId="0" borderId="12" xfId="0" applyFont="1" applyFill="1" applyBorder="1" applyAlignment="1">
      <alignment horizontal="left" vertical="center" wrapText="1"/>
    </xf>
    <xf numFmtId="0" fontId="58" fillId="0" borderId="13" xfId="0" applyFont="1" applyFill="1" applyBorder="1" applyAlignment="1">
      <alignment horizontal="left" vertical="center"/>
    </xf>
    <xf numFmtId="0" fontId="58" fillId="0" borderId="13" xfId="0" applyFont="1" applyFill="1" applyBorder="1" applyAlignment="1">
      <alignment horizontal="left" vertical="center" wrapText="1"/>
    </xf>
    <xf numFmtId="0" fontId="58" fillId="0" borderId="3" xfId="0" applyFont="1" applyFill="1" applyBorder="1" applyAlignment="1">
      <alignment horizontal="center" vertical="center" wrapText="1"/>
    </xf>
    <xf numFmtId="0" fontId="58" fillId="0" borderId="3" xfId="0" applyFont="1" applyFill="1" applyBorder="1" applyAlignment="1">
      <alignment horizontal="left" vertical="center" wrapText="1"/>
    </xf>
    <xf numFmtId="0" fontId="62" fillId="0" borderId="3" xfId="0" applyFont="1" applyFill="1" applyBorder="1" applyAlignment="1">
      <alignment horizontal="center" vertical="center" wrapText="1"/>
    </xf>
    <xf numFmtId="0" fontId="57" fillId="0" borderId="3" xfId="0" applyFont="1" applyFill="1" applyBorder="1" applyAlignment="1">
      <alignment horizontal="center" vertical="center" wrapText="1"/>
    </xf>
    <xf numFmtId="14" fontId="58" fillId="0" borderId="3" xfId="0" applyNumberFormat="1" applyFont="1" applyFill="1" applyBorder="1" applyAlignment="1">
      <alignment horizontal="center" vertical="center" wrapText="1"/>
    </xf>
    <xf numFmtId="0" fontId="63" fillId="0" borderId="14" xfId="0" applyFont="1" applyFill="1" applyBorder="1" applyAlignment="1">
      <alignment horizontal="left" vertical="center" wrapText="1"/>
    </xf>
    <xf numFmtId="14" fontId="57" fillId="0" borderId="3" xfId="0" applyNumberFormat="1" applyFont="1" applyFill="1" applyBorder="1" applyAlignment="1">
      <alignment horizontal="center" vertical="center" wrapText="1"/>
    </xf>
    <xf numFmtId="0" fontId="64" fillId="0" borderId="14" xfId="0" applyFont="1" applyFill="1" applyBorder="1" applyAlignment="1">
      <alignment horizontal="left" vertical="center" wrapText="1"/>
    </xf>
    <xf numFmtId="0" fontId="57" fillId="0" borderId="14" xfId="0" applyFont="1" applyFill="1" applyBorder="1" applyAlignment="1">
      <alignment horizontal="left" vertical="center" wrapText="1"/>
    </xf>
    <xf numFmtId="0" fontId="58" fillId="0" borderId="3" xfId="0" applyFont="1" applyFill="1" applyBorder="1" applyAlignment="1">
      <alignment horizontal="center" vertical="center"/>
    </xf>
    <xf numFmtId="10" fontId="58" fillId="0" borderId="3" xfId="0" applyNumberFormat="1" applyFont="1" applyFill="1" applyBorder="1" applyAlignment="1">
      <alignment horizontal="left" vertical="center" wrapText="1"/>
    </xf>
    <xf numFmtId="0" fontId="62" fillId="0" borderId="0" xfId="0" applyFont="1" applyFill="1" applyBorder="1" applyAlignment="1">
      <alignment horizontal="center" vertical="center"/>
    </xf>
    <xf numFmtId="0" fontId="57" fillId="0" borderId="3" xfId="0" applyFont="1" applyFill="1" applyBorder="1" applyAlignment="1">
      <alignment horizontal="center" vertical="center"/>
    </xf>
    <xf numFmtId="0" fontId="57" fillId="0" borderId="3" xfId="0" applyFont="1" applyFill="1" applyBorder="1" applyAlignment="1">
      <alignment horizontal="center" vertical="center" wrapText="1" shrinkToFit="1"/>
    </xf>
    <xf numFmtId="0" fontId="64" fillId="0" borderId="3" xfId="0" applyFont="1" applyFill="1" applyBorder="1" applyAlignment="1">
      <alignment horizontal="center" vertical="center" wrapText="1"/>
    </xf>
    <xf numFmtId="0" fontId="64" fillId="0" borderId="3" xfId="245" applyFont="1" applyFill="1" applyBorder="1" applyAlignment="1">
      <alignment horizontal="center" vertical="center" wrapText="1"/>
    </xf>
    <xf numFmtId="0" fontId="64" fillId="0" borderId="3" xfId="0" applyFont="1" applyFill="1" applyBorder="1" applyAlignment="1" applyProtection="1">
      <alignment horizontal="center" vertical="center"/>
      <protection locked="0"/>
    </xf>
    <xf numFmtId="0" fontId="64" fillId="0" borderId="3" xfId="237" applyNumberFormat="1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/>
    </xf>
    <xf numFmtId="175" fontId="57" fillId="0" borderId="0" xfId="0" applyNumberFormat="1" applyFont="1" applyFill="1" applyBorder="1" applyAlignment="1">
      <alignment horizontal="center" wrapText="1"/>
    </xf>
    <xf numFmtId="0" fontId="57" fillId="0" borderId="0" xfId="0" applyFont="1" applyFill="1" applyBorder="1" applyAlignment="1">
      <alignment horizontal="center" vertical="top"/>
    </xf>
    <xf numFmtId="0" fontId="57" fillId="0" borderId="0" xfId="0" applyFont="1" applyFill="1" applyBorder="1" applyAlignment="1">
      <alignment horizontal="center"/>
    </xf>
    <xf numFmtId="0" fontId="64" fillId="0" borderId="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left" vertical="center"/>
    </xf>
    <xf numFmtId="0" fontId="57" fillId="0" borderId="17" xfId="0" applyFont="1" applyFill="1" applyBorder="1" applyAlignment="1">
      <alignment horizontal="center" vertical="center"/>
    </xf>
    <xf numFmtId="49" fontId="57" fillId="0" borderId="17" xfId="0" applyNumberFormat="1" applyFont="1" applyFill="1" applyBorder="1" applyAlignment="1">
      <alignment horizontal="left" vertical="center" wrapText="1"/>
    </xf>
    <xf numFmtId="49" fontId="57" fillId="0" borderId="3" xfId="0" applyNumberFormat="1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left" vertical="center" wrapText="1"/>
    </xf>
    <xf numFmtId="0" fontId="64" fillId="0" borderId="3" xfId="0" applyFont="1" applyFill="1" applyBorder="1" applyAlignment="1">
      <alignment horizontal="left" vertical="center"/>
    </xf>
    <xf numFmtId="0" fontId="64" fillId="22" borderId="3" xfId="0" applyFont="1" applyFill="1" applyBorder="1" applyAlignment="1">
      <alignment horizontal="center" vertical="center"/>
    </xf>
    <xf numFmtId="0" fontId="76" fillId="22" borderId="3" xfId="0" applyFont="1" applyFill="1" applyBorder="1" applyAlignment="1">
      <alignment horizontal="left" vertical="center"/>
    </xf>
    <xf numFmtId="0" fontId="57" fillId="22" borderId="0" xfId="0" applyFont="1" applyFill="1" applyBorder="1" applyAlignment="1">
      <alignment horizontal="center"/>
    </xf>
    <xf numFmtId="0" fontId="64" fillId="0" borderId="0" xfId="245" applyFont="1" applyFill="1" applyBorder="1" applyAlignment="1">
      <alignment horizontal="center" vertical="center"/>
    </xf>
    <xf numFmtId="0" fontId="57" fillId="0" borderId="3" xfId="245" applyFont="1" applyFill="1" applyBorder="1" applyAlignment="1">
      <alignment horizontal="center" vertical="center" wrapText="1"/>
    </xf>
    <xf numFmtId="0" fontId="57" fillId="0" borderId="3" xfId="245" applyFont="1" applyFill="1" applyBorder="1" applyAlignment="1">
      <alignment horizontal="center" vertical="center"/>
    </xf>
    <xf numFmtId="0" fontId="64" fillId="0" borderId="3" xfId="245" applyFont="1" applyFill="1" applyBorder="1" applyAlignment="1">
      <alignment horizontal="left" vertical="center" wrapText="1"/>
    </xf>
    <xf numFmtId="0" fontId="64" fillId="0" borderId="3" xfId="0" applyFont="1" applyFill="1" applyBorder="1" applyAlignment="1">
      <alignment horizontal="left" vertical="center" wrapText="1"/>
    </xf>
    <xf numFmtId="0" fontId="57" fillId="0" borderId="3" xfId="245" applyFont="1" applyFill="1" applyBorder="1" applyAlignment="1">
      <alignment horizontal="left" vertical="top" wrapText="1"/>
    </xf>
    <xf numFmtId="0" fontId="64" fillId="0" borderId="3" xfId="245" applyFont="1" applyFill="1" applyBorder="1" applyAlignment="1">
      <alignment horizontal="left" wrapText="1"/>
    </xf>
    <xf numFmtId="0" fontId="57" fillId="0" borderId="3" xfId="0" applyFont="1" applyFill="1" applyBorder="1" applyAlignment="1">
      <alignment horizontal="left" vertical="center" wrapText="1"/>
    </xf>
    <xf numFmtId="0" fontId="57" fillId="0" borderId="3" xfId="245" applyFont="1" applyFill="1" applyBorder="1" applyAlignment="1">
      <alignment horizontal="left" vertical="center" wrapText="1"/>
    </xf>
    <xf numFmtId="175" fontId="57" fillId="0" borderId="0" xfId="0" applyNumberFormat="1" applyFont="1" applyFill="1" applyBorder="1" applyAlignment="1">
      <alignment horizontal="left" wrapText="1"/>
    </xf>
    <xf numFmtId="0" fontId="57" fillId="0" borderId="0" xfId="0" applyFont="1" applyFill="1" applyBorder="1" applyAlignment="1">
      <alignment horizontal="left" vertical="top"/>
    </xf>
    <xf numFmtId="0" fontId="64" fillId="0" borderId="0" xfId="0" applyFont="1" applyFill="1" applyBorder="1" applyAlignment="1">
      <alignment horizontal="center" vertical="center"/>
    </xf>
    <xf numFmtId="167" fontId="64" fillId="0" borderId="3" xfId="0" applyNumberFormat="1" applyFont="1" applyFill="1" applyBorder="1" applyAlignment="1">
      <alignment horizontal="center" vertical="center" wrapText="1"/>
    </xf>
    <xf numFmtId="175" fontId="57" fillId="0" borderId="0" xfId="0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/>
    </xf>
    <xf numFmtId="0" fontId="57" fillId="0" borderId="12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left" wrapText="1"/>
    </xf>
    <xf numFmtId="0" fontId="64" fillId="0" borderId="0" xfId="245" applyFont="1" applyFill="1" applyBorder="1" applyAlignment="1">
      <alignment horizontal="center" vertical="center" wrapText="1"/>
    </xf>
    <xf numFmtId="0" fontId="57" fillId="22" borderId="3" xfId="0" applyFont="1" applyFill="1" applyBorder="1" applyAlignment="1">
      <alignment horizontal="center" vertical="center" wrapText="1"/>
    </xf>
    <xf numFmtId="49" fontId="57" fillId="0" borderId="3" xfId="0" applyNumberFormat="1" applyFont="1" applyFill="1" applyBorder="1" applyAlignment="1">
      <alignment vertical="center" wrapText="1"/>
    </xf>
    <xf numFmtId="3" fontId="64" fillId="0" borderId="3" xfId="0" applyNumberFormat="1" applyFont="1" applyFill="1" applyBorder="1" applyAlignment="1">
      <alignment horizontal="left" vertical="center" wrapText="1"/>
    </xf>
    <xf numFmtId="0" fontId="0" fillId="0" borderId="12" xfId="0" applyFont="1" applyBorder="1" applyAlignment="1">
      <alignment horizontal="center"/>
    </xf>
    <xf numFmtId="0" fontId="57" fillId="0" borderId="3" xfId="0" applyFont="1" applyBorder="1" applyAlignment="1">
      <alignment horizontal="center" vertical="center"/>
    </xf>
    <xf numFmtId="0" fontId="57" fillId="0" borderId="3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3" fontId="57" fillId="0" borderId="3" xfId="0" applyNumberFormat="1" applyFont="1" applyBorder="1" applyAlignment="1">
      <alignment horizontal="center" vertical="center" wrapText="1"/>
    </xf>
    <xf numFmtId="176" fontId="57" fillId="0" borderId="3" xfId="0" applyNumberFormat="1" applyFont="1" applyBorder="1" applyAlignment="1">
      <alignment horizontal="center" vertical="center" wrapText="1"/>
    </xf>
    <xf numFmtId="176" fontId="57" fillId="23" borderId="3" xfId="0" applyNumberFormat="1" applyFont="1" applyFill="1" applyBorder="1" applyAlignment="1">
      <alignment horizontal="center" vertical="center" wrapText="1"/>
    </xf>
    <xf numFmtId="49" fontId="57" fillId="0" borderId="3" xfId="0" applyNumberFormat="1" applyFont="1" applyBorder="1" applyAlignment="1">
      <alignment horizontal="left" vertical="center" wrapText="1"/>
    </xf>
    <xf numFmtId="49" fontId="57" fillId="0" borderId="3" xfId="0" applyNumberFormat="1" applyFont="1" applyBorder="1" applyAlignment="1">
      <alignment horizontal="center" vertical="center" wrapText="1"/>
    </xf>
    <xf numFmtId="0" fontId="64" fillId="0" borderId="3" xfId="0" applyFont="1" applyBorder="1" applyAlignment="1">
      <alignment horizontal="left" vertical="center" wrapText="1"/>
    </xf>
    <xf numFmtId="176" fontId="64" fillId="23" borderId="3" xfId="0" applyNumberFormat="1" applyFont="1" applyFill="1" applyBorder="1" applyAlignment="1">
      <alignment horizontal="center" vertical="center" wrapText="1"/>
    </xf>
    <xf numFmtId="49" fontId="64" fillId="0" borderId="3" xfId="0" applyNumberFormat="1" applyFont="1" applyBorder="1" applyAlignment="1">
      <alignment horizontal="left" vertical="center" wrapText="1"/>
    </xf>
    <xf numFmtId="49" fontId="64" fillId="0" borderId="3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top"/>
    </xf>
  </cellXfs>
  <cellStyles count="353">
    <cellStyle name="_Fakt_2" xfId="55"/>
    <cellStyle name="_rozhufrovka 2009" xfId="56"/>
    <cellStyle name="_АТиСТ 5а МТР липень 2008" xfId="57"/>
    <cellStyle name="_ПРГК сводний_" xfId="58"/>
    <cellStyle name="_УТГ" xfId="59"/>
    <cellStyle name="_Феодосия 5а МТР липень 2008" xfId="60"/>
    <cellStyle name="_ХТГ довідка." xfId="61"/>
    <cellStyle name="_Шебелинка 5а МТР липень 2008" xfId="62"/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 2" xfId="7"/>
    <cellStyle name="20% - Акцент1 3" xfId="8"/>
    <cellStyle name="20% - Акцент2 2" xfId="9"/>
    <cellStyle name="20% - Акцент2 3" xfId="10"/>
    <cellStyle name="20% - Акцент3 2" xfId="11"/>
    <cellStyle name="20% - Акцент3 3" xfId="12"/>
    <cellStyle name="20% - Акцент4 2" xfId="13"/>
    <cellStyle name="20% - Акцент4 3" xfId="14"/>
    <cellStyle name="20% - Акцент5 2" xfId="15"/>
    <cellStyle name="20% - Акцент5 3" xfId="16"/>
    <cellStyle name="20% - Акцент6 2" xfId="17"/>
    <cellStyle name="20% - Акцент6 3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Акцент1 2" xfId="25"/>
    <cellStyle name="40% - Акцент1 3" xfId="26"/>
    <cellStyle name="40% - Акцент2 2" xfId="27"/>
    <cellStyle name="40% - Акцент2 3" xfId="28"/>
    <cellStyle name="40% - Акцент3 2" xfId="29"/>
    <cellStyle name="40% - Акцент3 3" xfId="30"/>
    <cellStyle name="40% - Акцент4 2" xfId="31"/>
    <cellStyle name="40% - Акцент4 3" xfId="32"/>
    <cellStyle name="40% - Акцент5 2" xfId="33"/>
    <cellStyle name="40% - Акцент5 3" xfId="34"/>
    <cellStyle name="40% - Акцент6 2" xfId="35"/>
    <cellStyle name="40% - Акцент6 3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Акцент1 2" xfId="43"/>
    <cellStyle name="60% - Акцент1 3" xfId="44"/>
    <cellStyle name="60% - Акцент2 2" xfId="45"/>
    <cellStyle name="60% - Акцент2 3" xfId="46"/>
    <cellStyle name="60% - Акцент3 2" xfId="47"/>
    <cellStyle name="60% - Акцент3 3" xfId="48"/>
    <cellStyle name="60% - Акцент4 2" xfId="49"/>
    <cellStyle name="60% - Акцент4 3" xfId="50"/>
    <cellStyle name="60% - Акцент5 2" xfId="51"/>
    <cellStyle name="60% - Акцент5 3" xfId="52"/>
    <cellStyle name="60% - Акцент6 2" xfId="53"/>
    <cellStyle name="60% - Акцент6 3" xfId="54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 1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 1" xfId="105"/>
    <cellStyle name="Heading 1 1" xfId="106"/>
    <cellStyle name="Heading 2 1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54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3"/>
    <cellStyle name="Level3-Numbers-Hide" xfId="152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 1" xfId="179"/>
    <cellStyle name="Normal 2" xfId="180"/>
    <cellStyle name="Normal_2005_03_15-Финансовый_БГ" xfId="181"/>
    <cellStyle name="Normal_GSE DCF_Model_31_07_09 final" xfId="182"/>
    <cellStyle name="Note 1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2"/>
    <cellStyle name="Ю" xfId="350"/>
    <cellStyle name="Ю-FreeSet_10" xfId="3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7"/>
  <sheetViews>
    <sheetView tabSelected="1" view="pageBreakPreview" zoomScale="57" zoomScaleNormal="65" zoomScaleSheetLayoutView="57" workbookViewId="0">
      <selection activeCell="F112" sqref="F112"/>
    </sheetView>
  </sheetViews>
  <sheetFormatPr defaultColWidth="9.140625" defaultRowHeight="18.75"/>
  <cols>
    <col min="1" max="1" width="83.28515625" style="1" customWidth="1"/>
    <col min="2" max="2" width="10.85546875" style="2" customWidth="1"/>
    <col min="3" max="5" width="23" style="2" customWidth="1"/>
    <col min="6" max="6" width="23" style="1" customWidth="1"/>
    <col min="7" max="8" width="24.85546875" style="1" customWidth="1"/>
    <col min="9" max="9" width="24.5703125" style="1" customWidth="1"/>
    <col min="10" max="10" width="26.140625" style="1" customWidth="1"/>
    <col min="11" max="11" width="11.140625" style="1" customWidth="1"/>
    <col min="12" max="12" width="57.28515625" style="1" customWidth="1"/>
    <col min="13" max="14" width="9.140625" style="1" customWidth="1"/>
    <col min="15" max="15" width="10.5703125" style="1" customWidth="1"/>
    <col min="16" max="16384" width="9.140625" style="1"/>
  </cols>
  <sheetData>
    <row r="1" spans="1:10" ht="18" customHeight="1">
      <c r="A1" s="3" t="s">
        <v>0</v>
      </c>
      <c r="G1" s="1" t="s">
        <v>1</v>
      </c>
    </row>
    <row r="2" spans="1:10" ht="18" customHeight="1">
      <c r="A2" s="3"/>
      <c r="G2" s="4" t="s">
        <v>2</v>
      </c>
      <c r="H2" s="4"/>
      <c r="I2" s="4"/>
    </row>
    <row r="3" spans="1:10" ht="18" customHeight="1">
      <c r="A3" s="167"/>
      <c r="B3" s="167"/>
      <c r="C3" s="5"/>
      <c r="D3" s="3"/>
      <c r="E3" s="3"/>
      <c r="F3" s="3"/>
      <c r="G3" s="4" t="s">
        <v>3</v>
      </c>
      <c r="H3" s="4"/>
      <c r="I3" s="4"/>
      <c r="J3" s="4"/>
    </row>
    <row r="4" spans="1:10" ht="18" customHeight="1">
      <c r="A4" s="168" t="s">
        <v>4</v>
      </c>
      <c r="B4" s="168"/>
      <c r="C4" s="5"/>
      <c r="D4" s="3"/>
      <c r="E4" s="3"/>
      <c r="F4" s="3"/>
      <c r="G4" s="168" t="s">
        <v>5</v>
      </c>
      <c r="H4" s="168"/>
      <c r="I4" s="168"/>
      <c r="J4" s="168"/>
    </row>
    <row r="5" spans="1:10" ht="18" customHeight="1">
      <c r="A5" s="169"/>
      <c r="B5" s="169"/>
      <c r="C5" s="5"/>
      <c r="D5" s="7"/>
      <c r="E5" s="7"/>
      <c r="F5" s="7"/>
      <c r="G5" s="8" t="s">
        <v>6</v>
      </c>
      <c r="H5" s="8"/>
      <c r="I5" s="8"/>
      <c r="J5" s="8"/>
    </row>
    <row r="6" spans="1:10" ht="18" customHeight="1">
      <c r="A6" s="167"/>
      <c r="B6" s="167"/>
      <c r="C6" s="3"/>
      <c r="D6" s="7"/>
      <c r="E6" s="7"/>
      <c r="F6" s="7"/>
      <c r="G6" s="3"/>
      <c r="H6" s="3"/>
      <c r="I6" s="6"/>
      <c r="J6" s="6"/>
    </row>
    <row r="7" spans="1:10" ht="18" customHeight="1">
      <c r="A7" s="4" t="s">
        <v>7</v>
      </c>
      <c r="B7" s="5"/>
      <c r="C7" s="5"/>
      <c r="D7" s="7"/>
      <c r="E7" s="7"/>
      <c r="F7" s="7"/>
      <c r="I7" s="4"/>
      <c r="J7" s="4"/>
    </row>
    <row r="8" spans="1:10" ht="18" customHeight="1">
      <c r="A8" s="5"/>
      <c r="B8" s="5"/>
      <c r="C8" s="9"/>
      <c r="D8" s="10"/>
      <c r="E8" s="10"/>
      <c r="F8" s="10"/>
    </row>
    <row r="9" spans="1:10" ht="18" customHeight="1">
      <c r="A9" s="5"/>
      <c r="B9" s="5"/>
      <c r="C9" s="9"/>
      <c r="D9" s="10"/>
      <c r="E9" s="10"/>
      <c r="F9" s="10"/>
    </row>
    <row r="10" spans="1:10" ht="18" customHeight="1">
      <c r="A10" s="4" t="s">
        <v>8</v>
      </c>
      <c r="B10" s="3"/>
      <c r="C10" s="3"/>
      <c r="D10" s="3"/>
      <c r="E10" s="11"/>
      <c r="F10" s="12"/>
      <c r="G10" s="170" t="s">
        <v>9</v>
      </c>
      <c r="H10" s="170"/>
      <c r="I10" s="170"/>
      <c r="J10" s="170"/>
    </row>
    <row r="11" spans="1:10" ht="18" customHeight="1">
      <c r="A11" s="4"/>
      <c r="B11" s="3"/>
      <c r="C11" s="3"/>
      <c r="D11" s="3"/>
      <c r="E11" s="11"/>
      <c r="F11" s="12"/>
      <c r="G11" s="10"/>
      <c r="H11" s="10"/>
      <c r="I11" s="10"/>
      <c r="J11" s="10"/>
    </row>
    <row r="12" spans="1:10" ht="18" customHeight="1">
      <c r="A12" s="171"/>
      <c r="B12" s="171"/>
      <c r="C12" s="6"/>
      <c r="D12" s="6"/>
      <c r="E12" s="3"/>
      <c r="F12" s="14"/>
      <c r="G12" s="171"/>
      <c r="H12" s="171"/>
      <c r="I12" s="171"/>
      <c r="J12" s="171"/>
    </row>
    <row r="13" spans="1:10" ht="18" customHeight="1">
      <c r="A13" s="172" t="s">
        <v>4</v>
      </c>
      <c r="B13" s="172"/>
      <c r="C13" s="172"/>
      <c r="D13" s="172"/>
      <c r="E13" s="5"/>
      <c r="F13" s="7"/>
      <c r="G13" s="172" t="s">
        <v>10</v>
      </c>
      <c r="H13" s="172"/>
      <c r="I13" s="172"/>
      <c r="J13" s="172"/>
    </row>
    <row r="14" spans="1:10" ht="18" customHeight="1">
      <c r="A14" s="4"/>
      <c r="B14" s="4"/>
      <c r="C14" s="4"/>
      <c r="D14" s="4"/>
      <c r="E14" s="5"/>
      <c r="F14" s="7"/>
      <c r="G14" s="4"/>
      <c r="H14" s="4"/>
      <c r="I14" s="4"/>
      <c r="J14" s="4"/>
    </row>
    <row r="15" spans="1:10" ht="18" customHeight="1">
      <c r="A15" s="171"/>
      <c r="B15" s="171"/>
      <c r="C15" s="168"/>
      <c r="D15" s="168"/>
      <c r="E15" s="5"/>
      <c r="F15" s="7"/>
      <c r="G15" s="13"/>
      <c r="H15" s="13"/>
      <c r="I15" s="13"/>
      <c r="J15" s="13"/>
    </row>
    <row r="16" spans="1:10" ht="18" customHeight="1">
      <c r="A16" s="6" t="s">
        <v>7</v>
      </c>
      <c r="B16" s="15"/>
      <c r="C16" s="6"/>
      <c r="D16" s="15"/>
      <c r="E16" s="5"/>
      <c r="F16" s="7"/>
      <c r="G16" s="173" t="s">
        <v>7</v>
      </c>
      <c r="H16" s="173"/>
      <c r="I16" s="173"/>
      <c r="J16" s="173"/>
    </row>
    <row r="17" spans="1:10" ht="18" customHeight="1">
      <c r="A17" s="6"/>
      <c r="B17" s="15"/>
      <c r="C17" s="6"/>
      <c r="D17" s="15"/>
      <c r="E17" s="5"/>
      <c r="F17" s="7"/>
      <c r="G17" s="6"/>
      <c r="H17" s="6"/>
      <c r="I17" s="6"/>
      <c r="J17" s="6"/>
    </row>
    <row r="18" spans="1:10" ht="18" customHeight="1">
      <c r="A18" s="6"/>
      <c r="B18" s="15"/>
      <c r="C18" s="6"/>
      <c r="D18" s="15"/>
      <c r="E18" s="5"/>
      <c r="F18" s="7"/>
      <c r="G18" s="16"/>
      <c r="H18" s="16"/>
      <c r="I18" s="16"/>
      <c r="J18" s="16"/>
    </row>
    <row r="19" spans="1:10" ht="43.5" customHeight="1">
      <c r="A19" s="168"/>
      <c r="B19" s="168"/>
      <c r="C19" s="168"/>
      <c r="D19" s="168"/>
      <c r="E19" s="7"/>
      <c r="F19" s="7"/>
      <c r="G19" s="174" t="s">
        <v>11</v>
      </c>
      <c r="H19" s="174"/>
      <c r="I19" s="174" t="s">
        <v>12</v>
      </c>
      <c r="J19" s="174"/>
    </row>
    <row r="20" spans="1:10" ht="28.5" customHeight="1">
      <c r="A20" s="175" t="s">
        <v>13</v>
      </c>
      <c r="B20" s="176" t="str">
        <f>'I. Інф. до фін.плану'!B7</f>
        <v>Комунальне підприємство “Міські електричні мережі”</v>
      </c>
      <c r="C20" s="176"/>
      <c r="D20" s="176"/>
      <c r="E20" s="176"/>
      <c r="F20" s="176"/>
      <c r="G20" s="175" t="s">
        <v>14</v>
      </c>
      <c r="H20" s="174">
        <v>32631004</v>
      </c>
      <c r="I20" s="177" t="s">
        <v>15</v>
      </c>
      <c r="J20" s="178"/>
    </row>
    <row r="21" spans="1:10" ht="28.5" customHeight="1">
      <c r="A21" s="175"/>
      <c r="B21" s="176"/>
      <c r="C21" s="176"/>
      <c r="D21" s="176"/>
      <c r="E21" s="176"/>
      <c r="F21" s="176"/>
      <c r="G21" s="175"/>
      <c r="H21" s="174"/>
      <c r="I21" s="177"/>
      <c r="J21" s="178"/>
    </row>
    <row r="22" spans="1:10" ht="28.5" customHeight="1">
      <c r="A22" s="19" t="s">
        <v>16</v>
      </c>
      <c r="B22" s="179" t="s">
        <v>17</v>
      </c>
      <c r="C22" s="179"/>
      <c r="D22" s="179"/>
      <c r="E22" s="179"/>
      <c r="F22" s="179"/>
      <c r="G22" s="19" t="s">
        <v>18</v>
      </c>
      <c r="H22" s="19">
        <v>150</v>
      </c>
      <c r="I22" s="177" t="s">
        <v>19</v>
      </c>
      <c r="J22" s="178"/>
    </row>
    <row r="23" spans="1:10" ht="28.5" customHeight="1">
      <c r="A23" s="19" t="s">
        <v>20</v>
      </c>
      <c r="B23" s="175"/>
      <c r="C23" s="175"/>
      <c r="D23" s="175"/>
      <c r="E23" s="175"/>
      <c r="F23" s="175"/>
      <c r="G23" s="19" t="s">
        <v>21</v>
      </c>
      <c r="H23" s="19"/>
      <c r="I23" s="177"/>
      <c r="J23" s="178"/>
    </row>
    <row r="24" spans="1:10" ht="28.5" customHeight="1">
      <c r="A24" s="19" t="s">
        <v>22</v>
      </c>
      <c r="B24" s="175" t="str">
        <f>'I. Інф. до фін.плану'!F7</f>
        <v>розподіл електричної енергії</v>
      </c>
      <c r="C24" s="175"/>
      <c r="D24" s="175"/>
      <c r="E24" s="175"/>
      <c r="F24" s="175"/>
      <c r="G24" s="19" t="s">
        <v>23</v>
      </c>
      <c r="H24" s="19" t="s">
        <v>24</v>
      </c>
      <c r="I24" s="177" t="s">
        <v>19</v>
      </c>
      <c r="J24" s="180"/>
    </row>
    <row r="25" spans="1:10" ht="28.5" customHeight="1">
      <c r="A25" s="19" t="s">
        <v>25</v>
      </c>
      <c r="B25" s="181" t="s">
        <v>26</v>
      </c>
      <c r="C25" s="181"/>
      <c r="D25" s="181"/>
      <c r="E25" s="181"/>
      <c r="F25" s="181"/>
      <c r="G25" s="17"/>
      <c r="H25" s="17"/>
      <c r="I25" s="177"/>
      <c r="J25" s="180"/>
    </row>
    <row r="26" spans="1:10" ht="28.5" customHeight="1">
      <c r="A26" s="19" t="s">
        <v>27</v>
      </c>
      <c r="B26" s="182" t="s">
        <v>28</v>
      </c>
      <c r="C26" s="182"/>
      <c r="D26" s="182"/>
      <c r="E26" s="182"/>
      <c r="F26" s="182"/>
      <c r="G26" s="17"/>
      <c r="H26" s="17"/>
      <c r="I26" s="177" t="s">
        <v>19</v>
      </c>
      <c r="J26" s="183"/>
    </row>
    <row r="27" spans="1:10" ht="28.5" customHeight="1">
      <c r="A27" s="19" t="s">
        <v>29</v>
      </c>
      <c r="B27" s="184">
        <v>1</v>
      </c>
      <c r="C27" s="184"/>
      <c r="D27" s="184"/>
      <c r="E27" s="184"/>
      <c r="F27" s="184"/>
      <c r="G27" s="184"/>
      <c r="H27" s="184"/>
      <c r="I27" s="177"/>
      <c r="J27" s="183"/>
    </row>
    <row r="28" spans="1:10" ht="28.5" customHeight="1">
      <c r="A28" s="19" t="s">
        <v>30</v>
      </c>
      <c r="B28" s="175">
        <v>34</v>
      </c>
      <c r="C28" s="175"/>
      <c r="D28" s="175"/>
      <c r="E28" s="175"/>
      <c r="F28" s="175"/>
      <c r="G28" s="175"/>
      <c r="H28" s="175"/>
      <c r="I28" s="177" t="s">
        <v>19</v>
      </c>
      <c r="J28" s="183"/>
    </row>
    <row r="29" spans="1:10" ht="28.5" customHeight="1">
      <c r="A29" s="19" t="s">
        <v>31</v>
      </c>
      <c r="B29" s="179" t="s">
        <v>32</v>
      </c>
      <c r="C29" s="179"/>
      <c r="D29" s="179"/>
      <c r="E29" s="179"/>
      <c r="F29" s="179"/>
      <c r="G29" s="17"/>
      <c r="H29" s="17"/>
      <c r="I29" s="177"/>
      <c r="J29" s="183"/>
    </row>
    <row r="30" spans="1:10" ht="28.5" customHeight="1">
      <c r="A30" s="19" t="s">
        <v>33</v>
      </c>
      <c r="B30" s="179" t="s">
        <v>34</v>
      </c>
      <c r="C30" s="179"/>
      <c r="D30" s="179"/>
      <c r="E30" s="179"/>
      <c r="F30" s="179"/>
      <c r="G30" s="17"/>
      <c r="H30" s="175" t="s">
        <v>35</v>
      </c>
      <c r="I30" s="175"/>
      <c r="J30" s="20" t="s">
        <v>36</v>
      </c>
    </row>
    <row r="31" spans="1:10" ht="28.5" customHeight="1">
      <c r="A31" s="19" t="s">
        <v>37</v>
      </c>
      <c r="B31" s="179" t="s">
        <v>38</v>
      </c>
      <c r="C31" s="179"/>
      <c r="D31" s="179"/>
      <c r="E31" s="179"/>
      <c r="F31" s="179"/>
      <c r="G31" s="17"/>
      <c r="H31" s="175" t="s">
        <v>39</v>
      </c>
      <c r="I31" s="175"/>
      <c r="J31" s="21"/>
    </row>
    <row r="32" spans="1:10" ht="18.75" customHeight="1">
      <c r="A32" s="22"/>
      <c r="B32" s="22"/>
      <c r="C32" s="22"/>
      <c r="D32" s="22"/>
      <c r="E32" s="22"/>
      <c r="F32" s="22"/>
      <c r="G32" s="22"/>
      <c r="H32" s="8"/>
      <c r="I32" s="3"/>
      <c r="J32" s="5"/>
    </row>
    <row r="33" spans="1:12" ht="18.95" customHeight="1">
      <c r="A33" s="6"/>
      <c r="B33" s="8"/>
      <c r="C33" s="8"/>
      <c r="D33" s="8"/>
      <c r="E33" s="8"/>
      <c r="F33" s="8"/>
      <c r="G33" s="8"/>
      <c r="H33" s="8"/>
      <c r="I33" s="3"/>
      <c r="J33" s="3"/>
    </row>
    <row r="34" spans="1:12" ht="24" customHeight="1">
      <c r="A34" s="185" t="s">
        <v>40</v>
      </c>
      <c r="B34" s="185"/>
      <c r="C34" s="185"/>
      <c r="D34" s="185"/>
      <c r="E34" s="185"/>
      <c r="F34" s="185"/>
      <c r="G34" s="185"/>
      <c r="H34" s="185"/>
      <c r="I34" s="185"/>
      <c r="J34" s="185"/>
    </row>
    <row r="35" spans="1:12" ht="18" customHeight="1">
      <c r="A35" s="185" t="s">
        <v>41</v>
      </c>
      <c r="B35" s="185"/>
      <c r="C35" s="185"/>
      <c r="D35" s="185"/>
      <c r="E35" s="185"/>
      <c r="F35" s="185"/>
      <c r="G35" s="185"/>
      <c r="H35" s="185"/>
      <c r="I35" s="185"/>
      <c r="J35" s="185"/>
    </row>
    <row r="36" spans="1:12" ht="18" customHeight="1">
      <c r="A36" s="185" t="s">
        <v>42</v>
      </c>
      <c r="B36" s="185"/>
      <c r="C36" s="185"/>
      <c r="D36" s="185"/>
      <c r="E36" s="185"/>
      <c r="F36" s="185"/>
      <c r="G36" s="185"/>
      <c r="H36" s="185"/>
      <c r="I36" s="185"/>
      <c r="J36" s="185"/>
    </row>
    <row r="37" spans="1:12" ht="13.5" customHeight="1">
      <c r="B37" s="23"/>
      <c r="C37" s="24"/>
      <c r="D37" s="23"/>
      <c r="E37" s="23"/>
      <c r="F37" s="23"/>
      <c r="G37" s="23"/>
      <c r="H37" s="23"/>
      <c r="I37" s="23"/>
      <c r="J37" s="23"/>
    </row>
    <row r="38" spans="1:12" ht="31.5" customHeight="1">
      <c r="A38" s="186" t="s">
        <v>43</v>
      </c>
      <c r="B38" s="177" t="s">
        <v>44</v>
      </c>
      <c r="C38" s="177" t="s">
        <v>45</v>
      </c>
      <c r="D38" s="177" t="s">
        <v>46</v>
      </c>
      <c r="E38" s="187" t="s">
        <v>47</v>
      </c>
      <c r="F38" s="177" t="s">
        <v>48</v>
      </c>
      <c r="G38" s="177" t="s">
        <v>49</v>
      </c>
      <c r="H38" s="177"/>
      <c r="I38" s="177"/>
      <c r="J38" s="177"/>
    </row>
    <row r="39" spans="1:12" ht="54.75" customHeight="1">
      <c r="A39" s="186"/>
      <c r="B39" s="177"/>
      <c r="C39" s="177"/>
      <c r="D39" s="177"/>
      <c r="E39" s="187"/>
      <c r="F39" s="177"/>
      <c r="G39" s="18" t="s">
        <v>50</v>
      </c>
      <c r="H39" s="18" t="s">
        <v>51</v>
      </c>
      <c r="I39" s="18" t="s">
        <v>52</v>
      </c>
      <c r="J39" s="18" t="s">
        <v>53</v>
      </c>
    </row>
    <row r="40" spans="1:12" ht="20.100000000000001" customHeight="1">
      <c r="A40" s="25">
        <v>1</v>
      </c>
      <c r="B40" s="18">
        <v>2</v>
      </c>
      <c r="C40" s="18">
        <v>3</v>
      </c>
      <c r="D40" s="18">
        <v>4</v>
      </c>
      <c r="E40" s="18">
        <v>5</v>
      </c>
      <c r="F40" s="18">
        <v>6</v>
      </c>
      <c r="G40" s="18">
        <v>7</v>
      </c>
      <c r="H40" s="18">
        <v>8</v>
      </c>
      <c r="I40" s="18">
        <v>9</v>
      </c>
      <c r="J40" s="18">
        <v>10</v>
      </c>
    </row>
    <row r="41" spans="1:12" ht="24.95" customHeight="1">
      <c r="A41" s="188" t="s">
        <v>54</v>
      </c>
      <c r="B41" s="188"/>
      <c r="C41" s="188"/>
      <c r="D41" s="188"/>
      <c r="E41" s="188"/>
      <c r="F41" s="188"/>
      <c r="G41" s="188"/>
      <c r="H41" s="188"/>
      <c r="I41" s="188"/>
      <c r="J41" s="188"/>
      <c r="L41" s="28"/>
    </row>
    <row r="42" spans="1:12" ht="18.75" customHeight="1">
      <c r="A42" s="29" t="s">
        <v>55</v>
      </c>
      <c r="B42" s="30">
        <v>1000</v>
      </c>
      <c r="C42" s="31">
        <f>'I. Інф. до фін.плану'!C23</f>
        <v>8435</v>
      </c>
      <c r="D42" s="31">
        <f>'I. Інф. до фін.плану'!D23</f>
        <v>10824</v>
      </c>
      <c r="E42" s="31">
        <f>'I. Інф. до фін.плану'!E23</f>
        <v>11416</v>
      </c>
      <c r="F42" s="31">
        <f>'I. Інф. до фін.плану'!F23</f>
        <v>12200</v>
      </c>
      <c r="G42" s="32"/>
      <c r="H42" s="32"/>
      <c r="I42" s="32"/>
      <c r="J42" s="32"/>
      <c r="L42" s="28"/>
    </row>
    <row r="43" spans="1:12" ht="18.75" customHeight="1">
      <c r="A43" s="29" t="s">
        <v>56</v>
      </c>
      <c r="B43" s="25">
        <v>1010</v>
      </c>
      <c r="C43" s="31">
        <f>'I. Інф. до фін.плану'!C24</f>
        <v>-8337</v>
      </c>
      <c r="D43" s="31">
        <f>'I. Інф. до фін.плану'!D24</f>
        <v>-8475</v>
      </c>
      <c r="E43" s="31">
        <f>'I. Інф. до фін.плану'!E24</f>
        <v>-9152</v>
      </c>
      <c r="F43" s="31">
        <f>'I. Інф. до фін.плану'!F24</f>
        <v>-9586</v>
      </c>
      <c r="G43" s="33"/>
      <c r="H43" s="33"/>
      <c r="I43" s="33"/>
      <c r="J43" s="33"/>
      <c r="L43" s="34"/>
    </row>
    <row r="44" spans="1:12" ht="18.75" customHeight="1">
      <c r="A44" s="35" t="s">
        <v>57</v>
      </c>
      <c r="B44" s="36">
        <v>1020</v>
      </c>
      <c r="C44" s="31">
        <f t="shared" ref="C44:J44" si="0">SUM(C42,C43)</f>
        <v>98</v>
      </c>
      <c r="D44" s="31">
        <f t="shared" si="0"/>
        <v>2349</v>
      </c>
      <c r="E44" s="31">
        <f t="shared" si="0"/>
        <v>2264</v>
      </c>
      <c r="F44" s="31">
        <f t="shared" si="0"/>
        <v>2614</v>
      </c>
      <c r="G44" s="31">
        <f t="shared" si="0"/>
        <v>0</v>
      </c>
      <c r="H44" s="31">
        <f t="shared" si="0"/>
        <v>0</v>
      </c>
      <c r="I44" s="31">
        <f t="shared" si="0"/>
        <v>0</v>
      </c>
      <c r="J44" s="31">
        <f t="shared" si="0"/>
        <v>0</v>
      </c>
      <c r="L44" s="28"/>
    </row>
    <row r="45" spans="1:12" ht="18.75" customHeight="1">
      <c r="A45" s="37" t="s">
        <v>58</v>
      </c>
      <c r="B45" s="36">
        <v>1310</v>
      </c>
      <c r="C45" s="31">
        <f>'I. Інф. до фін.плану'!C106</f>
        <v>-164</v>
      </c>
      <c r="D45" s="31">
        <f>'I. Інф. до фін.плану'!D106</f>
        <v>1579</v>
      </c>
      <c r="E45" s="31">
        <f>'I. Інф. до фін.плану'!E106</f>
        <v>1850</v>
      </c>
      <c r="F45" s="31">
        <f>'I. Інф. до фін.плану'!F106</f>
        <v>1892</v>
      </c>
      <c r="G45" s="38" t="s">
        <v>59</v>
      </c>
      <c r="H45" s="38" t="s">
        <v>59</v>
      </c>
      <c r="I45" s="38" t="s">
        <v>59</v>
      </c>
      <c r="J45" s="38" t="s">
        <v>59</v>
      </c>
    </row>
    <row r="46" spans="1:12" ht="18.75" customHeight="1">
      <c r="A46" s="39" t="s">
        <v>60</v>
      </c>
      <c r="B46" s="40">
        <v>1200</v>
      </c>
      <c r="C46" s="31">
        <f>'I. Інф. до фін.плану'!C93</f>
        <v>-2024</v>
      </c>
      <c r="D46" s="31">
        <f>'I. Інф. до фін.плану'!D93</f>
        <v>0</v>
      </c>
      <c r="E46" s="31">
        <f>'I. Інф. до фін.плану'!E93</f>
        <v>0</v>
      </c>
      <c r="F46" s="31">
        <f>'I. Інф. до фін.плану'!F93</f>
        <v>32</v>
      </c>
      <c r="G46" s="41"/>
      <c r="H46" s="41"/>
      <c r="I46" s="41"/>
      <c r="J46" s="41"/>
    </row>
    <row r="47" spans="1:12" ht="24" customHeight="1">
      <c r="A47" s="189" t="s">
        <v>61</v>
      </c>
      <c r="B47" s="189"/>
      <c r="C47" s="189"/>
      <c r="D47" s="189"/>
      <c r="E47" s="189"/>
      <c r="F47" s="189"/>
      <c r="G47" s="189"/>
      <c r="H47" s="189"/>
      <c r="I47" s="189"/>
      <c r="J47" s="189"/>
    </row>
    <row r="48" spans="1:12" ht="18.75" customHeight="1">
      <c r="A48" s="42" t="s">
        <v>62</v>
      </c>
      <c r="B48" s="25">
        <v>2111</v>
      </c>
      <c r="C48" s="31">
        <f>'ІІ. Розп. ч.п. та розр. з бюд.'!F25</f>
        <v>0</v>
      </c>
      <c r="D48" s="31">
        <f>'ІІ. Розп. ч.п. та розр. з бюд.'!G25</f>
        <v>0</v>
      </c>
      <c r="E48" s="31">
        <f>'ІІ. Розп. ч.п. та розр. з бюд.'!H25</f>
        <v>0</v>
      </c>
      <c r="F48" s="31">
        <f>'ІІ. Розп. ч.п. та розр. з бюд.'!I25</f>
        <v>0</v>
      </c>
      <c r="G48" s="33" t="s">
        <v>59</v>
      </c>
      <c r="H48" s="33" t="s">
        <v>59</v>
      </c>
      <c r="I48" s="33" t="s">
        <v>59</v>
      </c>
      <c r="J48" s="33" t="s">
        <v>59</v>
      </c>
    </row>
    <row r="49" spans="1:11" ht="37.5" customHeight="1">
      <c r="A49" s="42" t="s">
        <v>63</v>
      </c>
      <c r="B49" s="25">
        <v>2112</v>
      </c>
      <c r="C49" s="31">
        <f>'ІІ. Розп. ч.п. та розр. з бюд.'!F26</f>
        <v>1452</v>
      </c>
      <c r="D49" s="31">
        <f>'ІІ. Розп. ч.п. та розр. з бюд.'!G26</f>
        <v>1197</v>
      </c>
      <c r="E49" s="31">
        <f>'ІІ. Розп. ч.п. та розр. з бюд.'!H26</f>
        <v>1656</v>
      </c>
      <c r="F49" s="31">
        <f>'ІІ. Розп. ч.п. та розр. з бюд.'!I26</f>
        <v>1689</v>
      </c>
      <c r="G49" s="33" t="s">
        <v>59</v>
      </c>
      <c r="H49" s="33" t="s">
        <v>59</v>
      </c>
      <c r="I49" s="33" t="s">
        <v>59</v>
      </c>
      <c r="J49" s="33" t="s">
        <v>59</v>
      </c>
    </row>
    <row r="50" spans="1:11" ht="37.5" customHeight="1">
      <c r="A50" s="43" t="s">
        <v>64</v>
      </c>
      <c r="B50" s="44">
        <v>2113</v>
      </c>
      <c r="C50" s="31" t="str">
        <f>'ІІ. Розп. ч.п. та розр. з бюд.'!F27</f>
        <v>(    )</v>
      </c>
      <c r="D50" s="31" t="str">
        <f>'ІІ. Розп. ч.п. та розр. з бюд.'!G27</f>
        <v>(    )</v>
      </c>
      <c r="E50" s="31" t="str">
        <f>'ІІ. Розп. ч.п. та розр. з бюд.'!H27</f>
        <v>(    )</v>
      </c>
      <c r="F50" s="31">
        <f>'ІІ. Розп. ч.п. та розр. з бюд.'!I27</f>
        <v>0</v>
      </c>
      <c r="G50" s="33" t="s">
        <v>59</v>
      </c>
      <c r="H50" s="33" t="s">
        <v>59</v>
      </c>
      <c r="I50" s="33" t="s">
        <v>59</v>
      </c>
      <c r="J50" s="33" t="s">
        <v>59</v>
      </c>
    </row>
    <row r="51" spans="1:11" ht="37.5" customHeight="1">
      <c r="A51" s="43" t="s">
        <v>65</v>
      </c>
      <c r="B51" s="44">
        <v>2115</v>
      </c>
      <c r="C51" s="31">
        <f>'ІІ. Розп. ч.п. та розр. з бюд.'!F29</f>
        <v>0</v>
      </c>
      <c r="D51" s="31">
        <f>'ІІ. Розп. ч.п. та розр. з бюд.'!G29</f>
        <v>0</v>
      </c>
      <c r="E51" s="31">
        <f>'ІІ. Розп. ч.п. та розр. з бюд.'!H29</f>
        <v>0</v>
      </c>
      <c r="F51" s="31">
        <f>'ІІ. Розп. ч.п. та розр. з бюд.'!I29</f>
        <v>0</v>
      </c>
      <c r="G51" s="33" t="s">
        <v>59</v>
      </c>
      <c r="H51" s="33" t="s">
        <v>59</v>
      </c>
      <c r="I51" s="33" t="s">
        <v>59</v>
      </c>
      <c r="J51" s="33" t="s">
        <v>59</v>
      </c>
    </row>
    <row r="52" spans="1:11" ht="80.25" customHeight="1">
      <c r="A52" s="43" t="s">
        <v>66</v>
      </c>
      <c r="B52" s="44">
        <v>2131</v>
      </c>
      <c r="C52" s="31">
        <f>'ІІ. Розп. ч.п. та розр. з бюд.'!F40</f>
        <v>0</v>
      </c>
      <c r="D52" s="31">
        <f>'ІІ. Розп. ч.п. та розр. з бюд.'!G40</f>
        <v>0</v>
      </c>
      <c r="E52" s="31">
        <f>'ІІ. Розп. ч.п. та розр. з бюд.'!H40</f>
        <v>0</v>
      </c>
      <c r="F52" s="31">
        <f>'ІІ. Розп. ч.п. та розр. з бюд.'!I40</f>
        <v>0</v>
      </c>
      <c r="G52" s="33" t="s">
        <v>59</v>
      </c>
      <c r="H52" s="33" t="s">
        <v>59</v>
      </c>
      <c r="I52" s="33" t="s">
        <v>59</v>
      </c>
      <c r="J52" s="33" t="s">
        <v>59</v>
      </c>
    </row>
    <row r="53" spans="1:11" ht="25.15" customHeight="1">
      <c r="A53" s="45" t="s">
        <v>67</v>
      </c>
      <c r="B53" s="46">
        <v>2200</v>
      </c>
      <c r="C53" s="31">
        <f>'ІІ. Розп. ч.п. та розр. з бюд.'!F47</f>
        <v>4039</v>
      </c>
      <c r="D53" s="31">
        <f>'ІІ. Розп. ч.п. та розр. з бюд.'!G47</f>
        <v>3772</v>
      </c>
      <c r="E53" s="31">
        <f>'ІІ. Розп. ч.п. та розр. з бюд.'!H47</f>
        <v>4541</v>
      </c>
      <c r="F53" s="31">
        <f>'ІІ. Розп. ч.п. та розр. з бюд.'!I47</f>
        <v>4622</v>
      </c>
      <c r="G53" s="32"/>
      <c r="H53" s="32"/>
      <c r="I53" s="32"/>
      <c r="J53" s="32"/>
      <c r="K53" s="47"/>
    </row>
    <row r="54" spans="1:11" ht="24.95" customHeight="1">
      <c r="A54" s="190" t="s">
        <v>68</v>
      </c>
      <c r="B54" s="190"/>
      <c r="C54" s="190"/>
      <c r="D54" s="190"/>
      <c r="E54" s="190"/>
      <c r="F54" s="190"/>
      <c r="G54" s="190"/>
      <c r="H54" s="190"/>
      <c r="I54" s="190"/>
      <c r="J54" s="190"/>
    </row>
    <row r="55" spans="1:11" s="51" customFormat="1" ht="20.100000000000001" customHeight="1">
      <c r="A55" s="48" t="s">
        <v>69</v>
      </c>
      <c r="B55" s="36">
        <v>4000</v>
      </c>
      <c r="C55" s="31">
        <f>'ІV кап. інвеат. V кред. '!F7</f>
        <v>833</v>
      </c>
      <c r="D55" s="31">
        <f>'ІV кап. інвеат. V кред. '!G7</f>
        <v>1505</v>
      </c>
      <c r="E55" s="31">
        <f>'ІV кап. інвеат. V кред. '!H7</f>
        <v>1505</v>
      </c>
      <c r="F55" s="31">
        <f>'ІV кап. інвеат. V кред. '!I7</f>
        <v>2100</v>
      </c>
      <c r="G55" s="49"/>
      <c r="H55" s="49"/>
      <c r="I55" s="49"/>
      <c r="J55" s="49"/>
      <c r="K55" s="50"/>
    </row>
    <row r="56" spans="1:11" ht="24.95" customHeight="1">
      <c r="A56" s="191" t="s">
        <v>70</v>
      </c>
      <c r="B56" s="191"/>
      <c r="C56" s="191"/>
      <c r="D56" s="191"/>
      <c r="E56" s="191"/>
      <c r="F56" s="191"/>
      <c r="G56" s="191"/>
      <c r="H56" s="191"/>
      <c r="I56" s="191"/>
      <c r="J56" s="191"/>
    </row>
    <row r="57" spans="1:11" ht="78.75" customHeight="1">
      <c r="A57" s="52" t="s">
        <v>71</v>
      </c>
      <c r="B57" s="53">
        <v>5010</v>
      </c>
      <c r="C57" s="54">
        <f t="shared" ref="C57:J57" si="1">(C46/C42)*100</f>
        <v>-23.995257854179016</v>
      </c>
      <c r="D57" s="54">
        <f t="shared" si="1"/>
        <v>0</v>
      </c>
      <c r="E57" s="54">
        <f t="shared" si="1"/>
        <v>0</v>
      </c>
      <c r="F57" s="54">
        <f t="shared" si="1"/>
        <v>0.26229508196721313</v>
      </c>
      <c r="G57" s="54" t="e">
        <f t="shared" si="1"/>
        <v>#DIV/0!</v>
      </c>
      <c r="H57" s="54" t="e">
        <f t="shared" si="1"/>
        <v>#DIV/0!</v>
      </c>
      <c r="I57" s="54" t="e">
        <f t="shared" si="1"/>
        <v>#DIV/0!</v>
      </c>
      <c r="J57" s="54" t="e">
        <f t="shared" si="1"/>
        <v>#DIV/0!</v>
      </c>
    </row>
    <row r="58" spans="1:11" ht="59.25" customHeight="1">
      <c r="A58" s="52" t="s">
        <v>72</v>
      </c>
      <c r="B58" s="53">
        <v>5020</v>
      </c>
      <c r="C58" s="54">
        <f>(C46/C72)*100</f>
        <v>-10.69880537054657</v>
      </c>
      <c r="D58" s="54" t="e">
        <f>(D46/D72)*100</f>
        <v>#DIV/0!</v>
      </c>
      <c r="E58" s="54" t="e">
        <f>(E46/E72)*100</f>
        <v>#DIV/0!</v>
      </c>
      <c r="F58" s="54" t="e">
        <f>(F46/F72)*100</f>
        <v>#DIV/0!</v>
      </c>
      <c r="G58" s="55" t="s">
        <v>59</v>
      </c>
      <c r="H58" s="55" t="s">
        <v>59</v>
      </c>
      <c r="I58" s="55" t="s">
        <v>59</v>
      </c>
      <c r="J58" s="55" t="s">
        <v>59</v>
      </c>
    </row>
    <row r="59" spans="1:11" ht="60.75" customHeight="1">
      <c r="A59" s="56" t="s">
        <v>73</v>
      </c>
      <c r="B59" s="25">
        <v>5030</v>
      </c>
      <c r="C59" s="54">
        <f>(C46/C80)*100</f>
        <v>-11.327512872173719</v>
      </c>
      <c r="D59" s="54" t="e">
        <f>(D46/D80)*100</f>
        <v>#DIV/0!</v>
      </c>
      <c r="E59" s="54" t="e">
        <f>(E46/E80)*100</f>
        <v>#DIV/0!</v>
      </c>
      <c r="F59" s="54" t="e">
        <f>(F46/F80)*100</f>
        <v>#DIV/0!</v>
      </c>
      <c r="G59" s="55" t="s">
        <v>59</v>
      </c>
      <c r="H59" s="55" t="s">
        <v>59</v>
      </c>
      <c r="I59" s="55" t="s">
        <v>59</v>
      </c>
      <c r="J59" s="55" t="s">
        <v>59</v>
      </c>
    </row>
    <row r="60" spans="1:11" ht="66" customHeight="1">
      <c r="A60" s="56" t="s">
        <v>74</v>
      </c>
      <c r="B60" s="25">
        <v>5040</v>
      </c>
      <c r="C60" s="54">
        <f>(C45/C42)*100</f>
        <v>-1.944279786603438</v>
      </c>
      <c r="D60" s="54">
        <f>(D45/D42)*100</f>
        <v>14.587952697708795</v>
      </c>
      <c r="E60" s="54">
        <f>(E45/E42)*100</f>
        <v>16.20532585844429</v>
      </c>
      <c r="F60" s="54">
        <f>(F45/F42)*100</f>
        <v>15.508196721311476</v>
      </c>
      <c r="G60" s="57" t="s">
        <v>59</v>
      </c>
      <c r="H60" s="57" t="s">
        <v>59</v>
      </c>
      <c r="I60" s="57" t="s">
        <v>59</v>
      </c>
      <c r="J60" s="57" t="s">
        <v>59</v>
      </c>
    </row>
    <row r="61" spans="1:11" ht="66.75" customHeight="1">
      <c r="A61" s="58" t="s">
        <v>75</v>
      </c>
      <c r="B61" s="59">
        <v>5050</v>
      </c>
      <c r="C61" s="60">
        <f>C80/(C73+C74)</f>
        <v>18.948038176033933</v>
      </c>
      <c r="D61" s="60" t="e">
        <f>D80/(D73+D74)</f>
        <v>#DIV/0!</v>
      </c>
      <c r="E61" s="60" t="e">
        <f>E80/(E73+E74)</f>
        <v>#DIV/0!</v>
      </c>
      <c r="F61" s="60" t="e">
        <f>F80/(F73+F74)</f>
        <v>#DIV/0!</v>
      </c>
      <c r="G61" s="61" t="s">
        <v>59</v>
      </c>
      <c r="H61" s="61" t="s">
        <v>59</v>
      </c>
      <c r="I61" s="61" t="s">
        <v>59</v>
      </c>
      <c r="J61" s="61" t="s">
        <v>59</v>
      </c>
    </row>
    <row r="62" spans="1:11" ht="65.25" customHeight="1">
      <c r="A62" s="58" t="s">
        <v>76</v>
      </c>
      <c r="B62" s="59">
        <v>5060</v>
      </c>
      <c r="C62" s="54">
        <f>C67/C66</f>
        <v>0.46475268286665844</v>
      </c>
      <c r="D62" s="54">
        <f>D67/D66</f>
        <v>0.49784838481490212</v>
      </c>
      <c r="E62" s="54">
        <f>E67/E66</f>
        <v>0.49784838481490212</v>
      </c>
      <c r="F62" s="54">
        <f>F67/F66</f>
        <v>0.52757705769447893</v>
      </c>
      <c r="G62" s="61" t="s">
        <v>59</v>
      </c>
      <c r="H62" s="61" t="s">
        <v>59</v>
      </c>
      <c r="I62" s="61" t="s">
        <v>59</v>
      </c>
      <c r="J62" s="61" t="s">
        <v>59</v>
      </c>
    </row>
    <row r="63" spans="1:11" ht="24.95" customHeight="1">
      <c r="A63" s="192" t="s">
        <v>77</v>
      </c>
      <c r="B63" s="192"/>
      <c r="C63" s="192"/>
      <c r="D63" s="192"/>
      <c r="E63" s="192"/>
      <c r="F63" s="192"/>
      <c r="G63" s="192"/>
      <c r="H63" s="192"/>
      <c r="I63" s="192"/>
      <c r="J63" s="192"/>
    </row>
    <row r="64" spans="1:11" ht="18.75" customHeight="1">
      <c r="A64" s="52" t="s">
        <v>78</v>
      </c>
      <c r="B64" s="53">
        <v>6000</v>
      </c>
      <c r="C64" s="33">
        <v>17695</v>
      </c>
      <c r="D64" s="33">
        <v>17375</v>
      </c>
      <c r="E64" s="33">
        <v>17375</v>
      </c>
      <c r="F64" s="33">
        <v>17076</v>
      </c>
      <c r="G64" s="61" t="s">
        <v>59</v>
      </c>
      <c r="H64" s="61" t="s">
        <v>59</v>
      </c>
      <c r="I64" s="61" t="s">
        <v>59</v>
      </c>
      <c r="J64" s="61" t="s">
        <v>59</v>
      </c>
    </row>
    <row r="65" spans="1:12" ht="18.75" customHeight="1">
      <c r="A65" s="52" t="s">
        <v>79</v>
      </c>
      <c r="B65" s="53">
        <v>6001</v>
      </c>
      <c r="C65" s="31">
        <f>C66-C67</f>
        <v>17357</v>
      </c>
      <c r="D65" s="31">
        <f>D66-D67</f>
        <v>17037</v>
      </c>
      <c r="E65" s="31">
        <f>E66-E67</f>
        <v>17037</v>
      </c>
      <c r="F65" s="31">
        <f>F66-F67</f>
        <v>16737</v>
      </c>
      <c r="G65" s="61" t="s">
        <v>59</v>
      </c>
      <c r="H65" s="61" t="s">
        <v>59</v>
      </c>
      <c r="I65" s="61" t="s">
        <v>59</v>
      </c>
      <c r="J65" s="61" t="s">
        <v>59</v>
      </c>
    </row>
    <row r="66" spans="1:12" ht="18.75" customHeight="1">
      <c r="A66" s="52" t="s">
        <v>80</v>
      </c>
      <c r="B66" s="53">
        <v>6002</v>
      </c>
      <c r="C66" s="33">
        <v>32428</v>
      </c>
      <c r="D66" s="33">
        <v>33928</v>
      </c>
      <c r="E66" s="33">
        <v>33928</v>
      </c>
      <c r="F66" s="33">
        <v>35428</v>
      </c>
      <c r="G66" s="61" t="s">
        <v>59</v>
      </c>
      <c r="H66" s="61" t="s">
        <v>59</v>
      </c>
      <c r="I66" s="61" t="s">
        <v>59</v>
      </c>
      <c r="J66" s="61" t="s">
        <v>59</v>
      </c>
    </row>
    <row r="67" spans="1:12" ht="18.75" customHeight="1">
      <c r="A67" s="52" t="s">
        <v>81</v>
      </c>
      <c r="B67" s="53">
        <v>6003</v>
      </c>
      <c r="C67" s="33">
        <v>15071</v>
      </c>
      <c r="D67" s="33">
        <v>16891</v>
      </c>
      <c r="E67" s="33">
        <v>16891</v>
      </c>
      <c r="F67" s="33">
        <v>18691</v>
      </c>
      <c r="G67" s="61" t="s">
        <v>59</v>
      </c>
      <c r="H67" s="61" t="s">
        <v>59</v>
      </c>
      <c r="I67" s="61" t="s">
        <v>59</v>
      </c>
      <c r="J67" s="61" t="s">
        <v>59</v>
      </c>
    </row>
    <row r="68" spans="1:12" ht="18.75" customHeight="1">
      <c r="A68" s="56" t="s">
        <v>82</v>
      </c>
      <c r="B68" s="25">
        <v>6010</v>
      </c>
      <c r="C68" s="33">
        <v>1223</v>
      </c>
      <c r="D68" s="33"/>
      <c r="E68" s="33"/>
      <c r="F68" s="33"/>
      <c r="G68" s="61" t="s">
        <v>59</v>
      </c>
      <c r="H68" s="61" t="s">
        <v>59</v>
      </c>
      <c r="I68" s="61" t="s">
        <v>59</v>
      </c>
      <c r="J68" s="61" t="s">
        <v>59</v>
      </c>
    </row>
    <row r="69" spans="1:12" ht="36.75" customHeight="1">
      <c r="A69" s="56" t="s">
        <v>83</v>
      </c>
      <c r="B69" s="25">
        <v>6011</v>
      </c>
      <c r="C69" s="33">
        <v>790</v>
      </c>
      <c r="D69" s="33"/>
      <c r="E69" s="33"/>
      <c r="F69" s="33"/>
      <c r="G69" s="61" t="s">
        <v>59</v>
      </c>
      <c r="H69" s="61" t="s">
        <v>59</v>
      </c>
      <c r="I69" s="61" t="s">
        <v>59</v>
      </c>
      <c r="J69" s="61" t="s">
        <v>59</v>
      </c>
      <c r="K69" s="62"/>
    </row>
    <row r="70" spans="1:12" ht="18.600000000000001" customHeight="1">
      <c r="A70" s="56" t="s">
        <v>84</v>
      </c>
      <c r="B70" s="25">
        <v>6012</v>
      </c>
      <c r="C70" s="33">
        <v>33</v>
      </c>
      <c r="D70" s="33"/>
      <c r="E70" s="33"/>
      <c r="F70" s="33"/>
      <c r="G70" s="61" t="s">
        <v>59</v>
      </c>
      <c r="H70" s="61" t="s">
        <v>59</v>
      </c>
      <c r="I70" s="61" t="s">
        <v>59</v>
      </c>
      <c r="J70" s="61" t="s">
        <v>59</v>
      </c>
      <c r="K70" s="62"/>
    </row>
    <row r="71" spans="1:12" ht="18.600000000000001" customHeight="1">
      <c r="A71" s="56" t="s">
        <v>85</v>
      </c>
      <c r="B71" s="63">
        <v>6013</v>
      </c>
      <c r="C71" s="33">
        <v>57</v>
      </c>
      <c r="D71" s="33"/>
      <c r="E71" s="33"/>
      <c r="F71" s="33"/>
      <c r="G71" s="61" t="s">
        <v>59</v>
      </c>
      <c r="H71" s="61" t="s">
        <v>59</v>
      </c>
      <c r="I71" s="61" t="s">
        <v>59</v>
      </c>
      <c r="J71" s="61" t="s">
        <v>59</v>
      </c>
    </row>
    <row r="72" spans="1:12" s="51" customFormat="1" ht="20.100000000000001" customHeight="1">
      <c r="A72" s="48" t="s">
        <v>86</v>
      </c>
      <c r="B72" s="36">
        <v>6020</v>
      </c>
      <c r="C72" s="33">
        <v>18918</v>
      </c>
      <c r="D72" s="33"/>
      <c r="E72" s="33"/>
      <c r="F72" s="33"/>
      <c r="G72" s="61" t="s">
        <v>59</v>
      </c>
      <c r="H72" s="61" t="s">
        <v>59</v>
      </c>
      <c r="I72" s="61" t="s">
        <v>59</v>
      </c>
      <c r="J72" s="61" t="s">
        <v>59</v>
      </c>
    </row>
    <row r="73" spans="1:12" ht="18.600000000000001" customHeight="1">
      <c r="A73" s="56" t="s">
        <v>87</v>
      </c>
      <c r="B73" s="25">
        <v>6030</v>
      </c>
      <c r="C73" s="33"/>
      <c r="D73" s="33"/>
      <c r="E73" s="33"/>
      <c r="F73" s="33"/>
      <c r="G73" s="61" t="s">
        <v>59</v>
      </c>
      <c r="H73" s="61" t="s">
        <v>59</v>
      </c>
      <c r="I73" s="61" t="s">
        <v>59</v>
      </c>
      <c r="J73" s="61" t="s">
        <v>59</v>
      </c>
    </row>
    <row r="74" spans="1:12" ht="18.600000000000001" customHeight="1">
      <c r="A74" s="56" t="s">
        <v>88</v>
      </c>
      <c r="B74" s="25">
        <v>6040</v>
      </c>
      <c r="C74" s="33">
        <v>943</v>
      </c>
      <c r="D74" s="33"/>
      <c r="E74" s="33"/>
      <c r="F74" s="33"/>
      <c r="G74" s="61" t="s">
        <v>59</v>
      </c>
      <c r="H74" s="61" t="s">
        <v>59</v>
      </c>
      <c r="I74" s="61" t="s">
        <v>59</v>
      </c>
      <c r="J74" s="61" t="s">
        <v>59</v>
      </c>
    </row>
    <row r="75" spans="1:12" ht="18.75" customHeight="1">
      <c r="A75" s="56" t="s">
        <v>89</v>
      </c>
      <c r="B75" s="25">
        <v>6041</v>
      </c>
      <c r="C75" s="33">
        <v>703</v>
      </c>
      <c r="D75" s="33"/>
      <c r="E75" s="33"/>
      <c r="F75" s="33"/>
      <c r="G75" s="61" t="s">
        <v>59</v>
      </c>
      <c r="H75" s="61" t="s">
        <v>59</v>
      </c>
      <c r="I75" s="61" t="s">
        <v>59</v>
      </c>
      <c r="J75" s="61" t="s">
        <v>59</v>
      </c>
      <c r="K75" s="62"/>
    </row>
    <row r="76" spans="1:12" ht="19.5" customHeight="1">
      <c r="A76" s="56" t="s">
        <v>90</v>
      </c>
      <c r="B76" s="25">
        <v>6042</v>
      </c>
      <c r="C76" s="33">
        <v>240</v>
      </c>
      <c r="D76" s="33"/>
      <c r="E76" s="33"/>
      <c r="F76" s="33"/>
      <c r="G76" s="61" t="s">
        <v>59</v>
      </c>
      <c r="H76" s="61" t="s">
        <v>59</v>
      </c>
      <c r="I76" s="61" t="s">
        <v>59</v>
      </c>
      <c r="J76" s="61" t="s">
        <v>59</v>
      </c>
      <c r="K76" s="62"/>
    </row>
    <row r="77" spans="1:12" s="51" customFormat="1" ht="18.75" customHeight="1">
      <c r="A77" s="48" t="s">
        <v>91</v>
      </c>
      <c r="B77" s="36">
        <v>6050</v>
      </c>
      <c r="C77" s="32">
        <v>1050</v>
      </c>
      <c r="D77" s="32"/>
      <c r="E77" s="32"/>
      <c r="F77" s="32"/>
      <c r="G77" s="61" t="s">
        <v>59</v>
      </c>
      <c r="H77" s="61" t="s">
        <v>59</v>
      </c>
      <c r="I77" s="61" t="s">
        <v>59</v>
      </c>
      <c r="J77" s="61" t="s">
        <v>59</v>
      </c>
      <c r="L77" s="1"/>
    </row>
    <row r="78" spans="1:12" ht="18.75" customHeight="1">
      <c r="A78" s="56" t="s">
        <v>92</v>
      </c>
      <c r="B78" s="25">
        <v>6060</v>
      </c>
      <c r="C78" s="33"/>
      <c r="D78" s="33"/>
      <c r="E78" s="33"/>
      <c r="F78" s="33"/>
      <c r="G78" s="61" t="s">
        <v>59</v>
      </c>
      <c r="H78" s="61" t="s">
        <v>59</v>
      </c>
      <c r="I78" s="61" t="s">
        <v>59</v>
      </c>
      <c r="J78" s="61" t="s">
        <v>59</v>
      </c>
    </row>
    <row r="79" spans="1:12" ht="18.75" customHeight="1">
      <c r="A79" s="56" t="s">
        <v>93</v>
      </c>
      <c r="B79" s="25">
        <v>6070</v>
      </c>
      <c r="C79" s="33"/>
      <c r="D79" s="33"/>
      <c r="E79" s="33"/>
      <c r="F79" s="33"/>
      <c r="G79" s="61" t="s">
        <v>59</v>
      </c>
      <c r="H79" s="61" t="s">
        <v>59</v>
      </c>
      <c r="I79" s="61" t="s">
        <v>59</v>
      </c>
      <c r="J79" s="61" t="s">
        <v>59</v>
      </c>
    </row>
    <row r="80" spans="1:12" s="51" customFormat="1" ht="18.75" customHeight="1">
      <c r="A80" s="48" t="s">
        <v>94</v>
      </c>
      <c r="B80" s="36">
        <v>6080</v>
      </c>
      <c r="C80" s="33">
        <v>17868</v>
      </c>
      <c r="D80" s="33"/>
      <c r="E80" s="33"/>
      <c r="F80" s="33"/>
      <c r="G80" s="61" t="s">
        <v>59</v>
      </c>
      <c r="H80" s="61" t="s">
        <v>59</v>
      </c>
      <c r="I80" s="61" t="s">
        <v>59</v>
      </c>
      <c r="J80" s="61" t="s">
        <v>59</v>
      </c>
    </row>
    <row r="81" spans="1:10" s="51" customFormat="1" ht="27" customHeight="1">
      <c r="A81" s="192" t="s">
        <v>95</v>
      </c>
      <c r="B81" s="192"/>
      <c r="C81" s="192"/>
      <c r="D81" s="192"/>
      <c r="E81" s="192"/>
      <c r="F81" s="192"/>
      <c r="G81" s="192"/>
      <c r="H81" s="192"/>
      <c r="I81" s="192"/>
      <c r="J81" s="192"/>
    </row>
    <row r="82" spans="1:10" s="51" customFormat="1" ht="18.75" customHeight="1">
      <c r="A82" s="64" t="s">
        <v>96</v>
      </c>
      <c r="B82" s="65">
        <v>7000</v>
      </c>
      <c r="C82" s="36"/>
      <c r="D82" s="36"/>
      <c r="E82" s="36"/>
      <c r="F82" s="31">
        <f>'ІV кап. інвеат. V кред. '!C37</f>
        <v>0</v>
      </c>
      <c r="G82" s="36"/>
      <c r="H82" s="36"/>
      <c r="I82" s="36"/>
      <c r="J82" s="36"/>
    </row>
    <row r="83" spans="1:10" s="51" customFormat="1" ht="18.75" customHeight="1">
      <c r="A83" s="66" t="s">
        <v>97</v>
      </c>
      <c r="B83" s="67" t="s">
        <v>98</v>
      </c>
      <c r="C83" s="31">
        <f>SUM(C84:C86)</f>
        <v>0</v>
      </c>
      <c r="D83" s="31">
        <f>SUM(D84:D86)</f>
        <v>0</v>
      </c>
      <c r="E83" s="31">
        <f>SUM(E84:E86)</f>
        <v>0</v>
      </c>
      <c r="F83" s="31">
        <f>SUM(F84:F86)</f>
        <v>0</v>
      </c>
      <c r="G83" s="49"/>
      <c r="H83" s="49"/>
      <c r="I83" s="49"/>
      <c r="J83" s="49"/>
    </row>
    <row r="84" spans="1:10" s="51" customFormat="1" ht="18.75" customHeight="1">
      <c r="A84" s="56" t="s">
        <v>99</v>
      </c>
      <c r="B84" s="68" t="s">
        <v>100</v>
      </c>
      <c r="C84" s="57"/>
      <c r="D84" s="57"/>
      <c r="E84" s="57"/>
      <c r="F84" s="49">
        <f>'ІV кап. інвеат. V кред. '!E28</f>
        <v>0</v>
      </c>
      <c r="G84" s="33" t="s">
        <v>59</v>
      </c>
      <c r="H84" s="33" t="s">
        <v>59</v>
      </c>
      <c r="I84" s="33" t="s">
        <v>59</v>
      </c>
      <c r="J84" s="33" t="s">
        <v>59</v>
      </c>
    </row>
    <row r="85" spans="1:10" s="51" customFormat="1" ht="18.75" customHeight="1">
      <c r="A85" s="56" t="s">
        <v>101</v>
      </c>
      <c r="B85" s="68" t="s">
        <v>102</v>
      </c>
      <c r="C85" s="33"/>
      <c r="D85" s="33"/>
      <c r="E85" s="33"/>
      <c r="F85" s="49">
        <f>'ІV кап. інвеат. V кред. '!E31</f>
        <v>0</v>
      </c>
      <c r="G85" s="33" t="s">
        <v>59</v>
      </c>
      <c r="H85" s="33" t="s">
        <v>59</v>
      </c>
      <c r="I85" s="33" t="s">
        <v>59</v>
      </c>
      <c r="J85" s="33" t="s">
        <v>59</v>
      </c>
    </row>
    <row r="86" spans="1:10" s="51" customFormat="1" ht="18.75" customHeight="1">
      <c r="A86" s="56" t="s">
        <v>103</v>
      </c>
      <c r="B86" s="68" t="s">
        <v>104</v>
      </c>
      <c r="C86" s="33"/>
      <c r="D86" s="33"/>
      <c r="E86" s="33"/>
      <c r="F86" s="49">
        <f>'ІV кап. інвеат. V кред. '!E34</f>
        <v>0</v>
      </c>
      <c r="G86" s="33" t="s">
        <v>59</v>
      </c>
      <c r="H86" s="33" t="s">
        <v>59</v>
      </c>
      <c r="I86" s="33" t="s">
        <v>59</v>
      </c>
      <c r="J86" s="33" t="s">
        <v>59</v>
      </c>
    </row>
    <row r="87" spans="1:10" s="51" customFormat="1" ht="18.75" customHeight="1">
      <c r="A87" s="48" t="s">
        <v>105</v>
      </c>
      <c r="B87" s="69" t="s">
        <v>106</v>
      </c>
      <c r="C87" s="31">
        <f>SUM(C88:C90)</f>
        <v>0</v>
      </c>
      <c r="D87" s="31">
        <f>SUM(D88:D90)</f>
        <v>0</v>
      </c>
      <c r="E87" s="31">
        <f>SUM(E88:E90)</f>
        <v>0</v>
      </c>
      <c r="F87" s="31">
        <f>SUM(F88:F90)</f>
        <v>0</v>
      </c>
      <c r="G87" s="49"/>
      <c r="H87" s="49"/>
      <c r="I87" s="49"/>
      <c r="J87" s="49"/>
    </row>
    <row r="88" spans="1:10" s="51" customFormat="1" ht="18.75" customHeight="1">
      <c r="A88" s="56" t="s">
        <v>99</v>
      </c>
      <c r="B88" s="68" t="s">
        <v>107</v>
      </c>
      <c r="C88" s="33"/>
      <c r="D88" s="33"/>
      <c r="E88" s="33"/>
      <c r="F88" s="49" t="str">
        <f>'ІV кап. інвеат. V кред. '!F28</f>
        <v>(    )</v>
      </c>
      <c r="G88" s="33" t="s">
        <v>59</v>
      </c>
      <c r="H88" s="33" t="s">
        <v>59</v>
      </c>
      <c r="I88" s="33" t="s">
        <v>59</v>
      </c>
      <c r="J88" s="33" t="s">
        <v>59</v>
      </c>
    </row>
    <row r="89" spans="1:10" s="51" customFormat="1" ht="18.75" customHeight="1">
      <c r="A89" s="56" t="s">
        <v>101</v>
      </c>
      <c r="B89" s="68" t="s">
        <v>108</v>
      </c>
      <c r="C89" s="33"/>
      <c r="D89" s="33"/>
      <c r="E89" s="33"/>
      <c r="F89" s="49" t="str">
        <f>'ІV кап. інвеат. V кред. '!F31</f>
        <v>(    )</v>
      </c>
      <c r="G89" s="33" t="s">
        <v>59</v>
      </c>
      <c r="H89" s="33" t="s">
        <v>59</v>
      </c>
      <c r="I89" s="33" t="s">
        <v>59</v>
      </c>
      <c r="J89" s="33" t="s">
        <v>59</v>
      </c>
    </row>
    <row r="90" spans="1:10" ht="18.75" customHeight="1">
      <c r="A90" s="56" t="s">
        <v>103</v>
      </c>
      <c r="B90" s="68" t="s">
        <v>109</v>
      </c>
      <c r="C90" s="33"/>
      <c r="D90" s="33"/>
      <c r="E90" s="33"/>
      <c r="F90" s="49" t="str">
        <f>'ІV кап. інвеат. V кред. '!F34</f>
        <v>(    )</v>
      </c>
      <c r="G90" s="33" t="s">
        <v>59</v>
      </c>
      <c r="H90" s="33" t="s">
        <v>59</v>
      </c>
      <c r="I90" s="33" t="s">
        <v>59</v>
      </c>
      <c r="J90" s="33" t="s">
        <v>59</v>
      </c>
    </row>
    <row r="91" spans="1:10" ht="18.75" customHeight="1">
      <c r="A91" s="64" t="s">
        <v>110</v>
      </c>
      <c r="B91" s="65">
        <v>7050</v>
      </c>
      <c r="C91" s="33"/>
      <c r="D91" s="33"/>
      <c r="E91" s="33"/>
      <c r="F91" s="31">
        <f>'ІV кап. інвеат. V кред. '!L37</f>
        <v>0</v>
      </c>
      <c r="G91" s="33"/>
      <c r="H91" s="33"/>
      <c r="I91" s="33"/>
      <c r="J91" s="33"/>
    </row>
    <row r="92" spans="1:10" ht="27" customHeight="1">
      <c r="A92" s="192" t="s">
        <v>111</v>
      </c>
      <c r="B92" s="192"/>
      <c r="C92" s="192"/>
      <c r="D92" s="192"/>
      <c r="E92" s="192"/>
      <c r="F92" s="192"/>
      <c r="G92" s="192"/>
      <c r="H92" s="192"/>
      <c r="I92" s="192"/>
      <c r="J92" s="192"/>
    </row>
    <row r="93" spans="1:10" s="2" customFormat="1" ht="60.75" customHeight="1">
      <c r="A93" s="70" t="s">
        <v>112</v>
      </c>
      <c r="B93" s="69" t="s">
        <v>113</v>
      </c>
      <c r="C93" s="54">
        <v>33</v>
      </c>
      <c r="D93" s="54">
        <v>32</v>
      </c>
      <c r="E93" s="54">
        <v>34</v>
      </c>
      <c r="F93" s="54">
        <v>34</v>
      </c>
      <c r="G93" s="61"/>
      <c r="H93" s="61"/>
      <c r="I93" s="61"/>
      <c r="J93" s="61"/>
    </row>
    <row r="94" spans="1:10" s="2" customFormat="1" ht="18.75" customHeight="1">
      <c r="A94" s="71" t="s">
        <v>114</v>
      </c>
      <c r="B94" s="68" t="s">
        <v>115</v>
      </c>
      <c r="C94" s="33">
        <v>0</v>
      </c>
      <c r="D94" s="33">
        <v>0</v>
      </c>
      <c r="E94" s="33">
        <v>0</v>
      </c>
      <c r="F94" s="33">
        <v>0</v>
      </c>
      <c r="G94" s="61" t="s">
        <v>59</v>
      </c>
      <c r="H94" s="61" t="s">
        <v>59</v>
      </c>
      <c r="I94" s="61" t="s">
        <v>59</v>
      </c>
      <c r="J94" s="61" t="s">
        <v>59</v>
      </c>
    </row>
    <row r="95" spans="1:10" s="2" customFormat="1" ht="18.75" customHeight="1">
      <c r="A95" s="71" t="s">
        <v>116</v>
      </c>
      <c r="B95" s="68" t="s">
        <v>117</v>
      </c>
      <c r="C95" s="33">
        <v>0</v>
      </c>
      <c r="D95" s="33">
        <v>0</v>
      </c>
      <c r="E95" s="33">
        <v>0</v>
      </c>
      <c r="F95" s="33">
        <v>0</v>
      </c>
      <c r="G95" s="61" t="s">
        <v>59</v>
      </c>
      <c r="H95" s="61" t="s">
        <v>59</v>
      </c>
      <c r="I95" s="61" t="s">
        <v>59</v>
      </c>
      <c r="J95" s="61" t="s">
        <v>59</v>
      </c>
    </row>
    <row r="96" spans="1:10" s="2" customFormat="1" ht="18.75" customHeight="1">
      <c r="A96" s="42" t="s">
        <v>118</v>
      </c>
      <c r="B96" s="68" t="s">
        <v>119</v>
      </c>
      <c r="C96" s="33">
        <v>1</v>
      </c>
      <c r="D96" s="33">
        <v>1</v>
      </c>
      <c r="E96" s="33">
        <v>1</v>
      </c>
      <c r="F96" s="33">
        <v>1</v>
      </c>
      <c r="G96" s="61" t="s">
        <v>59</v>
      </c>
      <c r="H96" s="61" t="s">
        <v>59</v>
      </c>
      <c r="I96" s="61" t="s">
        <v>59</v>
      </c>
      <c r="J96" s="61" t="s">
        <v>59</v>
      </c>
    </row>
    <row r="97" spans="1:10" s="2" customFormat="1" ht="18.75" customHeight="1">
      <c r="A97" s="42" t="s">
        <v>120</v>
      </c>
      <c r="B97" s="68" t="s">
        <v>121</v>
      </c>
      <c r="C97" s="33">
        <v>7</v>
      </c>
      <c r="D97" s="33">
        <v>5</v>
      </c>
      <c r="E97" s="33">
        <v>5</v>
      </c>
      <c r="F97" s="33">
        <v>5</v>
      </c>
      <c r="G97" s="61" t="s">
        <v>59</v>
      </c>
      <c r="H97" s="61" t="s">
        <v>59</v>
      </c>
      <c r="I97" s="61" t="s">
        <v>59</v>
      </c>
      <c r="J97" s="61" t="s">
        <v>59</v>
      </c>
    </row>
    <row r="98" spans="1:10" s="2" customFormat="1" ht="18.75" customHeight="1">
      <c r="A98" s="42" t="s">
        <v>122</v>
      </c>
      <c r="B98" s="68" t="s">
        <v>123</v>
      </c>
      <c r="C98" s="33">
        <v>25</v>
      </c>
      <c r="D98" s="33">
        <v>26</v>
      </c>
      <c r="E98" s="33">
        <v>28</v>
      </c>
      <c r="F98" s="33">
        <v>28</v>
      </c>
      <c r="G98" s="61" t="s">
        <v>59</v>
      </c>
      <c r="H98" s="61" t="s">
        <v>59</v>
      </c>
      <c r="I98" s="61" t="s">
        <v>59</v>
      </c>
      <c r="J98" s="61" t="s">
        <v>59</v>
      </c>
    </row>
    <row r="99" spans="1:10" s="2" customFormat="1" ht="18.75" customHeight="1">
      <c r="A99" s="70" t="s">
        <v>124</v>
      </c>
      <c r="B99" s="69" t="s">
        <v>125</v>
      </c>
      <c r="C99" s="54">
        <f>'I. Інф. до фін.плану'!C111</f>
        <v>5980</v>
      </c>
      <c r="D99" s="54">
        <f>'I. Інф. до фін.плану'!D111</f>
        <v>6170</v>
      </c>
      <c r="E99" s="54">
        <f>'I. Інф. до фін.плану'!E111</f>
        <v>6791</v>
      </c>
      <c r="F99" s="54">
        <f>'I. Інф. до фін.плану'!F111</f>
        <v>6940</v>
      </c>
      <c r="G99" s="41"/>
      <c r="H99" s="41"/>
      <c r="I99" s="41"/>
      <c r="J99" s="41"/>
    </row>
    <row r="100" spans="1:10" s="2" customFormat="1" ht="18.75" customHeight="1">
      <c r="A100" s="56" t="s">
        <v>114</v>
      </c>
      <c r="B100" s="68" t="s">
        <v>126</v>
      </c>
      <c r="C100" s="33">
        <v>0</v>
      </c>
      <c r="D100" s="33">
        <v>0</v>
      </c>
      <c r="E100" s="33">
        <v>0</v>
      </c>
      <c r="F100" s="33">
        <v>0</v>
      </c>
      <c r="G100" s="61" t="s">
        <v>59</v>
      </c>
      <c r="H100" s="61" t="s">
        <v>59</v>
      </c>
      <c r="I100" s="61" t="s">
        <v>59</v>
      </c>
      <c r="J100" s="61" t="s">
        <v>59</v>
      </c>
    </row>
    <row r="101" spans="1:10" s="2" customFormat="1" ht="18.75" customHeight="1">
      <c r="A101" s="56" t="s">
        <v>116</v>
      </c>
      <c r="B101" s="68" t="s">
        <v>127</v>
      </c>
      <c r="C101" s="33">
        <v>0</v>
      </c>
      <c r="D101" s="33">
        <v>0</v>
      </c>
      <c r="E101" s="33">
        <v>0</v>
      </c>
      <c r="F101" s="33">
        <v>0</v>
      </c>
      <c r="G101" s="61" t="s">
        <v>59</v>
      </c>
      <c r="H101" s="61" t="s">
        <v>59</v>
      </c>
      <c r="I101" s="61" t="s">
        <v>59</v>
      </c>
      <c r="J101" s="61" t="s">
        <v>59</v>
      </c>
    </row>
    <row r="102" spans="1:10" s="2" customFormat="1" ht="18.75" customHeight="1">
      <c r="A102" s="72" t="s">
        <v>118</v>
      </c>
      <c r="B102" s="68" t="s">
        <v>128</v>
      </c>
      <c r="C102" s="33">
        <v>432</v>
      </c>
      <c r="D102" s="33">
        <v>434</v>
      </c>
      <c r="E102" s="33">
        <v>480</v>
      </c>
      <c r="F102" s="33">
        <v>510</v>
      </c>
      <c r="G102" s="61" t="s">
        <v>59</v>
      </c>
      <c r="H102" s="61" t="s">
        <v>59</v>
      </c>
      <c r="I102" s="61" t="s">
        <v>59</v>
      </c>
      <c r="J102" s="61" t="s">
        <v>59</v>
      </c>
    </row>
    <row r="103" spans="1:10" s="2" customFormat="1" ht="18.75" customHeight="1">
      <c r="A103" s="72" t="s">
        <v>120</v>
      </c>
      <c r="B103" s="68" t="s">
        <v>129</v>
      </c>
      <c r="C103" s="33">
        <v>1286</v>
      </c>
      <c r="D103" s="33">
        <v>1047</v>
      </c>
      <c r="E103" s="33">
        <v>1088</v>
      </c>
      <c r="F103" s="33">
        <v>1155</v>
      </c>
      <c r="G103" s="61" t="s">
        <v>59</v>
      </c>
      <c r="H103" s="61" t="s">
        <v>59</v>
      </c>
      <c r="I103" s="61" t="s">
        <v>59</v>
      </c>
      <c r="J103" s="61" t="s">
        <v>59</v>
      </c>
    </row>
    <row r="104" spans="1:10" s="2" customFormat="1" ht="18.75" customHeight="1">
      <c r="A104" s="72" t="s">
        <v>122</v>
      </c>
      <c r="B104" s="68" t="s">
        <v>130</v>
      </c>
      <c r="C104" s="33">
        <v>4262</v>
      </c>
      <c r="D104" s="33">
        <v>4689</v>
      </c>
      <c r="E104" s="33">
        <v>5223</v>
      </c>
      <c r="F104" s="33">
        <v>5275</v>
      </c>
      <c r="G104" s="61" t="s">
        <v>59</v>
      </c>
      <c r="H104" s="61" t="s">
        <v>59</v>
      </c>
      <c r="I104" s="61" t="s">
        <v>59</v>
      </c>
      <c r="J104" s="61" t="s">
        <v>59</v>
      </c>
    </row>
    <row r="105" spans="1:10" s="2" customFormat="1" ht="37.5">
      <c r="A105" s="48" t="s">
        <v>131</v>
      </c>
      <c r="B105" s="69" t="s">
        <v>132</v>
      </c>
      <c r="C105" s="73">
        <f t="shared" ref="C105:C108" si="2">(C99/C93)/12*1000</f>
        <v>15101.010101010103</v>
      </c>
      <c r="D105" s="31">
        <f t="shared" ref="D105:D108" si="3">(D99/D93)/12*1000</f>
        <v>16067.708333333332</v>
      </c>
      <c r="E105" s="31">
        <f t="shared" ref="E105:E108" si="4">(E99/E93)/12*1000</f>
        <v>16644.607843137255</v>
      </c>
      <c r="F105" s="31">
        <f t="shared" ref="F105:F108" si="5">(F99/F93)/12*1000</f>
        <v>17009.803921568629</v>
      </c>
      <c r="G105" s="31" t="e">
        <f>(G99/G93)/12*1000</f>
        <v>#DIV/0!</v>
      </c>
      <c r="H105" s="31" t="e">
        <f>(H99/H93)/12*1000</f>
        <v>#DIV/0!</v>
      </c>
      <c r="I105" s="31" t="e">
        <f>(I99/I93)/12*1000</f>
        <v>#DIV/0!</v>
      </c>
      <c r="J105" s="31" t="e">
        <f>(J99/J93)/12*1000</f>
        <v>#DIV/0!</v>
      </c>
    </row>
    <row r="106" spans="1:10" s="2" customFormat="1" ht="18.75" customHeight="1">
      <c r="A106" s="56" t="s">
        <v>133</v>
      </c>
      <c r="B106" s="68" t="s">
        <v>134</v>
      </c>
      <c r="C106" s="73" t="e">
        <f t="shared" si="2"/>
        <v>#DIV/0!</v>
      </c>
      <c r="D106" s="73" t="e">
        <f t="shared" si="3"/>
        <v>#DIV/0!</v>
      </c>
      <c r="E106" s="73" t="e">
        <f t="shared" si="4"/>
        <v>#DIV/0!</v>
      </c>
      <c r="F106" s="73" t="e">
        <f t="shared" si="5"/>
        <v>#DIV/0!</v>
      </c>
      <c r="G106" s="61" t="s">
        <v>59</v>
      </c>
      <c r="H106" s="61" t="s">
        <v>59</v>
      </c>
      <c r="I106" s="61" t="s">
        <v>59</v>
      </c>
      <c r="J106" s="61" t="s">
        <v>59</v>
      </c>
    </row>
    <row r="107" spans="1:10" s="2" customFormat="1" ht="18.75" customHeight="1">
      <c r="A107" s="56" t="s">
        <v>135</v>
      </c>
      <c r="B107" s="68" t="s">
        <v>136</v>
      </c>
      <c r="C107" s="73" t="e">
        <f t="shared" si="2"/>
        <v>#DIV/0!</v>
      </c>
      <c r="D107" s="73" t="e">
        <f t="shared" si="3"/>
        <v>#DIV/0!</v>
      </c>
      <c r="E107" s="73" t="e">
        <f t="shared" si="4"/>
        <v>#DIV/0!</v>
      </c>
      <c r="F107" s="73" t="e">
        <f t="shared" si="5"/>
        <v>#DIV/0!</v>
      </c>
      <c r="G107" s="61" t="s">
        <v>59</v>
      </c>
      <c r="H107" s="61" t="s">
        <v>59</v>
      </c>
      <c r="I107" s="61" t="s">
        <v>59</v>
      </c>
      <c r="J107" s="61" t="s">
        <v>59</v>
      </c>
    </row>
    <row r="108" spans="1:10" s="2" customFormat="1" ht="18.75" customHeight="1">
      <c r="A108" s="72" t="s">
        <v>137</v>
      </c>
      <c r="B108" s="68" t="s">
        <v>138</v>
      </c>
      <c r="C108" s="73">
        <f t="shared" si="2"/>
        <v>36000</v>
      </c>
      <c r="D108" s="73">
        <f t="shared" si="3"/>
        <v>36166.666666666664</v>
      </c>
      <c r="E108" s="73">
        <f t="shared" si="4"/>
        <v>40000</v>
      </c>
      <c r="F108" s="73">
        <f t="shared" si="5"/>
        <v>42500</v>
      </c>
      <c r="G108" s="61" t="s">
        <v>59</v>
      </c>
      <c r="H108" s="61" t="s">
        <v>59</v>
      </c>
      <c r="I108" s="61" t="s">
        <v>59</v>
      </c>
      <c r="J108" s="61" t="s">
        <v>59</v>
      </c>
    </row>
    <row r="109" spans="1:10" s="78" customFormat="1" ht="18.75" customHeight="1">
      <c r="A109" s="74" t="s">
        <v>139</v>
      </c>
      <c r="B109" s="75" t="s">
        <v>140</v>
      </c>
      <c r="C109" s="76">
        <v>21913</v>
      </c>
      <c r="D109" s="76">
        <v>21913</v>
      </c>
      <c r="E109" s="76">
        <v>24516</v>
      </c>
      <c r="F109" s="76">
        <v>25711</v>
      </c>
      <c r="G109" s="77" t="s">
        <v>59</v>
      </c>
      <c r="H109" s="77" t="s">
        <v>59</v>
      </c>
      <c r="I109" s="77" t="s">
        <v>59</v>
      </c>
      <c r="J109" s="77" t="s">
        <v>59</v>
      </c>
    </row>
    <row r="110" spans="1:10" s="78" customFormat="1" ht="18.75" customHeight="1">
      <c r="A110" s="74" t="s">
        <v>141</v>
      </c>
      <c r="B110" s="75" t="s">
        <v>142</v>
      </c>
      <c r="C110" s="76">
        <v>2520</v>
      </c>
      <c r="D110" s="76">
        <v>2520</v>
      </c>
      <c r="E110" s="76">
        <v>6129</v>
      </c>
      <c r="F110" s="76">
        <v>6427</v>
      </c>
      <c r="G110" s="77" t="s">
        <v>59</v>
      </c>
      <c r="H110" s="77" t="s">
        <v>59</v>
      </c>
      <c r="I110" s="77" t="s">
        <v>59</v>
      </c>
      <c r="J110" s="77" t="s">
        <v>59</v>
      </c>
    </row>
    <row r="111" spans="1:10" s="78" customFormat="1" ht="18.75" customHeight="1">
      <c r="A111" s="74" t="s">
        <v>143</v>
      </c>
      <c r="B111" s="75" t="s">
        <v>144</v>
      </c>
      <c r="C111" s="76">
        <v>11567</v>
      </c>
      <c r="D111" s="76">
        <v>11734</v>
      </c>
      <c r="E111" s="76">
        <v>9355</v>
      </c>
      <c r="F111" s="76">
        <v>10362</v>
      </c>
      <c r="G111" s="77" t="s">
        <v>59</v>
      </c>
      <c r="H111" s="77" t="s">
        <v>59</v>
      </c>
      <c r="I111" s="77" t="s">
        <v>59</v>
      </c>
      <c r="J111" s="77" t="s">
        <v>59</v>
      </c>
    </row>
    <row r="112" spans="1:10" s="2" customFormat="1" ht="18.75" customHeight="1">
      <c r="A112" s="72" t="s">
        <v>145</v>
      </c>
      <c r="B112" s="68" t="s">
        <v>146</v>
      </c>
      <c r="C112" s="73">
        <f t="shared" ref="C112:C113" si="6">(C103/C97)/12*1000</f>
        <v>15309.523809523811</v>
      </c>
      <c r="D112" s="73">
        <f t="shared" ref="D112:D113" si="7">(D103/D97)/12*1000</f>
        <v>17450</v>
      </c>
      <c r="E112" s="73">
        <f t="shared" ref="E112:E113" si="8">(E103/E97)/12*1000</f>
        <v>18133.333333333332</v>
      </c>
      <c r="F112" s="73">
        <f t="shared" ref="F112:F113" si="9">(F103/F97)/12*1000</f>
        <v>19250</v>
      </c>
      <c r="G112" s="61" t="s">
        <v>59</v>
      </c>
      <c r="H112" s="61" t="s">
        <v>59</v>
      </c>
      <c r="I112" s="61" t="s">
        <v>59</v>
      </c>
      <c r="J112" s="61" t="s">
        <v>59</v>
      </c>
    </row>
    <row r="113" spans="1:10" s="2" customFormat="1" ht="18.75" customHeight="1">
      <c r="A113" s="72" t="s">
        <v>147</v>
      </c>
      <c r="B113" s="68" t="s">
        <v>148</v>
      </c>
      <c r="C113" s="73">
        <f t="shared" si="6"/>
        <v>14206.666666666666</v>
      </c>
      <c r="D113" s="73">
        <f t="shared" si="7"/>
        <v>15028.846153846152</v>
      </c>
      <c r="E113" s="73">
        <f t="shared" si="8"/>
        <v>15544.642857142855</v>
      </c>
      <c r="F113" s="73">
        <f t="shared" si="9"/>
        <v>15699.404761904761</v>
      </c>
      <c r="G113" s="61" t="s">
        <v>59</v>
      </c>
      <c r="H113" s="61" t="s">
        <v>59</v>
      </c>
      <c r="I113" s="61" t="s">
        <v>59</v>
      </c>
      <c r="J113" s="61" t="s">
        <v>59</v>
      </c>
    </row>
    <row r="114" spans="1:10" s="2" customFormat="1" ht="18.75" customHeight="1">
      <c r="A114" s="79"/>
      <c r="C114" s="80"/>
      <c r="D114" s="81"/>
      <c r="E114" s="81"/>
      <c r="F114" s="81"/>
      <c r="G114" s="82"/>
      <c r="H114" s="82"/>
      <c r="I114" s="82"/>
      <c r="J114" s="82"/>
    </row>
    <row r="115" spans="1:10" s="2" customFormat="1" ht="18.75" customHeight="1">
      <c r="A115" s="79"/>
      <c r="C115" s="83"/>
      <c r="D115" s="81"/>
      <c r="E115" s="81"/>
      <c r="F115" s="81"/>
      <c r="G115" s="82"/>
      <c r="H115" s="82"/>
      <c r="I115" s="82"/>
      <c r="J115" s="82"/>
    </row>
    <row r="116" spans="1:10" s="2" customFormat="1" ht="18.75" customHeight="1">
      <c r="A116" s="84" t="s">
        <v>149</v>
      </c>
      <c r="B116" s="85"/>
      <c r="C116" s="193" t="s">
        <v>150</v>
      </c>
      <c r="D116" s="193"/>
      <c r="E116" s="193"/>
      <c r="F116" s="193"/>
      <c r="G116" s="86"/>
      <c r="I116" s="87" t="s">
        <v>151</v>
      </c>
    </row>
    <row r="117" spans="1:10" s="2" customFormat="1" ht="18.75" customHeight="1">
      <c r="A117" s="88" t="s">
        <v>152</v>
      </c>
      <c r="B117" s="89"/>
      <c r="C117" s="194" t="s">
        <v>153</v>
      </c>
      <c r="D117" s="194"/>
      <c r="E117" s="194"/>
      <c r="F117" s="194"/>
      <c r="G117" s="90"/>
      <c r="H117" s="195" t="s">
        <v>154</v>
      </c>
      <c r="I117" s="195"/>
      <c r="J117" s="195"/>
    </row>
  </sheetData>
  <sheetProtection selectLockedCells="1" selectUnlockedCells="1"/>
  <mergeCells count="62">
    <mergeCell ref="A92:J92"/>
    <mergeCell ref="C116:F116"/>
    <mergeCell ref="C117:F117"/>
    <mergeCell ref="H117:J117"/>
    <mergeCell ref="A41:J41"/>
    <mergeCell ref="A47:J47"/>
    <mergeCell ref="A54:J54"/>
    <mergeCell ref="A56:J56"/>
    <mergeCell ref="A63:J63"/>
    <mergeCell ref="A81:J81"/>
    <mergeCell ref="A36:J36"/>
    <mergeCell ref="A38:A39"/>
    <mergeCell ref="B38:B39"/>
    <mergeCell ref="C38:C39"/>
    <mergeCell ref="D38:D39"/>
    <mergeCell ref="E38:E39"/>
    <mergeCell ref="F38:F39"/>
    <mergeCell ref="G38:J38"/>
    <mergeCell ref="B30:F30"/>
    <mergeCell ref="H30:I30"/>
    <mergeCell ref="B31:F31"/>
    <mergeCell ref="H31:I31"/>
    <mergeCell ref="A34:J34"/>
    <mergeCell ref="A35:J35"/>
    <mergeCell ref="B26:F26"/>
    <mergeCell ref="I26:I27"/>
    <mergeCell ref="J26:J27"/>
    <mergeCell ref="B27:H27"/>
    <mergeCell ref="B28:H28"/>
    <mergeCell ref="I28:I29"/>
    <mergeCell ref="J28:J29"/>
    <mergeCell ref="B29:F29"/>
    <mergeCell ref="B22:F22"/>
    <mergeCell ref="I22:I23"/>
    <mergeCell ref="J22:J23"/>
    <mergeCell ref="B23:F23"/>
    <mergeCell ref="B24:F24"/>
    <mergeCell ref="I24:I25"/>
    <mergeCell ref="J24:J25"/>
    <mergeCell ref="B25:F25"/>
    <mergeCell ref="G16:J16"/>
    <mergeCell ref="A19:D19"/>
    <mergeCell ref="G19:H19"/>
    <mergeCell ref="I19:J19"/>
    <mergeCell ref="A20:A21"/>
    <mergeCell ref="B20:F21"/>
    <mergeCell ref="G20:G21"/>
    <mergeCell ref="H20:H21"/>
    <mergeCell ref="I20:I21"/>
    <mergeCell ref="J20:J21"/>
    <mergeCell ref="A12:B12"/>
    <mergeCell ref="G12:J12"/>
    <mergeCell ref="A13:D13"/>
    <mergeCell ref="G13:J13"/>
    <mergeCell ref="A15:B15"/>
    <mergeCell ref="C15:D15"/>
    <mergeCell ref="A3:B3"/>
    <mergeCell ref="A4:B4"/>
    <mergeCell ref="G4:J4"/>
    <mergeCell ref="A5:B5"/>
    <mergeCell ref="A6:B6"/>
    <mergeCell ref="G10:J10"/>
  </mergeCells>
  <pageMargins left="1.1020833333333333" right="0.39374999999999999" top="0.70902777777777781" bottom="0.78749999999999998" header="0.39374999999999999" footer="0.51180555555555551"/>
  <pageSetup paperSize="9" scale="46" firstPageNumber="0" orientation="landscape" horizontalDpi="300" verticalDpi="300" r:id="rId1"/>
  <headerFooter alignWithMargins="0">
    <oddHeader>&amp;RПродовження додатка 1</oddHeader>
  </headerFooter>
  <rowBreaks count="2" manualBreakCount="2">
    <brk id="46" max="16383" man="1"/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O119"/>
  <sheetViews>
    <sheetView view="pageBreakPreview" topLeftCell="A73" zoomScale="57" zoomScaleNormal="60" zoomScaleSheetLayoutView="57" workbookViewId="0">
      <selection activeCell="B15" sqref="B15"/>
    </sheetView>
  </sheetViews>
  <sheetFormatPr defaultColWidth="9.140625" defaultRowHeight="18.75" customHeight="1"/>
  <cols>
    <col min="1" max="1" width="89.85546875" style="1" customWidth="1"/>
    <col min="2" max="2" width="14.85546875" style="2" customWidth="1"/>
    <col min="3" max="5" width="19.85546875" style="2" customWidth="1"/>
    <col min="6" max="15" width="19.85546875" style="1" customWidth="1"/>
    <col min="16" max="16384" width="9.140625" style="1"/>
  </cols>
  <sheetData>
    <row r="1" spans="1:15" ht="18.75" customHeight="1">
      <c r="A1" s="196" t="s">
        <v>155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spans="1:15" ht="13.5" customHeight="1"/>
    <row r="3" spans="1:15" ht="18.75" customHeight="1">
      <c r="A3" s="197" t="s">
        <v>156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15" ht="9" customHeight="1">
      <c r="A4" s="92"/>
      <c r="B4" s="93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</row>
    <row r="5" spans="1:15" ht="18.75" customHeight="1">
      <c r="A5" s="94" t="s">
        <v>157</v>
      </c>
      <c r="B5" s="198" t="s">
        <v>158</v>
      </c>
      <c r="C5" s="198"/>
      <c r="D5" s="198"/>
      <c r="E5" s="198"/>
      <c r="F5" s="186" t="s">
        <v>159</v>
      </c>
      <c r="G5" s="186"/>
      <c r="H5" s="186"/>
      <c r="I5" s="186"/>
      <c r="J5" s="186"/>
      <c r="K5" s="186"/>
      <c r="L5" s="186"/>
      <c r="M5" s="186"/>
      <c r="N5" s="186"/>
      <c r="O5" s="186"/>
    </row>
    <row r="6" spans="1:15" ht="18.75" customHeight="1">
      <c r="A6" s="94">
        <v>1</v>
      </c>
      <c r="B6" s="198">
        <v>2</v>
      </c>
      <c r="C6" s="198"/>
      <c r="D6" s="198"/>
      <c r="E6" s="198"/>
      <c r="F6" s="186">
        <v>3</v>
      </c>
      <c r="G6" s="186"/>
      <c r="H6" s="186"/>
      <c r="I6" s="186"/>
      <c r="J6" s="186"/>
      <c r="K6" s="186"/>
      <c r="L6" s="186"/>
      <c r="M6" s="186"/>
      <c r="N6" s="186"/>
      <c r="O6" s="186"/>
    </row>
    <row r="7" spans="1:15" ht="18.75" customHeight="1">
      <c r="A7" s="95">
        <v>32631004</v>
      </c>
      <c r="B7" s="199" t="s">
        <v>160</v>
      </c>
      <c r="C7" s="199"/>
      <c r="D7" s="199"/>
      <c r="E7" s="199"/>
      <c r="F7" s="200" t="s">
        <v>161</v>
      </c>
      <c r="G7" s="200"/>
      <c r="H7" s="200"/>
      <c r="I7" s="200"/>
      <c r="J7" s="200"/>
      <c r="K7" s="200"/>
      <c r="L7" s="200"/>
      <c r="M7" s="200"/>
      <c r="N7" s="200"/>
      <c r="O7" s="200"/>
    </row>
    <row r="8" spans="1:15" ht="18.75" customHeight="1">
      <c r="A8" s="97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8.75" customHeight="1">
      <c r="A9" s="201" t="s">
        <v>162</v>
      </c>
      <c r="B9" s="201"/>
      <c r="C9" s="201"/>
      <c r="D9" s="201"/>
      <c r="E9" s="201"/>
      <c r="F9" s="201"/>
      <c r="G9" s="201"/>
      <c r="H9" s="201"/>
      <c r="I9" s="201"/>
      <c r="J9" s="201"/>
      <c r="K9" s="92"/>
      <c r="L9" s="92"/>
      <c r="M9" s="92"/>
      <c r="N9" s="92"/>
      <c r="O9" s="92"/>
    </row>
    <row r="10" spans="1:15" ht="7.5" customHeight="1">
      <c r="A10" s="99"/>
      <c r="B10" s="93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</row>
    <row r="11" spans="1:15" ht="67.5" customHeight="1">
      <c r="A11" s="177" t="s">
        <v>163</v>
      </c>
      <c r="B11" s="177" t="s">
        <v>164</v>
      </c>
      <c r="C11" s="177"/>
      <c r="D11" s="177" t="s">
        <v>165</v>
      </c>
      <c r="E11" s="177"/>
      <c r="F11" s="177"/>
      <c r="G11" s="177" t="s">
        <v>166</v>
      </c>
      <c r="H11" s="177"/>
      <c r="I11" s="177"/>
      <c r="J11" s="177" t="s">
        <v>167</v>
      </c>
      <c r="K11" s="177"/>
      <c r="L11" s="177"/>
      <c r="M11" s="177" t="s">
        <v>168</v>
      </c>
      <c r="N11" s="177"/>
      <c r="O11" s="177"/>
    </row>
    <row r="12" spans="1:15" ht="150" customHeight="1">
      <c r="A12" s="177"/>
      <c r="B12" s="18" t="s">
        <v>169</v>
      </c>
      <c r="C12" s="18" t="s">
        <v>170</v>
      </c>
      <c r="D12" s="18" t="s">
        <v>171</v>
      </c>
      <c r="E12" s="18" t="s">
        <v>172</v>
      </c>
      <c r="F12" s="18" t="s">
        <v>173</v>
      </c>
      <c r="G12" s="18" t="s">
        <v>171</v>
      </c>
      <c r="H12" s="18" t="s">
        <v>172</v>
      </c>
      <c r="I12" s="18" t="s">
        <v>173</v>
      </c>
      <c r="J12" s="18" t="s">
        <v>171</v>
      </c>
      <c r="K12" s="18" t="s">
        <v>172</v>
      </c>
      <c r="L12" s="18" t="s">
        <v>173</v>
      </c>
      <c r="M12" s="18" t="s">
        <v>171</v>
      </c>
      <c r="N12" s="18" t="s">
        <v>172</v>
      </c>
      <c r="O12" s="18" t="s">
        <v>173</v>
      </c>
    </row>
    <row r="13" spans="1:15" ht="18.75" customHeight="1">
      <c r="A13" s="18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8">
        <v>7</v>
      </c>
      <c r="H13" s="25">
        <v>8</v>
      </c>
      <c r="I13" s="25">
        <v>9</v>
      </c>
      <c r="J13" s="25">
        <v>10</v>
      </c>
      <c r="K13" s="25">
        <v>11</v>
      </c>
      <c r="L13" s="25">
        <v>12</v>
      </c>
      <c r="M13" s="25">
        <v>13</v>
      </c>
      <c r="N13" s="25">
        <v>14</v>
      </c>
      <c r="O13" s="25">
        <v>15</v>
      </c>
    </row>
    <row r="14" spans="1:15" ht="18.75" customHeight="1">
      <c r="A14" s="96" t="s">
        <v>161</v>
      </c>
      <c r="B14" s="61">
        <v>99.7</v>
      </c>
      <c r="C14" s="61">
        <v>100</v>
      </c>
      <c r="D14" s="100">
        <v>8435</v>
      </c>
      <c r="E14" s="100"/>
      <c r="F14" s="101"/>
      <c r="G14" s="100">
        <v>10824</v>
      </c>
      <c r="H14" s="100"/>
      <c r="I14" s="101"/>
      <c r="J14" s="100">
        <v>2869</v>
      </c>
      <c r="K14" s="100"/>
      <c r="L14" s="101"/>
      <c r="M14" s="100">
        <v>12200</v>
      </c>
      <c r="N14" s="100"/>
      <c r="O14" s="101"/>
    </row>
    <row r="15" spans="1:15" ht="18.75" customHeight="1">
      <c r="A15" s="72"/>
      <c r="B15" s="61"/>
      <c r="C15" s="61"/>
      <c r="D15" s="100"/>
      <c r="E15" s="100"/>
      <c r="F15" s="101"/>
      <c r="G15" s="100"/>
      <c r="H15" s="100"/>
      <c r="I15" s="101"/>
      <c r="J15" s="100"/>
      <c r="K15" s="100"/>
      <c r="L15" s="101"/>
      <c r="M15" s="100"/>
      <c r="N15" s="100"/>
      <c r="O15" s="101"/>
    </row>
    <row r="16" spans="1:15" ht="18.75" customHeight="1">
      <c r="A16" s="102" t="s">
        <v>174</v>
      </c>
      <c r="B16" s="41">
        <v>100</v>
      </c>
      <c r="C16" s="41">
        <v>100</v>
      </c>
      <c r="D16" s="103">
        <f>SUM(D14:D15)</f>
        <v>8435</v>
      </c>
      <c r="E16" s="104"/>
      <c r="F16" s="105"/>
      <c r="G16" s="103">
        <f>SUM(G14:G15)</f>
        <v>10824</v>
      </c>
      <c r="H16" s="104"/>
      <c r="I16" s="105"/>
      <c r="J16" s="103">
        <f>SUM(J14:J15)</f>
        <v>2869</v>
      </c>
      <c r="K16" s="104"/>
      <c r="L16" s="105"/>
      <c r="M16" s="103">
        <f>SUM(M14:M15)</f>
        <v>12200</v>
      </c>
      <c r="N16" s="104"/>
      <c r="O16" s="105"/>
    </row>
    <row r="18" spans="1:15" ht="18.75" customHeight="1">
      <c r="A18" s="197" t="s">
        <v>175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7"/>
    </row>
    <row r="19" spans="1:15" ht="11.25" customHeight="1">
      <c r="A19" s="91"/>
      <c r="B19" s="51"/>
      <c r="C19" s="51"/>
      <c r="D19" s="51"/>
      <c r="E19" s="51"/>
      <c r="F19" s="51"/>
      <c r="G19" s="51"/>
      <c r="H19" s="51"/>
      <c r="I19" s="51"/>
      <c r="J19" s="51"/>
      <c r="K19" s="51"/>
    </row>
    <row r="20" spans="1:15" ht="44.25" customHeight="1">
      <c r="A20" s="186" t="s">
        <v>43</v>
      </c>
      <c r="B20" s="177" t="s">
        <v>44</v>
      </c>
      <c r="C20" s="177" t="s">
        <v>45</v>
      </c>
      <c r="D20" s="177" t="s">
        <v>46</v>
      </c>
      <c r="E20" s="187" t="s">
        <v>176</v>
      </c>
      <c r="F20" s="177" t="s">
        <v>177</v>
      </c>
      <c r="G20" s="177" t="s">
        <v>178</v>
      </c>
      <c r="H20" s="177"/>
      <c r="I20" s="177"/>
      <c r="J20" s="177"/>
      <c r="K20" s="177" t="s">
        <v>179</v>
      </c>
      <c r="L20" s="177"/>
      <c r="M20" s="177"/>
      <c r="N20" s="177"/>
      <c r="O20" s="177"/>
    </row>
    <row r="21" spans="1:15" ht="52.5" customHeight="1">
      <c r="A21" s="186"/>
      <c r="B21" s="177"/>
      <c r="C21" s="177"/>
      <c r="D21" s="177"/>
      <c r="E21" s="187"/>
      <c r="F21" s="177"/>
      <c r="G21" s="26" t="s">
        <v>180</v>
      </c>
      <c r="H21" s="26" t="s">
        <v>181</v>
      </c>
      <c r="I21" s="26" t="s">
        <v>182</v>
      </c>
      <c r="J21" s="26" t="s">
        <v>183</v>
      </c>
      <c r="K21" s="177"/>
      <c r="L21" s="177"/>
      <c r="M21" s="177"/>
      <c r="N21" s="177"/>
      <c r="O21" s="177"/>
    </row>
    <row r="22" spans="1:15" ht="18.75" customHeight="1">
      <c r="A22" s="25">
        <v>1</v>
      </c>
      <c r="B22" s="18">
        <v>2</v>
      </c>
      <c r="C22" s="18">
        <v>3</v>
      </c>
      <c r="D22" s="18">
        <v>4</v>
      </c>
      <c r="E22" s="18">
        <v>5</v>
      </c>
      <c r="F22" s="18">
        <v>6</v>
      </c>
      <c r="G22" s="18">
        <v>7</v>
      </c>
      <c r="H22" s="18">
        <v>8</v>
      </c>
      <c r="I22" s="18">
        <v>9</v>
      </c>
      <c r="J22" s="18">
        <v>10</v>
      </c>
      <c r="K22" s="198">
        <v>11</v>
      </c>
      <c r="L22" s="198"/>
      <c r="M22" s="198"/>
      <c r="N22" s="198"/>
      <c r="O22" s="198"/>
    </row>
    <row r="23" spans="1:15" s="51" customFormat="1" ht="18.75" customHeight="1">
      <c r="A23" s="102" t="s">
        <v>55</v>
      </c>
      <c r="B23" s="36">
        <v>1000</v>
      </c>
      <c r="C23" s="49">
        <v>8435</v>
      </c>
      <c r="D23" s="49">
        <v>10824</v>
      </c>
      <c r="E23" s="49">
        <v>11416</v>
      </c>
      <c r="F23" s="106">
        <f t="shared" ref="F23:F31" si="0">SUM(G23:J23)</f>
        <v>12200</v>
      </c>
      <c r="G23" s="49">
        <v>3050</v>
      </c>
      <c r="H23" s="49">
        <v>3050</v>
      </c>
      <c r="I23" s="49">
        <v>3050</v>
      </c>
      <c r="J23" s="49">
        <v>3050</v>
      </c>
      <c r="K23" s="192"/>
      <c r="L23" s="192"/>
      <c r="M23" s="192"/>
      <c r="N23" s="192"/>
      <c r="O23" s="192"/>
    </row>
    <row r="24" spans="1:15" s="51" customFormat="1" ht="18.75" customHeight="1">
      <c r="A24" s="102" t="s">
        <v>56</v>
      </c>
      <c r="B24" s="36">
        <v>1010</v>
      </c>
      <c r="C24" s="106">
        <f>SUM(C25:C33)</f>
        <v>-8337</v>
      </c>
      <c r="D24" s="106">
        <f>SUM(D25:D33)</f>
        <v>-8475</v>
      </c>
      <c r="E24" s="106">
        <f>SUM(E25:E33)</f>
        <v>-9152</v>
      </c>
      <c r="F24" s="106">
        <f t="shared" si="0"/>
        <v>-9586</v>
      </c>
      <c r="G24" s="106">
        <f>SUM(G25:G33)</f>
        <v>-2404</v>
      </c>
      <c r="H24" s="106">
        <f>SUM(H25:H33)</f>
        <v>-2396</v>
      </c>
      <c r="I24" s="106">
        <f>SUM(I25:I33)</f>
        <v>-2390</v>
      </c>
      <c r="J24" s="106">
        <f>SUM(J25:J33)</f>
        <v>-2396</v>
      </c>
      <c r="K24" s="192"/>
      <c r="L24" s="192"/>
      <c r="M24" s="192"/>
      <c r="N24" s="192"/>
      <c r="O24" s="192"/>
    </row>
    <row r="25" spans="1:15" ht="18.75" customHeight="1">
      <c r="A25" s="72" t="s">
        <v>184</v>
      </c>
      <c r="B25" s="18">
        <v>1011</v>
      </c>
      <c r="C25" s="33">
        <v>-350</v>
      </c>
      <c r="D25" s="33">
        <v>-400</v>
      </c>
      <c r="E25" s="33">
        <v>-350</v>
      </c>
      <c r="F25" s="107">
        <f t="shared" si="0"/>
        <v>-400</v>
      </c>
      <c r="G25" s="33">
        <v>-100</v>
      </c>
      <c r="H25" s="33">
        <v>-100</v>
      </c>
      <c r="I25" s="33">
        <v>-100</v>
      </c>
      <c r="J25" s="33">
        <v>-100</v>
      </c>
      <c r="K25" s="192"/>
      <c r="L25" s="192"/>
      <c r="M25" s="192"/>
      <c r="N25" s="192"/>
      <c r="O25" s="192"/>
    </row>
    <row r="26" spans="1:15" ht="18.75" customHeight="1">
      <c r="A26" s="72" t="s">
        <v>185</v>
      </c>
      <c r="B26" s="18">
        <v>1012</v>
      </c>
      <c r="C26" s="33">
        <v>-253</v>
      </c>
      <c r="D26" s="33">
        <v>-330</v>
      </c>
      <c r="E26" s="33">
        <v>-300</v>
      </c>
      <c r="F26" s="107">
        <f t="shared" si="0"/>
        <v>-340</v>
      </c>
      <c r="G26" s="33">
        <v>-85</v>
      </c>
      <c r="H26" s="33">
        <v>-85</v>
      </c>
      <c r="I26" s="33">
        <v>-85</v>
      </c>
      <c r="J26" s="33">
        <v>-85</v>
      </c>
      <c r="K26" s="192"/>
      <c r="L26" s="192"/>
      <c r="M26" s="192"/>
      <c r="N26" s="192"/>
      <c r="O26" s="192"/>
    </row>
    <row r="27" spans="1:15" ht="18.75" customHeight="1">
      <c r="A27" s="72" t="s">
        <v>186</v>
      </c>
      <c r="B27" s="18">
        <v>1013</v>
      </c>
      <c r="C27" s="33">
        <v>-44</v>
      </c>
      <c r="D27" s="33">
        <v>-50</v>
      </c>
      <c r="E27" s="33">
        <v>-76</v>
      </c>
      <c r="F27" s="107">
        <f t="shared" si="0"/>
        <v>-80</v>
      </c>
      <c r="G27" s="33">
        <v>-20</v>
      </c>
      <c r="H27" s="33">
        <v>-20</v>
      </c>
      <c r="I27" s="33">
        <v>-20</v>
      </c>
      <c r="J27" s="33">
        <v>-20</v>
      </c>
      <c r="K27" s="192"/>
      <c r="L27" s="192"/>
      <c r="M27" s="192"/>
      <c r="N27" s="192"/>
      <c r="O27" s="192"/>
    </row>
    <row r="28" spans="1:15" ht="18.75" customHeight="1">
      <c r="A28" s="72" t="s">
        <v>124</v>
      </c>
      <c r="B28" s="18">
        <v>1014</v>
      </c>
      <c r="C28" s="33">
        <v>-4626</v>
      </c>
      <c r="D28" s="33">
        <v>-4689</v>
      </c>
      <c r="E28" s="33">
        <v>-5223</v>
      </c>
      <c r="F28" s="107">
        <f t="shared" si="0"/>
        <v>-5275</v>
      </c>
      <c r="G28" s="33">
        <v>-1315</v>
      </c>
      <c r="H28" s="33">
        <v>-1315</v>
      </c>
      <c r="I28" s="33">
        <v>-1320</v>
      </c>
      <c r="J28" s="33">
        <v>-1325</v>
      </c>
      <c r="K28" s="192"/>
      <c r="L28" s="192"/>
      <c r="M28" s="192"/>
      <c r="N28" s="192"/>
      <c r="O28" s="192"/>
    </row>
    <row r="29" spans="1:15" ht="18.75" customHeight="1">
      <c r="A29" s="72" t="s">
        <v>187</v>
      </c>
      <c r="B29" s="18">
        <v>1015</v>
      </c>
      <c r="C29" s="33">
        <v>-1017</v>
      </c>
      <c r="D29" s="33">
        <v>-986</v>
      </c>
      <c r="E29" s="33">
        <v>-1149</v>
      </c>
      <c r="F29" s="107">
        <f t="shared" si="0"/>
        <v>-1159</v>
      </c>
      <c r="G29" s="33">
        <v>-289</v>
      </c>
      <c r="H29" s="33">
        <v>-289</v>
      </c>
      <c r="I29" s="33">
        <v>-290</v>
      </c>
      <c r="J29" s="33">
        <v>-291</v>
      </c>
      <c r="K29" s="192"/>
      <c r="L29" s="192"/>
      <c r="M29" s="192"/>
      <c r="N29" s="192"/>
      <c r="O29" s="192"/>
    </row>
    <row r="30" spans="1:15" ht="46.5" customHeight="1">
      <c r="A30" s="72" t="s">
        <v>188</v>
      </c>
      <c r="B30" s="18">
        <v>1016</v>
      </c>
      <c r="C30" s="33" t="s">
        <v>189</v>
      </c>
      <c r="D30" s="33" t="s">
        <v>189</v>
      </c>
      <c r="E30" s="33" t="s">
        <v>189</v>
      </c>
      <c r="F30" s="107">
        <f t="shared" si="0"/>
        <v>0</v>
      </c>
      <c r="G30" s="33" t="s">
        <v>189</v>
      </c>
      <c r="H30" s="33" t="s">
        <v>189</v>
      </c>
      <c r="I30" s="33" t="s">
        <v>189</v>
      </c>
      <c r="J30" s="33" t="s">
        <v>189</v>
      </c>
      <c r="K30" s="192"/>
      <c r="L30" s="192"/>
      <c r="M30" s="192"/>
      <c r="N30" s="192"/>
      <c r="O30" s="192"/>
    </row>
    <row r="31" spans="1:15" ht="18.75" customHeight="1">
      <c r="A31" s="72" t="s">
        <v>190</v>
      </c>
      <c r="B31" s="18">
        <v>1017</v>
      </c>
      <c r="C31" s="33">
        <v>-1793</v>
      </c>
      <c r="D31" s="33">
        <v>-1500</v>
      </c>
      <c r="E31" s="33">
        <v>-1784</v>
      </c>
      <c r="F31" s="107">
        <f t="shared" si="0"/>
        <v>-1780</v>
      </c>
      <c r="G31" s="33">
        <v>-445</v>
      </c>
      <c r="H31" s="33">
        <v>-445</v>
      </c>
      <c r="I31" s="33">
        <v>-445</v>
      </c>
      <c r="J31" s="33">
        <v>-445</v>
      </c>
      <c r="K31" s="192"/>
      <c r="L31" s="192"/>
      <c r="M31" s="192"/>
      <c r="N31" s="192"/>
      <c r="O31" s="192"/>
    </row>
    <row r="32" spans="1:15" ht="18.75" customHeight="1">
      <c r="A32" s="72" t="s">
        <v>191</v>
      </c>
      <c r="B32" s="18">
        <v>1018</v>
      </c>
      <c r="C32" s="33" t="s">
        <v>189</v>
      </c>
      <c r="D32" s="33" t="s">
        <v>189</v>
      </c>
      <c r="E32" s="33" t="s">
        <v>189</v>
      </c>
      <c r="F32" s="107"/>
      <c r="G32" s="33" t="s">
        <v>189</v>
      </c>
      <c r="H32" s="33" t="s">
        <v>189</v>
      </c>
      <c r="I32" s="33" t="s">
        <v>189</v>
      </c>
      <c r="J32" s="33" t="s">
        <v>189</v>
      </c>
      <c r="K32" s="192"/>
      <c r="L32" s="192"/>
      <c r="M32" s="192"/>
      <c r="N32" s="192"/>
      <c r="O32" s="192"/>
    </row>
    <row r="33" spans="1:15" ht="18.75" customHeight="1">
      <c r="A33" s="72" t="s">
        <v>192</v>
      </c>
      <c r="B33" s="18">
        <v>1019</v>
      </c>
      <c r="C33" s="33">
        <v>-254</v>
      </c>
      <c r="D33" s="33">
        <v>-520</v>
      </c>
      <c r="E33" s="33">
        <v>-270</v>
      </c>
      <c r="F33" s="107">
        <f>SUM(G33:J33)</f>
        <v>-552</v>
      </c>
      <c r="G33" s="33">
        <v>-150</v>
      </c>
      <c r="H33" s="33">
        <v>-142</v>
      </c>
      <c r="I33" s="33">
        <v>-130</v>
      </c>
      <c r="J33" s="33">
        <v>-130</v>
      </c>
      <c r="K33" s="192"/>
      <c r="L33" s="192"/>
      <c r="M33" s="192"/>
      <c r="N33" s="192"/>
      <c r="O33" s="192"/>
    </row>
    <row r="34" spans="1:15" ht="18.75" customHeight="1">
      <c r="A34" s="102" t="s">
        <v>193</v>
      </c>
      <c r="B34" s="36">
        <v>1020</v>
      </c>
      <c r="C34" s="31">
        <f t="shared" ref="C34:J34" si="1">SUM(C23,C24)</f>
        <v>98</v>
      </c>
      <c r="D34" s="31">
        <f t="shared" si="1"/>
        <v>2349</v>
      </c>
      <c r="E34" s="31">
        <f t="shared" si="1"/>
        <v>2264</v>
      </c>
      <c r="F34" s="31">
        <f t="shared" si="1"/>
        <v>2614</v>
      </c>
      <c r="G34" s="31">
        <f t="shared" si="1"/>
        <v>646</v>
      </c>
      <c r="H34" s="31">
        <f t="shared" si="1"/>
        <v>654</v>
      </c>
      <c r="I34" s="31">
        <f t="shared" si="1"/>
        <v>660</v>
      </c>
      <c r="J34" s="31">
        <f t="shared" si="1"/>
        <v>654</v>
      </c>
      <c r="K34" s="192"/>
      <c r="L34" s="192"/>
      <c r="M34" s="192"/>
      <c r="N34" s="192"/>
      <c r="O34" s="192"/>
    </row>
    <row r="35" spans="1:15" s="51" customFormat="1" ht="18.75" customHeight="1">
      <c r="A35" s="102" t="s">
        <v>194</v>
      </c>
      <c r="B35" s="36">
        <v>1030</v>
      </c>
      <c r="C35" s="106">
        <f>SUM(C36:C55,C57)</f>
        <v>-2107</v>
      </c>
      <c r="D35" s="106">
        <f>SUM(D36:D55,D57)</f>
        <v>-2349</v>
      </c>
      <c r="E35" s="106">
        <f>SUM(E36:E55,E57)</f>
        <v>-2264</v>
      </c>
      <c r="F35" s="106">
        <f t="shared" ref="F35:F76" si="2">SUM(G35:J35)</f>
        <v>-2574</v>
      </c>
      <c r="G35" s="106">
        <f>SUM(G36:G55,G57)</f>
        <v>-636</v>
      </c>
      <c r="H35" s="106">
        <f>SUM(H36:H55,H57)</f>
        <v>-644</v>
      </c>
      <c r="I35" s="106">
        <f>SUM(I36:I55,I57)</f>
        <v>-650</v>
      </c>
      <c r="J35" s="106">
        <f>SUM(J36:J55,J57)</f>
        <v>-644</v>
      </c>
      <c r="K35" s="192"/>
      <c r="L35" s="192"/>
      <c r="M35" s="192"/>
      <c r="N35" s="192"/>
      <c r="O35" s="192"/>
    </row>
    <row r="36" spans="1:15" ht="18.75" customHeight="1">
      <c r="A36" s="72" t="s">
        <v>195</v>
      </c>
      <c r="B36" s="63">
        <v>1031</v>
      </c>
      <c r="C36" s="33" t="s">
        <v>189</v>
      </c>
      <c r="D36" s="33" t="s">
        <v>189</v>
      </c>
      <c r="E36" s="33" t="s">
        <v>189</v>
      </c>
      <c r="F36" s="107">
        <f t="shared" si="2"/>
        <v>0</v>
      </c>
      <c r="G36" s="33" t="s">
        <v>189</v>
      </c>
      <c r="H36" s="33" t="s">
        <v>189</v>
      </c>
      <c r="I36" s="33" t="s">
        <v>189</v>
      </c>
      <c r="J36" s="33" t="s">
        <v>189</v>
      </c>
      <c r="K36" s="192"/>
      <c r="L36" s="192"/>
      <c r="M36" s="192"/>
      <c r="N36" s="192"/>
      <c r="O36" s="192"/>
    </row>
    <row r="37" spans="1:15" ht="18.75" customHeight="1">
      <c r="A37" s="72" t="s">
        <v>196</v>
      </c>
      <c r="B37" s="63">
        <v>1032</v>
      </c>
      <c r="C37" s="33" t="s">
        <v>189</v>
      </c>
      <c r="D37" s="33" t="s">
        <v>189</v>
      </c>
      <c r="E37" s="33" t="s">
        <v>189</v>
      </c>
      <c r="F37" s="107">
        <f t="shared" si="2"/>
        <v>0</v>
      </c>
      <c r="G37" s="33" t="s">
        <v>189</v>
      </c>
      <c r="H37" s="33" t="s">
        <v>189</v>
      </c>
      <c r="I37" s="33" t="s">
        <v>189</v>
      </c>
      <c r="J37" s="33" t="s">
        <v>189</v>
      </c>
      <c r="K37" s="192"/>
      <c r="L37" s="192"/>
      <c r="M37" s="192"/>
      <c r="N37" s="192"/>
      <c r="O37" s="192"/>
    </row>
    <row r="38" spans="1:15" ht="18.75" customHeight="1">
      <c r="A38" s="72" t="s">
        <v>197</v>
      </c>
      <c r="B38" s="63">
        <v>1033</v>
      </c>
      <c r="C38" s="33" t="s">
        <v>189</v>
      </c>
      <c r="D38" s="33" t="s">
        <v>189</v>
      </c>
      <c r="E38" s="33" t="s">
        <v>189</v>
      </c>
      <c r="F38" s="107">
        <f t="shared" si="2"/>
        <v>0</v>
      </c>
      <c r="G38" s="33" t="s">
        <v>189</v>
      </c>
      <c r="H38" s="33" t="s">
        <v>189</v>
      </c>
      <c r="I38" s="33" t="s">
        <v>189</v>
      </c>
      <c r="J38" s="33" t="s">
        <v>189</v>
      </c>
      <c r="K38" s="192"/>
      <c r="L38" s="192"/>
      <c r="M38" s="192"/>
      <c r="N38" s="192"/>
      <c r="O38" s="192"/>
    </row>
    <row r="39" spans="1:15" ht="18.75" customHeight="1">
      <c r="A39" s="72" t="s">
        <v>198</v>
      </c>
      <c r="B39" s="63">
        <v>1034</v>
      </c>
      <c r="C39" s="33">
        <v>-5</v>
      </c>
      <c r="D39" s="33">
        <v>-20</v>
      </c>
      <c r="E39" s="33">
        <v>-5</v>
      </c>
      <c r="F39" s="107">
        <f t="shared" si="2"/>
        <v>-20</v>
      </c>
      <c r="G39" s="33">
        <v>-5</v>
      </c>
      <c r="H39" s="33">
        <v>-5</v>
      </c>
      <c r="I39" s="33">
        <v>-5</v>
      </c>
      <c r="J39" s="33">
        <v>-5</v>
      </c>
      <c r="K39" s="192"/>
      <c r="L39" s="192"/>
      <c r="M39" s="192"/>
      <c r="N39" s="192"/>
      <c r="O39" s="192"/>
    </row>
    <row r="40" spans="1:15" ht="18.75" customHeight="1">
      <c r="A40" s="72" t="s">
        <v>199</v>
      </c>
      <c r="B40" s="63">
        <v>1035</v>
      </c>
      <c r="C40" s="33">
        <v>-31</v>
      </c>
      <c r="D40" s="33" t="s">
        <v>189</v>
      </c>
      <c r="E40" s="33" t="s">
        <v>189</v>
      </c>
      <c r="F40" s="107">
        <f t="shared" si="2"/>
        <v>0</v>
      </c>
      <c r="G40" s="33" t="s">
        <v>189</v>
      </c>
      <c r="H40" s="33" t="s">
        <v>189</v>
      </c>
      <c r="I40" s="33" t="s">
        <v>189</v>
      </c>
      <c r="J40" s="33" t="s">
        <v>189</v>
      </c>
      <c r="K40" s="192"/>
      <c r="L40" s="192"/>
      <c r="M40" s="192"/>
      <c r="N40" s="192"/>
      <c r="O40" s="192"/>
    </row>
    <row r="41" spans="1:15" ht="18.75" customHeight="1">
      <c r="A41" s="72" t="s">
        <v>200</v>
      </c>
      <c r="B41" s="63">
        <v>1036</v>
      </c>
      <c r="C41" s="33">
        <v>-9</v>
      </c>
      <c r="D41" s="33">
        <v>-20</v>
      </c>
      <c r="E41" s="33">
        <v>-10</v>
      </c>
      <c r="F41" s="107">
        <f t="shared" si="2"/>
        <v>-20</v>
      </c>
      <c r="G41" s="33">
        <v>-5</v>
      </c>
      <c r="H41" s="33">
        <v>-5</v>
      </c>
      <c r="I41" s="33">
        <v>-5</v>
      </c>
      <c r="J41" s="33">
        <v>-5</v>
      </c>
      <c r="K41" s="192"/>
      <c r="L41" s="192"/>
      <c r="M41" s="192"/>
      <c r="N41" s="192"/>
      <c r="O41" s="192"/>
    </row>
    <row r="42" spans="1:15" ht="18.75" customHeight="1">
      <c r="A42" s="72" t="s">
        <v>201</v>
      </c>
      <c r="B42" s="63">
        <v>1037</v>
      </c>
      <c r="C42" s="33">
        <v>-18</v>
      </c>
      <c r="D42" s="33">
        <v>-24</v>
      </c>
      <c r="E42" s="33">
        <v>-15</v>
      </c>
      <c r="F42" s="107">
        <f t="shared" si="2"/>
        <v>-24</v>
      </c>
      <c r="G42" s="33">
        <v>-6</v>
      </c>
      <c r="H42" s="33">
        <v>-6</v>
      </c>
      <c r="I42" s="33">
        <v>-6</v>
      </c>
      <c r="J42" s="33">
        <v>-6</v>
      </c>
      <c r="K42" s="192"/>
      <c r="L42" s="192"/>
      <c r="M42" s="192"/>
      <c r="N42" s="192"/>
      <c r="O42" s="192"/>
    </row>
    <row r="43" spans="1:15" ht="18.75" customHeight="1">
      <c r="A43" s="72" t="s">
        <v>202</v>
      </c>
      <c r="B43" s="63">
        <v>1038</v>
      </c>
      <c r="C43" s="33">
        <v>-1354</v>
      </c>
      <c r="D43" s="33">
        <v>-1481</v>
      </c>
      <c r="E43" s="33">
        <v>-1568</v>
      </c>
      <c r="F43" s="107">
        <f t="shared" si="2"/>
        <v>-1665</v>
      </c>
      <c r="G43" s="33">
        <v>-410</v>
      </c>
      <c r="H43" s="33">
        <v>-410</v>
      </c>
      <c r="I43" s="33">
        <v>-420</v>
      </c>
      <c r="J43" s="33">
        <v>-425</v>
      </c>
      <c r="K43" s="192"/>
      <c r="L43" s="192"/>
      <c r="M43" s="192"/>
      <c r="N43" s="192"/>
      <c r="O43" s="192"/>
    </row>
    <row r="44" spans="1:15" ht="18.75" customHeight="1">
      <c r="A44" s="72" t="s">
        <v>203</v>
      </c>
      <c r="B44" s="63">
        <v>1039</v>
      </c>
      <c r="C44" s="33">
        <v>-305</v>
      </c>
      <c r="D44" s="33">
        <v>-313</v>
      </c>
      <c r="E44" s="33">
        <v>-340</v>
      </c>
      <c r="F44" s="107">
        <f t="shared" si="2"/>
        <v>-348</v>
      </c>
      <c r="G44" s="33">
        <v>-87</v>
      </c>
      <c r="H44" s="33">
        <v>-87</v>
      </c>
      <c r="I44" s="33">
        <v>-87</v>
      </c>
      <c r="J44" s="33">
        <v>-87</v>
      </c>
      <c r="K44" s="192"/>
      <c r="L44" s="192"/>
      <c r="M44" s="192"/>
      <c r="N44" s="192"/>
      <c r="O44" s="192"/>
    </row>
    <row r="45" spans="1:15" ht="37.5" customHeight="1">
      <c r="A45" s="72" t="s">
        <v>204</v>
      </c>
      <c r="B45" s="63">
        <v>1040</v>
      </c>
      <c r="C45" s="33">
        <v>-67</v>
      </c>
      <c r="D45" s="33">
        <v>-79</v>
      </c>
      <c r="E45" s="33">
        <v>-66</v>
      </c>
      <c r="F45" s="107">
        <f t="shared" si="2"/>
        <v>-72</v>
      </c>
      <c r="G45" s="33">
        <v>-18</v>
      </c>
      <c r="H45" s="33">
        <v>-18</v>
      </c>
      <c r="I45" s="33">
        <v>-18</v>
      </c>
      <c r="J45" s="33">
        <v>-18</v>
      </c>
      <c r="K45" s="192"/>
      <c r="L45" s="192"/>
      <c r="M45" s="192"/>
      <c r="N45" s="192"/>
      <c r="O45" s="192"/>
    </row>
    <row r="46" spans="1:15" ht="37.5" customHeight="1">
      <c r="A46" s="72" t="s">
        <v>205</v>
      </c>
      <c r="B46" s="63">
        <v>1041</v>
      </c>
      <c r="C46" s="33" t="s">
        <v>189</v>
      </c>
      <c r="D46" s="33" t="s">
        <v>189</v>
      </c>
      <c r="E46" s="33" t="s">
        <v>189</v>
      </c>
      <c r="F46" s="107">
        <f t="shared" si="2"/>
        <v>0</v>
      </c>
      <c r="G46" s="33" t="s">
        <v>189</v>
      </c>
      <c r="H46" s="33" t="s">
        <v>189</v>
      </c>
      <c r="I46" s="33" t="s">
        <v>189</v>
      </c>
      <c r="J46" s="33" t="s">
        <v>189</v>
      </c>
      <c r="K46" s="192"/>
      <c r="L46" s="192"/>
      <c r="M46" s="192"/>
      <c r="N46" s="192"/>
      <c r="O46" s="192"/>
    </row>
    <row r="47" spans="1:15" ht="18.75" customHeight="1">
      <c r="A47" s="72" t="s">
        <v>206</v>
      </c>
      <c r="B47" s="63">
        <v>1042</v>
      </c>
      <c r="C47" s="33" t="s">
        <v>189</v>
      </c>
      <c r="D47" s="33" t="s">
        <v>189</v>
      </c>
      <c r="E47" s="33" t="s">
        <v>189</v>
      </c>
      <c r="F47" s="107">
        <f t="shared" si="2"/>
        <v>0</v>
      </c>
      <c r="G47" s="33" t="s">
        <v>189</v>
      </c>
      <c r="H47" s="33" t="s">
        <v>189</v>
      </c>
      <c r="I47" s="33" t="s">
        <v>189</v>
      </c>
      <c r="J47" s="33" t="s">
        <v>189</v>
      </c>
      <c r="K47" s="192"/>
      <c r="L47" s="192"/>
      <c r="M47" s="192"/>
      <c r="N47" s="192"/>
      <c r="O47" s="192"/>
    </row>
    <row r="48" spans="1:15" ht="18.75" customHeight="1">
      <c r="A48" s="72" t="s">
        <v>207</v>
      </c>
      <c r="B48" s="63">
        <v>1043</v>
      </c>
      <c r="C48" s="33" t="s">
        <v>189</v>
      </c>
      <c r="D48" s="33" t="s">
        <v>189</v>
      </c>
      <c r="E48" s="33" t="s">
        <v>189</v>
      </c>
      <c r="F48" s="107">
        <f t="shared" si="2"/>
        <v>0</v>
      </c>
      <c r="G48" s="33" t="s">
        <v>189</v>
      </c>
      <c r="H48" s="33" t="s">
        <v>189</v>
      </c>
      <c r="I48" s="33" t="s">
        <v>189</v>
      </c>
      <c r="J48" s="33" t="s">
        <v>189</v>
      </c>
      <c r="K48" s="192"/>
      <c r="L48" s="192"/>
      <c r="M48" s="192"/>
      <c r="N48" s="192"/>
      <c r="O48" s="192"/>
    </row>
    <row r="49" spans="1:15" ht="18.75" customHeight="1">
      <c r="A49" s="72" t="s">
        <v>208</v>
      </c>
      <c r="B49" s="63">
        <v>1044</v>
      </c>
      <c r="C49" s="33" t="s">
        <v>189</v>
      </c>
      <c r="D49" s="33" t="s">
        <v>189</v>
      </c>
      <c r="E49" s="33" t="s">
        <v>189</v>
      </c>
      <c r="F49" s="107">
        <f t="shared" si="2"/>
        <v>0</v>
      </c>
      <c r="G49" s="33" t="s">
        <v>189</v>
      </c>
      <c r="H49" s="33" t="s">
        <v>189</v>
      </c>
      <c r="I49" s="33" t="s">
        <v>189</v>
      </c>
      <c r="J49" s="33" t="s">
        <v>189</v>
      </c>
      <c r="K49" s="192"/>
      <c r="L49" s="192"/>
      <c r="M49" s="192"/>
      <c r="N49" s="192"/>
      <c r="O49" s="192"/>
    </row>
    <row r="50" spans="1:15" ht="18.75" customHeight="1">
      <c r="A50" s="72" t="s">
        <v>209</v>
      </c>
      <c r="B50" s="63">
        <v>1045</v>
      </c>
      <c r="C50" s="33">
        <v>-142</v>
      </c>
      <c r="D50" s="33">
        <v>-100</v>
      </c>
      <c r="E50" s="33">
        <v>-70</v>
      </c>
      <c r="F50" s="107">
        <f t="shared" si="2"/>
        <v>-100</v>
      </c>
      <c r="G50" s="33">
        <v>-25</v>
      </c>
      <c r="H50" s="33">
        <v>-25</v>
      </c>
      <c r="I50" s="33">
        <v>-25</v>
      </c>
      <c r="J50" s="33">
        <v>-25</v>
      </c>
      <c r="K50" s="192"/>
      <c r="L50" s="192"/>
      <c r="M50" s="192"/>
      <c r="N50" s="192"/>
      <c r="O50" s="192"/>
    </row>
    <row r="51" spans="1:15" ht="18.75" customHeight="1">
      <c r="A51" s="72" t="s">
        <v>210</v>
      </c>
      <c r="B51" s="63">
        <v>1046</v>
      </c>
      <c r="C51" s="33" t="s">
        <v>189</v>
      </c>
      <c r="D51" s="33" t="s">
        <v>189</v>
      </c>
      <c r="E51" s="33" t="s">
        <v>189</v>
      </c>
      <c r="F51" s="107">
        <f t="shared" si="2"/>
        <v>0</v>
      </c>
      <c r="G51" s="33" t="s">
        <v>189</v>
      </c>
      <c r="H51" s="33" t="s">
        <v>189</v>
      </c>
      <c r="I51" s="33" t="s">
        <v>189</v>
      </c>
      <c r="J51" s="33" t="s">
        <v>189</v>
      </c>
      <c r="K51" s="192"/>
      <c r="L51" s="192"/>
      <c r="M51" s="192"/>
      <c r="N51" s="192"/>
      <c r="O51" s="192"/>
    </row>
    <row r="52" spans="1:15" ht="18.75" customHeight="1">
      <c r="A52" s="72" t="s">
        <v>211</v>
      </c>
      <c r="B52" s="63">
        <v>1047</v>
      </c>
      <c r="C52" s="33" t="s">
        <v>189</v>
      </c>
      <c r="D52" s="33" t="s">
        <v>189</v>
      </c>
      <c r="E52" s="33" t="s">
        <v>189</v>
      </c>
      <c r="F52" s="107">
        <f t="shared" si="2"/>
        <v>0</v>
      </c>
      <c r="G52" s="33" t="s">
        <v>189</v>
      </c>
      <c r="H52" s="33" t="s">
        <v>189</v>
      </c>
      <c r="I52" s="33" t="s">
        <v>189</v>
      </c>
      <c r="J52" s="33" t="s">
        <v>189</v>
      </c>
      <c r="K52" s="192"/>
      <c r="L52" s="192"/>
      <c r="M52" s="192"/>
      <c r="N52" s="192"/>
      <c r="O52" s="192"/>
    </row>
    <row r="53" spans="1:15" ht="18.75" customHeight="1">
      <c r="A53" s="72" t="s">
        <v>212</v>
      </c>
      <c r="B53" s="63">
        <v>1048</v>
      </c>
      <c r="C53" s="33" t="s">
        <v>189</v>
      </c>
      <c r="D53" s="33">
        <v>-32</v>
      </c>
      <c r="E53" s="33">
        <v>-35</v>
      </c>
      <c r="F53" s="107">
        <f t="shared" si="2"/>
        <v>-32</v>
      </c>
      <c r="G53" s="33">
        <v>-8</v>
      </c>
      <c r="H53" s="33">
        <v>-8</v>
      </c>
      <c r="I53" s="33">
        <v>-8</v>
      </c>
      <c r="J53" s="33">
        <v>-8</v>
      </c>
      <c r="K53" s="192"/>
      <c r="L53" s="192"/>
      <c r="M53" s="192"/>
      <c r="N53" s="192"/>
      <c r="O53" s="192"/>
    </row>
    <row r="54" spans="1:15" ht="18.75" customHeight="1">
      <c r="A54" s="72" t="s">
        <v>213</v>
      </c>
      <c r="B54" s="63">
        <v>1049</v>
      </c>
      <c r="C54" s="33">
        <v>-1</v>
      </c>
      <c r="D54" s="33">
        <v>-10</v>
      </c>
      <c r="E54" s="33">
        <v>-5</v>
      </c>
      <c r="F54" s="107">
        <f t="shared" si="2"/>
        <v>-15</v>
      </c>
      <c r="G54" s="33">
        <v>-5</v>
      </c>
      <c r="H54" s="33">
        <v>0</v>
      </c>
      <c r="I54" s="33">
        <v>-10</v>
      </c>
      <c r="J54" s="33">
        <v>0</v>
      </c>
      <c r="K54" s="192"/>
      <c r="L54" s="192"/>
      <c r="M54" s="192"/>
      <c r="N54" s="192"/>
      <c r="O54" s="192"/>
    </row>
    <row r="55" spans="1:15" ht="37.5" customHeight="1">
      <c r="A55" s="72" t="s">
        <v>214</v>
      </c>
      <c r="B55" s="63">
        <v>1050</v>
      </c>
      <c r="C55" s="33" t="s">
        <v>189</v>
      </c>
      <c r="D55" s="33" t="s">
        <v>189</v>
      </c>
      <c r="E55" s="33" t="s">
        <v>189</v>
      </c>
      <c r="F55" s="107">
        <f t="shared" si="2"/>
        <v>0</v>
      </c>
      <c r="G55" s="33" t="s">
        <v>189</v>
      </c>
      <c r="H55" s="33" t="s">
        <v>189</v>
      </c>
      <c r="I55" s="33" t="s">
        <v>189</v>
      </c>
      <c r="J55" s="33" t="s">
        <v>189</v>
      </c>
      <c r="K55" s="192"/>
      <c r="L55" s="192"/>
      <c r="M55" s="192"/>
      <c r="N55" s="192"/>
      <c r="O55" s="192"/>
    </row>
    <row r="56" spans="1:15" ht="18.75" customHeight="1">
      <c r="A56" s="72" t="s">
        <v>215</v>
      </c>
      <c r="B56" s="63" t="s">
        <v>216</v>
      </c>
      <c r="C56" s="33" t="s">
        <v>189</v>
      </c>
      <c r="D56" s="33" t="s">
        <v>189</v>
      </c>
      <c r="E56" s="33" t="s">
        <v>189</v>
      </c>
      <c r="F56" s="107">
        <f t="shared" si="2"/>
        <v>0</v>
      </c>
      <c r="G56" s="33" t="s">
        <v>189</v>
      </c>
      <c r="H56" s="33" t="s">
        <v>189</v>
      </c>
      <c r="I56" s="33" t="s">
        <v>189</v>
      </c>
      <c r="J56" s="33" t="s">
        <v>189</v>
      </c>
      <c r="K56" s="192"/>
      <c r="L56" s="192"/>
      <c r="M56" s="192"/>
      <c r="N56" s="192"/>
      <c r="O56" s="192"/>
    </row>
    <row r="57" spans="1:15" ht="18.75" customHeight="1">
      <c r="A57" s="72" t="s">
        <v>217</v>
      </c>
      <c r="B57" s="63">
        <v>1051</v>
      </c>
      <c r="C57" s="33">
        <v>-175</v>
      </c>
      <c r="D57" s="33">
        <v>-270</v>
      </c>
      <c r="E57" s="33">
        <v>-150</v>
      </c>
      <c r="F57" s="107">
        <f t="shared" si="2"/>
        <v>-278</v>
      </c>
      <c r="G57" s="33">
        <v>-67</v>
      </c>
      <c r="H57" s="33">
        <v>-80</v>
      </c>
      <c r="I57" s="33">
        <v>-66</v>
      </c>
      <c r="J57" s="33">
        <v>-65</v>
      </c>
      <c r="K57" s="192"/>
      <c r="L57" s="192"/>
      <c r="M57" s="192"/>
      <c r="N57" s="192"/>
      <c r="O57" s="192"/>
    </row>
    <row r="58" spans="1:15" s="51" customFormat="1" ht="18.75" customHeight="1">
      <c r="A58" s="102" t="s">
        <v>218</v>
      </c>
      <c r="B58" s="36">
        <v>1060</v>
      </c>
      <c r="C58" s="106">
        <f>SUM(C59:C65)</f>
        <v>0</v>
      </c>
      <c r="D58" s="106">
        <f>SUM(D59:D65)</f>
        <v>0</v>
      </c>
      <c r="E58" s="106">
        <f>SUM(E59:E65)</f>
        <v>0</v>
      </c>
      <c r="F58" s="106">
        <f t="shared" si="2"/>
        <v>0</v>
      </c>
      <c r="G58" s="106">
        <f>SUM(G59:G65)</f>
        <v>0</v>
      </c>
      <c r="H58" s="106">
        <f>SUM(H59:H65)</f>
        <v>0</v>
      </c>
      <c r="I58" s="106">
        <f>SUM(I59:I65)</f>
        <v>0</v>
      </c>
      <c r="J58" s="106">
        <f>SUM(J59:J65)</f>
        <v>0</v>
      </c>
      <c r="K58" s="192"/>
      <c r="L58" s="192"/>
      <c r="M58" s="192"/>
      <c r="N58" s="192"/>
      <c r="O58" s="192"/>
    </row>
    <row r="59" spans="1:15" ht="18.75" customHeight="1">
      <c r="A59" s="72" t="s">
        <v>219</v>
      </c>
      <c r="B59" s="25">
        <v>1061</v>
      </c>
      <c r="C59" s="33" t="s">
        <v>189</v>
      </c>
      <c r="D59" s="33" t="s">
        <v>189</v>
      </c>
      <c r="E59" s="33" t="s">
        <v>189</v>
      </c>
      <c r="F59" s="107">
        <f t="shared" si="2"/>
        <v>0</v>
      </c>
      <c r="G59" s="33" t="s">
        <v>189</v>
      </c>
      <c r="H59" s="33" t="s">
        <v>189</v>
      </c>
      <c r="I59" s="33" t="s">
        <v>189</v>
      </c>
      <c r="J59" s="33" t="s">
        <v>189</v>
      </c>
      <c r="K59" s="192"/>
      <c r="L59" s="192"/>
      <c r="M59" s="192"/>
      <c r="N59" s="192"/>
      <c r="O59" s="192"/>
    </row>
    <row r="60" spans="1:15" ht="18.75" customHeight="1">
      <c r="A60" s="72" t="s">
        <v>220</v>
      </c>
      <c r="B60" s="25">
        <v>1062</v>
      </c>
      <c r="C60" s="33" t="s">
        <v>189</v>
      </c>
      <c r="D60" s="33" t="s">
        <v>189</v>
      </c>
      <c r="E60" s="33" t="s">
        <v>189</v>
      </c>
      <c r="F60" s="107">
        <f t="shared" si="2"/>
        <v>0</v>
      </c>
      <c r="G60" s="33" t="s">
        <v>189</v>
      </c>
      <c r="H60" s="33" t="s">
        <v>189</v>
      </c>
      <c r="I60" s="33" t="s">
        <v>189</v>
      </c>
      <c r="J60" s="33" t="s">
        <v>189</v>
      </c>
      <c r="K60" s="192"/>
      <c r="L60" s="192"/>
      <c r="M60" s="192"/>
      <c r="N60" s="192"/>
      <c r="O60" s="192"/>
    </row>
    <row r="61" spans="1:15" ht="18.75" customHeight="1">
      <c r="A61" s="72" t="s">
        <v>202</v>
      </c>
      <c r="B61" s="25">
        <v>1063</v>
      </c>
      <c r="C61" s="33" t="s">
        <v>189</v>
      </c>
      <c r="D61" s="33" t="s">
        <v>189</v>
      </c>
      <c r="E61" s="33" t="s">
        <v>189</v>
      </c>
      <c r="F61" s="107">
        <f t="shared" si="2"/>
        <v>0</v>
      </c>
      <c r="G61" s="33" t="s">
        <v>189</v>
      </c>
      <c r="H61" s="33" t="s">
        <v>189</v>
      </c>
      <c r="I61" s="33" t="s">
        <v>189</v>
      </c>
      <c r="J61" s="33" t="s">
        <v>189</v>
      </c>
      <c r="K61" s="192"/>
      <c r="L61" s="192"/>
      <c r="M61" s="192"/>
      <c r="N61" s="192"/>
      <c r="O61" s="192"/>
    </row>
    <row r="62" spans="1:15" ht="18.75" customHeight="1">
      <c r="A62" s="72" t="s">
        <v>203</v>
      </c>
      <c r="B62" s="25">
        <v>1064</v>
      </c>
      <c r="C62" s="33" t="s">
        <v>189</v>
      </c>
      <c r="D62" s="33" t="s">
        <v>189</v>
      </c>
      <c r="E62" s="33" t="s">
        <v>189</v>
      </c>
      <c r="F62" s="107">
        <f t="shared" si="2"/>
        <v>0</v>
      </c>
      <c r="G62" s="33" t="s">
        <v>189</v>
      </c>
      <c r="H62" s="33" t="s">
        <v>189</v>
      </c>
      <c r="I62" s="33" t="s">
        <v>189</v>
      </c>
      <c r="J62" s="33" t="s">
        <v>189</v>
      </c>
      <c r="K62" s="192"/>
      <c r="L62" s="192"/>
      <c r="M62" s="192"/>
      <c r="N62" s="192"/>
      <c r="O62" s="192"/>
    </row>
    <row r="63" spans="1:15" ht="18.75" customHeight="1">
      <c r="A63" s="72" t="s">
        <v>221</v>
      </c>
      <c r="B63" s="25">
        <v>1065</v>
      </c>
      <c r="C63" s="33" t="s">
        <v>189</v>
      </c>
      <c r="D63" s="33" t="s">
        <v>189</v>
      </c>
      <c r="E63" s="33" t="s">
        <v>189</v>
      </c>
      <c r="F63" s="107">
        <f t="shared" si="2"/>
        <v>0</v>
      </c>
      <c r="G63" s="33" t="s">
        <v>189</v>
      </c>
      <c r="H63" s="33" t="s">
        <v>189</v>
      </c>
      <c r="I63" s="33" t="s">
        <v>189</v>
      </c>
      <c r="J63" s="33" t="s">
        <v>189</v>
      </c>
      <c r="K63" s="192"/>
      <c r="L63" s="192"/>
      <c r="M63" s="192"/>
      <c r="N63" s="192"/>
      <c r="O63" s="192"/>
    </row>
    <row r="64" spans="1:15" ht="18.75" customHeight="1">
      <c r="A64" s="72" t="s">
        <v>222</v>
      </c>
      <c r="B64" s="25">
        <v>1066</v>
      </c>
      <c r="C64" s="33" t="s">
        <v>189</v>
      </c>
      <c r="D64" s="33" t="s">
        <v>189</v>
      </c>
      <c r="E64" s="33" t="s">
        <v>189</v>
      </c>
      <c r="F64" s="107">
        <f t="shared" si="2"/>
        <v>0</v>
      </c>
      <c r="G64" s="33" t="s">
        <v>189</v>
      </c>
      <c r="H64" s="33" t="s">
        <v>189</v>
      </c>
      <c r="I64" s="33" t="s">
        <v>189</v>
      </c>
      <c r="J64" s="33" t="s">
        <v>189</v>
      </c>
      <c r="K64" s="192"/>
      <c r="L64" s="192"/>
      <c r="M64" s="192"/>
      <c r="N64" s="192"/>
      <c r="O64" s="192"/>
    </row>
    <row r="65" spans="1:15" ht="18.75" customHeight="1">
      <c r="A65" s="72" t="s">
        <v>223</v>
      </c>
      <c r="B65" s="25">
        <v>1067</v>
      </c>
      <c r="C65" s="33" t="s">
        <v>189</v>
      </c>
      <c r="D65" s="33" t="s">
        <v>189</v>
      </c>
      <c r="E65" s="33" t="s">
        <v>189</v>
      </c>
      <c r="F65" s="107">
        <f t="shared" si="2"/>
        <v>0</v>
      </c>
      <c r="G65" s="33" t="s">
        <v>189</v>
      </c>
      <c r="H65" s="33" t="s">
        <v>189</v>
      </c>
      <c r="I65" s="33" t="s">
        <v>189</v>
      </c>
      <c r="J65" s="33" t="s">
        <v>189</v>
      </c>
      <c r="K65" s="192"/>
      <c r="L65" s="192"/>
      <c r="M65" s="192"/>
      <c r="N65" s="192"/>
      <c r="O65" s="192"/>
    </row>
    <row r="66" spans="1:15" s="51" customFormat="1" ht="18.75" customHeight="1">
      <c r="A66" s="102" t="s">
        <v>224</v>
      </c>
      <c r="B66" s="36">
        <v>1070</v>
      </c>
      <c r="C66" s="106">
        <f>SUM(C67:C69)</f>
        <v>24</v>
      </c>
      <c r="D66" s="106">
        <f>SUM(D67:D69)</f>
        <v>0</v>
      </c>
      <c r="E66" s="106">
        <f>SUM(E67:E69)</f>
        <v>0</v>
      </c>
      <c r="F66" s="106">
        <f t="shared" si="2"/>
        <v>0</v>
      </c>
      <c r="G66" s="106">
        <f>SUM(G67:G69)</f>
        <v>0</v>
      </c>
      <c r="H66" s="106">
        <f>SUM(H67:H69)</f>
        <v>0</v>
      </c>
      <c r="I66" s="106">
        <f>SUM(I67:I69)</f>
        <v>0</v>
      </c>
      <c r="J66" s="106">
        <f>SUM(J67:J69)</f>
        <v>0</v>
      </c>
      <c r="K66" s="192"/>
      <c r="L66" s="192"/>
      <c r="M66" s="192"/>
      <c r="N66" s="192"/>
      <c r="O66" s="192"/>
    </row>
    <row r="67" spans="1:15" ht="18.75" customHeight="1">
      <c r="A67" s="72" t="s">
        <v>225</v>
      </c>
      <c r="B67" s="25">
        <v>1071</v>
      </c>
      <c r="C67" s="33"/>
      <c r="D67" s="33"/>
      <c r="E67" s="33"/>
      <c r="F67" s="107">
        <f t="shared" si="2"/>
        <v>0</v>
      </c>
      <c r="G67" s="33"/>
      <c r="H67" s="33"/>
      <c r="I67" s="33"/>
      <c r="J67" s="33"/>
      <c r="K67" s="192"/>
      <c r="L67" s="192"/>
      <c r="M67" s="192"/>
      <c r="N67" s="192"/>
      <c r="O67" s="192"/>
    </row>
    <row r="68" spans="1:15" ht="18.75" customHeight="1">
      <c r="A68" s="72" t="s">
        <v>226</v>
      </c>
      <c r="B68" s="25">
        <v>1072</v>
      </c>
      <c r="C68" s="33"/>
      <c r="D68" s="33"/>
      <c r="E68" s="33"/>
      <c r="F68" s="107">
        <f t="shared" si="2"/>
        <v>0</v>
      </c>
      <c r="G68" s="33"/>
      <c r="H68" s="33"/>
      <c r="I68" s="33"/>
      <c r="J68" s="33"/>
      <c r="K68" s="192"/>
      <c r="L68" s="192"/>
      <c r="M68" s="192"/>
      <c r="N68" s="192"/>
      <c r="O68" s="192"/>
    </row>
    <row r="69" spans="1:15" ht="18.75" customHeight="1">
      <c r="A69" s="72" t="s">
        <v>227</v>
      </c>
      <c r="B69" s="25">
        <v>1073</v>
      </c>
      <c r="C69" s="33">
        <v>24</v>
      </c>
      <c r="D69" s="33"/>
      <c r="E69" s="33"/>
      <c r="F69" s="107">
        <f t="shared" si="2"/>
        <v>0</v>
      </c>
      <c r="G69" s="33"/>
      <c r="H69" s="33"/>
      <c r="I69" s="33"/>
      <c r="J69" s="33"/>
      <c r="K69" s="192"/>
      <c r="L69" s="192"/>
      <c r="M69" s="192"/>
      <c r="N69" s="192"/>
      <c r="O69" s="192"/>
    </row>
    <row r="70" spans="1:15" s="51" customFormat="1" ht="18.75" customHeight="1">
      <c r="A70" s="108" t="s">
        <v>228</v>
      </c>
      <c r="B70" s="36">
        <v>1080</v>
      </c>
      <c r="C70" s="106">
        <f>SUM(C71:C76)</f>
        <v>-39</v>
      </c>
      <c r="D70" s="106">
        <f>SUM(D71:D76)</f>
        <v>0</v>
      </c>
      <c r="E70" s="106">
        <f>SUM(E71:E76)</f>
        <v>0</v>
      </c>
      <c r="F70" s="106">
        <f t="shared" si="2"/>
        <v>0</v>
      </c>
      <c r="G70" s="106">
        <f>SUM(G71:G76)</f>
        <v>0</v>
      </c>
      <c r="H70" s="106">
        <f>SUM(H71:H76)</f>
        <v>0</v>
      </c>
      <c r="I70" s="106">
        <f>SUM(I71:I76)</f>
        <v>0</v>
      </c>
      <c r="J70" s="106">
        <f>SUM(J71:J76)</f>
        <v>0</v>
      </c>
      <c r="K70" s="192"/>
      <c r="L70" s="192"/>
      <c r="M70" s="192"/>
      <c r="N70" s="192"/>
      <c r="O70" s="192"/>
    </row>
    <row r="71" spans="1:15" ht="18.75" customHeight="1">
      <c r="A71" s="72" t="s">
        <v>225</v>
      </c>
      <c r="B71" s="25">
        <v>1081</v>
      </c>
      <c r="C71" s="33" t="s">
        <v>189</v>
      </c>
      <c r="D71" s="33" t="s">
        <v>189</v>
      </c>
      <c r="E71" s="33" t="s">
        <v>189</v>
      </c>
      <c r="F71" s="107">
        <f t="shared" si="2"/>
        <v>0</v>
      </c>
      <c r="G71" s="33" t="s">
        <v>189</v>
      </c>
      <c r="H71" s="33" t="s">
        <v>189</v>
      </c>
      <c r="I71" s="33" t="s">
        <v>189</v>
      </c>
      <c r="J71" s="33" t="s">
        <v>189</v>
      </c>
      <c r="K71" s="192"/>
      <c r="L71" s="192"/>
      <c r="M71" s="192"/>
      <c r="N71" s="192"/>
      <c r="O71" s="192"/>
    </row>
    <row r="72" spans="1:15" ht="18.75" customHeight="1">
      <c r="A72" s="72" t="s">
        <v>229</v>
      </c>
      <c r="B72" s="25">
        <v>1082</v>
      </c>
      <c r="C72" s="33" t="s">
        <v>189</v>
      </c>
      <c r="D72" s="33" t="s">
        <v>189</v>
      </c>
      <c r="E72" s="33" t="s">
        <v>189</v>
      </c>
      <c r="F72" s="107">
        <f t="shared" si="2"/>
        <v>0</v>
      </c>
      <c r="G72" s="33" t="s">
        <v>189</v>
      </c>
      <c r="H72" s="33" t="s">
        <v>189</v>
      </c>
      <c r="I72" s="33" t="s">
        <v>189</v>
      </c>
      <c r="J72" s="33" t="s">
        <v>189</v>
      </c>
      <c r="K72" s="192"/>
      <c r="L72" s="192"/>
      <c r="M72" s="192"/>
      <c r="N72" s="192"/>
      <c r="O72" s="192"/>
    </row>
    <row r="73" spans="1:15" ht="18.75" customHeight="1">
      <c r="A73" s="72" t="s">
        <v>230</v>
      </c>
      <c r="B73" s="25">
        <v>1083</v>
      </c>
      <c r="C73" s="33" t="s">
        <v>189</v>
      </c>
      <c r="D73" s="33" t="s">
        <v>189</v>
      </c>
      <c r="E73" s="33" t="s">
        <v>189</v>
      </c>
      <c r="F73" s="107">
        <f t="shared" si="2"/>
        <v>0</v>
      </c>
      <c r="G73" s="33" t="s">
        <v>189</v>
      </c>
      <c r="H73" s="33" t="s">
        <v>189</v>
      </c>
      <c r="I73" s="33" t="s">
        <v>189</v>
      </c>
      <c r="J73" s="33" t="s">
        <v>189</v>
      </c>
      <c r="K73" s="192"/>
      <c r="L73" s="192"/>
      <c r="M73" s="192"/>
      <c r="N73" s="192"/>
      <c r="O73" s="192"/>
    </row>
    <row r="74" spans="1:15" ht="18.75" customHeight="1">
      <c r="A74" s="72" t="s">
        <v>231</v>
      </c>
      <c r="B74" s="25">
        <v>1084</v>
      </c>
      <c r="C74" s="33" t="s">
        <v>189</v>
      </c>
      <c r="D74" s="33" t="s">
        <v>189</v>
      </c>
      <c r="E74" s="33" t="s">
        <v>189</v>
      </c>
      <c r="F74" s="107">
        <f t="shared" si="2"/>
        <v>0</v>
      </c>
      <c r="G74" s="33" t="s">
        <v>189</v>
      </c>
      <c r="H74" s="33" t="s">
        <v>189</v>
      </c>
      <c r="I74" s="33" t="s">
        <v>189</v>
      </c>
      <c r="J74" s="33" t="s">
        <v>189</v>
      </c>
      <c r="K74" s="192"/>
      <c r="L74" s="192"/>
      <c r="M74" s="192"/>
      <c r="N74" s="192"/>
      <c r="O74" s="192"/>
    </row>
    <row r="75" spans="1:15" ht="18.75" customHeight="1">
      <c r="A75" s="72" t="s">
        <v>232</v>
      </c>
      <c r="B75" s="25">
        <v>1085</v>
      </c>
      <c r="C75" s="33" t="s">
        <v>189</v>
      </c>
      <c r="D75" s="33" t="s">
        <v>189</v>
      </c>
      <c r="E75" s="33" t="s">
        <v>189</v>
      </c>
      <c r="F75" s="107">
        <f t="shared" si="2"/>
        <v>0</v>
      </c>
      <c r="G75" s="33" t="s">
        <v>189</v>
      </c>
      <c r="H75" s="33" t="s">
        <v>189</v>
      </c>
      <c r="I75" s="33" t="s">
        <v>189</v>
      </c>
      <c r="J75" s="33" t="s">
        <v>189</v>
      </c>
      <c r="K75" s="192"/>
      <c r="L75" s="192"/>
      <c r="M75" s="192"/>
      <c r="N75" s="192"/>
      <c r="O75" s="192"/>
    </row>
    <row r="76" spans="1:15" ht="18.75" customHeight="1">
      <c r="A76" s="72" t="s">
        <v>233</v>
      </c>
      <c r="B76" s="25">
        <v>1086</v>
      </c>
      <c r="C76" s="33">
        <v>-39</v>
      </c>
      <c r="D76" s="33" t="s">
        <v>189</v>
      </c>
      <c r="E76" s="33" t="s">
        <v>189</v>
      </c>
      <c r="F76" s="107">
        <f t="shared" si="2"/>
        <v>0</v>
      </c>
      <c r="G76" s="33" t="s">
        <v>189</v>
      </c>
      <c r="H76" s="33" t="s">
        <v>189</v>
      </c>
      <c r="I76" s="33" t="s">
        <v>189</v>
      </c>
      <c r="J76" s="33" t="s">
        <v>189</v>
      </c>
      <c r="K76" s="192"/>
      <c r="L76" s="192"/>
      <c r="M76" s="192"/>
      <c r="N76" s="192"/>
      <c r="O76" s="192"/>
    </row>
    <row r="77" spans="1:15" s="51" customFormat="1" ht="18.75" customHeight="1">
      <c r="A77" s="102" t="s">
        <v>234</v>
      </c>
      <c r="B77" s="36">
        <v>1100</v>
      </c>
      <c r="C77" s="31">
        <f t="shared" ref="C77:J77" si="3">SUM(C34,C35,C58,C66,C70)</f>
        <v>-2024</v>
      </c>
      <c r="D77" s="31">
        <f t="shared" si="3"/>
        <v>0</v>
      </c>
      <c r="E77" s="31">
        <f t="shared" si="3"/>
        <v>0</v>
      </c>
      <c r="F77" s="31">
        <f t="shared" si="3"/>
        <v>40</v>
      </c>
      <c r="G77" s="31">
        <f t="shared" si="3"/>
        <v>10</v>
      </c>
      <c r="H77" s="31">
        <f t="shared" si="3"/>
        <v>10</v>
      </c>
      <c r="I77" s="31">
        <f t="shared" si="3"/>
        <v>10</v>
      </c>
      <c r="J77" s="31">
        <f t="shared" si="3"/>
        <v>10</v>
      </c>
      <c r="K77" s="192"/>
      <c r="L77" s="192"/>
      <c r="M77" s="192"/>
      <c r="N77" s="192"/>
      <c r="O77" s="192"/>
    </row>
    <row r="78" spans="1:15" s="51" customFormat="1" ht="18.75" customHeight="1">
      <c r="A78" s="102" t="s">
        <v>235</v>
      </c>
      <c r="B78" s="36">
        <v>1110</v>
      </c>
      <c r="C78" s="49"/>
      <c r="D78" s="49"/>
      <c r="E78" s="49"/>
      <c r="F78" s="106">
        <f t="shared" ref="F78:F87" si="4">SUM(G78:J78)</f>
        <v>0</v>
      </c>
      <c r="G78" s="49"/>
      <c r="H78" s="49"/>
      <c r="I78" s="49"/>
      <c r="J78" s="49"/>
      <c r="K78" s="192"/>
      <c r="L78" s="192"/>
      <c r="M78" s="192"/>
      <c r="N78" s="192"/>
      <c r="O78" s="192"/>
    </row>
    <row r="79" spans="1:15" s="51" customFormat="1" ht="18.75" customHeight="1">
      <c r="A79" s="102" t="s">
        <v>236</v>
      </c>
      <c r="B79" s="36">
        <v>1120</v>
      </c>
      <c r="C79" s="49" t="s">
        <v>189</v>
      </c>
      <c r="D79" s="49" t="s">
        <v>189</v>
      </c>
      <c r="E79" s="49" t="s">
        <v>189</v>
      </c>
      <c r="F79" s="106">
        <f t="shared" si="4"/>
        <v>0</v>
      </c>
      <c r="G79" s="49" t="s">
        <v>189</v>
      </c>
      <c r="H79" s="49" t="s">
        <v>189</v>
      </c>
      <c r="I79" s="49" t="s">
        <v>189</v>
      </c>
      <c r="J79" s="49" t="s">
        <v>189</v>
      </c>
      <c r="K79" s="192"/>
      <c r="L79" s="192"/>
      <c r="M79" s="192"/>
      <c r="N79" s="192"/>
      <c r="O79" s="192"/>
    </row>
    <row r="80" spans="1:15" s="51" customFormat="1" ht="18.75" customHeight="1">
      <c r="A80" s="102" t="s">
        <v>237</v>
      </c>
      <c r="B80" s="36">
        <v>1130</v>
      </c>
      <c r="C80" s="49"/>
      <c r="D80" s="49"/>
      <c r="E80" s="49"/>
      <c r="F80" s="106">
        <f t="shared" si="4"/>
        <v>0</v>
      </c>
      <c r="G80" s="49"/>
      <c r="H80" s="49"/>
      <c r="I80" s="49"/>
      <c r="J80" s="49"/>
      <c r="K80" s="192"/>
      <c r="L80" s="192"/>
      <c r="M80" s="192"/>
      <c r="N80" s="192"/>
      <c r="O80" s="192"/>
    </row>
    <row r="81" spans="1:15" s="51" customFormat="1" ht="18.75" customHeight="1">
      <c r="A81" s="102" t="s">
        <v>238</v>
      </c>
      <c r="B81" s="36">
        <v>1140</v>
      </c>
      <c r="C81" s="49" t="s">
        <v>189</v>
      </c>
      <c r="D81" s="49" t="s">
        <v>189</v>
      </c>
      <c r="E81" s="49" t="s">
        <v>189</v>
      </c>
      <c r="F81" s="106">
        <f t="shared" si="4"/>
        <v>0</v>
      </c>
      <c r="G81" s="49" t="s">
        <v>189</v>
      </c>
      <c r="H81" s="49" t="s">
        <v>189</v>
      </c>
      <c r="I81" s="49" t="s">
        <v>189</v>
      </c>
      <c r="J81" s="49" t="s">
        <v>189</v>
      </c>
      <c r="K81" s="192"/>
      <c r="L81" s="192"/>
      <c r="M81" s="192"/>
      <c r="N81" s="192"/>
      <c r="O81" s="192"/>
    </row>
    <row r="82" spans="1:15" s="51" customFormat="1" ht="18.75" customHeight="1">
      <c r="A82" s="102" t="s">
        <v>239</v>
      </c>
      <c r="B82" s="36">
        <v>1150</v>
      </c>
      <c r="C82" s="106">
        <f>SUM(C83:C84)</f>
        <v>0</v>
      </c>
      <c r="D82" s="106">
        <f>SUM(D83:D84)</f>
        <v>0</v>
      </c>
      <c r="E82" s="106">
        <f>SUM(E83:E84)</f>
        <v>0</v>
      </c>
      <c r="F82" s="106">
        <f t="shared" si="4"/>
        <v>0</v>
      </c>
      <c r="G82" s="106">
        <f>SUM(G83:G84)</f>
        <v>0</v>
      </c>
      <c r="H82" s="106">
        <f>SUM(H83:H84)</f>
        <v>0</v>
      </c>
      <c r="I82" s="106">
        <f>SUM(I83:I84)</f>
        <v>0</v>
      </c>
      <c r="J82" s="106">
        <f>SUM(J83:J84)</f>
        <v>0</v>
      </c>
      <c r="K82" s="192"/>
      <c r="L82" s="192"/>
      <c r="M82" s="192"/>
      <c r="N82" s="192"/>
      <c r="O82" s="192"/>
    </row>
    <row r="83" spans="1:15" ht="18.75" customHeight="1">
      <c r="A83" s="72" t="s">
        <v>225</v>
      </c>
      <c r="B83" s="25">
        <v>1151</v>
      </c>
      <c r="C83" s="33"/>
      <c r="D83" s="33"/>
      <c r="E83" s="33"/>
      <c r="F83" s="107">
        <f t="shared" si="4"/>
        <v>0</v>
      </c>
      <c r="G83" s="33"/>
      <c r="H83" s="33"/>
      <c r="I83" s="33"/>
      <c r="J83" s="33"/>
      <c r="K83" s="192"/>
      <c r="L83" s="192"/>
      <c r="M83" s="192"/>
      <c r="N83" s="192"/>
      <c r="O83" s="192"/>
    </row>
    <row r="84" spans="1:15" ht="18.75" customHeight="1">
      <c r="A84" s="72" t="s">
        <v>240</v>
      </c>
      <c r="B84" s="25">
        <v>1152</v>
      </c>
      <c r="C84" s="33"/>
      <c r="D84" s="33"/>
      <c r="E84" s="33"/>
      <c r="F84" s="107">
        <f t="shared" si="4"/>
        <v>0</v>
      </c>
      <c r="G84" s="33"/>
      <c r="H84" s="33"/>
      <c r="I84" s="33"/>
      <c r="J84" s="33"/>
      <c r="K84" s="192"/>
      <c r="L84" s="192"/>
      <c r="M84" s="192"/>
      <c r="N84" s="192"/>
      <c r="O84" s="192"/>
    </row>
    <row r="85" spans="1:15" s="51" customFormat="1" ht="18.75" customHeight="1">
      <c r="A85" s="102" t="s">
        <v>241</v>
      </c>
      <c r="B85" s="36">
        <v>1160</v>
      </c>
      <c r="C85" s="106">
        <f>SUM(C86:C87)</f>
        <v>0</v>
      </c>
      <c r="D85" s="106">
        <f>SUM(D86:D87)</f>
        <v>0</v>
      </c>
      <c r="E85" s="106">
        <f>SUM(E86:E87)</f>
        <v>0</v>
      </c>
      <c r="F85" s="106">
        <f t="shared" si="4"/>
        <v>0</v>
      </c>
      <c r="G85" s="106">
        <f>SUM(G86:G87)</f>
        <v>0</v>
      </c>
      <c r="H85" s="106">
        <f>SUM(H86:H87)</f>
        <v>0</v>
      </c>
      <c r="I85" s="106">
        <f>SUM(I86:I87)</f>
        <v>0</v>
      </c>
      <c r="J85" s="106">
        <f>SUM(J86:J87)</f>
        <v>0</v>
      </c>
      <c r="K85" s="192"/>
      <c r="L85" s="192"/>
      <c r="M85" s="192"/>
      <c r="N85" s="192"/>
      <c r="O85" s="192"/>
    </row>
    <row r="86" spans="1:15" ht="18.75" customHeight="1">
      <c r="A86" s="72" t="s">
        <v>225</v>
      </c>
      <c r="B86" s="25">
        <v>1161</v>
      </c>
      <c r="C86" s="33" t="s">
        <v>189</v>
      </c>
      <c r="D86" s="33" t="s">
        <v>189</v>
      </c>
      <c r="E86" s="33" t="s">
        <v>189</v>
      </c>
      <c r="F86" s="107">
        <f t="shared" si="4"/>
        <v>0</v>
      </c>
      <c r="G86" s="33" t="s">
        <v>189</v>
      </c>
      <c r="H86" s="33" t="s">
        <v>189</v>
      </c>
      <c r="I86" s="33" t="s">
        <v>189</v>
      </c>
      <c r="J86" s="33" t="s">
        <v>189</v>
      </c>
      <c r="K86" s="192"/>
      <c r="L86" s="192"/>
      <c r="M86" s="192"/>
      <c r="N86" s="192"/>
      <c r="O86" s="192"/>
    </row>
    <row r="87" spans="1:15" ht="18.75" customHeight="1">
      <c r="A87" s="72" t="s">
        <v>242</v>
      </c>
      <c r="B87" s="25">
        <v>1162</v>
      </c>
      <c r="C87" s="33" t="s">
        <v>189</v>
      </c>
      <c r="D87" s="33" t="s">
        <v>189</v>
      </c>
      <c r="E87" s="33" t="s">
        <v>189</v>
      </c>
      <c r="F87" s="107">
        <f t="shared" si="4"/>
        <v>0</v>
      </c>
      <c r="G87" s="33" t="s">
        <v>189</v>
      </c>
      <c r="H87" s="33" t="s">
        <v>189</v>
      </c>
      <c r="I87" s="33" t="s">
        <v>189</v>
      </c>
      <c r="J87" s="33" t="s">
        <v>189</v>
      </c>
      <c r="K87" s="192"/>
      <c r="L87" s="192"/>
      <c r="M87" s="192"/>
      <c r="N87" s="192"/>
      <c r="O87" s="192"/>
    </row>
    <row r="88" spans="1:15" ht="18.75" customHeight="1">
      <c r="A88" s="102" t="s">
        <v>243</v>
      </c>
      <c r="B88" s="36">
        <v>1170</v>
      </c>
      <c r="C88" s="31">
        <f t="shared" ref="C88:J88" si="5">SUM(C77,C78,C79,C80,C81,C82,C85)</f>
        <v>-2024</v>
      </c>
      <c r="D88" s="31">
        <f t="shared" si="5"/>
        <v>0</v>
      </c>
      <c r="E88" s="31">
        <f t="shared" si="5"/>
        <v>0</v>
      </c>
      <c r="F88" s="31">
        <f t="shared" si="5"/>
        <v>40</v>
      </c>
      <c r="G88" s="31">
        <f t="shared" si="5"/>
        <v>10</v>
      </c>
      <c r="H88" s="31">
        <f t="shared" si="5"/>
        <v>10</v>
      </c>
      <c r="I88" s="31">
        <f t="shared" si="5"/>
        <v>10</v>
      </c>
      <c r="J88" s="31">
        <f t="shared" si="5"/>
        <v>10</v>
      </c>
      <c r="K88" s="192"/>
      <c r="L88" s="192"/>
      <c r="M88" s="192"/>
      <c r="N88" s="192"/>
      <c r="O88" s="192"/>
    </row>
    <row r="89" spans="1:15" ht="18.75" customHeight="1">
      <c r="A89" s="72" t="s">
        <v>244</v>
      </c>
      <c r="B89" s="18">
        <v>1180</v>
      </c>
      <c r="C89" s="33" t="s">
        <v>189</v>
      </c>
      <c r="D89" s="33" t="s">
        <v>189</v>
      </c>
      <c r="E89" s="33" t="s">
        <v>189</v>
      </c>
      <c r="F89" s="107">
        <f t="shared" ref="F89:F92" si="6">SUM(G89:J89)</f>
        <v>-8</v>
      </c>
      <c r="G89" s="33">
        <v>-2</v>
      </c>
      <c r="H89" s="33">
        <v>-2</v>
      </c>
      <c r="I89" s="33">
        <v>-2</v>
      </c>
      <c r="J89" s="33">
        <v>-2</v>
      </c>
      <c r="K89" s="192"/>
      <c r="L89" s="192"/>
      <c r="M89" s="192"/>
      <c r="N89" s="192"/>
      <c r="O89" s="192"/>
    </row>
    <row r="90" spans="1:15" ht="18.75" customHeight="1">
      <c r="A90" s="72" t="s">
        <v>245</v>
      </c>
      <c r="B90" s="18">
        <v>1181</v>
      </c>
      <c r="C90" s="33"/>
      <c r="D90" s="33"/>
      <c r="E90" s="33"/>
      <c r="F90" s="107">
        <f t="shared" si="6"/>
        <v>0</v>
      </c>
      <c r="G90" s="33"/>
      <c r="H90" s="33"/>
      <c r="I90" s="33"/>
      <c r="J90" s="33"/>
      <c r="K90" s="192"/>
      <c r="L90" s="192"/>
      <c r="M90" s="192"/>
      <c r="N90" s="192"/>
      <c r="O90" s="192"/>
    </row>
    <row r="91" spans="1:15" ht="18.75" customHeight="1">
      <c r="A91" s="72" t="s">
        <v>246</v>
      </c>
      <c r="B91" s="25">
        <v>1190</v>
      </c>
      <c r="C91" s="33"/>
      <c r="D91" s="33"/>
      <c r="E91" s="33"/>
      <c r="F91" s="107">
        <f t="shared" si="6"/>
        <v>0</v>
      </c>
      <c r="G91" s="33"/>
      <c r="H91" s="33"/>
      <c r="I91" s="33"/>
      <c r="J91" s="33"/>
      <c r="K91" s="192"/>
      <c r="L91" s="192"/>
      <c r="M91" s="192"/>
      <c r="N91" s="192"/>
      <c r="O91" s="192"/>
    </row>
    <row r="92" spans="1:15" ht="18.75" customHeight="1">
      <c r="A92" s="72" t="s">
        <v>247</v>
      </c>
      <c r="B92" s="25">
        <v>1191</v>
      </c>
      <c r="C92" s="33" t="s">
        <v>189</v>
      </c>
      <c r="D92" s="33" t="s">
        <v>189</v>
      </c>
      <c r="E92" s="33" t="s">
        <v>189</v>
      </c>
      <c r="F92" s="107">
        <f t="shared" si="6"/>
        <v>0</v>
      </c>
      <c r="G92" s="33" t="s">
        <v>189</v>
      </c>
      <c r="H92" s="33" t="s">
        <v>189</v>
      </c>
      <c r="I92" s="33" t="s">
        <v>189</v>
      </c>
      <c r="J92" s="33" t="s">
        <v>189</v>
      </c>
      <c r="K92" s="192"/>
      <c r="L92" s="192"/>
      <c r="M92" s="192"/>
      <c r="N92" s="192"/>
      <c r="O92" s="192"/>
    </row>
    <row r="93" spans="1:15" ht="18.75" customHeight="1">
      <c r="A93" s="102" t="s">
        <v>248</v>
      </c>
      <c r="B93" s="36">
        <v>1200</v>
      </c>
      <c r="C93" s="31">
        <f t="shared" ref="C93:J93" si="7">SUM(C88,C89,C90,C91,C92)</f>
        <v>-2024</v>
      </c>
      <c r="D93" s="31">
        <f t="shared" si="7"/>
        <v>0</v>
      </c>
      <c r="E93" s="31">
        <f t="shared" si="7"/>
        <v>0</v>
      </c>
      <c r="F93" s="31">
        <f t="shared" si="7"/>
        <v>32</v>
      </c>
      <c r="G93" s="31">
        <f t="shared" si="7"/>
        <v>8</v>
      </c>
      <c r="H93" s="31">
        <f t="shared" si="7"/>
        <v>8</v>
      </c>
      <c r="I93" s="31">
        <f t="shared" si="7"/>
        <v>8</v>
      </c>
      <c r="J93" s="31">
        <f t="shared" si="7"/>
        <v>8</v>
      </c>
      <c r="K93" s="192"/>
      <c r="L93" s="192"/>
      <c r="M93" s="192"/>
      <c r="N93" s="192"/>
      <c r="O93" s="192"/>
    </row>
    <row r="94" spans="1:15" ht="18.75" customHeight="1">
      <c r="A94" s="72" t="s">
        <v>249</v>
      </c>
      <c r="B94" s="25">
        <v>1201</v>
      </c>
      <c r="C94" s="109">
        <f t="shared" ref="C94:J94" si="8">IF(C93&gt;0,C93,0)</f>
        <v>0</v>
      </c>
      <c r="D94" s="109">
        <f t="shared" si="8"/>
        <v>0</v>
      </c>
      <c r="E94" s="109">
        <f t="shared" si="8"/>
        <v>0</v>
      </c>
      <c r="F94" s="109">
        <f t="shared" si="8"/>
        <v>32</v>
      </c>
      <c r="G94" s="109">
        <f t="shared" si="8"/>
        <v>8</v>
      </c>
      <c r="H94" s="109">
        <f t="shared" si="8"/>
        <v>8</v>
      </c>
      <c r="I94" s="109">
        <f t="shared" si="8"/>
        <v>8</v>
      </c>
      <c r="J94" s="109">
        <f t="shared" si="8"/>
        <v>8</v>
      </c>
      <c r="K94" s="192"/>
      <c r="L94" s="192"/>
      <c r="M94" s="192"/>
      <c r="N94" s="192"/>
      <c r="O94" s="192"/>
    </row>
    <row r="95" spans="1:15" ht="18.75" customHeight="1">
      <c r="A95" s="72" t="s">
        <v>250</v>
      </c>
      <c r="B95" s="25">
        <v>1202</v>
      </c>
      <c r="C95" s="109">
        <f t="shared" ref="C95:J95" si="9">IF(C93&lt;0,C93,0)</f>
        <v>-2024</v>
      </c>
      <c r="D95" s="109">
        <f t="shared" si="9"/>
        <v>0</v>
      </c>
      <c r="E95" s="109">
        <f t="shared" si="9"/>
        <v>0</v>
      </c>
      <c r="F95" s="109">
        <f t="shared" si="9"/>
        <v>0</v>
      </c>
      <c r="G95" s="109">
        <f t="shared" si="9"/>
        <v>0</v>
      </c>
      <c r="H95" s="109">
        <f t="shared" si="9"/>
        <v>0</v>
      </c>
      <c r="I95" s="109">
        <f t="shared" si="9"/>
        <v>0</v>
      </c>
      <c r="J95" s="109">
        <f t="shared" si="9"/>
        <v>0</v>
      </c>
      <c r="K95" s="192"/>
      <c r="L95" s="192"/>
      <c r="M95" s="192"/>
      <c r="N95" s="192"/>
      <c r="O95" s="192"/>
    </row>
    <row r="96" spans="1:15" ht="18.75" customHeight="1">
      <c r="A96" s="102" t="s">
        <v>251</v>
      </c>
      <c r="B96" s="25">
        <v>1210</v>
      </c>
      <c r="C96" s="31">
        <f t="shared" ref="C96:J96" si="10">SUM(C23,C66,C78,C80,C82,C90,C91)</f>
        <v>8459</v>
      </c>
      <c r="D96" s="31">
        <f t="shared" si="10"/>
        <v>10824</v>
      </c>
      <c r="E96" s="31">
        <f t="shared" si="10"/>
        <v>11416</v>
      </c>
      <c r="F96" s="31">
        <f t="shared" si="10"/>
        <v>12200</v>
      </c>
      <c r="G96" s="31">
        <f t="shared" si="10"/>
        <v>3050</v>
      </c>
      <c r="H96" s="31">
        <f t="shared" si="10"/>
        <v>3050</v>
      </c>
      <c r="I96" s="31">
        <f t="shared" si="10"/>
        <v>3050</v>
      </c>
      <c r="J96" s="31">
        <f t="shared" si="10"/>
        <v>3050</v>
      </c>
      <c r="K96" s="192"/>
      <c r="L96" s="192"/>
      <c r="M96" s="192"/>
      <c r="N96" s="192"/>
      <c r="O96" s="192"/>
    </row>
    <row r="97" spans="1:15" ht="18.75" customHeight="1">
      <c r="A97" s="102" t="s">
        <v>252</v>
      </c>
      <c r="B97" s="25">
        <v>1220</v>
      </c>
      <c r="C97" s="31">
        <f t="shared" ref="C97:J97" si="11">SUM(C24,C35,C58,C70,C79,C81,C85,C89,C92)</f>
        <v>-10483</v>
      </c>
      <c r="D97" s="31">
        <f t="shared" si="11"/>
        <v>-10824</v>
      </c>
      <c r="E97" s="31">
        <f t="shared" si="11"/>
        <v>-11416</v>
      </c>
      <c r="F97" s="31">
        <f t="shared" si="11"/>
        <v>-12168</v>
      </c>
      <c r="G97" s="31">
        <f t="shared" si="11"/>
        <v>-3042</v>
      </c>
      <c r="H97" s="31">
        <f t="shared" si="11"/>
        <v>-3042</v>
      </c>
      <c r="I97" s="31">
        <f t="shared" si="11"/>
        <v>-3042</v>
      </c>
      <c r="J97" s="31">
        <f t="shared" si="11"/>
        <v>-3042</v>
      </c>
      <c r="K97" s="192"/>
      <c r="L97" s="192"/>
      <c r="M97" s="192"/>
      <c r="N97" s="192"/>
      <c r="O97" s="192"/>
    </row>
    <row r="98" spans="1:15" ht="18.75" customHeight="1">
      <c r="A98" s="72" t="s">
        <v>253</v>
      </c>
      <c r="B98" s="25">
        <v>1230</v>
      </c>
      <c r="C98" s="33"/>
      <c r="D98" s="33"/>
      <c r="E98" s="33"/>
      <c r="F98" s="107">
        <f>SUM(G98:J98)</f>
        <v>0</v>
      </c>
      <c r="G98" s="33"/>
      <c r="H98" s="33"/>
      <c r="I98" s="33"/>
      <c r="J98" s="33"/>
      <c r="K98" s="192"/>
      <c r="L98" s="192"/>
      <c r="M98" s="192"/>
      <c r="N98" s="192"/>
      <c r="O98" s="192"/>
    </row>
    <row r="99" spans="1:15" ht="18.75" customHeight="1">
      <c r="A99" s="202" t="s">
        <v>254</v>
      </c>
      <c r="B99" s="202"/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2"/>
      <c r="N99" s="202"/>
      <c r="O99" s="202"/>
    </row>
    <row r="100" spans="1:15" ht="18.75" customHeight="1">
      <c r="A100" s="72" t="s">
        <v>255</v>
      </c>
      <c r="B100" s="25">
        <v>1300</v>
      </c>
      <c r="C100" s="107">
        <f t="shared" ref="C100:J100" si="12">C77</f>
        <v>-2024</v>
      </c>
      <c r="D100" s="107">
        <f t="shared" si="12"/>
        <v>0</v>
      </c>
      <c r="E100" s="107">
        <f t="shared" si="12"/>
        <v>0</v>
      </c>
      <c r="F100" s="107">
        <f t="shared" si="12"/>
        <v>40</v>
      </c>
      <c r="G100" s="107">
        <f t="shared" si="12"/>
        <v>10</v>
      </c>
      <c r="H100" s="107">
        <f t="shared" si="12"/>
        <v>10</v>
      </c>
      <c r="I100" s="107">
        <f t="shared" si="12"/>
        <v>10</v>
      </c>
      <c r="J100" s="107">
        <f t="shared" si="12"/>
        <v>10</v>
      </c>
      <c r="K100" s="203"/>
      <c r="L100" s="203"/>
      <c r="M100" s="203"/>
      <c r="N100" s="203"/>
      <c r="O100" s="203"/>
    </row>
    <row r="101" spans="1:15" ht="18.75" customHeight="1">
      <c r="A101" s="72" t="s">
        <v>256</v>
      </c>
      <c r="B101" s="25">
        <v>1301</v>
      </c>
      <c r="C101" s="107">
        <f t="shared" ref="C101:J101" si="13">C113</f>
        <v>1860</v>
      </c>
      <c r="D101" s="107">
        <f t="shared" si="13"/>
        <v>1579</v>
      </c>
      <c r="E101" s="107">
        <f t="shared" si="13"/>
        <v>1850</v>
      </c>
      <c r="F101" s="107">
        <f t="shared" si="13"/>
        <v>1852</v>
      </c>
      <c r="G101" s="107">
        <f t="shared" si="13"/>
        <v>463</v>
      </c>
      <c r="H101" s="107">
        <f t="shared" si="13"/>
        <v>463</v>
      </c>
      <c r="I101" s="107">
        <f t="shared" si="13"/>
        <v>463</v>
      </c>
      <c r="J101" s="107">
        <f t="shared" si="13"/>
        <v>463</v>
      </c>
      <c r="K101" s="203"/>
      <c r="L101" s="203"/>
      <c r="M101" s="203"/>
      <c r="N101" s="203"/>
      <c r="O101" s="203"/>
    </row>
    <row r="102" spans="1:15" ht="18.75" customHeight="1">
      <c r="A102" s="72" t="s">
        <v>257</v>
      </c>
      <c r="B102" s="25">
        <v>1302</v>
      </c>
      <c r="C102" s="107">
        <f t="shared" ref="C102:J102" si="14">C67</f>
        <v>0</v>
      </c>
      <c r="D102" s="107">
        <f t="shared" si="14"/>
        <v>0</v>
      </c>
      <c r="E102" s="107">
        <f t="shared" si="14"/>
        <v>0</v>
      </c>
      <c r="F102" s="107">
        <f t="shared" si="14"/>
        <v>0</v>
      </c>
      <c r="G102" s="107">
        <f t="shared" si="14"/>
        <v>0</v>
      </c>
      <c r="H102" s="107">
        <f t="shared" si="14"/>
        <v>0</v>
      </c>
      <c r="I102" s="107">
        <f t="shared" si="14"/>
        <v>0</v>
      </c>
      <c r="J102" s="107">
        <f t="shared" si="14"/>
        <v>0</v>
      </c>
      <c r="K102" s="203"/>
      <c r="L102" s="203"/>
      <c r="M102" s="203"/>
      <c r="N102" s="203"/>
      <c r="O102" s="203"/>
    </row>
    <row r="103" spans="1:15" ht="18.75" customHeight="1">
      <c r="A103" s="72" t="s">
        <v>258</v>
      </c>
      <c r="B103" s="25">
        <v>1303</v>
      </c>
      <c r="C103" s="107">
        <v>0</v>
      </c>
      <c r="D103" s="107">
        <v>0</v>
      </c>
      <c r="E103" s="107">
        <v>0</v>
      </c>
      <c r="F103" s="107">
        <f>F71</f>
        <v>0</v>
      </c>
      <c r="G103" s="107">
        <v>0</v>
      </c>
      <c r="H103" s="107">
        <v>0</v>
      </c>
      <c r="I103" s="107">
        <v>0</v>
      </c>
      <c r="J103" s="107">
        <v>0</v>
      </c>
      <c r="K103" s="203"/>
      <c r="L103" s="203"/>
      <c r="M103" s="203"/>
      <c r="N103" s="203"/>
      <c r="O103" s="203"/>
    </row>
    <row r="104" spans="1:15" ht="18.75" customHeight="1">
      <c r="A104" s="72" t="s">
        <v>259</v>
      </c>
      <c r="B104" s="25">
        <v>1304</v>
      </c>
      <c r="C104" s="107">
        <f>C68</f>
        <v>0</v>
      </c>
      <c r="D104" s="107">
        <f>D68</f>
        <v>0</v>
      </c>
      <c r="E104" s="107">
        <f>E68</f>
        <v>0</v>
      </c>
      <c r="F104" s="107">
        <f>F68</f>
        <v>0</v>
      </c>
      <c r="G104" s="107">
        <f>G68</f>
        <v>0</v>
      </c>
      <c r="H104" s="107">
        <v>0</v>
      </c>
      <c r="I104" s="107">
        <f>I68</f>
        <v>0</v>
      </c>
      <c r="J104" s="107">
        <f>J68</f>
        <v>0</v>
      </c>
      <c r="K104" s="203"/>
      <c r="L104" s="203"/>
      <c r="M104" s="203"/>
      <c r="N104" s="203"/>
      <c r="O104" s="203"/>
    </row>
    <row r="105" spans="1:15" ht="18.75" customHeight="1">
      <c r="A105" s="72" t="s">
        <v>260</v>
      </c>
      <c r="B105" s="25">
        <v>1305</v>
      </c>
      <c r="C105" s="107">
        <v>0</v>
      </c>
      <c r="D105" s="107">
        <v>0</v>
      </c>
      <c r="E105" s="107">
        <v>0</v>
      </c>
      <c r="F105" s="107">
        <f>F72</f>
        <v>0</v>
      </c>
      <c r="G105" s="107">
        <v>0</v>
      </c>
      <c r="H105" s="107">
        <v>0</v>
      </c>
      <c r="I105" s="107">
        <v>0</v>
      </c>
      <c r="J105" s="107">
        <v>0</v>
      </c>
      <c r="K105" s="203"/>
      <c r="L105" s="203"/>
      <c r="M105" s="203"/>
      <c r="N105" s="203"/>
      <c r="O105" s="203"/>
    </row>
    <row r="106" spans="1:15" ht="23.25" customHeight="1">
      <c r="A106" s="110" t="s">
        <v>58</v>
      </c>
      <c r="B106" s="36">
        <v>1310</v>
      </c>
      <c r="C106" s="31">
        <f t="shared" ref="C106:J106" si="15">C100+C101-C102-C103-C104-C105</f>
        <v>-164</v>
      </c>
      <c r="D106" s="31">
        <f t="shared" si="15"/>
        <v>1579</v>
      </c>
      <c r="E106" s="31">
        <f t="shared" si="15"/>
        <v>1850</v>
      </c>
      <c r="F106" s="31">
        <f t="shared" si="15"/>
        <v>1892</v>
      </c>
      <c r="G106" s="31">
        <f t="shared" si="15"/>
        <v>473</v>
      </c>
      <c r="H106" s="31">
        <f t="shared" si="15"/>
        <v>473</v>
      </c>
      <c r="I106" s="31">
        <f t="shared" si="15"/>
        <v>473</v>
      </c>
      <c r="J106" s="31">
        <f t="shared" si="15"/>
        <v>473</v>
      </c>
      <c r="K106" s="204"/>
      <c r="L106" s="204"/>
      <c r="M106" s="204"/>
      <c r="N106" s="204"/>
      <c r="O106" s="204"/>
    </row>
    <row r="107" spans="1:15" ht="18.75" customHeight="1">
      <c r="A107" s="202" t="s">
        <v>261</v>
      </c>
      <c r="B107" s="202"/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</row>
    <row r="108" spans="1:15" ht="18.75" customHeight="1">
      <c r="A108" s="72" t="s">
        <v>262</v>
      </c>
      <c r="B108" s="25">
        <v>1400</v>
      </c>
      <c r="C108" s="33">
        <f>C109+C110</f>
        <v>647</v>
      </c>
      <c r="D108" s="33">
        <f>D109+D110</f>
        <v>780</v>
      </c>
      <c r="E108" s="33">
        <f>E109+E110</f>
        <v>726</v>
      </c>
      <c r="F108" s="107">
        <f t="shared" ref="F108:F115" si="16">SUM(G108:J108)</f>
        <v>820</v>
      </c>
      <c r="G108" s="33">
        <f>G109+G110</f>
        <v>205</v>
      </c>
      <c r="H108" s="33">
        <f>H109+H110</f>
        <v>205</v>
      </c>
      <c r="I108" s="33">
        <f>I109+I110</f>
        <v>205</v>
      </c>
      <c r="J108" s="33">
        <f>J109+J110</f>
        <v>205</v>
      </c>
      <c r="K108" s="192"/>
      <c r="L108" s="192"/>
      <c r="M108" s="192"/>
      <c r="N108" s="192"/>
      <c r="O108" s="192"/>
    </row>
    <row r="109" spans="1:15" ht="18.75" customHeight="1">
      <c r="A109" s="72" t="s">
        <v>263</v>
      </c>
      <c r="B109" s="111">
        <v>1401</v>
      </c>
      <c r="C109" s="33">
        <f>C25*-1</f>
        <v>350</v>
      </c>
      <c r="D109" s="33">
        <f>D25*-1</f>
        <v>400</v>
      </c>
      <c r="E109" s="33">
        <f>E25*-1</f>
        <v>350</v>
      </c>
      <c r="F109" s="107">
        <f t="shared" si="16"/>
        <v>400</v>
      </c>
      <c r="G109" s="33">
        <f>G25*-1</f>
        <v>100</v>
      </c>
      <c r="H109" s="33">
        <f>H25*-1</f>
        <v>100</v>
      </c>
      <c r="I109" s="33">
        <f>I25*-1</f>
        <v>100</v>
      </c>
      <c r="J109" s="33">
        <f>J25*-1</f>
        <v>100</v>
      </c>
      <c r="K109" s="192"/>
      <c r="L109" s="192"/>
      <c r="M109" s="192"/>
      <c r="N109" s="192"/>
      <c r="O109" s="192"/>
    </row>
    <row r="110" spans="1:15" ht="18.75" customHeight="1">
      <c r="A110" s="72" t="s">
        <v>264</v>
      </c>
      <c r="B110" s="111">
        <v>1402</v>
      </c>
      <c r="C110" s="33">
        <f>(C26+C27)*-1</f>
        <v>297</v>
      </c>
      <c r="D110" s="33">
        <f>(D26+D27)*-1</f>
        <v>380</v>
      </c>
      <c r="E110" s="33">
        <f>(E26+E27)*-1</f>
        <v>376</v>
      </c>
      <c r="F110" s="107">
        <f t="shared" si="16"/>
        <v>420</v>
      </c>
      <c r="G110" s="33">
        <f>(G26+G27)*-1</f>
        <v>105</v>
      </c>
      <c r="H110" s="33">
        <f>(H26+H27)*-1</f>
        <v>105</v>
      </c>
      <c r="I110" s="33">
        <f>(I26+I27)*-1</f>
        <v>105</v>
      </c>
      <c r="J110" s="33">
        <f>(J26+J27)*-1</f>
        <v>105</v>
      </c>
      <c r="K110" s="192"/>
      <c r="L110" s="192"/>
      <c r="M110" s="192"/>
      <c r="N110" s="192"/>
      <c r="O110" s="192"/>
    </row>
    <row r="111" spans="1:15" ht="18.75" customHeight="1">
      <c r="A111" s="72" t="s">
        <v>124</v>
      </c>
      <c r="B111" s="111">
        <v>1410</v>
      </c>
      <c r="C111" s="33">
        <f t="shared" ref="C111:C112" si="17">(C28+C43)*-1</f>
        <v>5980</v>
      </c>
      <c r="D111" s="33">
        <f t="shared" ref="D111:D112" si="18">(D28+D43)*-1</f>
        <v>6170</v>
      </c>
      <c r="E111" s="33">
        <f t="shared" ref="E111:E112" si="19">(E28+E43)*-1</f>
        <v>6791</v>
      </c>
      <c r="F111" s="107">
        <f t="shared" si="16"/>
        <v>6940</v>
      </c>
      <c r="G111" s="33">
        <f t="shared" ref="G111:G112" si="20">(G28+G43)*-1</f>
        <v>1725</v>
      </c>
      <c r="H111" s="33">
        <f t="shared" ref="H111:H112" si="21">(H28+H43)*-1</f>
        <v>1725</v>
      </c>
      <c r="I111" s="33">
        <f t="shared" ref="I111:I112" si="22">(I28+I43)*-1</f>
        <v>1740</v>
      </c>
      <c r="J111" s="33">
        <f t="shared" ref="J111:J112" si="23">(J28+J43)*-1</f>
        <v>1750</v>
      </c>
      <c r="K111" s="192"/>
      <c r="L111" s="192"/>
      <c r="M111" s="192"/>
      <c r="N111" s="192"/>
      <c r="O111" s="192"/>
    </row>
    <row r="112" spans="1:15" ht="18.75" customHeight="1">
      <c r="A112" s="72" t="s">
        <v>187</v>
      </c>
      <c r="B112" s="111">
        <v>1420</v>
      </c>
      <c r="C112" s="33">
        <f t="shared" si="17"/>
        <v>1322</v>
      </c>
      <c r="D112" s="33">
        <f t="shared" si="18"/>
        <v>1299</v>
      </c>
      <c r="E112" s="33">
        <f t="shared" si="19"/>
        <v>1489</v>
      </c>
      <c r="F112" s="107">
        <f t="shared" si="16"/>
        <v>1507</v>
      </c>
      <c r="G112" s="33">
        <f t="shared" si="20"/>
        <v>376</v>
      </c>
      <c r="H112" s="33">
        <f t="shared" si="21"/>
        <v>376</v>
      </c>
      <c r="I112" s="33">
        <f t="shared" si="22"/>
        <v>377</v>
      </c>
      <c r="J112" s="33">
        <f t="shared" si="23"/>
        <v>378</v>
      </c>
      <c r="K112" s="192"/>
      <c r="L112" s="192"/>
      <c r="M112" s="192"/>
      <c r="N112" s="192"/>
      <c r="O112" s="192"/>
    </row>
    <row r="113" spans="1:15" ht="18.75" customHeight="1">
      <c r="A113" s="72" t="s">
        <v>265</v>
      </c>
      <c r="B113" s="111">
        <v>1430</v>
      </c>
      <c r="C113" s="33">
        <f>(C31+C45)*-1</f>
        <v>1860</v>
      </c>
      <c r="D113" s="33">
        <f>(D31+D45)*-1</f>
        <v>1579</v>
      </c>
      <c r="E113" s="33">
        <f>(E31+E45)*-1</f>
        <v>1850</v>
      </c>
      <c r="F113" s="107">
        <f t="shared" si="16"/>
        <v>1852</v>
      </c>
      <c r="G113" s="33">
        <f>(G31+G45)*-1</f>
        <v>463</v>
      </c>
      <c r="H113" s="33">
        <f>(H31+H45)*-1</f>
        <v>463</v>
      </c>
      <c r="I113" s="33">
        <f>(I31+I45)*-1</f>
        <v>463</v>
      </c>
      <c r="J113" s="33">
        <f>(J31+J45)*-1</f>
        <v>463</v>
      </c>
      <c r="K113" s="192"/>
      <c r="L113" s="192"/>
      <c r="M113" s="192"/>
      <c r="N113" s="192"/>
      <c r="O113" s="192"/>
    </row>
    <row r="114" spans="1:15" ht="18.75" customHeight="1">
      <c r="A114" s="72" t="s">
        <v>266</v>
      </c>
      <c r="B114" s="111">
        <v>1440</v>
      </c>
      <c r="C114" s="33">
        <f>(C33+C39+C40+C41+C42+C50+C54+C57+C76)*-1</f>
        <v>674</v>
      </c>
      <c r="D114" s="33">
        <f>(D33+D39+D53+D41+D42+D50+D54+D57)*-1</f>
        <v>996</v>
      </c>
      <c r="E114" s="33">
        <f>(E33+E39+E53+E41+E42+E50+E54+E57)*-1</f>
        <v>560</v>
      </c>
      <c r="F114" s="107">
        <f t="shared" si="16"/>
        <v>1041</v>
      </c>
      <c r="G114" s="33">
        <f>(G33+G39+G41+G42+G50+G53+G54+G57)*-1</f>
        <v>271</v>
      </c>
      <c r="H114" s="33">
        <f>(H33+H39+H41+H42+H50+H53+H54+H57)*-1</f>
        <v>271</v>
      </c>
      <c r="I114" s="33">
        <f>(I33+I39+I41+I42+I50+I53+I54+I57)*-1</f>
        <v>255</v>
      </c>
      <c r="J114" s="33">
        <f>(J33+J39+J41+J42+J50+J53+J54+J57)*-1</f>
        <v>244</v>
      </c>
      <c r="K114" s="192"/>
      <c r="L114" s="192"/>
      <c r="M114" s="192"/>
      <c r="N114" s="192"/>
      <c r="O114" s="192"/>
    </row>
    <row r="115" spans="1:15" ht="18.75" customHeight="1">
      <c r="A115" s="102" t="s">
        <v>174</v>
      </c>
      <c r="B115" s="112">
        <v>1450</v>
      </c>
      <c r="C115" s="31">
        <f>SUM(C108,C111:C114)</f>
        <v>10483</v>
      </c>
      <c r="D115" s="31">
        <f>SUM(D108,D111:D114)</f>
        <v>10824</v>
      </c>
      <c r="E115" s="31">
        <f>SUM(E108,E111:E114)</f>
        <v>11416</v>
      </c>
      <c r="F115" s="107">
        <f t="shared" si="16"/>
        <v>12160</v>
      </c>
      <c r="G115" s="31">
        <f>SUM(G108,G111:G114)</f>
        <v>3040</v>
      </c>
      <c r="H115" s="31">
        <f>SUM(H108,H111:H114)</f>
        <v>3040</v>
      </c>
      <c r="I115" s="31">
        <f>SUM(I108,I111:I114)</f>
        <v>3040</v>
      </c>
      <c r="J115" s="31">
        <f>SUM(J108,J111:J114)</f>
        <v>3040</v>
      </c>
      <c r="K115" s="192"/>
      <c r="L115" s="192"/>
      <c r="M115" s="192"/>
      <c r="N115" s="192"/>
      <c r="O115" s="192"/>
    </row>
    <row r="116" spans="1:15" s="51" customFormat="1" ht="18.75" customHeight="1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</row>
    <row r="117" spans="1:15" ht="18.75" customHeight="1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</row>
    <row r="118" spans="1:15" ht="18.75" customHeight="1">
      <c r="A118" s="115" t="str">
        <f>'Осн. фін. пок.'!A116</f>
        <v>Директор  _____________________________________</v>
      </c>
      <c r="B118" s="114"/>
      <c r="C118" s="116"/>
      <c r="D118" s="116" t="s">
        <v>150</v>
      </c>
      <c r="E118" s="116"/>
      <c r="F118" s="114"/>
      <c r="G118" s="114"/>
      <c r="J118" s="1" t="str">
        <f>'Осн. фін. пок.'!I116</f>
        <v>Стеніслав РЕШЕТИЦЬКИЙ</v>
      </c>
      <c r="M118" s="114"/>
    </row>
    <row r="119" spans="1:15" ht="18.75" customHeight="1">
      <c r="A119" s="117" t="s">
        <v>267</v>
      </c>
      <c r="B119" s="114"/>
      <c r="D119" s="2" t="s">
        <v>153</v>
      </c>
      <c r="F119" s="114"/>
      <c r="G119" s="114"/>
      <c r="H119" s="205" t="s">
        <v>154</v>
      </c>
      <c r="I119" s="205"/>
      <c r="J119" s="205"/>
      <c r="K119" s="205"/>
      <c r="L119" s="205"/>
    </row>
  </sheetData>
  <sheetProtection selectLockedCells="1" selectUnlockedCells="1"/>
  <mergeCells count="119">
    <mergeCell ref="K112:O112"/>
    <mergeCell ref="K113:O113"/>
    <mergeCell ref="K114:O114"/>
    <mergeCell ref="K115:O115"/>
    <mergeCell ref="H119:L119"/>
    <mergeCell ref="K106:O106"/>
    <mergeCell ref="A107:O107"/>
    <mergeCell ref="K108:O108"/>
    <mergeCell ref="K109:O109"/>
    <mergeCell ref="K110:O110"/>
    <mergeCell ref="K111:O111"/>
    <mergeCell ref="K100:O100"/>
    <mergeCell ref="K101:O101"/>
    <mergeCell ref="K102:O102"/>
    <mergeCell ref="K103:O103"/>
    <mergeCell ref="K104:O104"/>
    <mergeCell ref="K105:O105"/>
    <mergeCell ref="K94:O94"/>
    <mergeCell ref="K95:O95"/>
    <mergeCell ref="K96:O96"/>
    <mergeCell ref="K97:O97"/>
    <mergeCell ref="K98:O98"/>
    <mergeCell ref="A99:O99"/>
    <mergeCell ref="K88:O88"/>
    <mergeCell ref="K89:O89"/>
    <mergeCell ref="K90:O90"/>
    <mergeCell ref="K91:O91"/>
    <mergeCell ref="K92:O92"/>
    <mergeCell ref="K93:O93"/>
    <mergeCell ref="K82:O82"/>
    <mergeCell ref="K83:O83"/>
    <mergeCell ref="K84:O84"/>
    <mergeCell ref="K85:O85"/>
    <mergeCell ref="K86:O86"/>
    <mergeCell ref="K87:O87"/>
    <mergeCell ref="K76:O76"/>
    <mergeCell ref="K77:O77"/>
    <mergeCell ref="K78:O78"/>
    <mergeCell ref="K79:O79"/>
    <mergeCell ref="K80:O80"/>
    <mergeCell ref="K81:O81"/>
    <mergeCell ref="K70:O70"/>
    <mergeCell ref="K71:O71"/>
    <mergeCell ref="K72:O72"/>
    <mergeCell ref="K73:O73"/>
    <mergeCell ref="K74:O74"/>
    <mergeCell ref="K75:O75"/>
    <mergeCell ref="K64:O64"/>
    <mergeCell ref="K65:O65"/>
    <mergeCell ref="K66:O66"/>
    <mergeCell ref="K67:O67"/>
    <mergeCell ref="K68:O68"/>
    <mergeCell ref="K69:O69"/>
    <mergeCell ref="K58:O58"/>
    <mergeCell ref="K59:O59"/>
    <mergeCell ref="K60:O60"/>
    <mergeCell ref="K61:O61"/>
    <mergeCell ref="K62:O62"/>
    <mergeCell ref="K63:O63"/>
    <mergeCell ref="K52:O52"/>
    <mergeCell ref="K53:O53"/>
    <mergeCell ref="K54:O54"/>
    <mergeCell ref="K55:O55"/>
    <mergeCell ref="K56:O56"/>
    <mergeCell ref="K57:O57"/>
    <mergeCell ref="K46:O46"/>
    <mergeCell ref="K47:O47"/>
    <mergeCell ref="K48:O48"/>
    <mergeCell ref="K49:O49"/>
    <mergeCell ref="K50:O50"/>
    <mergeCell ref="K51:O51"/>
    <mergeCell ref="K40:O40"/>
    <mergeCell ref="K41:O41"/>
    <mergeCell ref="K42:O42"/>
    <mergeCell ref="K43:O43"/>
    <mergeCell ref="K44:O44"/>
    <mergeCell ref="K45:O45"/>
    <mergeCell ref="K34:O34"/>
    <mergeCell ref="K35:O35"/>
    <mergeCell ref="K36:O36"/>
    <mergeCell ref="K37:O37"/>
    <mergeCell ref="K38:O38"/>
    <mergeCell ref="K39:O39"/>
    <mergeCell ref="K28:O28"/>
    <mergeCell ref="K29:O29"/>
    <mergeCell ref="K30:O30"/>
    <mergeCell ref="K31:O31"/>
    <mergeCell ref="K32:O32"/>
    <mergeCell ref="K33:O33"/>
    <mergeCell ref="K22:O22"/>
    <mergeCell ref="K23:O23"/>
    <mergeCell ref="K24:O24"/>
    <mergeCell ref="K25:O25"/>
    <mergeCell ref="K26:O26"/>
    <mergeCell ref="K27:O27"/>
    <mergeCell ref="A18:K18"/>
    <mergeCell ref="A20:A21"/>
    <mergeCell ref="B20:B21"/>
    <mergeCell ref="C20:C21"/>
    <mergeCell ref="D20:D21"/>
    <mergeCell ref="E20:E21"/>
    <mergeCell ref="F20:F21"/>
    <mergeCell ref="G20:J20"/>
    <mergeCell ref="K20:O21"/>
    <mergeCell ref="B7:E7"/>
    <mergeCell ref="F7:O7"/>
    <mergeCell ref="A9:J9"/>
    <mergeCell ref="A11:A12"/>
    <mergeCell ref="B11:C11"/>
    <mergeCell ref="D11:F11"/>
    <mergeCell ref="G11:I11"/>
    <mergeCell ref="J11:L11"/>
    <mergeCell ref="M11:O11"/>
    <mergeCell ref="A1:N1"/>
    <mergeCell ref="A3:O3"/>
    <mergeCell ref="B5:E5"/>
    <mergeCell ref="F5:O5"/>
    <mergeCell ref="B6:E6"/>
    <mergeCell ref="F6:O6"/>
  </mergeCells>
  <pageMargins left="0.98402777777777772" right="0.19652777777777777" top="0.78749999999999998" bottom="0.78749999999999998" header="0.51180555555555551" footer="0.51180555555555551"/>
  <pageSetup paperSize="9" scale="37" firstPageNumber="0" orientation="landscape" horizontalDpi="300" verticalDpi="300" r:id="rId1"/>
  <headerFooter alignWithMargins="0">
    <oddHeader>&amp;RПродовження додатка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view="pageBreakPreview" zoomScale="57" zoomScaleNormal="73" zoomScaleSheetLayoutView="57" workbookViewId="0">
      <selection activeCell="M44" sqref="M44"/>
    </sheetView>
  </sheetViews>
  <sheetFormatPr defaultColWidth="9"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06" t="s">
        <v>268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3" spans="1:13" ht="13.5" customHeight="1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</row>
    <row r="4" spans="1:13" ht="41.25" customHeight="1">
      <c r="A4" s="186" t="s">
        <v>43</v>
      </c>
      <c r="B4" s="186"/>
      <c r="C4" s="186"/>
      <c r="D4" s="186"/>
      <c r="E4" s="207" t="s">
        <v>44</v>
      </c>
      <c r="F4" s="207" t="s">
        <v>269</v>
      </c>
      <c r="G4" s="207" t="s">
        <v>270</v>
      </c>
      <c r="H4" s="187" t="s">
        <v>47</v>
      </c>
      <c r="I4" s="177" t="s">
        <v>177</v>
      </c>
      <c r="J4" s="177" t="s">
        <v>178</v>
      </c>
      <c r="K4" s="177"/>
      <c r="L4" s="177"/>
      <c r="M4" s="177"/>
    </row>
    <row r="5" spans="1:13" ht="41.25" customHeight="1">
      <c r="A5" s="186"/>
      <c r="B5" s="186"/>
      <c r="C5" s="186"/>
      <c r="D5" s="186"/>
      <c r="E5" s="207"/>
      <c r="F5" s="207"/>
      <c r="G5" s="207"/>
      <c r="H5" s="187"/>
      <c r="I5" s="177"/>
      <c r="J5" s="26" t="s">
        <v>180</v>
      </c>
      <c r="K5" s="26" t="s">
        <v>181</v>
      </c>
      <c r="L5" s="26" t="s">
        <v>182</v>
      </c>
      <c r="M5" s="26" t="s">
        <v>183</v>
      </c>
    </row>
    <row r="6" spans="1:13" ht="18.75" customHeight="1">
      <c r="A6" s="208">
        <v>1</v>
      </c>
      <c r="B6" s="208"/>
      <c r="C6" s="208"/>
      <c r="D6" s="208"/>
      <c r="E6" s="119">
        <v>2</v>
      </c>
      <c r="F6" s="119">
        <v>3</v>
      </c>
      <c r="G6" s="119">
        <v>4</v>
      </c>
      <c r="H6" s="119">
        <v>5</v>
      </c>
      <c r="I6" s="119">
        <v>6</v>
      </c>
      <c r="J6" s="119">
        <v>7</v>
      </c>
      <c r="K6" s="119">
        <v>8</v>
      </c>
      <c r="L6" s="119">
        <v>9</v>
      </c>
      <c r="M6" s="119">
        <v>10</v>
      </c>
    </row>
    <row r="7" spans="1:13" ht="18.75" customHeight="1">
      <c r="A7" s="209" t="s">
        <v>271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</row>
    <row r="8" spans="1:13" s="121" customFormat="1" ht="18.75" customHeight="1">
      <c r="A8" s="210" t="s">
        <v>60</v>
      </c>
      <c r="B8" s="210"/>
      <c r="C8" s="210"/>
      <c r="D8" s="210"/>
      <c r="E8" s="36">
        <v>1200</v>
      </c>
      <c r="F8" s="31">
        <f>'I. Інф. до фін.плану'!C93</f>
        <v>-2024</v>
      </c>
      <c r="G8" s="31">
        <f>'I. Інф. до фін.плану'!D93</f>
        <v>0</v>
      </c>
      <c r="H8" s="31">
        <f>'I. Інф. до фін.плану'!E93</f>
        <v>0</v>
      </c>
      <c r="I8" s="31">
        <f>'I. Інф. до фін.плану'!F93</f>
        <v>32</v>
      </c>
      <c r="J8" s="31">
        <f>'I. Інф. до фін.плану'!G93</f>
        <v>8</v>
      </c>
      <c r="K8" s="31">
        <f>'I. Інф. до фін.плану'!H93</f>
        <v>8</v>
      </c>
      <c r="L8" s="31">
        <f>'I. Інф. до фін.плану'!I93</f>
        <v>8</v>
      </c>
      <c r="M8" s="31">
        <f>'I. Інф. до фін.плану'!J93</f>
        <v>8</v>
      </c>
    </row>
    <row r="9" spans="1:13" s="121" customFormat="1" ht="18.75" customHeight="1">
      <c r="A9" s="209" t="s">
        <v>272</v>
      </c>
      <c r="B9" s="209"/>
      <c r="C9" s="209"/>
      <c r="D9" s="209"/>
      <c r="E9" s="36">
        <v>2000</v>
      </c>
      <c r="F9" s="49"/>
      <c r="G9" s="49"/>
      <c r="H9" s="49"/>
      <c r="I9" s="49"/>
      <c r="J9" s="49"/>
      <c r="K9" s="49"/>
      <c r="L9" s="49"/>
      <c r="M9" s="49"/>
    </row>
    <row r="10" spans="1:13" s="122" customFormat="1" ht="21.75" customHeight="1">
      <c r="A10" s="211" t="s">
        <v>273</v>
      </c>
      <c r="B10" s="211"/>
      <c r="C10" s="211"/>
      <c r="D10" s="211"/>
      <c r="E10" s="25">
        <v>2005</v>
      </c>
      <c r="F10" s="33" t="s">
        <v>189</v>
      </c>
      <c r="G10" s="33" t="s">
        <v>189</v>
      </c>
      <c r="H10" s="33" t="s">
        <v>189</v>
      </c>
      <c r="I10" s="107">
        <f>SUM(J10:M10)</f>
        <v>0</v>
      </c>
      <c r="J10" s="33" t="s">
        <v>189</v>
      </c>
      <c r="K10" s="33" t="s">
        <v>189</v>
      </c>
      <c r="L10" s="33" t="s">
        <v>189</v>
      </c>
      <c r="M10" s="33" t="s">
        <v>189</v>
      </c>
    </row>
    <row r="11" spans="1:13" s="121" customFormat="1" ht="39.75" customHeight="1">
      <c r="A11" s="212" t="s">
        <v>274</v>
      </c>
      <c r="B11" s="212"/>
      <c r="C11" s="212"/>
      <c r="D11" s="212"/>
      <c r="E11" s="36">
        <v>2009</v>
      </c>
      <c r="F11" s="31">
        <f t="shared" ref="F11:M11" si="0">SUM(F9:F10)</f>
        <v>0</v>
      </c>
      <c r="G11" s="31">
        <f t="shared" si="0"/>
        <v>0</v>
      </c>
      <c r="H11" s="31">
        <f t="shared" si="0"/>
        <v>0</v>
      </c>
      <c r="I11" s="31">
        <f t="shared" si="0"/>
        <v>0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>
        <f t="shared" si="0"/>
        <v>0</v>
      </c>
    </row>
    <row r="12" spans="1:13" s="121" customFormat="1" ht="18.75" customHeight="1">
      <c r="A12" s="209" t="s">
        <v>275</v>
      </c>
      <c r="B12" s="209"/>
      <c r="C12" s="209"/>
      <c r="D12" s="209"/>
      <c r="E12" s="36">
        <v>2010</v>
      </c>
      <c r="F12" s="106">
        <f>SUM(F13:F14)</f>
        <v>0</v>
      </c>
      <c r="G12" s="106">
        <f>SUM(G13:G14)</f>
        <v>0</v>
      </c>
      <c r="H12" s="106">
        <f>SUM(H13:H14)</f>
        <v>0</v>
      </c>
      <c r="I12" s="106">
        <f t="shared" ref="I12:I21" si="1">SUM(J12:M12)</f>
        <v>0</v>
      </c>
      <c r="J12" s="106">
        <f>SUM(J13:J14)</f>
        <v>0</v>
      </c>
      <c r="K12" s="106">
        <f>SUM(K13:K14)</f>
        <v>0</v>
      </c>
      <c r="L12" s="106">
        <f>SUM(L13:L14)</f>
        <v>0</v>
      </c>
      <c r="M12" s="106">
        <f>SUM(M13:M14)</f>
        <v>0</v>
      </c>
    </row>
    <row r="13" spans="1:13" ht="18.75" customHeight="1">
      <c r="A13" s="213" t="s">
        <v>276</v>
      </c>
      <c r="B13" s="213"/>
      <c r="C13" s="213"/>
      <c r="D13" s="213"/>
      <c r="E13" s="25">
        <v>2011</v>
      </c>
      <c r="F13" s="33" t="s">
        <v>189</v>
      </c>
      <c r="G13" s="33" t="s">
        <v>189</v>
      </c>
      <c r="H13" s="33" t="s">
        <v>189</v>
      </c>
      <c r="I13" s="107">
        <f t="shared" si="1"/>
        <v>0</v>
      </c>
      <c r="J13" s="33" t="s">
        <v>189</v>
      </c>
      <c r="K13" s="33" t="s">
        <v>189</v>
      </c>
      <c r="L13" s="33" t="s">
        <v>189</v>
      </c>
      <c r="M13" s="33" t="s">
        <v>189</v>
      </c>
    </row>
    <row r="14" spans="1:13" ht="40.5" customHeight="1">
      <c r="A14" s="213" t="s">
        <v>277</v>
      </c>
      <c r="B14" s="213"/>
      <c r="C14" s="213"/>
      <c r="D14" s="213"/>
      <c r="E14" s="25">
        <v>2012</v>
      </c>
      <c r="F14" s="33" t="s">
        <v>189</v>
      </c>
      <c r="G14" s="33" t="s">
        <v>189</v>
      </c>
      <c r="H14" s="33" t="s">
        <v>189</v>
      </c>
      <c r="I14" s="107">
        <f t="shared" si="1"/>
        <v>0</v>
      </c>
      <c r="J14" s="33" t="s">
        <v>189</v>
      </c>
      <c r="K14" s="33" t="s">
        <v>189</v>
      </c>
      <c r="L14" s="33" t="s">
        <v>189</v>
      </c>
      <c r="M14" s="33" t="s">
        <v>189</v>
      </c>
    </row>
    <row r="15" spans="1:13" ht="18.75" customHeight="1">
      <c r="A15" s="213" t="s">
        <v>278</v>
      </c>
      <c r="B15" s="213"/>
      <c r="C15" s="213"/>
      <c r="D15" s="213"/>
      <c r="E15" s="25" t="s">
        <v>279</v>
      </c>
      <c r="F15" s="33" t="s">
        <v>189</v>
      </c>
      <c r="G15" s="33" t="s">
        <v>189</v>
      </c>
      <c r="H15" s="33" t="s">
        <v>189</v>
      </c>
      <c r="I15" s="107">
        <f t="shared" si="1"/>
        <v>0</v>
      </c>
      <c r="J15" s="33" t="s">
        <v>189</v>
      </c>
      <c r="K15" s="33" t="s">
        <v>189</v>
      </c>
      <c r="L15" s="33" t="s">
        <v>189</v>
      </c>
      <c r="M15" s="33" t="s">
        <v>189</v>
      </c>
    </row>
    <row r="16" spans="1:13" ht="18.75" customHeight="1">
      <c r="A16" s="213" t="s">
        <v>280</v>
      </c>
      <c r="B16" s="213"/>
      <c r="C16" s="213"/>
      <c r="D16" s="213"/>
      <c r="E16" s="25">
        <v>2020</v>
      </c>
      <c r="F16" s="33"/>
      <c r="G16" s="33"/>
      <c r="H16" s="33"/>
      <c r="I16" s="107">
        <f t="shared" si="1"/>
        <v>0</v>
      </c>
      <c r="J16" s="33"/>
      <c r="K16" s="33"/>
      <c r="L16" s="33"/>
      <c r="M16" s="33"/>
    </row>
    <row r="17" spans="1:13" ht="18.75" customHeight="1">
      <c r="A17" s="214" t="s">
        <v>281</v>
      </c>
      <c r="B17" s="214"/>
      <c r="C17" s="214"/>
      <c r="D17" s="214"/>
      <c r="E17" s="25">
        <v>2030</v>
      </c>
      <c r="F17" s="33" t="s">
        <v>189</v>
      </c>
      <c r="G17" s="33" t="s">
        <v>189</v>
      </c>
      <c r="H17" s="33" t="s">
        <v>189</v>
      </c>
      <c r="I17" s="107">
        <f t="shared" si="1"/>
        <v>0</v>
      </c>
      <c r="J17" s="33" t="s">
        <v>189</v>
      </c>
      <c r="K17" s="33" t="s">
        <v>189</v>
      </c>
      <c r="L17" s="33" t="s">
        <v>189</v>
      </c>
      <c r="M17" s="33" t="s">
        <v>189</v>
      </c>
    </row>
    <row r="18" spans="1:13" ht="18.75" customHeight="1">
      <c r="A18" s="214" t="s">
        <v>282</v>
      </c>
      <c r="B18" s="214"/>
      <c r="C18" s="214"/>
      <c r="D18" s="214"/>
      <c r="E18" s="25">
        <v>2031</v>
      </c>
      <c r="F18" s="33" t="s">
        <v>189</v>
      </c>
      <c r="G18" s="33" t="s">
        <v>189</v>
      </c>
      <c r="H18" s="33" t="s">
        <v>189</v>
      </c>
      <c r="I18" s="107">
        <f t="shared" si="1"/>
        <v>0</v>
      </c>
      <c r="J18" s="33" t="s">
        <v>189</v>
      </c>
      <c r="K18" s="33" t="s">
        <v>189</v>
      </c>
      <c r="L18" s="33" t="s">
        <v>189</v>
      </c>
      <c r="M18" s="33" t="s">
        <v>189</v>
      </c>
    </row>
    <row r="19" spans="1:13" ht="18.75" customHeight="1">
      <c r="A19" s="214" t="s">
        <v>283</v>
      </c>
      <c r="B19" s="214"/>
      <c r="C19" s="214"/>
      <c r="D19" s="214"/>
      <c r="E19" s="25">
        <v>2040</v>
      </c>
      <c r="F19" s="33" t="s">
        <v>189</v>
      </c>
      <c r="G19" s="33" t="s">
        <v>189</v>
      </c>
      <c r="H19" s="33" t="s">
        <v>189</v>
      </c>
      <c r="I19" s="107">
        <f t="shared" si="1"/>
        <v>0</v>
      </c>
      <c r="J19" s="33" t="s">
        <v>189</v>
      </c>
      <c r="K19" s="33" t="s">
        <v>189</v>
      </c>
      <c r="L19" s="33" t="s">
        <v>189</v>
      </c>
      <c r="M19" s="33" t="s">
        <v>189</v>
      </c>
    </row>
    <row r="20" spans="1:13" ht="18.75" customHeight="1">
      <c r="A20" s="214" t="s">
        <v>284</v>
      </c>
      <c r="B20" s="214"/>
      <c r="C20" s="214"/>
      <c r="D20" s="214"/>
      <c r="E20" s="25">
        <v>2050</v>
      </c>
      <c r="F20" s="33" t="s">
        <v>189</v>
      </c>
      <c r="G20" s="33" t="s">
        <v>189</v>
      </c>
      <c r="H20" s="33" t="s">
        <v>189</v>
      </c>
      <c r="I20" s="107">
        <f t="shared" si="1"/>
        <v>0</v>
      </c>
      <c r="J20" s="33" t="s">
        <v>189</v>
      </c>
      <c r="K20" s="33" t="s">
        <v>189</v>
      </c>
      <c r="L20" s="33" t="s">
        <v>189</v>
      </c>
      <c r="M20" s="33" t="s">
        <v>189</v>
      </c>
    </row>
    <row r="21" spans="1:13" ht="18.75" customHeight="1">
      <c r="A21" s="214" t="s">
        <v>285</v>
      </c>
      <c r="B21" s="214"/>
      <c r="C21" s="214"/>
      <c r="D21" s="214"/>
      <c r="E21" s="25">
        <v>2060</v>
      </c>
      <c r="F21" s="33" t="s">
        <v>189</v>
      </c>
      <c r="G21" s="33" t="s">
        <v>189</v>
      </c>
      <c r="H21" s="33" t="s">
        <v>189</v>
      </c>
      <c r="I21" s="107">
        <f t="shared" si="1"/>
        <v>0</v>
      </c>
      <c r="J21" s="33" t="s">
        <v>189</v>
      </c>
      <c r="K21" s="33" t="s">
        <v>189</v>
      </c>
      <c r="L21" s="33" t="s">
        <v>189</v>
      </c>
      <c r="M21" s="33" t="s">
        <v>189</v>
      </c>
    </row>
    <row r="22" spans="1:13" s="121" customFormat="1" ht="24.75" customHeight="1">
      <c r="A22" s="209" t="s">
        <v>286</v>
      </c>
      <c r="B22" s="209"/>
      <c r="C22" s="209"/>
      <c r="D22" s="209"/>
      <c r="E22" s="36">
        <v>2070</v>
      </c>
      <c r="F22" s="31">
        <f t="shared" ref="F22:M22" si="2">SUM(F8,F11:F12,F16:F17,F19:F21)</f>
        <v>-2024</v>
      </c>
      <c r="G22" s="31">
        <f t="shared" si="2"/>
        <v>0</v>
      </c>
      <c r="H22" s="31">
        <f t="shared" si="2"/>
        <v>0</v>
      </c>
      <c r="I22" s="31">
        <f t="shared" si="2"/>
        <v>32</v>
      </c>
      <c r="J22" s="31">
        <f t="shared" si="2"/>
        <v>8</v>
      </c>
      <c r="K22" s="31">
        <f t="shared" si="2"/>
        <v>8</v>
      </c>
      <c r="L22" s="31">
        <f t="shared" si="2"/>
        <v>8</v>
      </c>
      <c r="M22" s="31">
        <f t="shared" si="2"/>
        <v>8</v>
      </c>
    </row>
    <row r="23" spans="1:13" ht="27.75" customHeight="1">
      <c r="A23" s="209" t="s">
        <v>287</v>
      </c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</row>
    <row r="24" spans="1:13" ht="24.75" customHeight="1">
      <c r="A24" s="209" t="s">
        <v>288</v>
      </c>
      <c r="B24" s="209"/>
      <c r="C24" s="209"/>
      <c r="D24" s="209"/>
      <c r="E24" s="36">
        <v>2110</v>
      </c>
      <c r="F24" s="31">
        <f>SUM(F25:F33)</f>
        <v>2566</v>
      </c>
      <c r="G24" s="31">
        <f>SUM(G25:G33)</f>
        <v>2309</v>
      </c>
      <c r="H24" s="31">
        <f>SUM(H25:H33)</f>
        <v>2878</v>
      </c>
      <c r="I24" s="106">
        <f t="shared" ref="I24:I47" si="3">SUM(J24:M24)</f>
        <v>2939</v>
      </c>
      <c r="J24" s="31">
        <f>SUM(J25:J33)</f>
        <v>731</v>
      </c>
      <c r="K24" s="31">
        <f>SUM(K25:K33)</f>
        <v>731</v>
      </c>
      <c r="L24" s="31">
        <f>SUM(L25:L33)</f>
        <v>736</v>
      </c>
      <c r="M24" s="31">
        <f>SUM(M25:M33)</f>
        <v>741</v>
      </c>
    </row>
    <row r="25" spans="1:13" ht="18.75" customHeight="1">
      <c r="A25" s="213" t="s">
        <v>62</v>
      </c>
      <c r="B25" s="213"/>
      <c r="C25" s="213"/>
      <c r="D25" s="213"/>
      <c r="E25" s="25">
        <v>2111</v>
      </c>
      <c r="F25" s="33"/>
      <c r="G25" s="33"/>
      <c r="H25" s="33"/>
      <c r="I25" s="107">
        <f t="shared" si="3"/>
        <v>0</v>
      </c>
      <c r="J25" s="33"/>
      <c r="K25" s="33"/>
      <c r="L25" s="33"/>
      <c r="M25" s="33"/>
    </row>
    <row r="26" spans="1:13" ht="18.75" customHeight="1">
      <c r="A26" s="213" t="s">
        <v>63</v>
      </c>
      <c r="B26" s="213"/>
      <c r="C26" s="213"/>
      <c r="D26" s="213"/>
      <c r="E26" s="25">
        <v>2112</v>
      </c>
      <c r="F26" s="33">
        <v>1452</v>
      </c>
      <c r="G26" s="33">
        <v>1197</v>
      </c>
      <c r="H26" s="33">
        <v>1656</v>
      </c>
      <c r="I26" s="107">
        <f t="shared" si="3"/>
        <v>1689</v>
      </c>
      <c r="J26" s="33">
        <v>420</v>
      </c>
      <c r="K26" s="33">
        <v>420</v>
      </c>
      <c r="L26" s="33">
        <v>423</v>
      </c>
      <c r="M26" s="33">
        <v>426</v>
      </c>
    </row>
    <row r="27" spans="1:13" ht="18.75" customHeight="1">
      <c r="A27" s="214" t="s">
        <v>64</v>
      </c>
      <c r="B27" s="214"/>
      <c r="C27" s="214"/>
      <c r="D27" s="214"/>
      <c r="E27" s="44">
        <v>2113</v>
      </c>
      <c r="F27" s="33" t="s">
        <v>189</v>
      </c>
      <c r="G27" s="33" t="s">
        <v>189</v>
      </c>
      <c r="H27" s="33" t="s">
        <v>189</v>
      </c>
      <c r="I27" s="107">
        <f t="shared" si="3"/>
        <v>0</v>
      </c>
      <c r="J27" s="33" t="s">
        <v>189</v>
      </c>
      <c r="K27" s="33" t="s">
        <v>189</v>
      </c>
      <c r="L27" s="33" t="s">
        <v>189</v>
      </c>
      <c r="M27" s="33" t="s">
        <v>189</v>
      </c>
    </row>
    <row r="28" spans="1:13" ht="18.75" customHeight="1">
      <c r="A28" s="214" t="s">
        <v>289</v>
      </c>
      <c r="B28" s="214"/>
      <c r="C28" s="214"/>
      <c r="D28" s="214"/>
      <c r="E28" s="44">
        <v>2114</v>
      </c>
      <c r="F28" s="33"/>
      <c r="G28" s="33"/>
      <c r="H28" s="33"/>
      <c r="I28" s="107">
        <f t="shared" si="3"/>
        <v>0</v>
      </c>
      <c r="J28" s="33"/>
      <c r="K28" s="33"/>
      <c r="L28" s="33"/>
      <c r="M28" s="33"/>
    </row>
    <row r="29" spans="1:13" ht="18.75" customHeight="1">
      <c r="A29" s="214" t="s">
        <v>65</v>
      </c>
      <c r="B29" s="214"/>
      <c r="C29" s="214"/>
      <c r="D29" s="214"/>
      <c r="E29" s="44">
        <v>2115</v>
      </c>
      <c r="F29" s="33"/>
      <c r="G29" s="33"/>
      <c r="H29" s="33"/>
      <c r="I29" s="107">
        <f t="shared" si="3"/>
        <v>0</v>
      </c>
      <c r="J29" s="33"/>
      <c r="K29" s="33"/>
      <c r="L29" s="33"/>
      <c r="M29" s="33"/>
    </row>
    <row r="30" spans="1:13" ht="18.75" customHeight="1">
      <c r="A30" s="214" t="s">
        <v>290</v>
      </c>
      <c r="B30" s="214"/>
      <c r="C30" s="214"/>
      <c r="D30" s="214"/>
      <c r="E30" s="44">
        <v>2116</v>
      </c>
      <c r="F30" s="33"/>
      <c r="G30" s="33"/>
      <c r="H30" s="33"/>
      <c r="I30" s="107">
        <f t="shared" si="3"/>
        <v>0</v>
      </c>
      <c r="J30" s="33"/>
      <c r="K30" s="33"/>
      <c r="L30" s="33"/>
      <c r="M30" s="33"/>
    </row>
    <row r="31" spans="1:13" ht="18.75" customHeight="1">
      <c r="A31" s="214" t="s">
        <v>291</v>
      </c>
      <c r="B31" s="214"/>
      <c r="C31" s="214"/>
      <c r="D31" s="214"/>
      <c r="E31" s="44">
        <v>2117</v>
      </c>
      <c r="F31" s="33"/>
      <c r="G31" s="33"/>
      <c r="H31" s="33"/>
      <c r="I31" s="107">
        <f t="shared" si="3"/>
        <v>0</v>
      </c>
      <c r="J31" s="33"/>
      <c r="K31" s="33"/>
      <c r="L31" s="33"/>
      <c r="M31" s="33"/>
    </row>
    <row r="32" spans="1:13" ht="18.75" customHeight="1">
      <c r="A32" s="214" t="s">
        <v>292</v>
      </c>
      <c r="B32" s="214"/>
      <c r="C32" s="214"/>
      <c r="D32" s="214"/>
      <c r="E32" s="44">
        <v>2118</v>
      </c>
      <c r="F32" s="33">
        <v>1114</v>
      </c>
      <c r="G32" s="33">
        <v>1112</v>
      </c>
      <c r="H32" s="33">
        <v>1222</v>
      </c>
      <c r="I32" s="107">
        <f t="shared" si="3"/>
        <v>1250</v>
      </c>
      <c r="J32" s="33">
        <v>311</v>
      </c>
      <c r="K32" s="33">
        <v>311</v>
      </c>
      <c r="L32" s="33">
        <v>313</v>
      </c>
      <c r="M32" s="33">
        <v>315</v>
      </c>
    </row>
    <row r="33" spans="1:13" ht="18.75" customHeight="1">
      <c r="A33" s="214" t="s">
        <v>293</v>
      </c>
      <c r="B33" s="214"/>
      <c r="C33" s="214"/>
      <c r="D33" s="214"/>
      <c r="E33" s="44">
        <v>2119</v>
      </c>
      <c r="F33" s="33"/>
      <c r="G33" s="33"/>
      <c r="H33" s="33"/>
      <c r="I33" s="107">
        <f t="shared" si="3"/>
        <v>0</v>
      </c>
      <c r="J33" s="33"/>
      <c r="K33" s="33"/>
      <c r="L33" s="33"/>
      <c r="M33" s="33"/>
    </row>
    <row r="34" spans="1:13" ht="24" customHeight="1">
      <c r="A34" s="209" t="s">
        <v>294</v>
      </c>
      <c r="B34" s="209"/>
      <c r="C34" s="209"/>
      <c r="D34" s="209"/>
      <c r="E34" s="46">
        <v>2120</v>
      </c>
      <c r="F34" s="31">
        <f>SUM(F35:F38)</f>
        <v>72</v>
      </c>
      <c r="G34" s="31">
        <f>SUM(G35:G38)</f>
        <v>72</v>
      </c>
      <c r="H34" s="31">
        <f>SUM(H35:H38)</f>
        <v>72</v>
      </c>
      <c r="I34" s="106">
        <f t="shared" si="3"/>
        <v>72</v>
      </c>
      <c r="J34" s="31">
        <f>SUM(J35:J38)</f>
        <v>18</v>
      </c>
      <c r="K34" s="31">
        <f>SUM(K35:K38)</f>
        <v>18</v>
      </c>
      <c r="L34" s="31">
        <f>SUM(L35:L38)</f>
        <v>18</v>
      </c>
      <c r="M34" s="31">
        <f>SUM(M35:M38)</f>
        <v>18</v>
      </c>
    </row>
    <row r="35" spans="1:13" ht="18.600000000000001" customHeight="1">
      <c r="A35" s="214" t="s">
        <v>292</v>
      </c>
      <c r="B35" s="214"/>
      <c r="C35" s="214"/>
      <c r="D35" s="214"/>
      <c r="E35" s="44">
        <v>2121</v>
      </c>
      <c r="F35" s="33"/>
      <c r="G35" s="33"/>
      <c r="H35" s="33"/>
      <c r="I35" s="107">
        <f t="shared" si="3"/>
        <v>0</v>
      </c>
      <c r="J35" s="33"/>
      <c r="K35" s="33"/>
      <c r="L35" s="33"/>
      <c r="M35" s="33"/>
    </row>
    <row r="36" spans="1:13" ht="18.600000000000001" customHeight="1">
      <c r="A36" s="214" t="s">
        <v>295</v>
      </c>
      <c r="B36" s="214"/>
      <c r="C36" s="214"/>
      <c r="D36" s="214"/>
      <c r="E36" s="44">
        <v>2122</v>
      </c>
      <c r="F36" s="33">
        <v>72</v>
      </c>
      <c r="G36" s="33">
        <v>72</v>
      </c>
      <c r="H36" s="33">
        <v>72</v>
      </c>
      <c r="I36" s="107">
        <f t="shared" si="3"/>
        <v>72</v>
      </c>
      <c r="J36" s="33">
        <v>18</v>
      </c>
      <c r="K36" s="33">
        <v>18</v>
      </c>
      <c r="L36" s="33">
        <v>18</v>
      </c>
      <c r="M36" s="33">
        <v>18</v>
      </c>
    </row>
    <row r="37" spans="1:13" ht="18.600000000000001" customHeight="1">
      <c r="A37" s="214" t="s">
        <v>296</v>
      </c>
      <c r="B37" s="214"/>
      <c r="C37" s="214"/>
      <c r="D37" s="214"/>
      <c r="E37" s="44">
        <v>2123</v>
      </c>
      <c r="F37" s="33"/>
      <c r="G37" s="33"/>
      <c r="H37" s="33"/>
      <c r="I37" s="107">
        <f t="shared" si="3"/>
        <v>0</v>
      </c>
      <c r="J37" s="33"/>
      <c r="K37" s="33"/>
      <c r="L37" s="33"/>
      <c r="M37" s="33"/>
    </row>
    <row r="38" spans="1:13" ht="18.600000000000001" customHeight="1">
      <c r="A38" s="214" t="s">
        <v>293</v>
      </c>
      <c r="B38" s="214"/>
      <c r="C38" s="214"/>
      <c r="D38" s="214"/>
      <c r="E38" s="44">
        <v>2124</v>
      </c>
      <c r="F38" s="33"/>
      <c r="G38" s="33"/>
      <c r="H38" s="33"/>
      <c r="I38" s="107">
        <f t="shared" si="3"/>
        <v>0</v>
      </c>
      <c r="J38" s="33"/>
      <c r="K38" s="33"/>
      <c r="L38" s="33"/>
      <c r="M38" s="33"/>
    </row>
    <row r="39" spans="1:13" ht="24" customHeight="1">
      <c r="A39" s="209" t="s">
        <v>297</v>
      </c>
      <c r="B39" s="209"/>
      <c r="C39" s="209"/>
      <c r="D39" s="209"/>
      <c r="E39" s="46">
        <v>2130</v>
      </c>
      <c r="F39" s="31">
        <f>SUM(F40:F43)</f>
        <v>1401</v>
      </c>
      <c r="G39" s="31">
        <f>SUM(G40:G43)</f>
        <v>1391</v>
      </c>
      <c r="H39" s="31">
        <f>SUM(H40:H43)</f>
        <v>1591</v>
      </c>
      <c r="I39" s="106">
        <f t="shared" si="3"/>
        <v>1611</v>
      </c>
      <c r="J39" s="31">
        <f>SUM(J40:J43)</f>
        <v>402</v>
      </c>
      <c r="K39" s="31">
        <f>SUM(K40:K43)</f>
        <v>402</v>
      </c>
      <c r="L39" s="31">
        <f>SUM(L40:L43)</f>
        <v>403</v>
      </c>
      <c r="M39" s="31">
        <f>SUM(M40:M43)</f>
        <v>404</v>
      </c>
    </row>
    <row r="40" spans="1:13" ht="41.25" customHeight="1">
      <c r="A40" s="214" t="s">
        <v>66</v>
      </c>
      <c r="B40" s="214"/>
      <c r="C40" s="214"/>
      <c r="D40" s="214"/>
      <c r="E40" s="44">
        <v>2131</v>
      </c>
      <c r="F40" s="33"/>
      <c r="G40" s="33"/>
      <c r="H40" s="33"/>
      <c r="I40" s="107">
        <f t="shared" si="3"/>
        <v>0</v>
      </c>
      <c r="J40" s="33"/>
      <c r="K40" s="33"/>
      <c r="L40" s="33"/>
      <c r="M40" s="33"/>
    </row>
    <row r="41" spans="1:13" ht="18.75" customHeight="1">
      <c r="A41" s="214" t="s">
        <v>298</v>
      </c>
      <c r="B41" s="214"/>
      <c r="C41" s="214"/>
      <c r="D41" s="214"/>
      <c r="E41" s="44">
        <v>2132</v>
      </c>
      <c r="F41" s="33"/>
      <c r="G41" s="33"/>
      <c r="H41" s="33"/>
      <c r="I41" s="107">
        <f t="shared" si="3"/>
        <v>0</v>
      </c>
      <c r="J41" s="33"/>
      <c r="K41" s="33"/>
      <c r="L41" s="33"/>
      <c r="M41" s="33"/>
    </row>
    <row r="42" spans="1:13" ht="18.75" customHeight="1">
      <c r="A42" s="214" t="s">
        <v>299</v>
      </c>
      <c r="B42" s="214"/>
      <c r="C42" s="214"/>
      <c r="D42" s="214"/>
      <c r="E42" s="44">
        <v>2133</v>
      </c>
      <c r="F42" s="33">
        <v>1308</v>
      </c>
      <c r="G42" s="33">
        <v>1299</v>
      </c>
      <c r="H42" s="33">
        <v>1489</v>
      </c>
      <c r="I42" s="107">
        <f t="shared" si="3"/>
        <v>1507</v>
      </c>
      <c r="J42" s="33">
        <v>376</v>
      </c>
      <c r="K42" s="33">
        <v>376</v>
      </c>
      <c r="L42" s="33">
        <v>377</v>
      </c>
      <c r="M42" s="33">
        <v>378</v>
      </c>
    </row>
    <row r="43" spans="1:13" ht="18.75" customHeight="1">
      <c r="A43" s="214" t="s">
        <v>300</v>
      </c>
      <c r="B43" s="214"/>
      <c r="C43" s="214"/>
      <c r="D43" s="214"/>
      <c r="E43" s="44">
        <v>2134</v>
      </c>
      <c r="F43" s="33">
        <v>93</v>
      </c>
      <c r="G43" s="33">
        <v>92</v>
      </c>
      <c r="H43" s="33">
        <v>102</v>
      </c>
      <c r="I43" s="107">
        <f t="shared" si="3"/>
        <v>104</v>
      </c>
      <c r="J43" s="33">
        <v>26</v>
      </c>
      <c r="K43" s="33">
        <v>26</v>
      </c>
      <c r="L43" s="33">
        <v>26</v>
      </c>
      <c r="M43" s="33">
        <v>26</v>
      </c>
    </row>
    <row r="44" spans="1:13" ht="18.75" customHeight="1">
      <c r="A44" s="209" t="s">
        <v>301</v>
      </c>
      <c r="B44" s="209"/>
      <c r="C44" s="209"/>
      <c r="D44" s="209"/>
      <c r="E44" s="46">
        <v>2140</v>
      </c>
      <c r="F44" s="31">
        <f>SUM(F45,F46)</f>
        <v>0</v>
      </c>
      <c r="G44" s="31">
        <f>SUM(G45,G46)</f>
        <v>0</v>
      </c>
      <c r="H44" s="31">
        <f>SUM(H45,H46)</f>
        <v>0</v>
      </c>
      <c r="I44" s="106">
        <f t="shared" si="3"/>
        <v>0</v>
      </c>
      <c r="J44" s="31">
        <v>0</v>
      </c>
      <c r="K44" s="31">
        <v>0</v>
      </c>
      <c r="L44" s="31">
        <v>0</v>
      </c>
      <c r="M44" s="31">
        <v>0</v>
      </c>
    </row>
    <row r="45" spans="1:13" ht="37.5" customHeight="1">
      <c r="A45" s="214" t="s">
        <v>302</v>
      </c>
      <c r="B45" s="214"/>
      <c r="C45" s="214"/>
      <c r="D45" s="214"/>
      <c r="E45" s="44">
        <v>2141</v>
      </c>
      <c r="F45" s="33"/>
      <c r="G45" s="33"/>
      <c r="H45" s="33"/>
      <c r="I45" s="107">
        <f t="shared" si="3"/>
        <v>0</v>
      </c>
      <c r="J45" s="33"/>
      <c r="K45" s="33"/>
      <c r="L45" s="33"/>
      <c r="M45" s="33"/>
    </row>
    <row r="46" spans="1:13" ht="18.75" customHeight="1">
      <c r="A46" s="214" t="s">
        <v>303</v>
      </c>
      <c r="B46" s="214"/>
      <c r="C46" s="214"/>
      <c r="D46" s="214"/>
      <c r="E46" s="44">
        <v>2142</v>
      </c>
      <c r="F46" s="33"/>
      <c r="G46" s="33"/>
      <c r="H46" s="33"/>
      <c r="I46" s="107">
        <f t="shared" si="3"/>
        <v>0</v>
      </c>
      <c r="J46" s="33"/>
      <c r="K46" s="33"/>
      <c r="L46" s="33"/>
      <c r="M46" s="33"/>
    </row>
    <row r="47" spans="1:13" ht="26.25" customHeight="1">
      <c r="A47" s="209" t="s">
        <v>67</v>
      </c>
      <c r="B47" s="209"/>
      <c r="C47" s="209"/>
      <c r="D47" s="209"/>
      <c r="E47" s="46">
        <v>2200</v>
      </c>
      <c r="F47" s="31">
        <f>SUM(F24,F34,F39,F44)</f>
        <v>4039</v>
      </c>
      <c r="G47" s="31">
        <f>SUM(G24,G34,G39,G44)</f>
        <v>3772</v>
      </c>
      <c r="H47" s="31">
        <f>SUM(H24,H34,H39,H44)</f>
        <v>4541</v>
      </c>
      <c r="I47" s="106">
        <f t="shared" si="3"/>
        <v>4622</v>
      </c>
      <c r="J47" s="31">
        <f>SUM(J24,J34,J39,J44)</f>
        <v>1151</v>
      </c>
      <c r="K47" s="31">
        <f>SUM(K24,K34,K39,K44)</f>
        <v>1151</v>
      </c>
      <c r="L47" s="31">
        <f>SUM(L24,L34,L39,L44)</f>
        <v>1157</v>
      </c>
      <c r="M47" s="31">
        <f>SUM(M24,M34,M39,M44)</f>
        <v>1163</v>
      </c>
    </row>
    <row r="48" spans="1:13" ht="15" customHeight="1">
      <c r="A48" s="124"/>
      <c r="B48" s="124"/>
      <c r="C48" s="124"/>
      <c r="D48" s="124"/>
      <c r="E48" s="125"/>
      <c r="F48" s="126"/>
      <c r="G48" s="127"/>
      <c r="H48" s="127"/>
      <c r="I48" s="126"/>
      <c r="J48" s="127"/>
      <c r="K48" s="127"/>
      <c r="L48" s="127"/>
      <c r="M48" s="127"/>
    </row>
    <row r="49" spans="1:13" ht="11.25" customHeight="1">
      <c r="A49" s="124"/>
      <c r="B49" s="124"/>
      <c r="C49" s="124"/>
      <c r="D49" s="124"/>
      <c r="E49" s="125"/>
      <c r="F49" s="126"/>
      <c r="G49" s="127"/>
      <c r="H49" s="127"/>
      <c r="I49" s="126"/>
      <c r="J49" s="127"/>
      <c r="K49" s="127"/>
      <c r="L49" s="127"/>
      <c r="M49" s="127"/>
    </row>
    <row r="50" spans="1:13" ht="46.5" customHeight="1">
      <c r="A50" s="128" t="str">
        <f>'Осн. фін. пок.'!A116</f>
        <v>Директор  _____________________________________</v>
      </c>
      <c r="B50" s="128"/>
      <c r="C50" s="128"/>
      <c r="D50" s="128"/>
      <c r="E50" s="85"/>
      <c r="F50" s="215" t="s">
        <v>150</v>
      </c>
      <c r="G50" s="215"/>
      <c r="H50" s="215"/>
      <c r="I50" s="215"/>
      <c r="J50" s="86"/>
      <c r="L50" t="str">
        <f>'Осн. фін. пок.'!I116</f>
        <v>Стеніслав РЕШЕТИЦЬКИЙ</v>
      </c>
    </row>
    <row r="51" spans="1:13" ht="22.5" customHeight="1">
      <c r="A51" s="129" t="s">
        <v>304</v>
      </c>
      <c r="B51" s="129"/>
      <c r="C51" s="129"/>
      <c r="D51" s="129"/>
      <c r="E51" s="89"/>
      <c r="F51" s="216" t="s">
        <v>305</v>
      </c>
      <c r="G51" s="216"/>
      <c r="H51" s="216"/>
      <c r="I51" s="216"/>
      <c r="J51" s="90"/>
      <c r="K51" s="195" t="s">
        <v>154</v>
      </c>
      <c r="L51" s="195"/>
      <c r="M51" s="195"/>
    </row>
  </sheetData>
  <sheetProtection selectLockedCells="1" selectUnlockedCells="1"/>
  <mergeCells count="53">
    <mergeCell ref="F50:I50"/>
    <mergeCell ref="F51:I51"/>
    <mergeCell ref="K51:M51"/>
    <mergeCell ref="A42:D42"/>
    <mergeCell ref="A43:D43"/>
    <mergeCell ref="A44:D44"/>
    <mergeCell ref="A45:D45"/>
    <mergeCell ref="A46:D46"/>
    <mergeCell ref="A47:D47"/>
    <mergeCell ref="A36:D36"/>
    <mergeCell ref="A37:D37"/>
    <mergeCell ref="A38:D38"/>
    <mergeCell ref="A39:D39"/>
    <mergeCell ref="A40:D40"/>
    <mergeCell ref="A41:D41"/>
    <mergeCell ref="A30:D30"/>
    <mergeCell ref="A31:D31"/>
    <mergeCell ref="A32:D32"/>
    <mergeCell ref="A33:D33"/>
    <mergeCell ref="A34:D34"/>
    <mergeCell ref="A35:D35"/>
    <mergeCell ref="A24:D24"/>
    <mergeCell ref="A25:D25"/>
    <mergeCell ref="A26:D26"/>
    <mergeCell ref="A27:D27"/>
    <mergeCell ref="A28:D28"/>
    <mergeCell ref="A29:D29"/>
    <mergeCell ref="A18:D18"/>
    <mergeCell ref="A19:D19"/>
    <mergeCell ref="A20:D20"/>
    <mergeCell ref="A21:D21"/>
    <mergeCell ref="A22:D22"/>
    <mergeCell ref="A23:M23"/>
    <mergeCell ref="A12:D12"/>
    <mergeCell ref="A13:D13"/>
    <mergeCell ref="A14:D14"/>
    <mergeCell ref="A15:D15"/>
    <mergeCell ref="A16:D16"/>
    <mergeCell ref="A17:D17"/>
    <mergeCell ref="A6:D6"/>
    <mergeCell ref="A7:M7"/>
    <mergeCell ref="A8:D8"/>
    <mergeCell ref="A9:D9"/>
    <mergeCell ref="A10:D10"/>
    <mergeCell ref="A11:D11"/>
    <mergeCell ref="A2:M2"/>
    <mergeCell ref="A4:D5"/>
    <mergeCell ref="E4:E5"/>
    <mergeCell ref="F4:F5"/>
    <mergeCell ref="G4:G5"/>
    <mergeCell ref="H4:H5"/>
    <mergeCell ref="I4:I5"/>
    <mergeCell ref="J4:M4"/>
  </mergeCells>
  <pageMargins left="1.1020833333333333" right="0.39374999999999999" top="0.70833333333333326" bottom="0.55138888888888893" header="0.51180555555555551" footer="0.51180555555555551"/>
  <pageSetup paperSize="9" scale="45" firstPageNumber="0" orientation="landscape" horizontalDpi="300" verticalDpi="300" r:id="rId1"/>
  <headerFooter alignWithMargins="0"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87"/>
  <sheetViews>
    <sheetView view="pageBreakPreview" topLeftCell="A52" zoomScale="57" zoomScaleNormal="65" zoomScaleSheetLayoutView="57" workbookViewId="0">
      <selection activeCell="H87" sqref="H87"/>
    </sheetView>
  </sheetViews>
  <sheetFormatPr defaultColWidth="9"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217" t="s">
        <v>306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0" ht="18.75">
      <c r="A2" s="130"/>
      <c r="B2" s="130"/>
      <c r="C2" s="130"/>
      <c r="D2" s="130"/>
      <c r="E2" s="130"/>
      <c r="F2" s="130"/>
      <c r="G2" s="130"/>
      <c r="H2" s="130"/>
      <c r="I2" s="130"/>
      <c r="J2" s="130"/>
    </row>
    <row r="3" spans="1:10" ht="41.25" customHeight="1">
      <c r="A3" s="207" t="s">
        <v>43</v>
      </c>
      <c r="B3" s="187" t="s">
        <v>307</v>
      </c>
      <c r="C3" s="187" t="s">
        <v>269</v>
      </c>
      <c r="D3" s="187" t="s">
        <v>270</v>
      </c>
      <c r="E3" s="187" t="s">
        <v>47</v>
      </c>
      <c r="F3" s="177" t="s">
        <v>308</v>
      </c>
      <c r="G3" s="177" t="s">
        <v>178</v>
      </c>
      <c r="H3" s="177"/>
      <c r="I3" s="177"/>
      <c r="J3" s="177"/>
    </row>
    <row r="4" spans="1:10" ht="45.75" customHeight="1">
      <c r="A4" s="207"/>
      <c r="B4" s="187"/>
      <c r="C4" s="187"/>
      <c r="D4" s="187"/>
      <c r="E4" s="187"/>
      <c r="F4" s="177"/>
      <c r="G4" s="26" t="s">
        <v>180</v>
      </c>
      <c r="H4" s="26" t="s">
        <v>181</v>
      </c>
      <c r="I4" s="26" t="s">
        <v>182</v>
      </c>
      <c r="J4" s="26" t="s">
        <v>183</v>
      </c>
    </row>
    <row r="5" spans="1:10" ht="18.75" customHeight="1">
      <c r="A5" s="18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  <c r="I5" s="26">
        <v>9</v>
      </c>
      <c r="J5" s="26">
        <v>10</v>
      </c>
    </row>
    <row r="6" spans="1:10" ht="28.5" customHeight="1">
      <c r="A6" s="131" t="s">
        <v>309</v>
      </c>
      <c r="B6" s="120"/>
      <c r="C6" s="189"/>
      <c r="D6" s="189"/>
      <c r="E6" s="189"/>
      <c r="F6" s="189"/>
      <c r="G6" s="189"/>
      <c r="H6" s="189"/>
      <c r="I6" s="189"/>
      <c r="J6" s="189"/>
    </row>
    <row r="7" spans="1:10" ht="18.75" customHeight="1">
      <c r="A7" s="132" t="s">
        <v>310</v>
      </c>
      <c r="B7" s="65">
        <v>3000</v>
      </c>
      <c r="C7" s="31">
        <f>SUM(C8:C9,C11,C14:C15,C19)</f>
        <v>0</v>
      </c>
      <c r="D7" s="31">
        <f>SUM(D8:D9,D11,D14:D15,D19)</f>
        <v>0</v>
      </c>
      <c r="E7" s="31">
        <f>SUM(E8:E9,E11,E14:E15,E19)</f>
        <v>0</v>
      </c>
      <c r="F7" s="106">
        <f t="shared" ref="F7:F33" si="0">SUM(G7:J7)</f>
        <v>0</v>
      </c>
      <c r="G7" s="31">
        <f>SUM(G8:G9,G11,G14:G15,G19)</f>
        <v>0</v>
      </c>
      <c r="H7" s="31">
        <f>SUM(H8:H9,H11,H14:H15,H19)</f>
        <v>0</v>
      </c>
      <c r="I7" s="31">
        <f>SUM(I8:I9,I11,I14:I15,I19)</f>
        <v>0</v>
      </c>
      <c r="J7" s="31">
        <f>SUM(J8:J9,J11,J14:J15,J19)</f>
        <v>0</v>
      </c>
    </row>
    <row r="8" spans="1:10" ht="18.75" customHeight="1">
      <c r="A8" s="72" t="s">
        <v>311</v>
      </c>
      <c r="B8" s="25">
        <v>3010</v>
      </c>
      <c r="C8" s="33"/>
      <c r="D8" s="33"/>
      <c r="E8" s="33"/>
      <c r="F8" s="107">
        <f t="shared" si="0"/>
        <v>0</v>
      </c>
      <c r="G8" s="33"/>
      <c r="H8" s="33"/>
      <c r="I8" s="33"/>
      <c r="J8" s="33"/>
    </row>
    <row r="9" spans="1:10" ht="18.75" customHeight="1">
      <c r="A9" s="72" t="s">
        <v>312</v>
      </c>
      <c r="B9" s="25">
        <v>3020</v>
      </c>
      <c r="C9" s="33"/>
      <c r="D9" s="33"/>
      <c r="E9" s="33"/>
      <c r="F9" s="107">
        <f t="shared" si="0"/>
        <v>0</v>
      </c>
      <c r="G9" s="33"/>
      <c r="H9" s="33"/>
      <c r="I9" s="33"/>
      <c r="J9" s="33"/>
    </row>
    <row r="10" spans="1:10" ht="18.75" customHeight="1">
      <c r="A10" s="72" t="s">
        <v>313</v>
      </c>
      <c r="B10" s="25">
        <v>3030</v>
      </c>
      <c r="C10" s="33"/>
      <c r="D10" s="33"/>
      <c r="E10" s="33"/>
      <c r="F10" s="107">
        <f t="shared" si="0"/>
        <v>0</v>
      </c>
      <c r="G10" s="33"/>
      <c r="H10" s="33"/>
      <c r="I10" s="33"/>
      <c r="J10" s="33"/>
    </row>
    <row r="11" spans="1:10" ht="18.75" customHeight="1">
      <c r="A11" s="72" t="s">
        <v>314</v>
      </c>
      <c r="B11" s="25">
        <v>3040</v>
      </c>
      <c r="C11" s="33"/>
      <c r="D11" s="33"/>
      <c r="E11" s="33"/>
      <c r="F11" s="107">
        <f t="shared" si="0"/>
        <v>0</v>
      </c>
      <c r="G11" s="33"/>
      <c r="H11" s="33"/>
      <c r="I11" s="33"/>
      <c r="J11" s="33"/>
    </row>
    <row r="12" spans="1:10" ht="18.75" customHeight="1">
      <c r="A12" s="72" t="s">
        <v>315</v>
      </c>
      <c r="B12" s="25">
        <v>3041</v>
      </c>
      <c r="C12" s="33"/>
      <c r="D12" s="33"/>
      <c r="E12" s="33"/>
      <c r="F12" s="107">
        <f t="shared" si="0"/>
        <v>0</v>
      </c>
      <c r="G12" s="33"/>
      <c r="H12" s="33"/>
      <c r="I12" s="33"/>
      <c r="J12" s="33"/>
    </row>
    <row r="13" spans="1:10" ht="18.75" customHeight="1">
      <c r="A13" s="72" t="s">
        <v>316</v>
      </c>
      <c r="B13" s="25">
        <v>3042</v>
      </c>
      <c r="C13" s="33"/>
      <c r="D13" s="33"/>
      <c r="E13" s="33"/>
      <c r="F13" s="107">
        <f t="shared" si="0"/>
        <v>0</v>
      </c>
      <c r="G13" s="33"/>
      <c r="H13" s="33"/>
      <c r="I13" s="33"/>
      <c r="J13" s="33"/>
    </row>
    <row r="14" spans="1:10" ht="18.75" customHeight="1">
      <c r="A14" s="72" t="s">
        <v>317</v>
      </c>
      <c r="B14" s="25">
        <v>3050</v>
      </c>
      <c r="C14" s="33"/>
      <c r="D14" s="33"/>
      <c r="E14" s="33"/>
      <c r="F14" s="107">
        <f t="shared" si="0"/>
        <v>0</v>
      </c>
      <c r="G14" s="33"/>
      <c r="H14" s="33"/>
      <c r="I14" s="33"/>
      <c r="J14" s="33"/>
    </row>
    <row r="15" spans="1:10" ht="18.75" customHeight="1">
      <c r="A15" s="72" t="s">
        <v>318</v>
      </c>
      <c r="B15" s="25">
        <v>3060</v>
      </c>
      <c r="C15" s="107">
        <f>SUM(C16:C18)</f>
        <v>0</v>
      </c>
      <c r="D15" s="107">
        <f>SUM(D16:D18)</f>
        <v>0</v>
      </c>
      <c r="E15" s="107">
        <f>SUM(E16:E18)</f>
        <v>0</v>
      </c>
      <c r="F15" s="107">
        <f t="shared" si="0"/>
        <v>0</v>
      </c>
      <c r="G15" s="107">
        <f>SUM(G16:G18)</f>
        <v>0</v>
      </c>
      <c r="H15" s="107">
        <f>SUM(H16:H18)</f>
        <v>0</v>
      </c>
      <c r="I15" s="107">
        <f>SUM(I16:I18)</f>
        <v>0</v>
      </c>
      <c r="J15" s="107">
        <f>SUM(J16:J18)</f>
        <v>0</v>
      </c>
    </row>
    <row r="16" spans="1:10" ht="18.75" customHeight="1">
      <c r="A16" s="72" t="s">
        <v>319</v>
      </c>
      <c r="B16" s="25">
        <v>3061</v>
      </c>
      <c r="C16" s="33"/>
      <c r="D16" s="33"/>
      <c r="E16" s="33"/>
      <c r="F16" s="107">
        <f t="shared" si="0"/>
        <v>0</v>
      </c>
      <c r="G16" s="33"/>
      <c r="H16" s="33"/>
      <c r="I16" s="33"/>
      <c r="J16" s="33"/>
    </row>
    <row r="17" spans="1:10" ht="18.75" customHeight="1">
      <c r="A17" s="72" t="s">
        <v>320</v>
      </c>
      <c r="B17" s="25">
        <v>3062</v>
      </c>
      <c r="C17" s="33"/>
      <c r="D17" s="33"/>
      <c r="E17" s="33"/>
      <c r="F17" s="107">
        <f t="shared" si="0"/>
        <v>0</v>
      </c>
      <c r="G17" s="33"/>
      <c r="H17" s="33"/>
      <c r="I17" s="33"/>
      <c r="J17" s="33"/>
    </row>
    <row r="18" spans="1:10" ht="18.75" customHeight="1">
      <c r="A18" s="72" t="s">
        <v>321</v>
      </c>
      <c r="B18" s="25">
        <v>3063</v>
      </c>
      <c r="C18" s="33"/>
      <c r="D18" s="33"/>
      <c r="E18" s="33"/>
      <c r="F18" s="107">
        <f t="shared" si="0"/>
        <v>0</v>
      </c>
      <c r="G18" s="33"/>
      <c r="H18" s="33"/>
      <c r="I18" s="33"/>
      <c r="J18" s="33"/>
    </row>
    <row r="19" spans="1:10" ht="18.75" customHeight="1">
      <c r="A19" s="72" t="s">
        <v>322</v>
      </c>
      <c r="B19" s="25">
        <v>3070</v>
      </c>
      <c r="C19" s="33"/>
      <c r="D19" s="33"/>
      <c r="E19" s="33"/>
      <c r="F19" s="107">
        <f t="shared" si="0"/>
        <v>0</v>
      </c>
      <c r="G19" s="33"/>
      <c r="H19" s="33"/>
      <c r="I19" s="33"/>
      <c r="J19" s="33"/>
    </row>
    <row r="20" spans="1:10" ht="18.75" customHeight="1">
      <c r="A20" s="102" t="s">
        <v>323</v>
      </c>
      <c r="B20" s="36">
        <v>3100</v>
      </c>
      <c r="C20" s="31">
        <f>SUM(C21:C24,C28,C38,C39)</f>
        <v>0</v>
      </c>
      <c r="D20" s="31">
        <f>SUM(D21:D24,D28,D38,D39)</f>
        <v>0</v>
      </c>
      <c r="E20" s="31">
        <f>SUM(E21:E24,E28,E38,E39)</f>
        <v>0</v>
      </c>
      <c r="F20" s="106">
        <f t="shared" si="0"/>
        <v>0</v>
      </c>
      <c r="G20" s="31">
        <f>SUM(G21:G24,G28,G38,G39)</f>
        <v>0</v>
      </c>
      <c r="H20" s="31">
        <f>SUM(H21:H24,H28,H38,H39)</f>
        <v>0</v>
      </c>
      <c r="I20" s="31">
        <f>SUM(I21:I24,I28,I38,I39)</f>
        <v>0</v>
      </c>
      <c r="J20" s="31">
        <f>SUM(J21:J24,J28,J38,J39)</f>
        <v>0</v>
      </c>
    </row>
    <row r="21" spans="1:10" ht="18.75" customHeight="1">
      <c r="A21" s="72" t="s">
        <v>324</v>
      </c>
      <c r="B21" s="63">
        <v>3110</v>
      </c>
      <c r="C21" s="33" t="s">
        <v>189</v>
      </c>
      <c r="D21" s="33" t="s">
        <v>189</v>
      </c>
      <c r="E21" s="33" t="s">
        <v>189</v>
      </c>
      <c r="F21" s="107">
        <f t="shared" si="0"/>
        <v>0</v>
      </c>
      <c r="G21" s="33" t="s">
        <v>189</v>
      </c>
      <c r="H21" s="33" t="s">
        <v>189</v>
      </c>
      <c r="I21" s="33" t="s">
        <v>189</v>
      </c>
      <c r="J21" s="33" t="s">
        <v>189</v>
      </c>
    </row>
    <row r="22" spans="1:10" ht="18.75" customHeight="1">
      <c r="A22" s="72" t="s">
        <v>325</v>
      </c>
      <c r="B22" s="63">
        <v>3120</v>
      </c>
      <c r="C22" s="33" t="s">
        <v>189</v>
      </c>
      <c r="D22" s="33" t="s">
        <v>189</v>
      </c>
      <c r="E22" s="33" t="s">
        <v>189</v>
      </c>
      <c r="F22" s="107">
        <f t="shared" si="0"/>
        <v>0</v>
      </c>
      <c r="G22" s="33" t="s">
        <v>189</v>
      </c>
      <c r="H22" s="33" t="s">
        <v>189</v>
      </c>
      <c r="I22" s="33" t="s">
        <v>189</v>
      </c>
      <c r="J22" s="33" t="s">
        <v>189</v>
      </c>
    </row>
    <row r="23" spans="1:10" ht="18.75" customHeight="1">
      <c r="A23" s="72" t="s">
        <v>187</v>
      </c>
      <c r="B23" s="63">
        <v>3130</v>
      </c>
      <c r="C23" s="33" t="s">
        <v>189</v>
      </c>
      <c r="D23" s="33" t="s">
        <v>189</v>
      </c>
      <c r="E23" s="33" t="s">
        <v>189</v>
      </c>
      <c r="F23" s="107">
        <f t="shared" si="0"/>
        <v>0</v>
      </c>
      <c r="G23" s="33" t="s">
        <v>189</v>
      </c>
      <c r="H23" s="33" t="s">
        <v>189</v>
      </c>
      <c r="I23" s="33" t="s">
        <v>189</v>
      </c>
      <c r="J23" s="33" t="s">
        <v>189</v>
      </c>
    </row>
    <row r="24" spans="1:10" ht="18.75" customHeight="1">
      <c r="A24" s="72" t="s">
        <v>326</v>
      </c>
      <c r="B24" s="63">
        <v>3140</v>
      </c>
      <c r="C24" s="107">
        <f>SUM(C25:C27)</f>
        <v>0</v>
      </c>
      <c r="D24" s="107">
        <f>SUM(D25:D27)</f>
        <v>0</v>
      </c>
      <c r="E24" s="107">
        <f>SUM(E25:E27)</f>
        <v>0</v>
      </c>
      <c r="F24" s="107">
        <f t="shared" si="0"/>
        <v>0</v>
      </c>
      <c r="G24" s="107">
        <f>SUM(G25:G27)</f>
        <v>0</v>
      </c>
      <c r="H24" s="107">
        <f>SUM(H25:H27)</f>
        <v>0</v>
      </c>
      <c r="I24" s="107">
        <f>SUM(I25:I27)</f>
        <v>0</v>
      </c>
      <c r="J24" s="107">
        <f>SUM(J25:J27)</f>
        <v>0</v>
      </c>
    </row>
    <row r="25" spans="1:10" ht="18.75" customHeight="1">
      <c r="A25" s="72" t="s">
        <v>319</v>
      </c>
      <c r="B25" s="63">
        <v>3141</v>
      </c>
      <c r="C25" s="33" t="s">
        <v>189</v>
      </c>
      <c r="D25" s="33" t="s">
        <v>189</v>
      </c>
      <c r="E25" s="33" t="s">
        <v>189</v>
      </c>
      <c r="F25" s="107">
        <f t="shared" si="0"/>
        <v>0</v>
      </c>
      <c r="G25" s="33" t="s">
        <v>189</v>
      </c>
      <c r="H25" s="33" t="s">
        <v>189</v>
      </c>
      <c r="I25" s="33" t="s">
        <v>189</v>
      </c>
      <c r="J25" s="33" t="s">
        <v>189</v>
      </c>
    </row>
    <row r="26" spans="1:10" ht="18.75" customHeight="1">
      <c r="A26" s="72" t="s">
        <v>320</v>
      </c>
      <c r="B26" s="63">
        <v>3142</v>
      </c>
      <c r="C26" s="33" t="s">
        <v>189</v>
      </c>
      <c r="D26" s="33" t="s">
        <v>189</v>
      </c>
      <c r="E26" s="33" t="s">
        <v>189</v>
      </c>
      <c r="F26" s="107">
        <f t="shared" si="0"/>
        <v>0</v>
      </c>
      <c r="G26" s="33" t="s">
        <v>189</v>
      </c>
      <c r="H26" s="33" t="s">
        <v>189</v>
      </c>
      <c r="I26" s="33" t="s">
        <v>189</v>
      </c>
      <c r="J26" s="33" t="s">
        <v>189</v>
      </c>
    </row>
    <row r="27" spans="1:10" ht="18.75" customHeight="1">
      <c r="A27" s="72" t="s">
        <v>321</v>
      </c>
      <c r="B27" s="63">
        <v>3143</v>
      </c>
      <c r="C27" s="33" t="s">
        <v>189</v>
      </c>
      <c r="D27" s="33" t="s">
        <v>189</v>
      </c>
      <c r="E27" s="33" t="s">
        <v>189</v>
      </c>
      <c r="F27" s="107">
        <f t="shared" si="0"/>
        <v>0</v>
      </c>
      <c r="G27" s="33" t="s">
        <v>189</v>
      </c>
      <c r="H27" s="33" t="s">
        <v>189</v>
      </c>
      <c r="I27" s="33" t="s">
        <v>189</v>
      </c>
      <c r="J27" s="33" t="s">
        <v>189</v>
      </c>
    </row>
    <row r="28" spans="1:10" ht="18.75" customHeight="1">
      <c r="A28" s="72" t="s">
        <v>327</v>
      </c>
      <c r="B28" s="63">
        <v>3150</v>
      </c>
      <c r="C28" s="107">
        <f>SUM(C29:C34,C37)</f>
        <v>0</v>
      </c>
      <c r="D28" s="107">
        <f>SUM(D29:D34,D37)</f>
        <v>0</v>
      </c>
      <c r="E28" s="107">
        <f>SUM(E29:E34,E37)</f>
        <v>0</v>
      </c>
      <c r="F28" s="107">
        <f t="shared" si="0"/>
        <v>0</v>
      </c>
      <c r="G28" s="107">
        <f>SUM(G29:G34,G37)</f>
        <v>0</v>
      </c>
      <c r="H28" s="107">
        <f>SUM(H29:H34,H37)</f>
        <v>0</v>
      </c>
      <c r="I28" s="107">
        <f>SUM(I29:I34,I37)</f>
        <v>0</v>
      </c>
      <c r="J28" s="107">
        <f>SUM(J29:J34,J37)</f>
        <v>0</v>
      </c>
    </row>
    <row r="29" spans="1:10" ht="18.75" customHeight="1">
      <c r="A29" s="72" t="s">
        <v>62</v>
      </c>
      <c r="B29" s="63">
        <v>3151</v>
      </c>
      <c r="C29" s="33" t="s">
        <v>189</v>
      </c>
      <c r="D29" s="33" t="s">
        <v>189</v>
      </c>
      <c r="E29" s="33" t="s">
        <v>189</v>
      </c>
      <c r="F29" s="107">
        <f t="shared" si="0"/>
        <v>0</v>
      </c>
      <c r="G29" s="33" t="s">
        <v>189</v>
      </c>
      <c r="H29" s="33" t="s">
        <v>189</v>
      </c>
      <c r="I29" s="33" t="s">
        <v>189</v>
      </c>
      <c r="J29" s="33" t="s">
        <v>189</v>
      </c>
    </row>
    <row r="30" spans="1:10" ht="18.75" customHeight="1">
      <c r="A30" s="72" t="s">
        <v>328</v>
      </c>
      <c r="B30" s="63">
        <v>3152</v>
      </c>
      <c r="C30" s="33" t="s">
        <v>189</v>
      </c>
      <c r="D30" s="33" t="s">
        <v>189</v>
      </c>
      <c r="E30" s="33" t="s">
        <v>189</v>
      </c>
      <c r="F30" s="107">
        <f t="shared" si="0"/>
        <v>0</v>
      </c>
      <c r="G30" s="33" t="s">
        <v>189</v>
      </c>
      <c r="H30" s="33" t="s">
        <v>189</v>
      </c>
      <c r="I30" s="33" t="s">
        <v>189</v>
      </c>
      <c r="J30" s="33" t="s">
        <v>189</v>
      </c>
    </row>
    <row r="31" spans="1:10" ht="18.75" customHeight="1">
      <c r="A31" s="72" t="s">
        <v>289</v>
      </c>
      <c r="B31" s="63">
        <v>3153</v>
      </c>
      <c r="C31" s="33" t="s">
        <v>189</v>
      </c>
      <c r="D31" s="33" t="s">
        <v>189</v>
      </c>
      <c r="E31" s="33" t="s">
        <v>189</v>
      </c>
      <c r="F31" s="107">
        <f t="shared" si="0"/>
        <v>0</v>
      </c>
      <c r="G31" s="33" t="s">
        <v>189</v>
      </c>
      <c r="H31" s="33" t="s">
        <v>189</v>
      </c>
      <c r="I31" s="33" t="s">
        <v>189</v>
      </c>
      <c r="J31" s="33" t="s">
        <v>189</v>
      </c>
    </row>
    <row r="32" spans="1:10" ht="18.75" customHeight="1">
      <c r="A32" s="72" t="s">
        <v>329</v>
      </c>
      <c r="B32" s="63">
        <v>3154</v>
      </c>
      <c r="C32" s="33" t="s">
        <v>189</v>
      </c>
      <c r="D32" s="33" t="s">
        <v>189</v>
      </c>
      <c r="E32" s="33" t="s">
        <v>189</v>
      </c>
      <c r="F32" s="107">
        <f t="shared" si="0"/>
        <v>0</v>
      </c>
      <c r="G32" s="33" t="s">
        <v>189</v>
      </c>
      <c r="H32" s="33" t="s">
        <v>189</v>
      </c>
      <c r="I32" s="33" t="s">
        <v>189</v>
      </c>
      <c r="J32" s="33" t="s">
        <v>189</v>
      </c>
    </row>
    <row r="33" spans="1:10" ht="18.75" customHeight="1">
      <c r="A33" s="72" t="s">
        <v>292</v>
      </c>
      <c r="B33" s="63">
        <v>3155</v>
      </c>
      <c r="C33" s="33" t="s">
        <v>189</v>
      </c>
      <c r="D33" s="33" t="s">
        <v>189</v>
      </c>
      <c r="E33" s="33" t="s">
        <v>189</v>
      </c>
      <c r="F33" s="107">
        <f t="shared" si="0"/>
        <v>0</v>
      </c>
      <c r="G33" s="33" t="s">
        <v>189</v>
      </c>
      <c r="H33" s="33" t="s">
        <v>189</v>
      </c>
      <c r="I33" s="33" t="s">
        <v>189</v>
      </c>
      <c r="J33" s="33" t="s">
        <v>189</v>
      </c>
    </row>
    <row r="34" spans="1:10" ht="21.75" customHeight="1">
      <c r="A34" s="133" t="s">
        <v>330</v>
      </c>
      <c r="B34" s="63">
        <v>3156</v>
      </c>
      <c r="C34" s="107">
        <f t="shared" ref="C34:J34" si="1">SUM(C35:C36)</f>
        <v>0</v>
      </c>
      <c r="D34" s="107">
        <f t="shared" si="1"/>
        <v>0</v>
      </c>
      <c r="E34" s="107">
        <f t="shared" si="1"/>
        <v>0</v>
      </c>
      <c r="F34" s="107">
        <f t="shared" si="1"/>
        <v>0</v>
      </c>
      <c r="G34" s="107">
        <f t="shared" si="1"/>
        <v>0</v>
      </c>
      <c r="H34" s="107">
        <f t="shared" si="1"/>
        <v>0</v>
      </c>
      <c r="I34" s="107">
        <f t="shared" si="1"/>
        <v>0</v>
      </c>
      <c r="J34" s="107">
        <f t="shared" si="1"/>
        <v>0</v>
      </c>
    </row>
    <row r="35" spans="1:10" ht="36.75" customHeight="1">
      <c r="A35" s="72" t="s">
        <v>65</v>
      </c>
      <c r="B35" s="63" t="s">
        <v>331</v>
      </c>
      <c r="C35" s="33" t="s">
        <v>189</v>
      </c>
      <c r="D35" s="33" t="s">
        <v>189</v>
      </c>
      <c r="E35" s="33" t="s">
        <v>189</v>
      </c>
      <c r="F35" s="107"/>
      <c r="G35" s="33" t="s">
        <v>189</v>
      </c>
      <c r="H35" s="33" t="s">
        <v>189</v>
      </c>
      <c r="I35" s="33" t="s">
        <v>189</v>
      </c>
      <c r="J35" s="33" t="s">
        <v>189</v>
      </c>
    </row>
    <row r="36" spans="1:10" ht="54" customHeight="1">
      <c r="A36" s="72" t="s">
        <v>66</v>
      </c>
      <c r="B36" s="63" t="s">
        <v>332</v>
      </c>
      <c r="C36" s="33" t="s">
        <v>189</v>
      </c>
      <c r="D36" s="33" t="s">
        <v>189</v>
      </c>
      <c r="E36" s="33" t="s">
        <v>189</v>
      </c>
      <c r="F36" s="107">
        <f t="shared" ref="F36:F40" si="2">SUM(G36:J36)</f>
        <v>0</v>
      </c>
      <c r="G36" s="33" t="s">
        <v>189</v>
      </c>
      <c r="H36" s="33" t="s">
        <v>189</v>
      </c>
      <c r="I36" s="33" t="s">
        <v>189</v>
      </c>
      <c r="J36" s="33" t="s">
        <v>189</v>
      </c>
    </row>
    <row r="37" spans="1:10" ht="18.75" customHeight="1">
      <c r="A37" s="72" t="s">
        <v>333</v>
      </c>
      <c r="B37" s="63">
        <v>3157</v>
      </c>
      <c r="C37" s="33" t="s">
        <v>189</v>
      </c>
      <c r="D37" s="33" t="s">
        <v>189</v>
      </c>
      <c r="E37" s="33" t="s">
        <v>189</v>
      </c>
      <c r="F37" s="107">
        <f t="shared" si="2"/>
        <v>0</v>
      </c>
      <c r="G37" s="33" t="s">
        <v>189</v>
      </c>
      <c r="H37" s="33" t="s">
        <v>189</v>
      </c>
      <c r="I37" s="33" t="s">
        <v>189</v>
      </c>
      <c r="J37" s="33" t="s">
        <v>189</v>
      </c>
    </row>
    <row r="38" spans="1:10" ht="18.75" customHeight="1">
      <c r="A38" s="72" t="s">
        <v>334</v>
      </c>
      <c r="B38" s="63">
        <v>3160</v>
      </c>
      <c r="C38" s="33" t="s">
        <v>189</v>
      </c>
      <c r="D38" s="33" t="s">
        <v>189</v>
      </c>
      <c r="E38" s="33" t="s">
        <v>189</v>
      </c>
      <c r="F38" s="107">
        <f t="shared" si="2"/>
        <v>0</v>
      </c>
      <c r="G38" s="33" t="s">
        <v>189</v>
      </c>
      <c r="H38" s="33" t="s">
        <v>189</v>
      </c>
      <c r="I38" s="33" t="s">
        <v>189</v>
      </c>
      <c r="J38" s="33" t="s">
        <v>189</v>
      </c>
    </row>
    <row r="39" spans="1:10" ht="18.75" customHeight="1">
      <c r="A39" s="72" t="s">
        <v>335</v>
      </c>
      <c r="B39" s="134">
        <v>3170</v>
      </c>
      <c r="C39" s="33" t="s">
        <v>189</v>
      </c>
      <c r="D39" s="33" t="s">
        <v>189</v>
      </c>
      <c r="E39" s="33" t="s">
        <v>189</v>
      </c>
      <c r="F39" s="107">
        <f t="shared" si="2"/>
        <v>0</v>
      </c>
      <c r="G39" s="33" t="s">
        <v>189</v>
      </c>
      <c r="H39" s="33" t="s">
        <v>189</v>
      </c>
      <c r="I39" s="33" t="s">
        <v>189</v>
      </c>
      <c r="J39" s="33" t="s">
        <v>189</v>
      </c>
    </row>
    <row r="40" spans="1:10" ht="18.75" customHeight="1">
      <c r="A40" s="102" t="s">
        <v>336</v>
      </c>
      <c r="B40" s="65">
        <v>3195</v>
      </c>
      <c r="C40" s="31">
        <f>SUM(C7,C20)</f>
        <v>0</v>
      </c>
      <c r="D40" s="31">
        <f>SUM(D7,D20)</f>
        <v>0</v>
      </c>
      <c r="E40" s="31">
        <f>SUM(E7,E20)</f>
        <v>0</v>
      </c>
      <c r="F40" s="106">
        <f t="shared" si="2"/>
        <v>0</v>
      </c>
      <c r="G40" s="31">
        <f>SUM(G7,G20)</f>
        <v>0</v>
      </c>
      <c r="H40" s="31">
        <f>SUM(H7,H20)</f>
        <v>0</v>
      </c>
      <c r="I40" s="31">
        <f>SUM(I7,I20)</f>
        <v>0</v>
      </c>
      <c r="J40" s="31">
        <f>SUM(J7,J20)</f>
        <v>0</v>
      </c>
    </row>
    <row r="41" spans="1:10" ht="29.25" customHeight="1">
      <c r="A41" s="131" t="s">
        <v>337</v>
      </c>
      <c r="B41" s="25"/>
      <c r="C41" s="218"/>
      <c r="D41" s="218"/>
      <c r="E41" s="218"/>
      <c r="F41" s="218"/>
      <c r="G41" s="218"/>
      <c r="H41" s="218"/>
      <c r="I41" s="218"/>
      <c r="J41" s="218"/>
    </row>
    <row r="42" spans="1:10" ht="18.75" customHeight="1">
      <c r="A42" s="132" t="s">
        <v>338</v>
      </c>
      <c r="B42" s="36">
        <v>3200</v>
      </c>
      <c r="C42" s="31">
        <f>SUM(C43,C45:C49)</f>
        <v>0</v>
      </c>
      <c r="D42" s="31">
        <f>SUM(D43,D45:D49)</f>
        <v>0</v>
      </c>
      <c r="E42" s="31">
        <f>SUM(E43,E45:E49)</f>
        <v>0</v>
      </c>
      <c r="F42" s="106">
        <f t="shared" ref="F42:F60" si="3">SUM(G42:J42)</f>
        <v>0</v>
      </c>
      <c r="G42" s="31">
        <f>SUM(G43,G45:G49)</f>
        <v>0</v>
      </c>
      <c r="H42" s="31">
        <f>SUM(H43,H45:H49)</f>
        <v>0</v>
      </c>
      <c r="I42" s="31">
        <f>SUM(I43,I45:I49)</f>
        <v>0</v>
      </c>
      <c r="J42" s="31">
        <f>SUM(J43,J45:J49)</f>
        <v>0</v>
      </c>
    </row>
    <row r="43" spans="1:10" ht="18.75" customHeight="1">
      <c r="A43" s="72" t="s">
        <v>339</v>
      </c>
      <c r="B43" s="25">
        <v>3210</v>
      </c>
      <c r="C43" s="33"/>
      <c r="D43" s="33"/>
      <c r="E43" s="33"/>
      <c r="F43" s="107">
        <f t="shared" si="3"/>
        <v>0</v>
      </c>
      <c r="G43" s="33"/>
      <c r="H43" s="33"/>
      <c r="I43" s="33"/>
      <c r="J43" s="33"/>
    </row>
    <row r="44" spans="1:10" ht="18.75" customHeight="1">
      <c r="A44" s="72" t="s">
        <v>340</v>
      </c>
      <c r="B44" s="25">
        <v>3215</v>
      </c>
      <c r="C44" s="33"/>
      <c r="D44" s="33"/>
      <c r="E44" s="33"/>
      <c r="F44" s="107">
        <f t="shared" si="3"/>
        <v>0</v>
      </c>
      <c r="G44" s="33"/>
      <c r="H44" s="33"/>
      <c r="I44" s="33"/>
      <c r="J44" s="33"/>
    </row>
    <row r="45" spans="1:10" ht="18.75" customHeight="1">
      <c r="A45" s="72" t="s">
        <v>341</v>
      </c>
      <c r="B45" s="25">
        <v>3220</v>
      </c>
      <c r="C45" s="33"/>
      <c r="D45" s="33"/>
      <c r="E45" s="33"/>
      <c r="F45" s="107">
        <f t="shared" si="3"/>
        <v>0</v>
      </c>
      <c r="G45" s="33"/>
      <c r="H45" s="33"/>
      <c r="I45" s="33"/>
      <c r="J45" s="33"/>
    </row>
    <row r="46" spans="1:10" ht="18.75" customHeight="1">
      <c r="A46" s="72" t="s">
        <v>342</v>
      </c>
      <c r="B46" s="25">
        <v>3225</v>
      </c>
      <c r="C46" s="33"/>
      <c r="D46" s="33"/>
      <c r="E46" s="33"/>
      <c r="F46" s="107">
        <f t="shared" si="3"/>
        <v>0</v>
      </c>
      <c r="G46" s="33"/>
      <c r="H46" s="33"/>
      <c r="I46" s="33"/>
      <c r="J46" s="33"/>
    </row>
    <row r="47" spans="1:10" ht="18.75" customHeight="1">
      <c r="A47" s="72" t="s">
        <v>343</v>
      </c>
      <c r="B47" s="25">
        <v>3230</v>
      </c>
      <c r="C47" s="33"/>
      <c r="D47" s="33"/>
      <c r="E47" s="33"/>
      <c r="F47" s="107">
        <f t="shared" si="3"/>
        <v>0</v>
      </c>
      <c r="G47" s="33"/>
      <c r="H47" s="33"/>
      <c r="I47" s="33"/>
      <c r="J47" s="33"/>
    </row>
    <row r="48" spans="1:10" ht="18.75" customHeight="1">
      <c r="A48" s="72" t="s">
        <v>344</v>
      </c>
      <c r="B48" s="25">
        <v>3235</v>
      </c>
      <c r="C48" s="33"/>
      <c r="D48" s="33"/>
      <c r="E48" s="33"/>
      <c r="F48" s="107">
        <f t="shared" si="3"/>
        <v>0</v>
      </c>
      <c r="G48" s="33"/>
      <c r="H48" s="33"/>
      <c r="I48" s="33"/>
      <c r="J48" s="33"/>
    </row>
    <row r="49" spans="1:10" ht="18.75" customHeight="1">
      <c r="A49" s="72" t="s">
        <v>322</v>
      </c>
      <c r="B49" s="25">
        <v>3240</v>
      </c>
      <c r="C49" s="33"/>
      <c r="D49" s="33"/>
      <c r="E49" s="33"/>
      <c r="F49" s="107">
        <f t="shared" si="3"/>
        <v>0</v>
      </c>
      <c r="G49" s="33"/>
      <c r="H49" s="33"/>
      <c r="I49" s="33"/>
      <c r="J49" s="33"/>
    </row>
    <row r="50" spans="1:10" ht="18.75" customHeight="1">
      <c r="A50" s="102" t="s">
        <v>345</v>
      </c>
      <c r="B50" s="36">
        <v>3255</v>
      </c>
      <c r="C50" s="31">
        <f>SUM(C51,C53,C58,C59)</f>
        <v>0</v>
      </c>
      <c r="D50" s="31">
        <f>SUM(D51,D53,D58,D59)</f>
        <v>0</v>
      </c>
      <c r="E50" s="31">
        <f>SUM(E51,E53,E58,E59)</f>
        <v>0</v>
      </c>
      <c r="F50" s="106">
        <f t="shared" si="3"/>
        <v>0</v>
      </c>
      <c r="G50" s="31">
        <f>SUM(G51,G53,G58,G59)</f>
        <v>0</v>
      </c>
      <c r="H50" s="31">
        <f>SUM(H51,H53,H58,H59)</f>
        <v>0</v>
      </c>
      <c r="I50" s="31">
        <f>SUM(I51,I53,I58,I59)</f>
        <v>0</v>
      </c>
      <c r="J50" s="31">
        <f>SUM(J51,J53,J58,J59)</f>
        <v>0</v>
      </c>
    </row>
    <row r="51" spans="1:10" ht="18.75" customHeight="1">
      <c r="A51" s="72" t="s">
        <v>346</v>
      </c>
      <c r="B51" s="63">
        <v>3260</v>
      </c>
      <c r="C51" s="33" t="s">
        <v>189</v>
      </c>
      <c r="D51" s="33" t="s">
        <v>189</v>
      </c>
      <c r="E51" s="33" t="s">
        <v>189</v>
      </c>
      <c r="F51" s="107">
        <f t="shared" si="3"/>
        <v>0</v>
      </c>
      <c r="G51" s="33" t="s">
        <v>189</v>
      </c>
      <c r="H51" s="33" t="s">
        <v>189</v>
      </c>
      <c r="I51" s="33" t="s">
        <v>189</v>
      </c>
      <c r="J51" s="33" t="s">
        <v>189</v>
      </c>
    </row>
    <row r="52" spans="1:10" ht="18.75" customHeight="1">
      <c r="A52" s="72" t="s">
        <v>347</v>
      </c>
      <c r="B52" s="63">
        <v>3265</v>
      </c>
      <c r="C52" s="33" t="s">
        <v>189</v>
      </c>
      <c r="D52" s="33" t="s">
        <v>189</v>
      </c>
      <c r="E52" s="33" t="s">
        <v>189</v>
      </c>
      <c r="F52" s="107">
        <f t="shared" si="3"/>
        <v>0</v>
      </c>
      <c r="G52" s="33" t="s">
        <v>189</v>
      </c>
      <c r="H52" s="33" t="s">
        <v>189</v>
      </c>
      <c r="I52" s="33" t="s">
        <v>189</v>
      </c>
      <c r="J52" s="33" t="s">
        <v>189</v>
      </c>
    </row>
    <row r="53" spans="1:10" ht="18.75" customHeight="1">
      <c r="A53" s="72" t="s">
        <v>348</v>
      </c>
      <c r="B53" s="25">
        <v>3270</v>
      </c>
      <c r="C53" s="54">
        <f>SUM(C54:C57)</f>
        <v>0</v>
      </c>
      <c r="D53" s="54">
        <f>SUM(D54:D57)</f>
        <v>0</v>
      </c>
      <c r="E53" s="54">
        <f>SUM(E54:E57)</f>
        <v>0</v>
      </c>
      <c r="F53" s="107">
        <f t="shared" si="3"/>
        <v>0</v>
      </c>
      <c r="G53" s="54">
        <f>SUM(G54:G57)</f>
        <v>0</v>
      </c>
      <c r="H53" s="54">
        <f>SUM(H54:H57)</f>
        <v>0</v>
      </c>
      <c r="I53" s="54">
        <f>SUM(I54:I57)</f>
        <v>0</v>
      </c>
      <c r="J53" s="54">
        <f>SUM(J54:J57)</f>
        <v>0</v>
      </c>
    </row>
    <row r="54" spans="1:10" ht="18.75" customHeight="1">
      <c r="A54" s="72" t="s">
        <v>349</v>
      </c>
      <c r="B54" s="25">
        <v>3271</v>
      </c>
      <c r="C54" s="33" t="s">
        <v>189</v>
      </c>
      <c r="D54" s="33" t="s">
        <v>189</v>
      </c>
      <c r="E54" s="33" t="s">
        <v>189</v>
      </c>
      <c r="F54" s="107">
        <f t="shared" si="3"/>
        <v>0</v>
      </c>
      <c r="G54" s="33" t="s">
        <v>189</v>
      </c>
      <c r="H54" s="33" t="s">
        <v>189</v>
      </c>
      <c r="I54" s="33" t="s">
        <v>189</v>
      </c>
      <c r="J54" s="33" t="s">
        <v>189</v>
      </c>
    </row>
    <row r="55" spans="1:10" ht="18.75" customHeight="1">
      <c r="A55" s="72" t="s">
        <v>350</v>
      </c>
      <c r="B55" s="25">
        <v>3272</v>
      </c>
      <c r="C55" s="33" t="s">
        <v>189</v>
      </c>
      <c r="D55" s="33" t="s">
        <v>189</v>
      </c>
      <c r="E55" s="33" t="s">
        <v>189</v>
      </c>
      <c r="F55" s="107">
        <f t="shared" si="3"/>
        <v>0</v>
      </c>
      <c r="G55" s="33" t="s">
        <v>189</v>
      </c>
      <c r="H55" s="33" t="s">
        <v>189</v>
      </c>
      <c r="I55" s="33" t="s">
        <v>189</v>
      </c>
      <c r="J55" s="33" t="s">
        <v>189</v>
      </c>
    </row>
    <row r="56" spans="1:10" ht="18.75" customHeight="1">
      <c r="A56" s="72" t="s">
        <v>351</v>
      </c>
      <c r="B56" s="25">
        <v>3273</v>
      </c>
      <c r="C56" s="33" t="s">
        <v>189</v>
      </c>
      <c r="D56" s="33" t="s">
        <v>189</v>
      </c>
      <c r="E56" s="33" t="s">
        <v>189</v>
      </c>
      <c r="F56" s="107">
        <f t="shared" si="3"/>
        <v>0</v>
      </c>
      <c r="G56" s="33" t="s">
        <v>189</v>
      </c>
      <c r="H56" s="33" t="s">
        <v>189</v>
      </c>
      <c r="I56" s="33" t="s">
        <v>189</v>
      </c>
      <c r="J56" s="33" t="s">
        <v>189</v>
      </c>
    </row>
    <row r="57" spans="1:10" ht="18.75" customHeight="1">
      <c r="A57" s="72" t="s">
        <v>352</v>
      </c>
      <c r="B57" s="59">
        <v>3274</v>
      </c>
      <c r="C57" s="33" t="s">
        <v>189</v>
      </c>
      <c r="D57" s="33" t="s">
        <v>189</v>
      </c>
      <c r="E57" s="33" t="s">
        <v>189</v>
      </c>
      <c r="F57" s="107">
        <f t="shared" si="3"/>
        <v>0</v>
      </c>
      <c r="G57" s="33" t="s">
        <v>189</v>
      </c>
      <c r="H57" s="33" t="s">
        <v>189</v>
      </c>
      <c r="I57" s="33" t="s">
        <v>189</v>
      </c>
      <c r="J57" s="33" t="s">
        <v>189</v>
      </c>
    </row>
    <row r="58" spans="1:10" ht="18.75" customHeight="1">
      <c r="A58" s="72" t="s">
        <v>353</v>
      </c>
      <c r="B58" s="135">
        <v>3280</v>
      </c>
      <c r="C58" s="33" t="s">
        <v>189</v>
      </c>
      <c r="D58" s="33" t="s">
        <v>189</v>
      </c>
      <c r="E58" s="33" t="s">
        <v>189</v>
      </c>
      <c r="F58" s="107">
        <f t="shared" si="3"/>
        <v>0</v>
      </c>
      <c r="G58" s="33" t="s">
        <v>189</v>
      </c>
      <c r="H58" s="33" t="s">
        <v>189</v>
      </c>
      <c r="I58" s="33" t="s">
        <v>189</v>
      </c>
      <c r="J58" s="33" t="s">
        <v>189</v>
      </c>
    </row>
    <row r="59" spans="1:10" ht="18.75" customHeight="1">
      <c r="A59" s="72" t="s">
        <v>354</v>
      </c>
      <c r="B59" s="134">
        <v>3290</v>
      </c>
      <c r="C59" s="33" t="s">
        <v>189</v>
      </c>
      <c r="D59" s="33" t="s">
        <v>189</v>
      </c>
      <c r="E59" s="33" t="s">
        <v>189</v>
      </c>
      <c r="F59" s="107">
        <f t="shared" si="3"/>
        <v>0</v>
      </c>
      <c r="G59" s="33" t="s">
        <v>189</v>
      </c>
      <c r="H59" s="33" t="s">
        <v>189</v>
      </c>
      <c r="I59" s="33" t="s">
        <v>189</v>
      </c>
      <c r="J59" s="33" t="s">
        <v>189</v>
      </c>
    </row>
    <row r="60" spans="1:10" ht="18.75" customHeight="1">
      <c r="A60" s="136" t="s">
        <v>355</v>
      </c>
      <c r="B60" s="36">
        <v>3295</v>
      </c>
      <c r="C60" s="31">
        <f>SUM(C42,C50)</f>
        <v>0</v>
      </c>
      <c r="D60" s="31">
        <f>SUM(D42,D50)</f>
        <v>0</v>
      </c>
      <c r="E60" s="31">
        <f>SUM(E42,E50)</f>
        <v>0</v>
      </c>
      <c r="F60" s="106">
        <f t="shared" si="3"/>
        <v>0</v>
      </c>
      <c r="G60" s="31">
        <f>SUM(G42,G50)</f>
        <v>0</v>
      </c>
      <c r="H60" s="31">
        <f>SUM(H42,H50)</f>
        <v>0</v>
      </c>
      <c r="I60" s="31">
        <f>SUM(I42,I50)</f>
        <v>0</v>
      </c>
      <c r="J60" s="31">
        <f>SUM(J42,J50)</f>
        <v>0</v>
      </c>
    </row>
    <row r="61" spans="1:10" ht="29.25" customHeight="1">
      <c r="A61" s="131" t="s">
        <v>356</v>
      </c>
      <c r="B61" s="36"/>
      <c r="C61" s="218"/>
      <c r="D61" s="218"/>
      <c r="E61" s="218"/>
      <c r="F61" s="218"/>
      <c r="G61" s="218"/>
      <c r="H61" s="218"/>
      <c r="I61" s="218"/>
      <c r="J61" s="218"/>
    </row>
    <row r="62" spans="1:10" ht="18.75" customHeight="1">
      <c r="A62" s="102" t="s">
        <v>357</v>
      </c>
      <c r="B62" s="36">
        <v>3300</v>
      </c>
      <c r="C62" s="31">
        <f>SUM(C63,C64,C68)</f>
        <v>0</v>
      </c>
      <c r="D62" s="31">
        <f>SUM(D63,D64,D68)</f>
        <v>0</v>
      </c>
      <c r="E62" s="31">
        <f>SUM(E63,E64,E68)</f>
        <v>0</v>
      </c>
      <c r="F62" s="106">
        <f t="shared" ref="F62:F79" si="4">SUM(G62:J62)</f>
        <v>0</v>
      </c>
      <c r="G62" s="31">
        <f>SUM(G63,G64,G68)</f>
        <v>0</v>
      </c>
      <c r="H62" s="31">
        <f>SUM(H63,H64,H68)</f>
        <v>0</v>
      </c>
      <c r="I62" s="31">
        <f>SUM(I63,I64,I68)</f>
        <v>0</v>
      </c>
      <c r="J62" s="31">
        <f>SUM(J63,J64,J68)</f>
        <v>0</v>
      </c>
    </row>
    <row r="63" spans="1:10" ht="18.75" customHeight="1">
      <c r="A63" s="72" t="s">
        <v>358</v>
      </c>
      <c r="B63" s="25">
        <v>3305</v>
      </c>
      <c r="C63" s="33"/>
      <c r="D63" s="33"/>
      <c r="E63" s="33"/>
      <c r="F63" s="107">
        <f t="shared" si="4"/>
        <v>0</v>
      </c>
      <c r="G63" s="33"/>
      <c r="H63" s="33"/>
      <c r="I63" s="33"/>
      <c r="J63" s="33"/>
    </row>
    <row r="64" spans="1:10" ht="18.75" customHeight="1">
      <c r="A64" s="72" t="s">
        <v>359</v>
      </c>
      <c r="B64" s="25">
        <v>3310</v>
      </c>
      <c r="C64" s="107">
        <f>SUM(C65:C67)</f>
        <v>0</v>
      </c>
      <c r="D64" s="107">
        <f>SUM(D65:D67)</f>
        <v>0</v>
      </c>
      <c r="E64" s="107">
        <f>SUM(E65:E67)</f>
        <v>0</v>
      </c>
      <c r="F64" s="107">
        <f t="shared" si="4"/>
        <v>0</v>
      </c>
      <c r="G64" s="107">
        <f>SUM(G65:G67)</f>
        <v>0</v>
      </c>
      <c r="H64" s="107">
        <f>SUM(H65:H67)</f>
        <v>0</v>
      </c>
      <c r="I64" s="107">
        <f>SUM(I65:I67)</f>
        <v>0</v>
      </c>
      <c r="J64" s="107">
        <f>SUM(J65:J67)</f>
        <v>0</v>
      </c>
    </row>
    <row r="65" spans="1:10" ht="18.75" customHeight="1">
      <c r="A65" s="72" t="s">
        <v>319</v>
      </c>
      <c r="B65" s="25">
        <v>3311</v>
      </c>
      <c r="C65" s="33"/>
      <c r="D65" s="33"/>
      <c r="E65" s="33"/>
      <c r="F65" s="107">
        <f t="shared" si="4"/>
        <v>0</v>
      </c>
      <c r="G65" s="33"/>
      <c r="H65" s="33"/>
      <c r="I65" s="33"/>
      <c r="J65" s="33"/>
    </row>
    <row r="66" spans="1:10" ht="18.75" customHeight="1">
      <c r="A66" s="72" t="s">
        <v>320</v>
      </c>
      <c r="B66" s="25">
        <v>3312</v>
      </c>
      <c r="C66" s="33"/>
      <c r="D66" s="33"/>
      <c r="E66" s="33"/>
      <c r="F66" s="107">
        <f t="shared" si="4"/>
        <v>0</v>
      </c>
      <c r="G66" s="33"/>
      <c r="H66" s="33"/>
      <c r="I66" s="33"/>
      <c r="J66" s="33"/>
    </row>
    <row r="67" spans="1:10" ht="18.75" customHeight="1">
      <c r="A67" s="72" t="s">
        <v>321</v>
      </c>
      <c r="B67" s="25">
        <v>3313</v>
      </c>
      <c r="C67" s="33"/>
      <c r="D67" s="33"/>
      <c r="E67" s="33"/>
      <c r="F67" s="107">
        <f t="shared" si="4"/>
        <v>0</v>
      </c>
      <c r="G67" s="33"/>
      <c r="H67" s="33"/>
      <c r="I67" s="33"/>
      <c r="J67" s="33"/>
    </row>
    <row r="68" spans="1:10" ht="18.75" customHeight="1">
      <c r="A68" s="72" t="s">
        <v>322</v>
      </c>
      <c r="B68" s="25">
        <v>3320</v>
      </c>
      <c r="C68" s="33"/>
      <c r="D68" s="33"/>
      <c r="E68" s="33"/>
      <c r="F68" s="107">
        <f t="shared" si="4"/>
        <v>0</v>
      </c>
      <c r="G68" s="33"/>
      <c r="H68" s="33"/>
      <c r="I68" s="33"/>
      <c r="J68" s="33"/>
    </row>
    <row r="69" spans="1:10" ht="18.75" customHeight="1">
      <c r="A69" s="102" t="s">
        <v>360</v>
      </c>
      <c r="B69" s="36">
        <v>3330</v>
      </c>
      <c r="C69" s="31">
        <f>SUM(C70:C71,C75:C78)</f>
        <v>0</v>
      </c>
      <c r="D69" s="31">
        <f>SUM(D70:D71,D75:D78)</f>
        <v>0</v>
      </c>
      <c r="E69" s="31">
        <f>SUM(E70:E71,E75:E78)</f>
        <v>0</v>
      </c>
      <c r="F69" s="106">
        <f t="shared" si="4"/>
        <v>0</v>
      </c>
      <c r="G69" s="31">
        <f>SUM(G70:G71,G75:G78)</f>
        <v>0</v>
      </c>
      <c r="H69" s="31">
        <f>SUM(H70:H71,H75:H78)</f>
        <v>0</v>
      </c>
      <c r="I69" s="31">
        <f>SUM(I70:I71,I75:I78)</f>
        <v>0</v>
      </c>
      <c r="J69" s="31">
        <f>SUM(J70:J71,J75:J78)</f>
        <v>0</v>
      </c>
    </row>
    <row r="70" spans="1:10" ht="18.75" customHeight="1">
      <c r="A70" s="72" t="s">
        <v>361</v>
      </c>
      <c r="B70" s="25">
        <v>3335</v>
      </c>
      <c r="C70" s="33" t="s">
        <v>189</v>
      </c>
      <c r="D70" s="33" t="s">
        <v>189</v>
      </c>
      <c r="E70" s="33" t="s">
        <v>189</v>
      </c>
      <c r="F70" s="107">
        <f t="shared" si="4"/>
        <v>0</v>
      </c>
      <c r="G70" s="33" t="s">
        <v>189</v>
      </c>
      <c r="H70" s="33" t="s">
        <v>189</v>
      </c>
      <c r="I70" s="33" t="s">
        <v>189</v>
      </c>
      <c r="J70" s="33" t="s">
        <v>189</v>
      </c>
    </row>
    <row r="71" spans="1:10" ht="18.75" customHeight="1">
      <c r="A71" s="72" t="s">
        <v>362</v>
      </c>
      <c r="B71" s="25">
        <v>3340</v>
      </c>
      <c r="C71" s="107">
        <f>SUM(C72:C74)</f>
        <v>0</v>
      </c>
      <c r="D71" s="107">
        <f>SUM(D72:D74)</f>
        <v>0</v>
      </c>
      <c r="E71" s="107">
        <f>SUM(E72:E74)</f>
        <v>0</v>
      </c>
      <c r="F71" s="107">
        <f t="shared" si="4"/>
        <v>0</v>
      </c>
      <c r="G71" s="107">
        <f>SUM(G72:G74)</f>
        <v>0</v>
      </c>
      <c r="H71" s="107">
        <f>SUM(H72:H74)</f>
        <v>0</v>
      </c>
      <c r="I71" s="107">
        <f>SUM(I72:I74)</f>
        <v>0</v>
      </c>
      <c r="J71" s="107">
        <f>SUM(J72:J74)</f>
        <v>0</v>
      </c>
    </row>
    <row r="72" spans="1:10" ht="18.75" customHeight="1">
      <c r="A72" s="72" t="s">
        <v>319</v>
      </c>
      <c r="B72" s="25">
        <v>3341</v>
      </c>
      <c r="C72" s="33" t="s">
        <v>189</v>
      </c>
      <c r="D72" s="33" t="s">
        <v>189</v>
      </c>
      <c r="E72" s="33" t="s">
        <v>189</v>
      </c>
      <c r="F72" s="107">
        <f t="shared" si="4"/>
        <v>0</v>
      </c>
      <c r="G72" s="33" t="s">
        <v>189</v>
      </c>
      <c r="H72" s="33" t="s">
        <v>189</v>
      </c>
      <c r="I72" s="33" t="s">
        <v>189</v>
      </c>
      <c r="J72" s="33" t="s">
        <v>189</v>
      </c>
    </row>
    <row r="73" spans="1:10" ht="18.75" customHeight="1">
      <c r="A73" s="72" t="s">
        <v>320</v>
      </c>
      <c r="B73" s="25">
        <v>3342</v>
      </c>
      <c r="C73" s="33" t="s">
        <v>189</v>
      </c>
      <c r="D73" s="33" t="s">
        <v>189</v>
      </c>
      <c r="E73" s="33" t="s">
        <v>189</v>
      </c>
      <c r="F73" s="107">
        <f t="shared" si="4"/>
        <v>0</v>
      </c>
      <c r="G73" s="33" t="s">
        <v>189</v>
      </c>
      <c r="H73" s="33" t="s">
        <v>189</v>
      </c>
      <c r="I73" s="33" t="s">
        <v>189</v>
      </c>
      <c r="J73" s="33" t="s">
        <v>189</v>
      </c>
    </row>
    <row r="74" spans="1:10" ht="18.75" customHeight="1">
      <c r="A74" s="72" t="s">
        <v>321</v>
      </c>
      <c r="B74" s="25">
        <v>3343</v>
      </c>
      <c r="C74" s="33" t="s">
        <v>189</v>
      </c>
      <c r="D74" s="33" t="s">
        <v>189</v>
      </c>
      <c r="E74" s="33" t="s">
        <v>189</v>
      </c>
      <c r="F74" s="107">
        <f t="shared" si="4"/>
        <v>0</v>
      </c>
      <c r="G74" s="33" t="s">
        <v>189</v>
      </c>
      <c r="H74" s="33" t="s">
        <v>189</v>
      </c>
      <c r="I74" s="33" t="s">
        <v>189</v>
      </c>
      <c r="J74" s="33" t="s">
        <v>189</v>
      </c>
    </row>
    <row r="75" spans="1:10" ht="18.75" customHeight="1">
      <c r="A75" s="72" t="s">
        <v>363</v>
      </c>
      <c r="B75" s="25">
        <v>3350</v>
      </c>
      <c r="C75" s="33" t="s">
        <v>189</v>
      </c>
      <c r="D75" s="33" t="s">
        <v>189</v>
      </c>
      <c r="E75" s="33" t="s">
        <v>189</v>
      </c>
      <c r="F75" s="107">
        <f t="shared" si="4"/>
        <v>0</v>
      </c>
      <c r="G75" s="33" t="s">
        <v>189</v>
      </c>
      <c r="H75" s="33" t="s">
        <v>189</v>
      </c>
      <c r="I75" s="33" t="s">
        <v>189</v>
      </c>
      <c r="J75" s="33" t="s">
        <v>189</v>
      </c>
    </row>
    <row r="76" spans="1:10" ht="18.75" customHeight="1">
      <c r="A76" s="72" t="s">
        <v>364</v>
      </c>
      <c r="B76" s="25">
        <v>3360</v>
      </c>
      <c r="C76" s="33" t="s">
        <v>189</v>
      </c>
      <c r="D76" s="33" t="s">
        <v>189</v>
      </c>
      <c r="E76" s="33" t="s">
        <v>189</v>
      </c>
      <c r="F76" s="107">
        <f t="shared" si="4"/>
        <v>0</v>
      </c>
      <c r="G76" s="33" t="s">
        <v>189</v>
      </c>
      <c r="H76" s="33" t="s">
        <v>189</v>
      </c>
      <c r="I76" s="33" t="s">
        <v>189</v>
      </c>
      <c r="J76" s="33" t="s">
        <v>189</v>
      </c>
    </row>
    <row r="77" spans="1:10" ht="18.75" customHeight="1">
      <c r="A77" s="72" t="s">
        <v>365</v>
      </c>
      <c r="B77" s="25">
        <v>3370</v>
      </c>
      <c r="C77" s="33" t="s">
        <v>189</v>
      </c>
      <c r="D77" s="33" t="s">
        <v>189</v>
      </c>
      <c r="E77" s="33" t="s">
        <v>189</v>
      </c>
      <c r="F77" s="107">
        <f t="shared" si="4"/>
        <v>0</v>
      </c>
      <c r="G77" s="33" t="s">
        <v>189</v>
      </c>
      <c r="H77" s="33" t="s">
        <v>189</v>
      </c>
      <c r="I77" s="33" t="s">
        <v>189</v>
      </c>
      <c r="J77" s="33" t="s">
        <v>189</v>
      </c>
    </row>
    <row r="78" spans="1:10" ht="18.75" customHeight="1">
      <c r="A78" s="72" t="s">
        <v>354</v>
      </c>
      <c r="B78" s="25">
        <v>3380</v>
      </c>
      <c r="C78" s="33" t="s">
        <v>189</v>
      </c>
      <c r="D78" s="33" t="s">
        <v>189</v>
      </c>
      <c r="E78" s="33" t="s">
        <v>189</v>
      </c>
      <c r="F78" s="107">
        <f t="shared" si="4"/>
        <v>0</v>
      </c>
      <c r="G78" s="33" t="s">
        <v>189</v>
      </c>
      <c r="H78" s="33" t="s">
        <v>189</v>
      </c>
      <c r="I78" s="33" t="s">
        <v>189</v>
      </c>
      <c r="J78" s="33" t="s">
        <v>189</v>
      </c>
    </row>
    <row r="79" spans="1:10" ht="18.75" customHeight="1">
      <c r="A79" s="102" t="s">
        <v>366</v>
      </c>
      <c r="B79" s="36">
        <v>3395</v>
      </c>
      <c r="C79" s="31">
        <f>SUM(C62,C69)</f>
        <v>0</v>
      </c>
      <c r="D79" s="31">
        <f>SUM(D62,D69)</f>
        <v>0</v>
      </c>
      <c r="E79" s="31">
        <f>SUM(E62,E69)</f>
        <v>0</v>
      </c>
      <c r="F79" s="106">
        <f t="shared" si="4"/>
        <v>0</v>
      </c>
      <c r="G79" s="31">
        <f>SUM(G62,G69)</f>
        <v>0</v>
      </c>
      <c r="H79" s="31">
        <f>SUM(H62,H69)</f>
        <v>0</v>
      </c>
      <c r="I79" s="31">
        <f>SUM(I62,I69)</f>
        <v>0</v>
      </c>
      <c r="J79" s="31">
        <f>SUM(J62,J69)</f>
        <v>0</v>
      </c>
    </row>
    <row r="80" spans="1:10" ht="18.75" customHeight="1">
      <c r="A80" s="102" t="s">
        <v>367</v>
      </c>
      <c r="B80" s="40">
        <v>3400</v>
      </c>
      <c r="C80" s="31">
        <f t="shared" ref="C80:J80" si="5">SUM(C40,C60,C79)</f>
        <v>0</v>
      </c>
      <c r="D80" s="31">
        <f t="shared" si="5"/>
        <v>0</v>
      </c>
      <c r="E80" s="31">
        <f t="shared" si="5"/>
        <v>0</v>
      </c>
      <c r="F80" s="31">
        <f t="shared" si="5"/>
        <v>0</v>
      </c>
      <c r="G80" s="31">
        <f t="shared" si="5"/>
        <v>0</v>
      </c>
      <c r="H80" s="31">
        <f t="shared" si="5"/>
        <v>0</v>
      </c>
      <c r="I80" s="31">
        <f t="shared" si="5"/>
        <v>0</v>
      </c>
      <c r="J80" s="31">
        <f t="shared" si="5"/>
        <v>0</v>
      </c>
    </row>
    <row r="81" spans="1:10" ht="18.75" customHeight="1">
      <c r="A81" s="72" t="s">
        <v>368</v>
      </c>
      <c r="B81" s="63">
        <v>3405</v>
      </c>
      <c r="C81" s="137"/>
      <c r="D81" s="138"/>
      <c r="E81" s="138"/>
      <c r="F81" s="138"/>
      <c r="G81" s="138"/>
      <c r="H81" s="138"/>
      <c r="I81" s="138"/>
      <c r="J81" s="138"/>
    </row>
    <row r="82" spans="1:10" ht="18.75" customHeight="1">
      <c r="A82" s="56" t="s">
        <v>369</v>
      </c>
      <c r="B82" s="63">
        <v>3410</v>
      </c>
      <c r="C82" s="137"/>
      <c r="D82" s="138"/>
      <c r="E82" s="138"/>
      <c r="F82" s="107">
        <f>SUM(G82:J82)</f>
        <v>0</v>
      </c>
      <c r="G82" s="138"/>
      <c r="H82" s="138"/>
      <c r="I82" s="138"/>
      <c r="J82" s="138"/>
    </row>
    <row r="83" spans="1:10" ht="18.75" customHeight="1">
      <c r="A83" s="72" t="s">
        <v>370</v>
      </c>
      <c r="B83" s="25">
        <v>3415</v>
      </c>
      <c r="C83" s="54">
        <f t="shared" ref="C83:J83" si="6">SUM(C81,C80,C82)</f>
        <v>0</v>
      </c>
      <c r="D83" s="54">
        <f t="shared" si="6"/>
        <v>0</v>
      </c>
      <c r="E83" s="54">
        <f t="shared" si="6"/>
        <v>0</v>
      </c>
      <c r="F83" s="54">
        <f t="shared" si="6"/>
        <v>0</v>
      </c>
      <c r="G83" s="54">
        <f t="shared" si="6"/>
        <v>0</v>
      </c>
      <c r="H83" s="54">
        <f t="shared" si="6"/>
        <v>0</v>
      </c>
      <c r="I83" s="54">
        <f t="shared" si="6"/>
        <v>0</v>
      </c>
      <c r="J83" s="54">
        <f t="shared" si="6"/>
        <v>0</v>
      </c>
    </row>
    <row r="84" spans="1:10" ht="18.75" customHeight="1">
      <c r="A84" s="92"/>
      <c r="B84" s="130"/>
      <c r="C84" s="139"/>
      <c r="D84" s="140"/>
      <c r="E84" s="140"/>
      <c r="F84" s="141"/>
      <c r="G84" s="140"/>
      <c r="H84" s="140"/>
      <c r="I84" s="140"/>
      <c r="J84" s="140"/>
    </row>
    <row r="85" spans="1:10" ht="18.75" customHeight="1">
      <c r="A85" s="92"/>
      <c r="B85" s="130"/>
      <c r="C85" s="139"/>
      <c r="D85" s="140"/>
      <c r="E85" s="140"/>
      <c r="F85" s="141"/>
      <c r="G85" s="140"/>
      <c r="H85" s="140"/>
      <c r="I85" s="140"/>
      <c r="J85" s="140"/>
    </row>
    <row r="86" spans="1:10" ht="18.75" customHeight="1">
      <c r="A86" s="98" t="str">
        <f>'Осн. фін. пок.'!A116</f>
        <v>Директор  _____________________________________</v>
      </c>
      <c r="B86" s="2"/>
      <c r="C86" s="219" t="s">
        <v>150</v>
      </c>
      <c r="D86" s="219"/>
      <c r="E86" s="219"/>
      <c r="F86" s="219"/>
      <c r="G86" s="142"/>
      <c r="H86" s="195" t="str">
        <f>'Осн. фін. пок.'!I116</f>
        <v>Стеніслав РЕШЕТИЦЬКИЙ</v>
      </c>
      <c r="I86" s="195"/>
      <c r="J86" s="195"/>
    </row>
    <row r="87" spans="1:10" ht="18.75" customHeight="1">
      <c r="A87" s="2" t="s">
        <v>152</v>
      </c>
      <c r="B87" s="1"/>
      <c r="C87" s="220" t="s">
        <v>153</v>
      </c>
      <c r="D87" s="220"/>
      <c r="E87" s="220"/>
      <c r="F87" s="220"/>
      <c r="G87" s="23"/>
      <c r="H87" s="195" t="s">
        <v>154</v>
      </c>
      <c r="I87" s="195"/>
      <c r="J87" s="195"/>
    </row>
  </sheetData>
  <sheetProtection selectLockedCells="1" selectUnlockedCells="1"/>
  <mergeCells count="15">
    <mergeCell ref="C6:J6"/>
    <mergeCell ref="C41:J41"/>
    <mergeCell ref="C61:J61"/>
    <mergeCell ref="C86:F86"/>
    <mergeCell ref="H86:J86"/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</mergeCells>
  <pageMargins left="1.1020833333333333" right="0.31527777777777777" top="0.78749999999999998" bottom="0.74791666666666667" header="0.51180555555555551" footer="0.51180555555555551"/>
  <pageSetup paperSize="9" scale="37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M41"/>
  <sheetViews>
    <sheetView view="pageBreakPreview" zoomScale="57" zoomScaleNormal="55" zoomScaleSheetLayoutView="57" workbookViewId="0">
      <selection activeCell="F32" sqref="F32"/>
    </sheetView>
  </sheetViews>
  <sheetFormatPr defaultColWidth="9" defaultRowHeight="12.75"/>
  <cols>
    <col min="1" max="1" width="57.42578125" customWidth="1"/>
    <col min="2" max="13" width="18" customWidth="1"/>
  </cols>
  <sheetData>
    <row r="2" spans="1:13" ht="18.75">
      <c r="A2" s="217" t="s">
        <v>371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</row>
    <row r="3" spans="1:13" ht="18.75" customHeight="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221" t="s">
        <v>372</v>
      </c>
      <c r="M3" s="221"/>
    </row>
    <row r="4" spans="1:13" ht="27.75" customHeight="1">
      <c r="A4" s="186" t="s">
        <v>43</v>
      </c>
      <c r="B4" s="186"/>
      <c r="C4" s="186"/>
      <c r="D4" s="186"/>
      <c r="E4" s="177" t="s">
        <v>44</v>
      </c>
      <c r="F4" s="177" t="s">
        <v>269</v>
      </c>
      <c r="G4" s="177" t="s">
        <v>270</v>
      </c>
      <c r="H4" s="187" t="s">
        <v>47</v>
      </c>
      <c r="I4" s="177" t="s">
        <v>373</v>
      </c>
      <c r="J4" s="177" t="s">
        <v>178</v>
      </c>
      <c r="K4" s="177"/>
      <c r="L4" s="177"/>
      <c r="M4" s="177"/>
    </row>
    <row r="5" spans="1:13" ht="64.5" customHeight="1">
      <c r="A5" s="186"/>
      <c r="B5" s="186"/>
      <c r="C5" s="186"/>
      <c r="D5" s="186"/>
      <c r="E5" s="177"/>
      <c r="F5" s="177"/>
      <c r="G5" s="177"/>
      <c r="H5" s="187"/>
      <c r="I5" s="177"/>
      <c r="J5" s="26" t="s">
        <v>180</v>
      </c>
      <c r="K5" s="26" t="s">
        <v>181</v>
      </c>
      <c r="L5" s="26" t="s">
        <v>182</v>
      </c>
      <c r="M5" s="26" t="s">
        <v>183</v>
      </c>
    </row>
    <row r="6" spans="1:13" s="121" customFormat="1" ht="18.75" customHeight="1">
      <c r="A6" s="186">
        <v>1</v>
      </c>
      <c r="B6" s="186"/>
      <c r="C6" s="186"/>
      <c r="D6" s="186"/>
      <c r="E6" s="18">
        <v>2</v>
      </c>
      <c r="F6" s="18">
        <v>3</v>
      </c>
      <c r="G6" s="18">
        <v>4</v>
      </c>
      <c r="H6" s="18">
        <v>5</v>
      </c>
      <c r="I6" s="18">
        <v>6</v>
      </c>
      <c r="J6" s="18">
        <v>7</v>
      </c>
      <c r="K6" s="18">
        <v>8</v>
      </c>
      <c r="L6" s="18">
        <v>9</v>
      </c>
      <c r="M6" s="18">
        <v>10</v>
      </c>
    </row>
    <row r="7" spans="1:13" ht="44.25" customHeight="1">
      <c r="A7" s="210" t="s">
        <v>374</v>
      </c>
      <c r="B7" s="210"/>
      <c r="C7" s="210"/>
      <c r="D7" s="210"/>
      <c r="E7" s="145">
        <v>4000</v>
      </c>
      <c r="F7" s="31">
        <f>SUM(F8:F13)</f>
        <v>833</v>
      </c>
      <c r="G7" s="31">
        <f>SUM(G8:G13)</f>
        <v>1505</v>
      </c>
      <c r="H7" s="31">
        <f>SUM(H8:H13)</f>
        <v>1505</v>
      </c>
      <c r="I7" s="106">
        <f t="shared" ref="I7:I13" si="0">SUM(J7:M7)</f>
        <v>2100</v>
      </c>
      <c r="J7" s="31">
        <f>SUM(J8:J13)</f>
        <v>485</v>
      </c>
      <c r="K7" s="31">
        <f>SUM(K8:K13)</f>
        <v>540</v>
      </c>
      <c r="L7" s="31">
        <f>SUM(L8:L13)</f>
        <v>480</v>
      </c>
      <c r="M7" s="31">
        <f>SUM(M8:M13)</f>
        <v>595</v>
      </c>
    </row>
    <row r="8" spans="1:13" ht="18.75" customHeight="1">
      <c r="A8" s="213" t="s">
        <v>375</v>
      </c>
      <c r="B8" s="213"/>
      <c r="C8" s="213"/>
      <c r="D8" s="213"/>
      <c r="E8" s="146" t="s">
        <v>376</v>
      </c>
      <c r="F8" s="33"/>
      <c r="G8" s="33"/>
      <c r="H8" s="33"/>
      <c r="I8" s="107">
        <f t="shared" si="0"/>
        <v>0</v>
      </c>
      <c r="J8" s="33"/>
      <c r="K8" s="33"/>
      <c r="L8" s="33"/>
      <c r="M8" s="33"/>
    </row>
    <row r="9" spans="1:13" ht="18.75" customHeight="1">
      <c r="A9" s="213" t="s">
        <v>377</v>
      </c>
      <c r="B9" s="213"/>
      <c r="C9" s="213"/>
      <c r="D9" s="213"/>
      <c r="E9" s="146">
        <v>4020</v>
      </c>
      <c r="F9" s="33">
        <v>118</v>
      </c>
      <c r="G9" s="33"/>
      <c r="H9" s="33"/>
      <c r="I9" s="107">
        <f t="shared" si="0"/>
        <v>0</v>
      </c>
      <c r="J9" s="33"/>
      <c r="K9" s="33"/>
      <c r="L9" s="33"/>
      <c r="M9" s="33"/>
    </row>
    <row r="10" spans="1:13" ht="18.75" customHeight="1">
      <c r="A10" s="213" t="s">
        <v>378</v>
      </c>
      <c r="B10" s="213"/>
      <c r="C10" s="213"/>
      <c r="D10" s="213"/>
      <c r="E10" s="146">
        <v>4030</v>
      </c>
      <c r="F10" s="33">
        <v>32</v>
      </c>
      <c r="G10" s="33">
        <v>225</v>
      </c>
      <c r="H10" s="33">
        <v>225</v>
      </c>
      <c r="I10" s="107">
        <f t="shared" si="0"/>
        <v>325</v>
      </c>
      <c r="J10" s="33">
        <v>85</v>
      </c>
      <c r="K10" s="33">
        <v>80</v>
      </c>
      <c r="L10" s="33">
        <v>80</v>
      </c>
      <c r="M10" s="33">
        <v>80</v>
      </c>
    </row>
    <row r="11" spans="1:13" ht="18.75" customHeight="1">
      <c r="A11" s="213" t="s">
        <v>379</v>
      </c>
      <c r="B11" s="213"/>
      <c r="C11" s="213"/>
      <c r="D11" s="213"/>
      <c r="E11" s="146">
        <v>4040</v>
      </c>
      <c r="F11" s="33"/>
      <c r="G11" s="33"/>
      <c r="H11" s="33"/>
      <c r="I11" s="107">
        <f t="shared" si="0"/>
        <v>0</v>
      </c>
      <c r="J11" s="33"/>
      <c r="K11" s="33"/>
      <c r="L11" s="33"/>
      <c r="M11" s="33"/>
    </row>
    <row r="12" spans="1:13" ht="18.75" customHeight="1">
      <c r="A12" s="213" t="s">
        <v>380</v>
      </c>
      <c r="B12" s="213"/>
      <c r="C12" s="213"/>
      <c r="D12" s="213"/>
      <c r="E12" s="146">
        <v>4050</v>
      </c>
      <c r="F12" s="33"/>
      <c r="G12" s="33">
        <v>880</v>
      </c>
      <c r="H12" s="33">
        <v>880</v>
      </c>
      <c r="I12" s="107">
        <f t="shared" si="0"/>
        <v>1375</v>
      </c>
      <c r="J12" s="33">
        <v>300</v>
      </c>
      <c r="K12" s="33">
        <v>360</v>
      </c>
      <c r="L12" s="33">
        <v>300</v>
      </c>
      <c r="M12" s="33">
        <v>415</v>
      </c>
    </row>
    <row r="13" spans="1:13" ht="18.75" customHeight="1">
      <c r="A13" s="213" t="s">
        <v>381</v>
      </c>
      <c r="B13" s="213"/>
      <c r="C13" s="213"/>
      <c r="D13" s="213"/>
      <c r="E13" s="147">
        <v>4060</v>
      </c>
      <c r="F13" s="33">
        <v>683</v>
      </c>
      <c r="G13" s="33">
        <v>400</v>
      </c>
      <c r="H13" s="33">
        <v>400</v>
      </c>
      <c r="I13" s="107">
        <f t="shared" si="0"/>
        <v>400</v>
      </c>
      <c r="J13" s="33">
        <v>100</v>
      </c>
      <c r="K13" s="33">
        <v>100</v>
      </c>
      <c r="L13" s="33">
        <v>100</v>
      </c>
      <c r="M13" s="33">
        <v>100</v>
      </c>
    </row>
    <row r="14" spans="1:13" ht="15" customHeight="1">
      <c r="A14" s="124"/>
      <c r="B14" s="124"/>
      <c r="C14" s="124"/>
      <c r="D14" s="124"/>
      <c r="E14" s="125"/>
      <c r="F14" s="126"/>
      <c r="G14" s="127"/>
      <c r="H14" s="127"/>
      <c r="I14" s="126"/>
      <c r="J14" s="127"/>
      <c r="K14" s="127"/>
      <c r="L14" s="127"/>
      <c r="M14" s="127"/>
    </row>
    <row r="15" spans="1:13" ht="15" customHeight="1">
      <c r="A15" s="124"/>
      <c r="B15" s="124"/>
      <c r="C15" s="124"/>
      <c r="D15" s="124"/>
      <c r="E15" s="125"/>
      <c r="F15" s="126"/>
      <c r="G15" s="127"/>
      <c r="H15" s="127"/>
      <c r="I15" s="126"/>
      <c r="J15" s="127"/>
      <c r="K15" s="127"/>
      <c r="L15" s="127"/>
      <c r="M15" s="127"/>
    </row>
    <row r="16" spans="1:13" ht="15" customHeight="1">
      <c r="A16" s="222" t="s">
        <v>382</v>
      </c>
      <c r="B16" s="222"/>
      <c r="C16" s="193" t="s">
        <v>150</v>
      </c>
      <c r="D16" s="193"/>
      <c r="E16" s="193"/>
      <c r="F16" s="193"/>
      <c r="G16" s="193"/>
      <c r="H16" s="193"/>
      <c r="I16" s="193"/>
      <c r="J16" s="86"/>
      <c r="K16" s="148"/>
      <c r="L16" s="148"/>
      <c r="M16" s="148"/>
    </row>
    <row r="17" spans="1:13" ht="15" customHeight="1">
      <c r="A17" s="129" t="s">
        <v>304</v>
      </c>
      <c r="B17" s="149"/>
      <c r="C17" s="194" t="s">
        <v>383</v>
      </c>
      <c r="D17" s="194"/>
      <c r="E17" s="194"/>
      <c r="F17" s="194"/>
      <c r="G17" s="194"/>
      <c r="H17" s="194"/>
      <c r="I17" s="194"/>
      <c r="J17" s="90"/>
      <c r="K17" s="195" t="s">
        <v>154</v>
      </c>
      <c r="L17" s="195"/>
      <c r="M17" s="195"/>
    </row>
    <row r="18" spans="1:13" ht="15" customHeight="1">
      <c r="A18" s="124"/>
      <c r="B18" s="124"/>
      <c r="C18" s="124"/>
      <c r="D18" s="124"/>
      <c r="E18" s="125"/>
      <c r="F18" s="126"/>
      <c r="G18" s="127"/>
      <c r="H18" s="127"/>
      <c r="I18" s="126"/>
      <c r="J18" s="127"/>
      <c r="K18" s="127"/>
      <c r="L18" s="127"/>
      <c r="M18" s="127"/>
    </row>
    <row r="19" spans="1:13" ht="15" customHeight="1">
      <c r="A19" s="124"/>
      <c r="B19" s="124"/>
      <c r="C19" s="124"/>
      <c r="D19" s="124"/>
      <c r="E19" s="125"/>
      <c r="F19" s="126"/>
      <c r="G19" s="127"/>
      <c r="H19" s="127"/>
      <c r="I19" s="126"/>
      <c r="J19" s="127"/>
      <c r="K19" s="127"/>
      <c r="L19" s="127"/>
      <c r="M19" s="127"/>
    </row>
    <row r="20" spans="1:13" ht="15" customHeight="1">
      <c r="A20" s="149"/>
      <c r="B20" s="149"/>
      <c r="C20" s="149"/>
      <c r="D20" s="149"/>
      <c r="E20" s="1"/>
      <c r="F20" s="149"/>
      <c r="G20" s="149"/>
      <c r="H20" s="149"/>
      <c r="I20" s="149"/>
      <c r="J20" s="23"/>
      <c r="K20" s="24"/>
      <c r="L20" s="24"/>
      <c r="M20" s="24"/>
    </row>
    <row r="21" spans="1:13" ht="20.25" customHeight="1">
      <c r="A21" s="223" t="s">
        <v>384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</row>
    <row r="22" spans="1:13" ht="20.25" customHeight="1">
      <c r="A22" s="150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 ht="20.25" customHeight="1">
      <c r="A23" s="150"/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 ht="50.25" customHeight="1">
      <c r="A24" s="207" t="s">
        <v>385</v>
      </c>
      <c r="B24" s="224" t="s">
        <v>386</v>
      </c>
      <c r="C24" s="224"/>
      <c r="D24" s="224"/>
      <c r="E24" s="224" t="s">
        <v>387</v>
      </c>
      <c r="F24" s="224" t="s">
        <v>388</v>
      </c>
      <c r="G24" s="224"/>
      <c r="H24" s="224"/>
      <c r="I24" s="224"/>
      <c r="J24" s="224"/>
      <c r="K24" s="224" t="s">
        <v>389</v>
      </c>
      <c r="L24" s="224"/>
      <c r="M24" s="224"/>
    </row>
    <row r="25" spans="1:13" ht="30" customHeight="1">
      <c r="A25" s="207"/>
      <c r="B25" s="224" t="s">
        <v>174</v>
      </c>
      <c r="C25" s="224" t="s">
        <v>390</v>
      </c>
      <c r="D25" s="224"/>
      <c r="E25" s="224"/>
      <c r="F25" s="224" t="s">
        <v>391</v>
      </c>
      <c r="G25" s="224" t="s">
        <v>392</v>
      </c>
      <c r="H25" s="224" t="s">
        <v>393</v>
      </c>
      <c r="I25" s="224" t="s">
        <v>394</v>
      </c>
      <c r="J25" s="224" t="s">
        <v>395</v>
      </c>
      <c r="K25" s="224" t="s">
        <v>174</v>
      </c>
      <c r="L25" s="224" t="s">
        <v>390</v>
      </c>
      <c r="M25" s="224"/>
    </row>
    <row r="26" spans="1:13" ht="106.5" customHeight="1">
      <c r="A26" s="207"/>
      <c r="B26" s="224"/>
      <c r="C26" s="151" t="s">
        <v>391</v>
      </c>
      <c r="D26" s="151" t="s">
        <v>396</v>
      </c>
      <c r="E26" s="224"/>
      <c r="F26" s="224"/>
      <c r="G26" s="224"/>
      <c r="H26" s="224"/>
      <c r="I26" s="224"/>
      <c r="J26" s="224"/>
      <c r="K26" s="224"/>
      <c r="L26" s="151" t="s">
        <v>391</v>
      </c>
      <c r="M26" s="151" t="s">
        <v>396</v>
      </c>
    </row>
    <row r="27" spans="1:13" ht="18.75" customHeight="1">
      <c r="A27" s="119">
        <v>1</v>
      </c>
      <c r="B27" s="151">
        <v>2</v>
      </c>
      <c r="C27" s="151">
        <v>3</v>
      </c>
      <c r="D27" s="151">
        <v>4</v>
      </c>
      <c r="E27" s="151">
        <v>5</v>
      </c>
      <c r="F27" s="151">
        <v>6</v>
      </c>
      <c r="G27" s="151">
        <v>7</v>
      </c>
      <c r="H27" s="151">
        <v>8</v>
      </c>
      <c r="I27" s="151">
        <v>9</v>
      </c>
      <c r="J27" s="151">
        <v>10</v>
      </c>
      <c r="K27" s="151">
        <v>11</v>
      </c>
      <c r="L27" s="151">
        <v>12</v>
      </c>
      <c r="M27" s="151">
        <v>13</v>
      </c>
    </row>
    <row r="28" spans="1:13" ht="42.75" customHeight="1">
      <c r="A28" s="120" t="s">
        <v>397</v>
      </c>
      <c r="B28" s="31">
        <f t="shared" ref="B28:B36" si="1">SUM(C28,D28)</f>
        <v>0</v>
      </c>
      <c r="C28" s="152">
        <v>0</v>
      </c>
      <c r="D28" s="152">
        <v>0</v>
      </c>
      <c r="E28" s="152">
        <v>0</v>
      </c>
      <c r="F28" s="49" t="s">
        <v>189</v>
      </c>
      <c r="G28" s="153" t="s">
        <v>398</v>
      </c>
      <c r="H28" s="49" t="s">
        <v>189</v>
      </c>
      <c r="I28" s="153">
        <v>0</v>
      </c>
      <c r="J28" s="49">
        <v>0</v>
      </c>
      <c r="K28" s="31">
        <f t="shared" ref="K28:K36" si="2">SUM(L28,M28)</f>
        <v>0</v>
      </c>
      <c r="L28" s="31">
        <f t="shared" ref="L28:L36" si="3">SUM(C28,E28,F28,I28)</f>
        <v>0</v>
      </c>
      <c r="M28" s="31">
        <f t="shared" ref="M28:M36" si="4">SUM(D28,G28,H28,J28)</f>
        <v>0</v>
      </c>
    </row>
    <row r="29" spans="1:13" ht="18.75" customHeight="1">
      <c r="A29" s="123"/>
      <c r="B29" s="103">
        <f t="shared" si="1"/>
        <v>0</v>
      </c>
      <c r="C29" s="152">
        <v>0</v>
      </c>
      <c r="D29" s="152">
        <v>0</v>
      </c>
      <c r="E29" s="152">
        <v>0</v>
      </c>
      <c r="F29" s="33" t="s">
        <v>189</v>
      </c>
      <c r="G29" s="153" t="s">
        <v>398</v>
      </c>
      <c r="H29" s="33" t="s">
        <v>189</v>
      </c>
      <c r="I29" s="153">
        <v>0</v>
      </c>
      <c r="J29" s="49">
        <v>0</v>
      </c>
      <c r="K29" s="154">
        <f t="shared" si="2"/>
        <v>0</v>
      </c>
      <c r="L29" s="154">
        <f t="shared" si="3"/>
        <v>0</v>
      </c>
      <c r="M29" s="154">
        <f t="shared" si="4"/>
        <v>0</v>
      </c>
    </row>
    <row r="30" spans="1:13" ht="18.75" customHeight="1">
      <c r="A30" s="123"/>
      <c r="B30" s="103">
        <f t="shared" si="1"/>
        <v>0</v>
      </c>
      <c r="C30" s="152">
        <v>0</v>
      </c>
      <c r="D30" s="152">
        <v>0</v>
      </c>
      <c r="E30" s="152">
        <v>0</v>
      </c>
      <c r="F30" s="33" t="s">
        <v>189</v>
      </c>
      <c r="G30" s="153" t="s">
        <v>398</v>
      </c>
      <c r="H30" s="33" t="s">
        <v>189</v>
      </c>
      <c r="I30" s="153">
        <v>0</v>
      </c>
      <c r="J30" s="49">
        <v>0</v>
      </c>
      <c r="K30" s="154">
        <f t="shared" si="2"/>
        <v>0</v>
      </c>
      <c r="L30" s="154">
        <f t="shared" si="3"/>
        <v>0</v>
      </c>
      <c r="M30" s="154">
        <f t="shared" si="4"/>
        <v>0</v>
      </c>
    </row>
    <row r="31" spans="1:13" ht="43.5" customHeight="1">
      <c r="A31" s="120" t="s">
        <v>399</v>
      </c>
      <c r="B31" s="54">
        <f t="shared" si="1"/>
        <v>0</v>
      </c>
      <c r="C31" s="152">
        <v>0</v>
      </c>
      <c r="D31" s="152">
        <v>0</v>
      </c>
      <c r="E31" s="152">
        <v>0</v>
      </c>
      <c r="F31" s="49" t="s">
        <v>189</v>
      </c>
      <c r="G31" s="153" t="s">
        <v>398</v>
      </c>
      <c r="H31" s="49" t="s">
        <v>189</v>
      </c>
      <c r="I31" s="153">
        <v>0</v>
      </c>
      <c r="J31" s="49">
        <v>0</v>
      </c>
      <c r="K31" s="31">
        <f t="shared" si="2"/>
        <v>0</v>
      </c>
      <c r="L31" s="31">
        <f t="shared" si="3"/>
        <v>0</v>
      </c>
      <c r="M31" s="31">
        <f t="shared" si="4"/>
        <v>0</v>
      </c>
    </row>
    <row r="32" spans="1:13" ht="18.75" customHeight="1">
      <c r="A32" s="123"/>
      <c r="B32" s="103">
        <f t="shared" si="1"/>
        <v>0</v>
      </c>
      <c r="C32" s="152">
        <v>0</v>
      </c>
      <c r="D32" s="152">
        <v>0</v>
      </c>
      <c r="E32" s="152">
        <v>0</v>
      </c>
      <c r="F32" s="33" t="s">
        <v>189</v>
      </c>
      <c r="G32" s="153" t="s">
        <v>398</v>
      </c>
      <c r="H32" s="33" t="s">
        <v>189</v>
      </c>
      <c r="I32" s="153">
        <v>0</v>
      </c>
      <c r="J32" s="49">
        <v>0</v>
      </c>
      <c r="K32" s="154">
        <f t="shared" si="2"/>
        <v>0</v>
      </c>
      <c r="L32" s="154">
        <f t="shared" si="3"/>
        <v>0</v>
      </c>
      <c r="M32" s="154">
        <f t="shared" si="4"/>
        <v>0</v>
      </c>
    </row>
    <row r="33" spans="1:13" ht="18.75" customHeight="1">
      <c r="A33" s="123"/>
      <c r="B33" s="103">
        <f t="shared" si="1"/>
        <v>0</v>
      </c>
      <c r="C33" s="152">
        <v>0</v>
      </c>
      <c r="D33" s="152">
        <v>0</v>
      </c>
      <c r="E33" s="152">
        <v>0</v>
      </c>
      <c r="F33" s="33" t="s">
        <v>189</v>
      </c>
      <c r="G33" s="153" t="s">
        <v>398</v>
      </c>
      <c r="H33" s="33" t="s">
        <v>189</v>
      </c>
      <c r="I33" s="153">
        <v>0</v>
      </c>
      <c r="J33" s="49">
        <v>0</v>
      </c>
      <c r="K33" s="154">
        <f t="shared" si="2"/>
        <v>0</v>
      </c>
      <c r="L33" s="154">
        <f t="shared" si="3"/>
        <v>0</v>
      </c>
      <c r="M33" s="154">
        <f t="shared" si="4"/>
        <v>0</v>
      </c>
    </row>
    <row r="34" spans="1:13" ht="42" customHeight="1">
      <c r="A34" s="120" t="s">
        <v>400</v>
      </c>
      <c r="B34" s="31">
        <f t="shared" si="1"/>
        <v>0</v>
      </c>
      <c r="C34" s="152">
        <v>0</v>
      </c>
      <c r="D34" s="152">
        <v>0</v>
      </c>
      <c r="E34" s="152">
        <v>0</v>
      </c>
      <c r="F34" s="49" t="s">
        <v>189</v>
      </c>
      <c r="G34" s="153" t="s">
        <v>398</v>
      </c>
      <c r="H34" s="49" t="s">
        <v>189</v>
      </c>
      <c r="I34" s="153">
        <v>0</v>
      </c>
      <c r="J34" s="49">
        <v>0</v>
      </c>
      <c r="K34" s="31">
        <f t="shared" si="2"/>
        <v>0</v>
      </c>
      <c r="L34" s="31">
        <f t="shared" si="3"/>
        <v>0</v>
      </c>
      <c r="M34" s="31">
        <f t="shared" si="4"/>
        <v>0</v>
      </c>
    </row>
    <row r="35" spans="1:13" ht="18.75" customHeight="1">
      <c r="A35" s="123"/>
      <c r="B35" s="103">
        <f t="shared" si="1"/>
        <v>0</v>
      </c>
      <c r="C35" s="152">
        <v>0</v>
      </c>
      <c r="D35" s="152">
        <v>0</v>
      </c>
      <c r="E35" s="152">
        <v>0</v>
      </c>
      <c r="F35" s="33" t="s">
        <v>189</v>
      </c>
      <c r="G35" s="153" t="s">
        <v>398</v>
      </c>
      <c r="H35" s="33" t="s">
        <v>189</v>
      </c>
      <c r="I35" s="153">
        <v>0</v>
      </c>
      <c r="J35" s="49">
        <v>0</v>
      </c>
      <c r="K35" s="154">
        <f t="shared" si="2"/>
        <v>0</v>
      </c>
      <c r="L35" s="154">
        <f t="shared" si="3"/>
        <v>0</v>
      </c>
      <c r="M35" s="154">
        <f t="shared" si="4"/>
        <v>0</v>
      </c>
    </row>
    <row r="36" spans="1:13" ht="18.75" customHeight="1">
      <c r="A36" s="123"/>
      <c r="B36" s="103">
        <f t="shared" si="1"/>
        <v>0</v>
      </c>
      <c r="C36" s="152">
        <v>0</v>
      </c>
      <c r="D36" s="152">
        <v>0</v>
      </c>
      <c r="E36" s="152">
        <v>0</v>
      </c>
      <c r="F36" s="33" t="s">
        <v>189</v>
      </c>
      <c r="G36" s="153" t="s">
        <v>398</v>
      </c>
      <c r="H36" s="33" t="s">
        <v>189</v>
      </c>
      <c r="I36" s="153">
        <v>0</v>
      </c>
      <c r="J36" s="49">
        <v>0</v>
      </c>
      <c r="K36" s="154">
        <f t="shared" si="2"/>
        <v>0</v>
      </c>
      <c r="L36" s="154">
        <f t="shared" si="3"/>
        <v>0</v>
      </c>
      <c r="M36" s="154">
        <f t="shared" si="4"/>
        <v>0</v>
      </c>
    </row>
    <row r="37" spans="1:13" ht="25.5" customHeight="1">
      <c r="A37" s="120" t="s">
        <v>174</v>
      </c>
      <c r="B37" s="31">
        <f t="shared" ref="B37:M37" si="5">SUM(B28,B31,B34)</f>
        <v>0</v>
      </c>
      <c r="C37" s="31">
        <f t="shared" si="5"/>
        <v>0</v>
      </c>
      <c r="D37" s="31">
        <f t="shared" si="5"/>
        <v>0</v>
      </c>
      <c r="E37" s="31">
        <f t="shared" si="5"/>
        <v>0</v>
      </c>
      <c r="F37" s="31">
        <f t="shared" si="5"/>
        <v>0</v>
      </c>
      <c r="G37" s="31">
        <f t="shared" si="5"/>
        <v>0</v>
      </c>
      <c r="H37" s="31">
        <f t="shared" si="5"/>
        <v>0</v>
      </c>
      <c r="I37" s="31">
        <f t="shared" si="5"/>
        <v>0</v>
      </c>
      <c r="J37" s="31">
        <f t="shared" si="5"/>
        <v>0</v>
      </c>
      <c r="K37" s="31">
        <f t="shared" si="5"/>
        <v>0</v>
      </c>
      <c r="L37" s="31">
        <f t="shared" si="5"/>
        <v>0</v>
      </c>
      <c r="M37" s="31">
        <f t="shared" si="5"/>
        <v>0</v>
      </c>
    </row>
    <row r="38" spans="1:13" ht="18.75" customHeight="1">
      <c r="A38" s="150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</row>
    <row r="39" spans="1:13" ht="18.75" customHeight="1">
      <c r="A39" s="124"/>
      <c r="B39" s="124"/>
      <c r="C39" s="124"/>
      <c r="D39" s="124"/>
      <c r="E39" s="125"/>
      <c r="F39" s="126"/>
      <c r="G39" s="127"/>
      <c r="H39" s="127"/>
      <c r="I39" s="126"/>
      <c r="J39" s="127"/>
      <c r="K39" s="127"/>
      <c r="L39" s="127"/>
      <c r="M39" s="127"/>
    </row>
    <row r="40" spans="1:13" ht="18.75" customHeight="1">
      <c r="A40" s="222" t="str">
        <f>'Осн. фін. пок.'!A116</f>
        <v>Директор  _____________________________________</v>
      </c>
      <c r="B40" s="222"/>
      <c r="C40" s="193" t="s">
        <v>150</v>
      </c>
      <c r="D40" s="193"/>
      <c r="E40" s="193"/>
      <c r="F40" s="193"/>
      <c r="G40" s="193"/>
      <c r="H40" s="193"/>
      <c r="I40" s="193"/>
      <c r="J40" s="86"/>
      <c r="L40" t="str">
        <f>'Осн. фін. пок.'!I116</f>
        <v>Стеніслав РЕШЕТИЦЬКИЙ</v>
      </c>
    </row>
    <row r="41" spans="1:13" ht="20.25" customHeight="1">
      <c r="A41" s="129" t="s">
        <v>304</v>
      </c>
      <c r="B41" s="149"/>
      <c r="C41" s="194" t="s">
        <v>383</v>
      </c>
      <c r="D41" s="194"/>
      <c r="E41" s="194"/>
      <c r="F41" s="194"/>
      <c r="G41" s="194"/>
      <c r="H41" s="194"/>
      <c r="I41" s="194"/>
      <c r="J41" s="90"/>
      <c r="K41" s="195" t="s">
        <v>154</v>
      </c>
      <c r="L41" s="195"/>
      <c r="M41" s="195"/>
    </row>
  </sheetData>
  <sheetProtection selectLockedCells="1" selectUnlockedCells="1"/>
  <mergeCells count="40">
    <mergeCell ref="C41:I41"/>
    <mergeCell ref="K41:M41"/>
    <mergeCell ref="H25:H26"/>
    <mergeCell ref="I25:I26"/>
    <mergeCell ref="J25:J26"/>
    <mergeCell ref="K25:K26"/>
    <mergeCell ref="L25:M25"/>
    <mergeCell ref="A40:B40"/>
    <mergeCell ref="C40:I40"/>
    <mergeCell ref="A21:M21"/>
    <mergeCell ref="A24:A26"/>
    <mergeCell ref="B24:D24"/>
    <mergeCell ref="E24:E26"/>
    <mergeCell ref="F24:J24"/>
    <mergeCell ref="K24:M24"/>
    <mergeCell ref="B25:B26"/>
    <mergeCell ref="C25:D25"/>
    <mergeCell ref="F25:F26"/>
    <mergeCell ref="G25:G26"/>
    <mergeCell ref="A12:D12"/>
    <mergeCell ref="A13:D13"/>
    <mergeCell ref="A16:B16"/>
    <mergeCell ref="C16:I16"/>
    <mergeCell ref="C17:I17"/>
    <mergeCell ref="K17:M17"/>
    <mergeCell ref="A6:D6"/>
    <mergeCell ref="A7:D7"/>
    <mergeCell ref="A8:D8"/>
    <mergeCell ref="A9:D9"/>
    <mergeCell ref="A10:D10"/>
    <mergeCell ref="A11:D11"/>
    <mergeCell ref="A2:M2"/>
    <mergeCell ref="L3:M3"/>
    <mergeCell ref="A4:D5"/>
    <mergeCell ref="E4:E5"/>
    <mergeCell ref="F4:F5"/>
    <mergeCell ref="G4:G5"/>
    <mergeCell ref="H4:H5"/>
    <mergeCell ref="I4:I5"/>
    <mergeCell ref="J4:M4"/>
  </mergeCells>
  <pageMargins left="1.1812499999999999" right="0.19652777777777777" top="0.78749999999999998" bottom="0.74791666666666667" header="0.51180555555555551" footer="0.51180555555555551"/>
  <pageSetup paperSize="9" scale="48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AE42"/>
  <sheetViews>
    <sheetView view="pageBreakPreview" zoomScale="57" zoomScaleNormal="55" zoomScaleSheetLayoutView="57" workbookViewId="0">
      <selection activeCell="U14" sqref="U14"/>
    </sheetView>
  </sheetViews>
  <sheetFormatPr defaultColWidth="9" defaultRowHeight="12.75"/>
  <cols>
    <col min="1" max="1" width="9" customWidth="1"/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8" max="11" width="9" customWidth="1"/>
    <col min="12" max="12" width="12" customWidth="1"/>
    <col min="13" max="16" width="9" customWidth="1"/>
    <col min="17" max="17" width="12.5703125" customWidth="1"/>
    <col min="18" max="21" width="9" customWidth="1"/>
    <col min="22" max="22" width="12.28515625" customWidth="1"/>
    <col min="23" max="26" width="9" customWidth="1"/>
    <col min="27" max="27" width="12.5703125" customWidth="1"/>
  </cols>
  <sheetData>
    <row r="2" spans="1:31" ht="18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92"/>
      <c r="Q2" s="155"/>
      <c r="R2" s="155"/>
      <c r="S2" s="155"/>
      <c r="T2" s="155"/>
      <c r="U2" s="155"/>
      <c r="V2" s="92"/>
      <c r="W2" s="92"/>
      <c r="X2" s="92"/>
      <c r="Y2" s="92"/>
      <c r="Z2" s="92"/>
      <c r="AA2" s="92"/>
      <c r="AB2" s="92"/>
      <c r="AC2" s="92"/>
      <c r="AD2" s="92"/>
      <c r="AE2" s="155"/>
    </row>
    <row r="3" spans="1:31" ht="18.75" customHeight="1">
      <c r="A3" s="217" t="s">
        <v>401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</row>
    <row r="4" spans="1:31" ht="18.7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</row>
    <row r="5" spans="1:31" ht="18.75">
      <c r="A5" s="143"/>
      <c r="B5" s="143"/>
      <c r="C5" s="143"/>
      <c r="D5" s="143"/>
      <c r="E5" s="143"/>
      <c r="F5" s="143"/>
      <c r="G5" s="143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3"/>
      <c r="W5" s="92"/>
      <c r="X5" s="92"/>
      <c r="Y5" s="92"/>
      <c r="Z5" s="92"/>
      <c r="AA5" s="92"/>
      <c r="AB5" s="92"/>
      <c r="AC5" s="92"/>
      <c r="AD5" s="92"/>
      <c r="AE5" s="156" t="s">
        <v>372</v>
      </c>
    </row>
    <row r="6" spans="1:31" ht="50.25" customHeight="1">
      <c r="A6" s="177" t="s">
        <v>402</v>
      </c>
      <c r="B6" s="177" t="s">
        <v>403</v>
      </c>
      <c r="C6" s="177"/>
      <c r="D6" s="177"/>
      <c r="E6" s="177"/>
      <c r="F6" s="177"/>
      <c r="G6" s="177" t="s">
        <v>404</v>
      </c>
      <c r="H6" s="177"/>
      <c r="I6" s="177"/>
      <c r="J6" s="177"/>
      <c r="K6" s="177"/>
      <c r="L6" s="177" t="s">
        <v>405</v>
      </c>
      <c r="M6" s="177"/>
      <c r="N6" s="177"/>
      <c r="O6" s="177"/>
      <c r="P6" s="177"/>
      <c r="Q6" s="177" t="s">
        <v>406</v>
      </c>
      <c r="R6" s="177"/>
      <c r="S6" s="177"/>
      <c r="T6" s="177"/>
      <c r="U6" s="177"/>
      <c r="V6" s="177" t="s">
        <v>407</v>
      </c>
      <c r="W6" s="177"/>
      <c r="X6" s="177"/>
      <c r="Y6" s="177"/>
      <c r="Z6" s="177"/>
      <c r="AA6" s="177" t="s">
        <v>174</v>
      </c>
      <c r="AB6" s="177"/>
      <c r="AC6" s="177"/>
      <c r="AD6" s="177"/>
      <c r="AE6" s="177"/>
    </row>
    <row r="7" spans="1:31" ht="29.25" customHeight="1">
      <c r="A7" s="177"/>
      <c r="B7" s="177"/>
      <c r="C7" s="177"/>
      <c r="D7" s="177"/>
      <c r="E7" s="177"/>
      <c r="F7" s="177"/>
      <c r="G7" s="177" t="s">
        <v>408</v>
      </c>
      <c r="H7" s="177" t="s">
        <v>409</v>
      </c>
      <c r="I7" s="177"/>
      <c r="J7" s="177"/>
      <c r="K7" s="177"/>
      <c r="L7" s="177" t="s">
        <v>408</v>
      </c>
      <c r="M7" s="177" t="s">
        <v>409</v>
      </c>
      <c r="N7" s="177"/>
      <c r="O7" s="177"/>
      <c r="P7" s="177"/>
      <c r="Q7" s="177" t="s">
        <v>408</v>
      </c>
      <c r="R7" s="177" t="s">
        <v>409</v>
      </c>
      <c r="S7" s="177"/>
      <c r="T7" s="177"/>
      <c r="U7" s="177"/>
      <c r="V7" s="177" t="s">
        <v>408</v>
      </c>
      <c r="W7" s="177" t="s">
        <v>409</v>
      </c>
      <c r="X7" s="177"/>
      <c r="Y7" s="177"/>
      <c r="Z7" s="177"/>
      <c r="AA7" s="177" t="s">
        <v>408</v>
      </c>
      <c r="AB7" s="177" t="s">
        <v>409</v>
      </c>
      <c r="AC7" s="177"/>
      <c r="AD7" s="177"/>
      <c r="AE7" s="177"/>
    </row>
    <row r="8" spans="1:31" ht="26.25" customHeight="1">
      <c r="A8" s="177"/>
      <c r="B8" s="177"/>
      <c r="C8" s="177"/>
      <c r="D8" s="177"/>
      <c r="E8" s="177"/>
      <c r="F8" s="177"/>
      <c r="G8" s="177"/>
      <c r="H8" s="18" t="s">
        <v>410</v>
      </c>
      <c r="I8" s="18" t="s">
        <v>411</v>
      </c>
      <c r="J8" s="18" t="s">
        <v>412</v>
      </c>
      <c r="K8" s="18" t="s">
        <v>183</v>
      </c>
      <c r="L8" s="177"/>
      <c r="M8" s="18" t="s">
        <v>410</v>
      </c>
      <c r="N8" s="18" t="s">
        <v>411</v>
      </c>
      <c r="O8" s="18" t="s">
        <v>412</v>
      </c>
      <c r="P8" s="18" t="s">
        <v>183</v>
      </c>
      <c r="Q8" s="177"/>
      <c r="R8" s="18" t="s">
        <v>410</v>
      </c>
      <c r="S8" s="18" t="s">
        <v>411</v>
      </c>
      <c r="T8" s="18" t="s">
        <v>412</v>
      </c>
      <c r="U8" s="18" t="s">
        <v>183</v>
      </c>
      <c r="V8" s="177"/>
      <c r="W8" s="18" t="s">
        <v>410</v>
      </c>
      <c r="X8" s="18" t="s">
        <v>411</v>
      </c>
      <c r="Y8" s="18" t="s">
        <v>412</v>
      </c>
      <c r="Z8" s="18" t="s">
        <v>183</v>
      </c>
      <c r="AA8" s="177"/>
      <c r="AB8" s="18" t="s">
        <v>410</v>
      </c>
      <c r="AC8" s="18" t="s">
        <v>411</v>
      </c>
      <c r="AD8" s="18" t="s">
        <v>412</v>
      </c>
      <c r="AE8" s="18" t="s">
        <v>183</v>
      </c>
    </row>
    <row r="9" spans="1:31" ht="18.75" customHeight="1">
      <c r="A9" s="18">
        <v>1</v>
      </c>
      <c r="B9" s="177">
        <v>2</v>
      </c>
      <c r="C9" s="177"/>
      <c r="D9" s="177"/>
      <c r="E9" s="177"/>
      <c r="F9" s="177"/>
      <c r="G9" s="18">
        <v>3</v>
      </c>
      <c r="H9" s="18">
        <v>4</v>
      </c>
      <c r="I9" s="18">
        <v>5</v>
      </c>
      <c r="J9" s="18">
        <v>6</v>
      </c>
      <c r="K9" s="18">
        <v>7</v>
      </c>
      <c r="L9" s="18">
        <v>8</v>
      </c>
      <c r="M9" s="18">
        <v>9</v>
      </c>
      <c r="N9" s="18">
        <v>10</v>
      </c>
      <c r="O9" s="18">
        <v>11</v>
      </c>
      <c r="P9" s="18">
        <v>12</v>
      </c>
      <c r="Q9" s="18">
        <v>13</v>
      </c>
      <c r="R9" s="18">
        <v>14</v>
      </c>
      <c r="S9" s="18">
        <v>15</v>
      </c>
      <c r="T9" s="18">
        <v>16</v>
      </c>
      <c r="U9" s="18">
        <v>17</v>
      </c>
      <c r="V9" s="25">
        <v>18</v>
      </c>
      <c r="W9" s="25">
        <v>19</v>
      </c>
      <c r="X9" s="25">
        <v>20</v>
      </c>
      <c r="Y9" s="25">
        <v>21</v>
      </c>
      <c r="Z9" s="25">
        <v>22</v>
      </c>
      <c r="AA9" s="25">
        <v>23</v>
      </c>
      <c r="AB9" s="25">
        <v>24</v>
      </c>
      <c r="AC9" s="25">
        <v>25</v>
      </c>
      <c r="AD9" s="25">
        <v>26</v>
      </c>
      <c r="AE9" s="25">
        <v>27</v>
      </c>
    </row>
    <row r="10" spans="1:31" s="122" customFormat="1" ht="21.75" customHeight="1">
      <c r="A10" s="157">
        <v>1</v>
      </c>
      <c r="B10" s="225" t="s">
        <v>375</v>
      </c>
      <c r="C10" s="225"/>
      <c r="D10" s="225"/>
      <c r="E10" s="225"/>
      <c r="F10" s="225"/>
      <c r="G10" s="154">
        <f t="shared" ref="G10:G15" si="0">SUM(H10,I10,J10,K10)</f>
        <v>0</v>
      </c>
      <c r="H10" s="100">
        <v>0</v>
      </c>
      <c r="I10" s="100">
        <v>0</v>
      </c>
      <c r="J10" s="100">
        <v>0</v>
      </c>
      <c r="K10" s="100">
        <v>0</v>
      </c>
      <c r="L10" s="154">
        <f t="shared" ref="L10:L15" si="1">SUM(M10,N10,O10,P10)</f>
        <v>0</v>
      </c>
      <c r="M10" s="100">
        <v>0</v>
      </c>
      <c r="N10" s="100">
        <v>0</v>
      </c>
      <c r="O10" s="100">
        <v>0</v>
      </c>
      <c r="P10" s="100">
        <v>0</v>
      </c>
      <c r="Q10" s="154">
        <f t="shared" ref="Q10:Q15" si="2">SUM(R10,S10,T10,U10)</f>
        <v>0</v>
      </c>
      <c r="R10" s="100">
        <v>0</v>
      </c>
      <c r="S10" s="100">
        <v>0</v>
      </c>
      <c r="T10" s="100">
        <v>0</v>
      </c>
      <c r="U10" s="100">
        <v>0</v>
      </c>
      <c r="V10" s="154">
        <f t="shared" ref="V10:V15" si="3">SUM(W10,X10,Y10,Z10)</f>
        <v>0</v>
      </c>
      <c r="W10" s="100">
        <v>0</v>
      </c>
      <c r="X10" s="100">
        <v>0</v>
      </c>
      <c r="Y10" s="100">
        <v>0</v>
      </c>
      <c r="Z10" s="100">
        <v>0</v>
      </c>
      <c r="AA10" s="31">
        <f t="shared" ref="AA10:AA16" si="4">SUM(AB10,AC10,AD10,AE10)</f>
        <v>0</v>
      </c>
      <c r="AB10" s="154">
        <f t="shared" ref="AB10:AB15" si="5">SUM(H10,M10,R10,W10)</f>
        <v>0</v>
      </c>
      <c r="AC10" s="154">
        <f t="shared" ref="AC10:AC15" si="6">SUM(I10,N10,S10,X10)</f>
        <v>0</v>
      </c>
      <c r="AD10" s="154">
        <f t="shared" ref="AD10:AD15" si="7">SUM(J10,O10,T10,Y10)</f>
        <v>0</v>
      </c>
      <c r="AE10" s="154">
        <f t="shared" ref="AE10:AE15" si="8">SUM(K10,P10,U10,Z10)</f>
        <v>0</v>
      </c>
    </row>
    <row r="11" spans="1:31" ht="21.75" customHeight="1">
      <c r="A11" s="157">
        <v>2</v>
      </c>
      <c r="B11" s="225" t="s">
        <v>413</v>
      </c>
      <c r="C11" s="225"/>
      <c r="D11" s="225"/>
      <c r="E11" s="225"/>
      <c r="F11" s="225"/>
      <c r="G11" s="154">
        <f t="shared" si="0"/>
        <v>0</v>
      </c>
      <c r="H11" s="100">
        <v>0</v>
      </c>
      <c r="I11" s="100">
        <v>0</v>
      </c>
      <c r="J11" s="100">
        <v>0</v>
      </c>
      <c r="K11" s="100">
        <v>0</v>
      </c>
      <c r="L11" s="154">
        <f t="shared" si="1"/>
        <v>0</v>
      </c>
      <c r="M11" s="100">
        <v>0</v>
      </c>
      <c r="N11" s="100">
        <v>0</v>
      </c>
      <c r="O11" s="100">
        <v>0</v>
      </c>
      <c r="P11" s="100">
        <v>0</v>
      </c>
      <c r="Q11" s="154">
        <f t="shared" si="2"/>
        <v>0</v>
      </c>
      <c r="R11" s="100">
        <v>0</v>
      </c>
      <c r="S11" s="100">
        <v>0</v>
      </c>
      <c r="T11" s="100">
        <v>0</v>
      </c>
      <c r="U11" s="100">
        <v>0</v>
      </c>
      <c r="V11" s="154">
        <f t="shared" si="3"/>
        <v>0</v>
      </c>
      <c r="W11" s="100">
        <v>0</v>
      </c>
      <c r="X11" s="100">
        <v>0</v>
      </c>
      <c r="Y11" s="100">
        <v>0</v>
      </c>
      <c r="Z11" s="100">
        <v>0</v>
      </c>
      <c r="AA11" s="31">
        <f t="shared" si="4"/>
        <v>0</v>
      </c>
      <c r="AB11" s="154">
        <f t="shared" si="5"/>
        <v>0</v>
      </c>
      <c r="AC11" s="154">
        <f t="shared" si="6"/>
        <v>0</v>
      </c>
      <c r="AD11" s="154">
        <f t="shared" si="7"/>
        <v>0</v>
      </c>
      <c r="AE11" s="154">
        <f t="shared" si="8"/>
        <v>0</v>
      </c>
    </row>
    <row r="12" spans="1:31" ht="39.75" customHeight="1">
      <c r="A12" s="157">
        <v>3</v>
      </c>
      <c r="B12" s="225" t="s">
        <v>414</v>
      </c>
      <c r="C12" s="225"/>
      <c r="D12" s="225"/>
      <c r="E12" s="225"/>
      <c r="F12" s="225"/>
      <c r="G12" s="154">
        <f t="shared" si="0"/>
        <v>0</v>
      </c>
      <c r="H12" s="100">
        <v>0</v>
      </c>
      <c r="I12" s="100">
        <v>0</v>
      </c>
      <c r="J12" s="100">
        <v>0</v>
      </c>
      <c r="K12" s="100">
        <v>0</v>
      </c>
      <c r="L12" s="154">
        <f t="shared" si="1"/>
        <v>0</v>
      </c>
      <c r="M12" s="100">
        <v>0</v>
      </c>
      <c r="N12" s="100">
        <v>0</v>
      </c>
      <c r="O12" s="100">
        <v>0</v>
      </c>
      <c r="P12" s="100">
        <v>0</v>
      </c>
      <c r="Q12" s="154">
        <f t="shared" si="2"/>
        <v>325</v>
      </c>
      <c r="R12" s="100">
        <f>'ІV кап. інвеат. V кред. '!J10</f>
        <v>85</v>
      </c>
      <c r="S12" s="100">
        <f>'ІV кап. інвеат. V кред. '!K10</f>
        <v>80</v>
      </c>
      <c r="T12" s="100">
        <f>'ІV кап. інвеат. V кред. '!L10</f>
        <v>80</v>
      </c>
      <c r="U12" s="100">
        <f>'ІV кап. інвеат. V кред. '!M10</f>
        <v>80</v>
      </c>
      <c r="V12" s="154">
        <f t="shared" si="3"/>
        <v>0</v>
      </c>
      <c r="W12" s="100">
        <v>0</v>
      </c>
      <c r="X12" s="100">
        <v>0</v>
      </c>
      <c r="Y12" s="100">
        <v>0</v>
      </c>
      <c r="Z12" s="100">
        <v>0</v>
      </c>
      <c r="AA12" s="31">
        <f t="shared" si="4"/>
        <v>325</v>
      </c>
      <c r="AB12" s="154">
        <f t="shared" si="5"/>
        <v>85</v>
      </c>
      <c r="AC12" s="154">
        <f t="shared" si="6"/>
        <v>80</v>
      </c>
      <c r="AD12" s="154">
        <f t="shared" si="7"/>
        <v>80</v>
      </c>
      <c r="AE12" s="154">
        <f t="shared" si="8"/>
        <v>80</v>
      </c>
    </row>
    <row r="13" spans="1:31" ht="46.5" customHeight="1">
      <c r="A13" s="157">
        <v>4</v>
      </c>
      <c r="B13" s="225" t="s">
        <v>415</v>
      </c>
      <c r="C13" s="225"/>
      <c r="D13" s="225"/>
      <c r="E13" s="225"/>
      <c r="F13" s="225"/>
      <c r="G13" s="154">
        <f t="shared" si="0"/>
        <v>0</v>
      </c>
      <c r="H13" s="100">
        <v>0</v>
      </c>
      <c r="I13" s="100">
        <v>0</v>
      </c>
      <c r="J13" s="100">
        <v>0</v>
      </c>
      <c r="K13" s="100">
        <v>0</v>
      </c>
      <c r="L13" s="154">
        <f t="shared" si="1"/>
        <v>0</v>
      </c>
      <c r="M13" s="100">
        <v>0</v>
      </c>
      <c r="N13" s="100">
        <v>0</v>
      </c>
      <c r="O13" s="100">
        <v>0</v>
      </c>
      <c r="P13" s="100">
        <v>0</v>
      </c>
      <c r="Q13" s="154">
        <f t="shared" si="2"/>
        <v>0</v>
      </c>
      <c r="R13" s="100">
        <v>0</v>
      </c>
      <c r="S13" s="100">
        <v>0</v>
      </c>
      <c r="T13" s="100">
        <v>0</v>
      </c>
      <c r="U13" s="100">
        <v>0</v>
      </c>
      <c r="V13" s="154">
        <f t="shared" si="3"/>
        <v>0</v>
      </c>
      <c r="W13" s="100">
        <v>0</v>
      </c>
      <c r="X13" s="100">
        <v>0</v>
      </c>
      <c r="Y13" s="100">
        <v>0</v>
      </c>
      <c r="Z13" s="100">
        <v>0</v>
      </c>
      <c r="AA13" s="31">
        <f t="shared" si="4"/>
        <v>0</v>
      </c>
      <c r="AB13" s="154">
        <f t="shared" si="5"/>
        <v>0</v>
      </c>
      <c r="AC13" s="154">
        <f t="shared" si="6"/>
        <v>0</v>
      </c>
      <c r="AD13" s="154">
        <f t="shared" si="7"/>
        <v>0</v>
      </c>
      <c r="AE13" s="154">
        <f t="shared" si="8"/>
        <v>0</v>
      </c>
    </row>
    <row r="14" spans="1:31" ht="39.75" customHeight="1">
      <c r="A14" s="157">
        <v>5</v>
      </c>
      <c r="B14" s="225" t="s">
        <v>416</v>
      </c>
      <c r="C14" s="225"/>
      <c r="D14" s="225"/>
      <c r="E14" s="225"/>
      <c r="F14" s="225"/>
      <c r="G14" s="154">
        <f t="shared" si="0"/>
        <v>0</v>
      </c>
      <c r="H14" s="100">
        <v>0</v>
      </c>
      <c r="I14" s="100">
        <v>0</v>
      </c>
      <c r="J14" s="100">
        <v>0</v>
      </c>
      <c r="K14" s="100">
        <v>0</v>
      </c>
      <c r="L14" s="154">
        <f t="shared" si="1"/>
        <v>0</v>
      </c>
      <c r="M14" s="100">
        <v>0</v>
      </c>
      <c r="N14" s="100">
        <v>0</v>
      </c>
      <c r="O14" s="100">
        <v>0</v>
      </c>
      <c r="P14" s="100">
        <v>0</v>
      </c>
      <c r="Q14" s="154">
        <f t="shared" si="2"/>
        <v>1375</v>
      </c>
      <c r="R14" s="100">
        <f>'ІV кап. інвеат. V кред. '!J12</f>
        <v>300</v>
      </c>
      <c r="S14" s="100">
        <f>'ІV кап. інвеат. V кред. '!K12</f>
        <v>360</v>
      </c>
      <c r="T14" s="100">
        <f>'ІV кап. інвеат. V кред. '!L12</f>
        <v>300</v>
      </c>
      <c r="U14" s="100">
        <f>'ІV кап. інвеат. V кред. '!M12</f>
        <v>415</v>
      </c>
      <c r="V14" s="154">
        <f t="shared" si="3"/>
        <v>0</v>
      </c>
      <c r="W14" s="100">
        <v>0</v>
      </c>
      <c r="X14" s="100">
        <v>0</v>
      </c>
      <c r="Y14" s="100">
        <v>0</v>
      </c>
      <c r="Z14" s="100">
        <v>0</v>
      </c>
      <c r="AA14" s="31">
        <f t="shared" si="4"/>
        <v>1375</v>
      </c>
      <c r="AB14" s="154">
        <f t="shared" si="5"/>
        <v>300</v>
      </c>
      <c r="AC14" s="154">
        <f t="shared" si="6"/>
        <v>360</v>
      </c>
      <c r="AD14" s="154">
        <f t="shared" si="7"/>
        <v>300</v>
      </c>
      <c r="AE14" s="154">
        <f t="shared" si="8"/>
        <v>415</v>
      </c>
    </row>
    <row r="15" spans="1:31" ht="21.75" customHeight="1">
      <c r="A15" s="157">
        <v>6</v>
      </c>
      <c r="B15" s="225" t="s">
        <v>381</v>
      </c>
      <c r="C15" s="225"/>
      <c r="D15" s="225"/>
      <c r="E15" s="225"/>
      <c r="F15" s="225"/>
      <c r="G15" s="154">
        <f t="shared" si="0"/>
        <v>0</v>
      </c>
      <c r="H15" s="100">
        <v>0</v>
      </c>
      <c r="I15" s="100">
        <v>0</v>
      </c>
      <c r="J15" s="100">
        <v>0</v>
      </c>
      <c r="K15" s="100">
        <v>0</v>
      </c>
      <c r="L15" s="154">
        <f t="shared" si="1"/>
        <v>0</v>
      </c>
      <c r="M15" s="100">
        <v>0</v>
      </c>
      <c r="N15" s="100">
        <v>0</v>
      </c>
      <c r="O15" s="100">
        <v>0</v>
      </c>
      <c r="P15" s="100">
        <v>0</v>
      </c>
      <c r="Q15" s="154">
        <f t="shared" si="2"/>
        <v>400</v>
      </c>
      <c r="R15" s="100">
        <f>'ІV кап. інвеат. V кред. '!J13</f>
        <v>100</v>
      </c>
      <c r="S15" s="100">
        <f>'ІV кап. інвеат. V кред. '!K13</f>
        <v>100</v>
      </c>
      <c r="T15" s="100">
        <f>'ІV кап. інвеат. V кред. '!L13</f>
        <v>100</v>
      </c>
      <c r="U15" s="100">
        <f>'ІV кап. інвеат. V кред. '!M13</f>
        <v>100</v>
      </c>
      <c r="V15" s="154">
        <f t="shared" si="3"/>
        <v>0</v>
      </c>
      <c r="W15" s="100">
        <v>0</v>
      </c>
      <c r="X15" s="100">
        <v>0</v>
      </c>
      <c r="Y15" s="100">
        <v>0</v>
      </c>
      <c r="Z15" s="100">
        <v>0</v>
      </c>
      <c r="AA15" s="31">
        <f t="shared" si="4"/>
        <v>400</v>
      </c>
      <c r="AB15" s="154">
        <f t="shared" si="5"/>
        <v>100</v>
      </c>
      <c r="AC15" s="154">
        <f t="shared" si="6"/>
        <v>100</v>
      </c>
      <c r="AD15" s="154">
        <f t="shared" si="7"/>
        <v>100</v>
      </c>
      <c r="AE15" s="154">
        <f t="shared" si="8"/>
        <v>100</v>
      </c>
    </row>
    <row r="16" spans="1:31" ht="21.75" customHeight="1">
      <c r="A16" s="226" t="s">
        <v>174</v>
      </c>
      <c r="B16" s="226"/>
      <c r="C16" s="226"/>
      <c r="D16" s="226"/>
      <c r="E16" s="226"/>
      <c r="F16" s="226"/>
      <c r="G16" s="103">
        <f t="shared" ref="G16:Z16" si="9">SUM(G10:G15)</f>
        <v>0</v>
      </c>
      <c r="H16" s="103">
        <f t="shared" si="9"/>
        <v>0</v>
      </c>
      <c r="I16" s="103">
        <f t="shared" si="9"/>
        <v>0</v>
      </c>
      <c r="J16" s="103">
        <f t="shared" si="9"/>
        <v>0</v>
      </c>
      <c r="K16" s="103">
        <f t="shared" si="9"/>
        <v>0</v>
      </c>
      <c r="L16" s="103">
        <f t="shared" si="9"/>
        <v>0</v>
      </c>
      <c r="M16" s="103">
        <f t="shared" si="9"/>
        <v>0</v>
      </c>
      <c r="N16" s="103">
        <f t="shared" si="9"/>
        <v>0</v>
      </c>
      <c r="O16" s="103">
        <f t="shared" si="9"/>
        <v>0</v>
      </c>
      <c r="P16" s="103">
        <f t="shared" si="9"/>
        <v>0</v>
      </c>
      <c r="Q16" s="103">
        <f t="shared" si="9"/>
        <v>2100</v>
      </c>
      <c r="R16" s="103">
        <f t="shared" si="9"/>
        <v>485</v>
      </c>
      <c r="S16" s="103">
        <f t="shared" si="9"/>
        <v>540</v>
      </c>
      <c r="T16" s="103">
        <f t="shared" si="9"/>
        <v>480</v>
      </c>
      <c r="U16" s="103">
        <f t="shared" si="9"/>
        <v>595</v>
      </c>
      <c r="V16" s="103">
        <f t="shared" si="9"/>
        <v>0</v>
      </c>
      <c r="W16" s="103">
        <f t="shared" si="9"/>
        <v>0</v>
      </c>
      <c r="X16" s="103">
        <f t="shared" si="9"/>
        <v>0</v>
      </c>
      <c r="Y16" s="103">
        <f t="shared" si="9"/>
        <v>0</v>
      </c>
      <c r="Z16" s="103">
        <f t="shared" si="9"/>
        <v>0</v>
      </c>
      <c r="AA16" s="31">
        <f t="shared" si="4"/>
        <v>2100</v>
      </c>
      <c r="AB16" s="103">
        <f>SUM(AB10:AB15)</f>
        <v>485</v>
      </c>
      <c r="AC16" s="103">
        <f>SUM(AC10:AC15)</f>
        <v>540</v>
      </c>
      <c r="AD16" s="103">
        <f>SUM(AD10:AD15)</f>
        <v>480</v>
      </c>
      <c r="AE16" s="103">
        <f>SUM(AE10:AE15)</f>
        <v>595</v>
      </c>
    </row>
    <row r="17" spans="1:31" ht="21.75" customHeight="1">
      <c r="A17" s="210" t="s">
        <v>417</v>
      </c>
      <c r="B17" s="210"/>
      <c r="C17" s="210"/>
      <c r="D17" s="210"/>
      <c r="E17" s="210"/>
      <c r="F17" s="210"/>
      <c r="G17" s="103">
        <f>G16/AA16*100</f>
        <v>0</v>
      </c>
      <c r="H17" s="158"/>
      <c r="I17" s="158"/>
      <c r="J17" s="158"/>
      <c r="K17" s="158"/>
      <c r="L17" s="103">
        <f>L16/AA16*100</f>
        <v>0</v>
      </c>
      <c r="M17" s="158"/>
      <c r="N17" s="158"/>
      <c r="O17" s="158"/>
      <c r="P17" s="158"/>
      <c r="Q17" s="103">
        <f>Q16/AA16*100</f>
        <v>100</v>
      </c>
      <c r="R17" s="158"/>
      <c r="S17" s="158"/>
      <c r="T17" s="158"/>
      <c r="U17" s="158"/>
      <c r="V17" s="103">
        <f>V16/AA16*100</f>
        <v>0</v>
      </c>
      <c r="W17" s="27"/>
      <c r="X17" s="27"/>
      <c r="Y17" s="27"/>
      <c r="Z17" s="27"/>
      <c r="AA17" s="103">
        <f>SUM(G17,L17,Q17,V17)</f>
        <v>100</v>
      </c>
      <c r="AB17" s="27"/>
      <c r="AC17" s="27"/>
      <c r="AD17" s="27"/>
      <c r="AE17" s="27"/>
    </row>
    <row r="18" spans="1:31" ht="20.25" customHeight="1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</row>
    <row r="19" spans="1:31" ht="20.25" customHeight="1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</row>
    <row r="20" spans="1:31" ht="20.25" customHeight="1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</row>
    <row r="21" spans="1:31" ht="20.25" customHeight="1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</row>
    <row r="22" spans="1:31" ht="20.25" customHeight="1">
      <c r="A22" s="217" t="s">
        <v>418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</row>
    <row r="23" spans="1:31" ht="20.25" customHeight="1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</row>
    <row r="24" spans="1:31" ht="20.25" customHeight="1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227" t="s">
        <v>372</v>
      </c>
      <c r="AE24" s="227"/>
    </row>
    <row r="25" spans="1:31" ht="20.25" customHeight="1">
      <c r="A25" s="228" t="s">
        <v>402</v>
      </c>
      <c r="B25" s="229" t="s">
        <v>419</v>
      </c>
      <c r="C25" s="229" t="s">
        <v>420</v>
      </c>
      <c r="D25" s="229"/>
      <c r="E25" s="229" t="s">
        <v>421</v>
      </c>
      <c r="F25" s="229"/>
      <c r="G25" s="229" t="s">
        <v>422</v>
      </c>
      <c r="H25" s="229"/>
      <c r="I25" s="229" t="s">
        <v>423</v>
      </c>
      <c r="J25" s="229"/>
      <c r="K25" s="229" t="s">
        <v>424</v>
      </c>
      <c r="L25" s="229"/>
      <c r="M25" s="229"/>
      <c r="N25" s="229"/>
      <c r="O25" s="229"/>
      <c r="P25" s="229"/>
      <c r="Q25" s="229"/>
      <c r="R25" s="229"/>
      <c r="S25" s="229"/>
      <c r="T25" s="229"/>
      <c r="U25" s="230" t="s">
        <v>425</v>
      </c>
      <c r="V25" s="230"/>
      <c r="W25" s="230"/>
      <c r="X25" s="230"/>
      <c r="Y25" s="230"/>
      <c r="Z25" s="230" t="s">
        <v>426</v>
      </c>
      <c r="AA25" s="230"/>
      <c r="AB25" s="230"/>
      <c r="AC25" s="230"/>
      <c r="AD25" s="230"/>
      <c r="AE25" s="230"/>
    </row>
    <row r="26" spans="1:31" ht="20.25" customHeight="1">
      <c r="A26" s="228"/>
      <c r="B26" s="229"/>
      <c r="C26" s="229"/>
      <c r="D26" s="229"/>
      <c r="E26" s="229"/>
      <c r="F26" s="229"/>
      <c r="G26" s="229"/>
      <c r="H26" s="229"/>
      <c r="I26" s="229"/>
      <c r="J26" s="229"/>
      <c r="K26" s="229" t="s">
        <v>427</v>
      </c>
      <c r="L26" s="229"/>
      <c r="M26" s="229" t="s">
        <v>428</v>
      </c>
      <c r="N26" s="229"/>
      <c r="O26" s="229" t="s">
        <v>429</v>
      </c>
      <c r="P26" s="229"/>
      <c r="Q26" s="229"/>
      <c r="R26" s="229"/>
      <c r="S26" s="229"/>
      <c r="T26" s="229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</row>
    <row r="27" spans="1:31" ht="141" customHeight="1">
      <c r="A27" s="228"/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 t="s">
        <v>430</v>
      </c>
      <c r="P27" s="229"/>
      <c r="Q27" s="229" t="s">
        <v>431</v>
      </c>
      <c r="R27" s="229"/>
      <c r="S27" s="229" t="s">
        <v>432</v>
      </c>
      <c r="T27" s="229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</row>
    <row r="28" spans="1:31" ht="20.25" customHeight="1">
      <c r="A28" s="159">
        <v>1</v>
      </c>
      <c r="B28" s="160">
        <v>2</v>
      </c>
      <c r="C28" s="229">
        <v>3</v>
      </c>
      <c r="D28" s="229"/>
      <c r="E28" s="229">
        <v>4</v>
      </c>
      <c r="F28" s="229"/>
      <c r="G28" s="229">
        <v>5</v>
      </c>
      <c r="H28" s="229"/>
      <c r="I28" s="229">
        <v>6</v>
      </c>
      <c r="J28" s="229"/>
      <c r="K28" s="229">
        <v>7</v>
      </c>
      <c r="L28" s="229"/>
      <c r="M28" s="229">
        <v>8</v>
      </c>
      <c r="N28" s="229"/>
      <c r="O28" s="229">
        <v>9</v>
      </c>
      <c r="P28" s="229"/>
      <c r="Q28" s="228">
        <v>10</v>
      </c>
      <c r="R28" s="228"/>
      <c r="S28" s="229">
        <v>11</v>
      </c>
      <c r="T28" s="229"/>
      <c r="U28" s="229">
        <v>12</v>
      </c>
      <c r="V28" s="229"/>
      <c r="W28" s="229"/>
      <c r="X28" s="229"/>
      <c r="Y28" s="229"/>
      <c r="Z28" s="229">
        <v>13</v>
      </c>
      <c r="AA28" s="229"/>
      <c r="AB28" s="229"/>
      <c r="AC28" s="229"/>
      <c r="AD28" s="229"/>
      <c r="AE28" s="229"/>
    </row>
    <row r="29" spans="1:31" ht="20.25" customHeight="1">
      <c r="A29" s="161"/>
      <c r="B29" s="162"/>
      <c r="C29" s="231"/>
      <c r="D29" s="231"/>
      <c r="E29" s="232"/>
      <c r="F29" s="232"/>
      <c r="G29" s="232"/>
      <c r="H29" s="232"/>
      <c r="I29" s="232"/>
      <c r="J29" s="232"/>
      <c r="K29" s="232"/>
      <c r="L29" s="232"/>
      <c r="M29" s="233">
        <f t="shared" ref="M29:M35" si="10">SUM(O29,Q29,S29)</f>
        <v>0</v>
      </c>
      <c r="N29" s="233"/>
      <c r="O29" s="232"/>
      <c r="P29" s="232"/>
      <c r="Q29" s="232"/>
      <c r="R29" s="232"/>
      <c r="S29" s="232"/>
      <c r="T29" s="232"/>
      <c r="U29" s="234"/>
      <c r="V29" s="234"/>
      <c r="W29" s="234"/>
      <c r="X29" s="234"/>
      <c r="Y29" s="234"/>
      <c r="Z29" s="235"/>
      <c r="AA29" s="235"/>
      <c r="AB29" s="235"/>
      <c r="AC29" s="235"/>
      <c r="AD29" s="235"/>
      <c r="AE29" s="235"/>
    </row>
    <row r="30" spans="1:31" ht="20.25" customHeight="1">
      <c r="A30" s="161"/>
      <c r="B30" s="162"/>
      <c r="C30" s="231"/>
      <c r="D30" s="231"/>
      <c r="E30" s="232"/>
      <c r="F30" s="232"/>
      <c r="G30" s="232"/>
      <c r="H30" s="232"/>
      <c r="I30" s="232"/>
      <c r="J30" s="232"/>
      <c r="K30" s="232"/>
      <c r="L30" s="232"/>
      <c r="M30" s="233">
        <f t="shared" si="10"/>
        <v>0</v>
      </c>
      <c r="N30" s="233"/>
      <c r="O30" s="232"/>
      <c r="P30" s="232"/>
      <c r="Q30" s="232"/>
      <c r="R30" s="232"/>
      <c r="S30" s="232"/>
      <c r="T30" s="232"/>
      <c r="U30" s="234"/>
      <c r="V30" s="234"/>
      <c r="W30" s="234"/>
      <c r="X30" s="234"/>
      <c r="Y30" s="234"/>
      <c r="Z30" s="235"/>
      <c r="AA30" s="235"/>
      <c r="AB30" s="235"/>
      <c r="AC30" s="235"/>
      <c r="AD30" s="235"/>
      <c r="AE30" s="235"/>
    </row>
    <row r="31" spans="1:31" ht="20.25" customHeight="1">
      <c r="A31" s="161"/>
      <c r="B31" s="162"/>
      <c r="C31" s="231"/>
      <c r="D31" s="231"/>
      <c r="E31" s="232"/>
      <c r="F31" s="232"/>
      <c r="G31" s="232"/>
      <c r="H31" s="232"/>
      <c r="I31" s="232"/>
      <c r="J31" s="232"/>
      <c r="K31" s="232"/>
      <c r="L31" s="232"/>
      <c r="M31" s="233">
        <f t="shared" si="10"/>
        <v>0</v>
      </c>
      <c r="N31" s="233"/>
      <c r="O31" s="232"/>
      <c r="P31" s="232"/>
      <c r="Q31" s="232"/>
      <c r="R31" s="232"/>
      <c r="S31" s="232"/>
      <c r="T31" s="232"/>
      <c r="U31" s="234"/>
      <c r="V31" s="234"/>
      <c r="W31" s="234"/>
      <c r="X31" s="234"/>
      <c r="Y31" s="234"/>
      <c r="Z31" s="235"/>
      <c r="AA31" s="235"/>
      <c r="AB31" s="235"/>
      <c r="AC31" s="235"/>
      <c r="AD31" s="235"/>
      <c r="AE31" s="235"/>
    </row>
    <row r="32" spans="1:31" ht="20.25" customHeight="1">
      <c r="A32" s="161"/>
      <c r="B32" s="162"/>
      <c r="C32" s="231"/>
      <c r="D32" s="231"/>
      <c r="E32" s="232"/>
      <c r="F32" s="232"/>
      <c r="G32" s="232"/>
      <c r="H32" s="232"/>
      <c r="I32" s="232"/>
      <c r="J32" s="232"/>
      <c r="K32" s="232"/>
      <c r="L32" s="232"/>
      <c r="M32" s="233">
        <f t="shared" si="10"/>
        <v>0</v>
      </c>
      <c r="N32" s="233"/>
      <c r="O32" s="232"/>
      <c r="P32" s="232"/>
      <c r="Q32" s="232"/>
      <c r="R32" s="232"/>
      <c r="S32" s="232"/>
      <c r="T32" s="232"/>
      <c r="U32" s="234"/>
      <c r="V32" s="234"/>
      <c r="W32" s="234"/>
      <c r="X32" s="234"/>
      <c r="Y32" s="234"/>
      <c r="Z32" s="235"/>
      <c r="AA32" s="235"/>
      <c r="AB32" s="235"/>
      <c r="AC32" s="235"/>
      <c r="AD32" s="235"/>
      <c r="AE32" s="235"/>
    </row>
    <row r="33" spans="1:31" ht="20.25" customHeight="1">
      <c r="A33" s="161"/>
      <c r="B33" s="162"/>
      <c r="C33" s="231"/>
      <c r="D33" s="231"/>
      <c r="E33" s="232"/>
      <c r="F33" s="232"/>
      <c r="G33" s="232"/>
      <c r="H33" s="232"/>
      <c r="I33" s="232"/>
      <c r="J33" s="232"/>
      <c r="K33" s="232"/>
      <c r="L33" s="232"/>
      <c r="M33" s="233">
        <f t="shared" si="10"/>
        <v>0</v>
      </c>
      <c r="N33" s="233"/>
      <c r="O33" s="232"/>
      <c r="P33" s="232"/>
      <c r="Q33" s="232"/>
      <c r="R33" s="232"/>
      <c r="S33" s="232"/>
      <c r="T33" s="232"/>
      <c r="U33" s="234"/>
      <c r="V33" s="234"/>
      <c r="W33" s="234"/>
      <c r="X33" s="234"/>
      <c r="Y33" s="234"/>
      <c r="Z33" s="235"/>
      <c r="AA33" s="235"/>
      <c r="AB33" s="235"/>
      <c r="AC33" s="235"/>
      <c r="AD33" s="235"/>
      <c r="AE33" s="235"/>
    </row>
    <row r="34" spans="1:31" ht="20.25" customHeight="1">
      <c r="A34" s="161"/>
      <c r="B34" s="162"/>
      <c r="C34" s="231"/>
      <c r="D34" s="231"/>
      <c r="E34" s="232"/>
      <c r="F34" s="232"/>
      <c r="G34" s="232"/>
      <c r="H34" s="232"/>
      <c r="I34" s="232"/>
      <c r="J34" s="232"/>
      <c r="K34" s="232"/>
      <c r="L34" s="232"/>
      <c r="M34" s="233">
        <f t="shared" si="10"/>
        <v>0</v>
      </c>
      <c r="N34" s="233"/>
      <c r="O34" s="232"/>
      <c r="P34" s="232"/>
      <c r="Q34" s="232"/>
      <c r="R34" s="232"/>
      <c r="S34" s="232"/>
      <c r="T34" s="232"/>
      <c r="U34" s="234"/>
      <c r="V34" s="234"/>
      <c r="W34" s="234"/>
      <c r="X34" s="234"/>
      <c r="Y34" s="234"/>
      <c r="Z34" s="235"/>
      <c r="AA34" s="235"/>
      <c r="AB34" s="235"/>
      <c r="AC34" s="235"/>
      <c r="AD34" s="235"/>
      <c r="AE34" s="235"/>
    </row>
    <row r="35" spans="1:31" ht="20.25" customHeight="1">
      <c r="A35" s="161"/>
      <c r="B35" s="162"/>
      <c r="C35" s="231"/>
      <c r="D35" s="231"/>
      <c r="E35" s="232"/>
      <c r="F35" s="232"/>
      <c r="G35" s="232"/>
      <c r="H35" s="232"/>
      <c r="I35" s="232"/>
      <c r="J35" s="232"/>
      <c r="K35" s="232"/>
      <c r="L35" s="232"/>
      <c r="M35" s="233">
        <f t="shared" si="10"/>
        <v>0</v>
      </c>
      <c r="N35" s="233"/>
      <c r="O35" s="232"/>
      <c r="P35" s="232"/>
      <c r="Q35" s="232"/>
      <c r="R35" s="232"/>
      <c r="S35" s="232"/>
      <c r="T35" s="232"/>
      <c r="U35" s="234"/>
      <c r="V35" s="234"/>
      <c r="W35" s="234"/>
      <c r="X35" s="234"/>
      <c r="Y35" s="234"/>
      <c r="Z35" s="235"/>
      <c r="AA35" s="235"/>
      <c r="AB35" s="235"/>
      <c r="AC35" s="235"/>
      <c r="AD35" s="235"/>
      <c r="AE35" s="235"/>
    </row>
    <row r="36" spans="1:31" ht="20.25" customHeight="1">
      <c r="A36" s="236" t="s">
        <v>174</v>
      </c>
      <c r="B36" s="236"/>
      <c r="C36" s="236"/>
      <c r="D36" s="236"/>
      <c r="E36" s="237">
        <f>SUM(E29:E35)</f>
        <v>0</v>
      </c>
      <c r="F36" s="237"/>
      <c r="G36" s="237">
        <f>SUM(G29:G35)</f>
        <v>0</v>
      </c>
      <c r="H36" s="237"/>
      <c r="I36" s="237">
        <f>SUM(I29:I35)</f>
        <v>0</v>
      </c>
      <c r="J36" s="237"/>
      <c r="K36" s="237">
        <f>SUM(K29:K35)</f>
        <v>0</v>
      </c>
      <c r="L36" s="237"/>
      <c r="M36" s="237">
        <f>SUM(M29:M35)</f>
        <v>0</v>
      </c>
      <c r="N36" s="237"/>
      <c r="O36" s="237">
        <f>SUM(O29:O35)</f>
        <v>0</v>
      </c>
      <c r="P36" s="237"/>
      <c r="Q36" s="237">
        <f>SUM(Q29:Q35)</f>
        <v>0</v>
      </c>
      <c r="R36" s="237"/>
      <c r="S36" s="237">
        <f>SUM(S29:S35)</f>
        <v>0</v>
      </c>
      <c r="T36" s="237"/>
      <c r="U36" s="238"/>
      <c r="V36" s="238"/>
      <c r="W36" s="238"/>
      <c r="X36" s="238"/>
      <c r="Y36" s="238"/>
      <c r="Z36" s="239"/>
      <c r="AA36" s="239"/>
      <c r="AB36" s="239"/>
      <c r="AC36" s="239"/>
      <c r="AD36" s="239"/>
      <c r="AE36" s="239"/>
    </row>
    <row r="37" spans="1:31" s="148" customFormat="1" ht="20.25" customHeight="1">
      <c r="A37" s="98"/>
      <c r="B37" s="98"/>
      <c r="C37" s="98"/>
      <c r="D37" s="98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4"/>
      <c r="V37" s="164"/>
      <c r="W37" s="164"/>
      <c r="X37" s="164"/>
      <c r="Y37" s="164"/>
      <c r="Z37" s="165"/>
      <c r="AA37" s="165"/>
      <c r="AB37" s="165"/>
      <c r="AC37" s="165"/>
      <c r="AD37" s="165"/>
      <c r="AE37" s="165"/>
    </row>
    <row r="38" spans="1:31" s="148" customFormat="1" ht="20.25" customHeight="1">
      <c r="A38" s="98"/>
      <c r="B38" s="98"/>
      <c r="C38" s="98"/>
      <c r="D38" s="98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4"/>
      <c r="V38" s="164"/>
      <c r="W38" s="164"/>
      <c r="X38" s="164"/>
      <c r="Y38" s="164"/>
      <c r="Z38" s="165"/>
      <c r="AA38" s="165"/>
      <c r="AB38" s="165"/>
      <c r="AC38" s="165"/>
      <c r="AD38" s="165"/>
      <c r="AE38" s="165"/>
    </row>
    <row r="39" spans="1:31" s="148" customFormat="1" ht="20.25" customHeight="1">
      <c r="A39" s="98"/>
      <c r="B39" s="98"/>
      <c r="C39" s="98"/>
      <c r="D39" s="98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4"/>
      <c r="V39" s="164"/>
      <c r="W39" s="164"/>
      <c r="X39" s="164"/>
      <c r="Y39" s="164"/>
      <c r="Z39" s="165"/>
      <c r="AA39" s="165"/>
      <c r="AB39" s="165"/>
      <c r="AC39" s="165"/>
      <c r="AD39" s="165"/>
      <c r="AE39" s="165"/>
    </row>
    <row r="40" spans="1:31" s="148" customFormat="1" ht="20.25" customHeight="1">
      <c r="A40" s="98"/>
      <c r="B40" s="98"/>
      <c r="C40" s="98"/>
      <c r="D40" s="98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4"/>
      <c r="V40" s="164"/>
      <c r="W40" s="164"/>
      <c r="X40" s="164"/>
      <c r="Y40" s="164"/>
      <c r="Z40" s="165"/>
      <c r="AA40" s="165"/>
      <c r="AB40" s="165"/>
      <c r="AC40" s="165"/>
      <c r="AD40" s="165"/>
      <c r="AE40" s="165"/>
    </row>
    <row r="41" spans="1:31" ht="36" customHeight="1">
      <c r="A41" s="222" t="str">
        <f>'Осн. фін. пок.'!A116</f>
        <v>Директор  _____________________________________</v>
      </c>
      <c r="B41" s="222"/>
      <c r="C41" s="222"/>
      <c r="D41" s="222"/>
      <c r="E41" s="222"/>
      <c r="F41" s="222"/>
      <c r="G41" s="122"/>
      <c r="H41" s="122"/>
      <c r="I41" s="122"/>
      <c r="J41" s="122"/>
      <c r="K41" s="122"/>
      <c r="L41" s="240" t="s">
        <v>433</v>
      </c>
      <c r="M41" s="240"/>
      <c r="N41" s="240"/>
      <c r="O41" s="240"/>
      <c r="P41" s="240"/>
      <c r="Q41" s="240"/>
      <c r="R41" s="166"/>
      <c r="S41" s="166"/>
      <c r="T41" s="166"/>
      <c r="U41" s="122"/>
      <c r="V41" s="122"/>
      <c r="W41" s="122"/>
      <c r="X41" s="122"/>
      <c r="Y41" s="122"/>
      <c r="Z41" s="122"/>
      <c r="AB41" t="str">
        <f>'Осн. фін. пок.'!I116</f>
        <v>Стеніслав РЕШЕТИЦЬКИЙ</v>
      </c>
    </row>
    <row r="42" spans="1:31" ht="18.75" customHeight="1">
      <c r="A42" s="241" t="s">
        <v>152</v>
      </c>
      <c r="B42" s="241"/>
      <c r="C42" s="241"/>
      <c r="D42" s="241"/>
      <c r="E42" s="122"/>
      <c r="F42" s="122"/>
      <c r="G42" s="122"/>
      <c r="H42" s="122"/>
      <c r="I42" s="122"/>
      <c r="J42" s="122"/>
      <c r="K42" s="122"/>
      <c r="L42" s="194" t="s">
        <v>434</v>
      </c>
      <c r="M42" s="194"/>
      <c r="N42" s="194"/>
      <c r="O42" s="194"/>
      <c r="P42" s="194"/>
      <c r="Q42" s="194"/>
      <c r="R42" s="89"/>
      <c r="S42" s="89"/>
      <c r="T42" s="89"/>
      <c r="U42" s="122"/>
      <c r="V42" s="122"/>
      <c r="W42" s="122"/>
      <c r="X42" s="122"/>
      <c r="Y42" s="122"/>
      <c r="Z42" s="122"/>
      <c r="AA42" s="195" t="s">
        <v>154</v>
      </c>
      <c r="AB42" s="195"/>
      <c r="AC42" s="195"/>
    </row>
  </sheetData>
  <sheetProtection selectLockedCells="1" selectUnlockedCells="1"/>
  <mergeCells count="148">
    <mergeCell ref="A42:D42"/>
    <mergeCell ref="L42:Q42"/>
    <mergeCell ref="AA42:AC42"/>
    <mergeCell ref="O36:P36"/>
    <mergeCell ref="Q36:R36"/>
    <mergeCell ref="S36:T36"/>
    <mergeCell ref="U36:Y36"/>
    <mergeCell ref="Z36:AE36"/>
    <mergeCell ref="A41:F41"/>
    <mergeCell ref="L41:Q41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2:N32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0:N30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8:N28"/>
    <mergeCell ref="K26:L27"/>
    <mergeCell ref="M26:N27"/>
    <mergeCell ref="O26:T26"/>
    <mergeCell ref="O27:P27"/>
    <mergeCell ref="Q27:R27"/>
    <mergeCell ref="S27:T27"/>
    <mergeCell ref="AD24:AE24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B13:F13"/>
    <mergeCell ref="B14:F14"/>
    <mergeCell ref="B15:F15"/>
    <mergeCell ref="A16:F16"/>
    <mergeCell ref="A17:F17"/>
    <mergeCell ref="A22:AE22"/>
    <mergeCell ref="AA7:AA8"/>
    <mergeCell ref="AB7:AE7"/>
    <mergeCell ref="B9:F9"/>
    <mergeCell ref="B10:F10"/>
    <mergeCell ref="B11:F11"/>
    <mergeCell ref="B12:F12"/>
    <mergeCell ref="L7:L8"/>
    <mergeCell ref="M7:P7"/>
    <mergeCell ref="Q7:Q8"/>
    <mergeCell ref="R7:U7"/>
    <mergeCell ref="V7:V8"/>
    <mergeCell ref="W7:Z7"/>
    <mergeCell ref="A3:AE3"/>
    <mergeCell ref="A6:A8"/>
    <mergeCell ref="B6:F8"/>
    <mergeCell ref="G6:K6"/>
    <mergeCell ref="L6:P6"/>
    <mergeCell ref="Q6:U6"/>
    <mergeCell ref="V6:Z6"/>
    <mergeCell ref="AA6:AE6"/>
    <mergeCell ref="G7:G8"/>
    <mergeCell ref="H7:K7"/>
  </mergeCells>
  <pageMargins left="1.1812499999999999" right="0.31527777777777777" top="0.78749999999999998" bottom="0.74791666666666667" header="0.51180555555555551" footer="0.51180555555555551"/>
  <pageSetup paperSize="9" scale="3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ostapovuch</dc:creator>
  <cp:lastModifiedBy>User</cp:lastModifiedBy>
  <dcterms:created xsi:type="dcterms:W3CDTF">2021-09-28T08:07:29Z</dcterms:created>
  <dcterms:modified xsi:type="dcterms:W3CDTF">2021-09-28T08:07:29Z</dcterms:modified>
</cp:coreProperties>
</file>