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5CC83212-64E3-49C0-A6DE-13B2157340CF}" xr6:coauthVersionLast="45" xr6:coauthVersionMax="45" xr10:uidLastSave="{00000000-0000-0000-0000-000000000000}"/>
  <bookViews>
    <workbookView xWindow="-120" yWindow="-120" windowWidth="29040" windowHeight="15840" tabRatio="555" xr2:uid="{00000000-000D-0000-FFFF-FFFF00000000}"/>
  </bookViews>
  <sheets>
    <sheet name="дод2" sheetId="24" r:id="rId1"/>
  </sheets>
  <definedNames>
    <definedName name="_xlnm._FilterDatabase" localSheetId="0" hidden="1">дод2!$C$6:$C$2071</definedName>
    <definedName name="_xlnm.Print_Titles" localSheetId="0">дод2!$6:$9</definedName>
    <definedName name="_xlnm.Print_Area" localSheetId="0">дод2!$A$1:$W$167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65" i="24" l="1"/>
  <c r="T165" i="24"/>
  <c r="R165" i="24"/>
  <c r="Q165" i="24"/>
  <c r="P165" i="24"/>
  <c r="K165" i="24"/>
  <c r="J165" i="24"/>
  <c r="U164" i="24"/>
  <c r="T164" i="24"/>
  <c r="S164" i="24"/>
  <c r="R164" i="24"/>
  <c r="Q164" i="24"/>
  <c r="P164" i="24"/>
  <c r="K164" i="24"/>
  <c r="J164" i="24"/>
  <c r="U162" i="24"/>
  <c r="V162" i="24" s="1"/>
  <c r="T162" i="24"/>
  <c r="S162" i="24"/>
  <c r="R162" i="24"/>
  <c r="Q162" i="24"/>
  <c r="P162" i="24"/>
  <c r="K162" i="24"/>
  <c r="J162" i="24"/>
  <c r="U161" i="24"/>
  <c r="T161" i="24"/>
  <c r="S161" i="24"/>
  <c r="R161" i="24"/>
  <c r="Q161" i="24"/>
  <c r="P161" i="24"/>
  <c r="K161" i="24"/>
  <c r="J161" i="24"/>
  <c r="O160" i="24"/>
  <c r="N160" i="24"/>
  <c r="T160" i="24" s="1"/>
  <c r="M160" i="24"/>
  <c r="S160" i="24" s="1"/>
  <c r="L160" i="24"/>
  <c r="L157" i="24" s="1"/>
  <c r="K160" i="24"/>
  <c r="J160" i="24"/>
  <c r="U159" i="24"/>
  <c r="T159" i="24"/>
  <c r="S159" i="24"/>
  <c r="R159" i="24"/>
  <c r="Q159" i="24"/>
  <c r="P159" i="24"/>
  <c r="K159" i="24"/>
  <c r="J159" i="24"/>
  <c r="U158" i="24"/>
  <c r="T158" i="24"/>
  <c r="S158" i="24"/>
  <c r="R158" i="24"/>
  <c r="Q158" i="24"/>
  <c r="P158" i="24"/>
  <c r="K158" i="24"/>
  <c r="J158" i="24"/>
  <c r="N157" i="24"/>
  <c r="H157" i="24"/>
  <c r="G157" i="24"/>
  <c r="F157" i="24"/>
  <c r="U156" i="24"/>
  <c r="T156" i="24"/>
  <c r="S156" i="24"/>
  <c r="R156" i="24"/>
  <c r="Q156" i="24"/>
  <c r="P156" i="24"/>
  <c r="K156" i="24"/>
  <c r="J156" i="24"/>
  <c r="U155" i="24"/>
  <c r="T155" i="24"/>
  <c r="S155" i="24"/>
  <c r="R155" i="24"/>
  <c r="Q155" i="24"/>
  <c r="K155" i="24"/>
  <c r="J155" i="24"/>
  <c r="U154" i="24"/>
  <c r="T154" i="24"/>
  <c r="S154" i="24"/>
  <c r="R154" i="24"/>
  <c r="Q154" i="24"/>
  <c r="P154" i="24"/>
  <c r="K154" i="24"/>
  <c r="J154" i="24"/>
  <c r="U153" i="24"/>
  <c r="T153" i="24"/>
  <c r="S153" i="24"/>
  <c r="R153" i="24"/>
  <c r="Q153" i="24"/>
  <c r="P153" i="24"/>
  <c r="K153" i="24"/>
  <c r="J153" i="24"/>
  <c r="U152" i="24"/>
  <c r="T152" i="24"/>
  <c r="S152" i="24"/>
  <c r="R152" i="24"/>
  <c r="Q152" i="24"/>
  <c r="P152" i="24"/>
  <c r="K152" i="24"/>
  <c r="J152" i="24"/>
  <c r="U151" i="24"/>
  <c r="T151" i="24"/>
  <c r="S151" i="24"/>
  <c r="R151" i="24"/>
  <c r="Q151" i="24"/>
  <c r="P151" i="24"/>
  <c r="K151" i="24"/>
  <c r="J151" i="24"/>
  <c r="O150" i="24"/>
  <c r="N150" i="24"/>
  <c r="M150" i="24"/>
  <c r="L150" i="24"/>
  <c r="H150" i="24"/>
  <c r="U150" i="24" s="1"/>
  <c r="G150" i="24"/>
  <c r="F150" i="24"/>
  <c r="U149" i="24"/>
  <c r="T149" i="24"/>
  <c r="S149" i="24"/>
  <c r="R149" i="24"/>
  <c r="Q149" i="24"/>
  <c r="P149" i="24"/>
  <c r="K149" i="24"/>
  <c r="J149" i="24"/>
  <c r="U148" i="24"/>
  <c r="T148" i="24"/>
  <c r="S148" i="24"/>
  <c r="R148" i="24"/>
  <c r="Q148" i="24"/>
  <c r="P148" i="24"/>
  <c r="K148" i="24"/>
  <c r="J148" i="24"/>
  <c r="U147" i="24"/>
  <c r="T147" i="24"/>
  <c r="S147" i="24"/>
  <c r="R147" i="24"/>
  <c r="Q147" i="24"/>
  <c r="P147" i="24"/>
  <c r="K147" i="24"/>
  <c r="J147" i="24"/>
  <c r="U146" i="24"/>
  <c r="T146" i="24"/>
  <c r="S146" i="24"/>
  <c r="R146" i="24"/>
  <c r="Q146" i="24"/>
  <c r="P146" i="24"/>
  <c r="K146" i="24"/>
  <c r="J146" i="24"/>
  <c r="U145" i="24"/>
  <c r="T145" i="24"/>
  <c r="S145" i="24"/>
  <c r="R145" i="24"/>
  <c r="Q145" i="24"/>
  <c r="P145" i="24"/>
  <c r="K145" i="24"/>
  <c r="J145" i="24"/>
  <c r="U144" i="24"/>
  <c r="T144" i="24"/>
  <c r="S144" i="24"/>
  <c r="R144" i="24"/>
  <c r="Q144" i="24"/>
  <c r="P144" i="24"/>
  <c r="K144" i="24"/>
  <c r="J144" i="24"/>
  <c r="U143" i="24"/>
  <c r="T143" i="24"/>
  <c r="S143" i="24"/>
  <c r="R143" i="24"/>
  <c r="Q143" i="24"/>
  <c r="P143" i="24"/>
  <c r="K143" i="24"/>
  <c r="J143" i="24"/>
  <c r="U142" i="24"/>
  <c r="T142" i="24"/>
  <c r="S142" i="24"/>
  <c r="R142" i="24"/>
  <c r="Q142" i="24"/>
  <c r="P142" i="24"/>
  <c r="K142" i="24"/>
  <c r="J142" i="24"/>
  <c r="U141" i="24"/>
  <c r="T141" i="24"/>
  <c r="S141" i="24"/>
  <c r="R141" i="24"/>
  <c r="Q141" i="24"/>
  <c r="P141" i="24"/>
  <c r="K141" i="24"/>
  <c r="J141" i="24"/>
  <c r="U140" i="24"/>
  <c r="T140" i="24"/>
  <c r="S140" i="24"/>
  <c r="R140" i="24"/>
  <c r="Q140" i="24"/>
  <c r="P140" i="24"/>
  <c r="K140" i="24"/>
  <c r="J140" i="24"/>
  <c r="U139" i="24"/>
  <c r="T139" i="24"/>
  <c r="S139" i="24"/>
  <c r="R139" i="24"/>
  <c r="Q139" i="24"/>
  <c r="P139" i="24"/>
  <c r="K139" i="24"/>
  <c r="J139" i="24"/>
  <c r="O138" i="24"/>
  <c r="Q138" i="24" s="1"/>
  <c r="N138" i="24"/>
  <c r="P138" i="24" s="1"/>
  <c r="M138" i="24"/>
  <c r="L138" i="24"/>
  <c r="H138" i="24"/>
  <c r="G138" i="24"/>
  <c r="F138" i="24"/>
  <c r="U137" i="24"/>
  <c r="T137" i="24"/>
  <c r="S137" i="24"/>
  <c r="R137" i="24"/>
  <c r="Q137" i="24"/>
  <c r="P137" i="24"/>
  <c r="K137" i="24"/>
  <c r="J137" i="24"/>
  <c r="U136" i="24"/>
  <c r="T136" i="24"/>
  <c r="S136" i="24"/>
  <c r="R136" i="24"/>
  <c r="Q136" i="24"/>
  <c r="P136" i="24"/>
  <c r="K136" i="24"/>
  <c r="J136" i="24"/>
  <c r="U135" i="24"/>
  <c r="T135" i="24"/>
  <c r="S135" i="24"/>
  <c r="R135" i="24"/>
  <c r="Q135" i="24"/>
  <c r="P135" i="24"/>
  <c r="K135" i="24"/>
  <c r="J135" i="24"/>
  <c r="U134" i="24"/>
  <c r="T134" i="24"/>
  <c r="S134" i="24"/>
  <c r="R134" i="24"/>
  <c r="Q134" i="24"/>
  <c r="P134" i="24"/>
  <c r="K134" i="24"/>
  <c r="J134" i="24"/>
  <c r="U133" i="24"/>
  <c r="V133" i="24" s="1"/>
  <c r="T133" i="24"/>
  <c r="S133" i="24"/>
  <c r="R133" i="24"/>
  <c r="Q133" i="24"/>
  <c r="P133" i="24"/>
  <c r="K133" i="24"/>
  <c r="J133" i="24"/>
  <c r="U132" i="24"/>
  <c r="T132" i="24"/>
  <c r="S132" i="24"/>
  <c r="R132" i="24"/>
  <c r="Q132" i="24"/>
  <c r="P132" i="24"/>
  <c r="K132" i="24"/>
  <c r="J132" i="24"/>
  <c r="U131" i="24"/>
  <c r="T131" i="24"/>
  <c r="S131" i="24"/>
  <c r="R131" i="24"/>
  <c r="Q131" i="24"/>
  <c r="P131" i="24"/>
  <c r="K131" i="24"/>
  <c r="J131" i="24"/>
  <c r="U130" i="24"/>
  <c r="T130" i="24"/>
  <c r="W130" i="24" s="1"/>
  <c r="S130" i="24"/>
  <c r="R130" i="24"/>
  <c r="Q130" i="24"/>
  <c r="P130" i="24"/>
  <c r="K130" i="24"/>
  <c r="J130" i="24"/>
  <c r="U129" i="24"/>
  <c r="T129" i="24"/>
  <c r="S129" i="24"/>
  <c r="R129" i="24"/>
  <c r="Q129" i="24"/>
  <c r="P129" i="24"/>
  <c r="K129" i="24"/>
  <c r="J129" i="24"/>
  <c r="U128" i="24"/>
  <c r="T128" i="24"/>
  <c r="V128" i="24" s="1"/>
  <c r="S128" i="24"/>
  <c r="R128" i="24"/>
  <c r="Q128" i="24"/>
  <c r="P128" i="24"/>
  <c r="K128" i="24"/>
  <c r="J128" i="24"/>
  <c r="U127" i="24"/>
  <c r="T127" i="24"/>
  <c r="S127" i="24"/>
  <c r="R127" i="24"/>
  <c r="Q127" i="24"/>
  <c r="P127" i="24"/>
  <c r="K127" i="24"/>
  <c r="J127" i="24"/>
  <c r="U126" i="24"/>
  <c r="T126" i="24"/>
  <c r="S126" i="24"/>
  <c r="R126" i="24"/>
  <c r="Q126" i="24"/>
  <c r="P126" i="24"/>
  <c r="K126" i="24"/>
  <c r="J126" i="24"/>
  <c r="U125" i="24"/>
  <c r="T125" i="24"/>
  <c r="S125" i="24"/>
  <c r="R125" i="24"/>
  <c r="Q125" i="24"/>
  <c r="P125" i="24"/>
  <c r="K125" i="24"/>
  <c r="J125" i="24"/>
  <c r="U124" i="24"/>
  <c r="T124" i="24"/>
  <c r="S124" i="24"/>
  <c r="R124" i="24"/>
  <c r="Q124" i="24"/>
  <c r="P124" i="24"/>
  <c r="K124" i="24"/>
  <c r="J124" i="24"/>
  <c r="U123" i="24"/>
  <c r="T123" i="24"/>
  <c r="S123" i="24"/>
  <c r="R123" i="24"/>
  <c r="Q123" i="24"/>
  <c r="P123" i="24"/>
  <c r="K123" i="24"/>
  <c r="J123" i="24"/>
  <c r="U122" i="24"/>
  <c r="T122" i="24"/>
  <c r="S122" i="24"/>
  <c r="R122" i="24"/>
  <c r="Q122" i="24"/>
  <c r="P122" i="24"/>
  <c r="K122" i="24"/>
  <c r="J122" i="24"/>
  <c r="U121" i="24"/>
  <c r="T121" i="24"/>
  <c r="V121" i="24" s="1"/>
  <c r="S121" i="24"/>
  <c r="R121" i="24"/>
  <c r="Q121" i="24"/>
  <c r="P121" i="24"/>
  <c r="K121" i="24"/>
  <c r="J121" i="24"/>
  <c r="U120" i="24"/>
  <c r="T120" i="24"/>
  <c r="S120" i="24"/>
  <c r="R120" i="24"/>
  <c r="Q120" i="24"/>
  <c r="P120" i="24"/>
  <c r="K120" i="24"/>
  <c r="J120" i="24"/>
  <c r="U119" i="24"/>
  <c r="T119" i="24"/>
  <c r="S119" i="24"/>
  <c r="R119" i="24"/>
  <c r="Q119" i="24"/>
  <c r="P119" i="24"/>
  <c r="K119" i="24"/>
  <c r="J119" i="24"/>
  <c r="U118" i="24"/>
  <c r="T118" i="24"/>
  <c r="S118" i="24"/>
  <c r="R118" i="24"/>
  <c r="Q118" i="24"/>
  <c r="P118" i="24"/>
  <c r="K118" i="24"/>
  <c r="J118" i="24"/>
  <c r="U117" i="24"/>
  <c r="T117" i="24"/>
  <c r="S117" i="24"/>
  <c r="R117" i="24"/>
  <c r="Q117" i="24"/>
  <c r="P117" i="24"/>
  <c r="K117" i="24"/>
  <c r="J117" i="24"/>
  <c r="U116" i="24"/>
  <c r="T116" i="24"/>
  <c r="S116" i="24"/>
  <c r="R116" i="24"/>
  <c r="Q116" i="24"/>
  <c r="P116" i="24"/>
  <c r="K116" i="24"/>
  <c r="J116" i="24"/>
  <c r="U115" i="24"/>
  <c r="T115" i="24"/>
  <c r="S115" i="24"/>
  <c r="R115" i="24"/>
  <c r="Q115" i="24"/>
  <c r="P115" i="24"/>
  <c r="K115" i="24"/>
  <c r="J115" i="24"/>
  <c r="U114" i="24"/>
  <c r="T114" i="24"/>
  <c r="S114" i="24"/>
  <c r="R114" i="24"/>
  <c r="Q114" i="24"/>
  <c r="P114" i="24"/>
  <c r="K114" i="24"/>
  <c r="J114" i="24"/>
  <c r="U113" i="24"/>
  <c r="T113" i="24"/>
  <c r="S113" i="24"/>
  <c r="R113" i="24"/>
  <c r="Q113" i="24"/>
  <c r="P113" i="24"/>
  <c r="K113" i="24"/>
  <c r="J113" i="24"/>
  <c r="U112" i="24"/>
  <c r="T112" i="24"/>
  <c r="S112" i="24"/>
  <c r="R112" i="24"/>
  <c r="Q112" i="24"/>
  <c r="P112" i="24"/>
  <c r="K112" i="24"/>
  <c r="J112" i="24"/>
  <c r="U111" i="24"/>
  <c r="T111" i="24"/>
  <c r="S111" i="24"/>
  <c r="R111" i="24"/>
  <c r="Q111" i="24"/>
  <c r="P111" i="24"/>
  <c r="K111" i="24"/>
  <c r="J111" i="24"/>
  <c r="U110" i="24"/>
  <c r="T110" i="24"/>
  <c r="S110" i="24"/>
  <c r="R110" i="24"/>
  <c r="Q110" i="24"/>
  <c r="P110" i="24"/>
  <c r="K110" i="24"/>
  <c r="J110" i="24"/>
  <c r="U109" i="24"/>
  <c r="T109" i="24"/>
  <c r="W109" i="24" s="1"/>
  <c r="S109" i="24"/>
  <c r="R109" i="24"/>
  <c r="Q109" i="24"/>
  <c r="P109" i="24"/>
  <c r="K109" i="24"/>
  <c r="J109" i="24"/>
  <c r="U108" i="24"/>
  <c r="T108" i="24"/>
  <c r="S108" i="24"/>
  <c r="R108" i="24"/>
  <c r="Q108" i="24"/>
  <c r="P108" i="24"/>
  <c r="K108" i="24"/>
  <c r="J108" i="24"/>
  <c r="U107" i="24"/>
  <c r="T107" i="24"/>
  <c r="S107" i="24"/>
  <c r="R107" i="24"/>
  <c r="Q107" i="24"/>
  <c r="P107" i="24"/>
  <c r="K107" i="24"/>
  <c r="J107" i="24"/>
  <c r="U106" i="24"/>
  <c r="T106" i="24"/>
  <c r="S106" i="24"/>
  <c r="R106" i="24"/>
  <c r="Q106" i="24"/>
  <c r="P106" i="24"/>
  <c r="K106" i="24"/>
  <c r="J106" i="24"/>
  <c r="U105" i="24"/>
  <c r="T105" i="24"/>
  <c r="S105" i="24"/>
  <c r="R105" i="24"/>
  <c r="Q105" i="24"/>
  <c r="P105" i="24"/>
  <c r="K105" i="24"/>
  <c r="J105" i="24"/>
  <c r="U104" i="24"/>
  <c r="T104" i="24"/>
  <c r="S104" i="24"/>
  <c r="R104" i="24"/>
  <c r="Q104" i="24"/>
  <c r="P104" i="24"/>
  <c r="K104" i="24"/>
  <c r="J104" i="24"/>
  <c r="U103" i="24"/>
  <c r="T103" i="24"/>
  <c r="S103" i="24"/>
  <c r="R103" i="24"/>
  <c r="Q103" i="24"/>
  <c r="P103" i="24"/>
  <c r="K103" i="24"/>
  <c r="J103" i="24"/>
  <c r="O102" i="24"/>
  <c r="N102" i="24"/>
  <c r="M102" i="24"/>
  <c r="L102" i="24"/>
  <c r="H102" i="24"/>
  <c r="G102" i="24"/>
  <c r="T102" i="24" s="1"/>
  <c r="F102" i="24"/>
  <c r="U101" i="24"/>
  <c r="T101" i="24"/>
  <c r="S101" i="24"/>
  <c r="R101" i="24"/>
  <c r="Q101" i="24"/>
  <c r="P101" i="24"/>
  <c r="K101" i="24"/>
  <c r="J101" i="24"/>
  <c r="U100" i="24"/>
  <c r="T100" i="24"/>
  <c r="S100" i="24"/>
  <c r="R100" i="24"/>
  <c r="Q100" i="24"/>
  <c r="P100" i="24"/>
  <c r="K100" i="24"/>
  <c r="J100" i="24"/>
  <c r="U99" i="24"/>
  <c r="T99" i="24"/>
  <c r="S99" i="24"/>
  <c r="R99" i="24"/>
  <c r="Q99" i="24"/>
  <c r="P99" i="24"/>
  <c r="K99" i="24"/>
  <c r="J99" i="24"/>
  <c r="U98" i="24"/>
  <c r="T98" i="24"/>
  <c r="S98" i="24"/>
  <c r="R98" i="24"/>
  <c r="Q98" i="24"/>
  <c r="P98" i="24"/>
  <c r="K98" i="24"/>
  <c r="J98" i="24"/>
  <c r="U97" i="24"/>
  <c r="T97" i="24"/>
  <c r="S97" i="24"/>
  <c r="R97" i="24"/>
  <c r="Q97" i="24"/>
  <c r="P97" i="24"/>
  <c r="K97" i="24"/>
  <c r="J97" i="24"/>
  <c r="U96" i="24"/>
  <c r="T96" i="24"/>
  <c r="S96" i="24"/>
  <c r="R96" i="24"/>
  <c r="Q96" i="24"/>
  <c r="P96" i="24"/>
  <c r="K96" i="24"/>
  <c r="J96" i="24"/>
  <c r="U95" i="24"/>
  <c r="T95" i="24"/>
  <c r="S95" i="24"/>
  <c r="R95" i="24"/>
  <c r="Q95" i="24"/>
  <c r="P95" i="24"/>
  <c r="K95" i="24"/>
  <c r="J95" i="24"/>
  <c r="U94" i="24"/>
  <c r="T94" i="24"/>
  <c r="S94" i="24"/>
  <c r="R94" i="24"/>
  <c r="Q94" i="24"/>
  <c r="P94" i="24"/>
  <c r="K94" i="24"/>
  <c r="J94" i="24"/>
  <c r="U93" i="24"/>
  <c r="T93" i="24"/>
  <c r="S93" i="24"/>
  <c r="R93" i="24"/>
  <c r="Q93" i="24"/>
  <c r="P93" i="24"/>
  <c r="K93" i="24"/>
  <c r="J93" i="24"/>
  <c r="U92" i="24"/>
  <c r="T92" i="24"/>
  <c r="S92" i="24"/>
  <c r="R92" i="24"/>
  <c r="Q92" i="24"/>
  <c r="P92" i="24"/>
  <c r="K92" i="24"/>
  <c r="J92" i="24"/>
  <c r="U91" i="24"/>
  <c r="T91" i="24"/>
  <c r="S91" i="24"/>
  <c r="R91" i="24"/>
  <c r="R90" i="24" s="1"/>
  <c r="Q91" i="24"/>
  <c r="P91" i="24"/>
  <c r="K91" i="24"/>
  <c r="J91" i="24"/>
  <c r="O90" i="24"/>
  <c r="N90" i="24"/>
  <c r="M90" i="24"/>
  <c r="L90" i="24"/>
  <c r="H90" i="24"/>
  <c r="G90" i="24"/>
  <c r="F90" i="24"/>
  <c r="U89" i="24"/>
  <c r="T89" i="24"/>
  <c r="S89" i="24"/>
  <c r="R89" i="24"/>
  <c r="Q89" i="24"/>
  <c r="P89" i="24"/>
  <c r="K89" i="24"/>
  <c r="J89" i="24"/>
  <c r="U88" i="24"/>
  <c r="T88" i="24"/>
  <c r="S88" i="24"/>
  <c r="R88" i="24"/>
  <c r="Q88" i="24"/>
  <c r="P88" i="24"/>
  <c r="K88" i="24"/>
  <c r="J88" i="24"/>
  <c r="U87" i="24"/>
  <c r="T87" i="24"/>
  <c r="S87" i="24"/>
  <c r="R87" i="24"/>
  <c r="Q87" i="24"/>
  <c r="P87" i="24"/>
  <c r="K87" i="24"/>
  <c r="J87" i="24"/>
  <c r="U86" i="24"/>
  <c r="T86" i="24"/>
  <c r="S86" i="24"/>
  <c r="R86" i="24"/>
  <c r="Q86" i="24"/>
  <c r="P86" i="24"/>
  <c r="K86" i="24"/>
  <c r="J86" i="24"/>
  <c r="U85" i="24"/>
  <c r="T85" i="24"/>
  <c r="S85" i="24"/>
  <c r="R85" i="24"/>
  <c r="Q85" i="24"/>
  <c r="P85" i="24"/>
  <c r="K85" i="24"/>
  <c r="J85" i="24"/>
  <c r="U84" i="24"/>
  <c r="T84" i="24"/>
  <c r="S84" i="24"/>
  <c r="R84" i="24"/>
  <c r="Q84" i="24"/>
  <c r="P84" i="24"/>
  <c r="K84" i="24"/>
  <c r="J84" i="24"/>
  <c r="U83" i="24"/>
  <c r="T83" i="24"/>
  <c r="S83" i="24"/>
  <c r="R83" i="24"/>
  <c r="Q83" i="24"/>
  <c r="P83" i="24"/>
  <c r="K83" i="24"/>
  <c r="J83" i="24"/>
  <c r="U82" i="24"/>
  <c r="T82" i="24"/>
  <c r="S82" i="24"/>
  <c r="S81" i="24" s="1"/>
  <c r="R82" i="24"/>
  <c r="Q82" i="24"/>
  <c r="P82" i="24"/>
  <c r="K82" i="24"/>
  <c r="J82" i="24"/>
  <c r="O81" i="24"/>
  <c r="Q81" i="24" s="1"/>
  <c r="N81" i="24"/>
  <c r="M81" i="24"/>
  <c r="L81" i="24"/>
  <c r="H81" i="24"/>
  <c r="G81" i="24"/>
  <c r="F81" i="24"/>
  <c r="U80" i="24"/>
  <c r="T80" i="24"/>
  <c r="S80" i="24"/>
  <c r="R80" i="24"/>
  <c r="Q80" i="24"/>
  <c r="P80" i="24"/>
  <c r="K80" i="24"/>
  <c r="J80" i="24"/>
  <c r="U79" i="24"/>
  <c r="T79" i="24"/>
  <c r="S79" i="24"/>
  <c r="R79" i="24"/>
  <c r="Q79" i="24"/>
  <c r="P79" i="24"/>
  <c r="K79" i="24"/>
  <c r="J79" i="24"/>
  <c r="U78" i="24"/>
  <c r="T78" i="24"/>
  <c r="S78" i="24"/>
  <c r="R78" i="24"/>
  <c r="Q78" i="24"/>
  <c r="P78" i="24"/>
  <c r="K78" i="24"/>
  <c r="J78" i="24"/>
  <c r="U77" i="24"/>
  <c r="T77" i="24"/>
  <c r="T76" i="24" s="1"/>
  <c r="S77" i="24"/>
  <c r="S76" i="24" s="1"/>
  <c r="R77" i="24"/>
  <c r="Q77" i="24"/>
  <c r="P77" i="24"/>
  <c r="K77" i="24"/>
  <c r="J77" i="24"/>
  <c r="O76" i="24"/>
  <c r="N76" i="24"/>
  <c r="M76" i="24"/>
  <c r="L76" i="24"/>
  <c r="H76" i="24"/>
  <c r="G76" i="24"/>
  <c r="F76" i="24"/>
  <c r="U75" i="24"/>
  <c r="T75" i="24"/>
  <c r="W75" i="24" s="1"/>
  <c r="S75" i="24"/>
  <c r="R75" i="24"/>
  <c r="Q75" i="24"/>
  <c r="P75" i="24"/>
  <c r="K75" i="24"/>
  <c r="J75" i="24"/>
  <c r="U74" i="24"/>
  <c r="T74" i="24"/>
  <c r="W74" i="24" s="1"/>
  <c r="S74" i="24"/>
  <c r="R74" i="24"/>
  <c r="Q74" i="24"/>
  <c r="P74" i="24"/>
  <c r="K74" i="24"/>
  <c r="J74" i="24"/>
  <c r="U73" i="24"/>
  <c r="T73" i="24"/>
  <c r="S73" i="24"/>
  <c r="R73" i="24"/>
  <c r="Q73" i="24"/>
  <c r="P73" i="24"/>
  <c r="K73" i="24"/>
  <c r="J73" i="24"/>
  <c r="U72" i="24"/>
  <c r="T72" i="24"/>
  <c r="S72" i="24"/>
  <c r="R72" i="24"/>
  <c r="Q72" i="24"/>
  <c r="P72" i="24"/>
  <c r="K72" i="24"/>
  <c r="J72" i="24"/>
  <c r="U71" i="24"/>
  <c r="T71" i="24"/>
  <c r="S71" i="24"/>
  <c r="R71" i="24"/>
  <c r="Q71" i="24"/>
  <c r="P71" i="24"/>
  <c r="K71" i="24"/>
  <c r="J71" i="24"/>
  <c r="U70" i="24"/>
  <c r="T70" i="24"/>
  <c r="S70" i="24"/>
  <c r="R70" i="24"/>
  <c r="Q70" i="24"/>
  <c r="P70" i="24"/>
  <c r="K70" i="24"/>
  <c r="J70" i="24"/>
  <c r="U69" i="24"/>
  <c r="T69" i="24"/>
  <c r="S69" i="24"/>
  <c r="R69" i="24"/>
  <c r="Q69" i="24"/>
  <c r="P69" i="24"/>
  <c r="K69" i="24"/>
  <c r="J69" i="24"/>
  <c r="U68" i="24"/>
  <c r="T68" i="24"/>
  <c r="S68" i="24"/>
  <c r="R68" i="24"/>
  <c r="Q68" i="24"/>
  <c r="P68" i="24"/>
  <c r="K68" i="24"/>
  <c r="J68" i="24"/>
  <c r="U67" i="24"/>
  <c r="T67" i="24"/>
  <c r="S67" i="24"/>
  <c r="R67" i="24"/>
  <c r="Q67" i="24"/>
  <c r="P67" i="24"/>
  <c r="K67" i="24"/>
  <c r="J67" i="24"/>
  <c r="U66" i="24"/>
  <c r="T66" i="24"/>
  <c r="S66" i="24"/>
  <c r="R66" i="24"/>
  <c r="Q66" i="24"/>
  <c r="P66" i="24"/>
  <c r="K66" i="24"/>
  <c r="J66" i="24"/>
  <c r="U65" i="24"/>
  <c r="T65" i="24"/>
  <c r="S65" i="24"/>
  <c r="R65" i="24"/>
  <c r="Q65" i="24"/>
  <c r="P65" i="24"/>
  <c r="K65" i="24"/>
  <c r="J65" i="24"/>
  <c r="U64" i="24"/>
  <c r="T64" i="24"/>
  <c r="S64" i="24"/>
  <c r="R64" i="24"/>
  <c r="Q64" i="24"/>
  <c r="P64" i="24"/>
  <c r="K64" i="24"/>
  <c r="J64" i="24"/>
  <c r="U63" i="24"/>
  <c r="T63" i="24"/>
  <c r="S63" i="24"/>
  <c r="R63" i="24"/>
  <c r="Q63" i="24"/>
  <c r="P63" i="24"/>
  <c r="K63" i="24"/>
  <c r="J63" i="24"/>
  <c r="U62" i="24"/>
  <c r="T62" i="24"/>
  <c r="S62" i="24"/>
  <c r="R62" i="24"/>
  <c r="Q62" i="24"/>
  <c r="P62" i="24"/>
  <c r="K62" i="24"/>
  <c r="J62" i="24"/>
  <c r="U61" i="24"/>
  <c r="T61" i="24"/>
  <c r="S61" i="24"/>
  <c r="R61" i="24"/>
  <c r="Q61" i="24"/>
  <c r="P61" i="24"/>
  <c r="K61" i="24"/>
  <c r="J61" i="24"/>
  <c r="U60" i="24"/>
  <c r="T60" i="24"/>
  <c r="S60" i="24"/>
  <c r="R60" i="24"/>
  <c r="Q60" i="24"/>
  <c r="K60" i="24"/>
  <c r="J60" i="24"/>
  <c r="U59" i="24"/>
  <c r="T59" i="24"/>
  <c r="S59" i="24"/>
  <c r="R59" i="24"/>
  <c r="Q59" i="24"/>
  <c r="P59" i="24"/>
  <c r="K59" i="24"/>
  <c r="J59" i="24"/>
  <c r="U58" i="24"/>
  <c r="T58" i="24"/>
  <c r="S58" i="24"/>
  <c r="R58" i="24"/>
  <c r="Q58" i="24"/>
  <c r="P58" i="24"/>
  <c r="K58" i="24"/>
  <c r="J58" i="24"/>
  <c r="U57" i="24"/>
  <c r="T57" i="24"/>
  <c r="S57" i="24"/>
  <c r="R57" i="24"/>
  <c r="Q57" i="24"/>
  <c r="P57" i="24"/>
  <c r="K57" i="24"/>
  <c r="J57" i="24"/>
  <c r="O56" i="24"/>
  <c r="N56" i="24"/>
  <c r="M56" i="24"/>
  <c r="L56" i="24"/>
  <c r="H56" i="24"/>
  <c r="G56" i="24"/>
  <c r="J56" i="24" s="1"/>
  <c r="F56" i="24"/>
  <c r="U55" i="24"/>
  <c r="T55" i="24"/>
  <c r="S55" i="24"/>
  <c r="R55" i="24"/>
  <c r="Q55" i="24"/>
  <c r="P55" i="24"/>
  <c r="K55" i="24"/>
  <c r="J55" i="24"/>
  <c r="U54" i="24"/>
  <c r="T54" i="24"/>
  <c r="S54" i="24"/>
  <c r="R54" i="24"/>
  <c r="Q54" i="24"/>
  <c r="P54" i="24"/>
  <c r="K54" i="24"/>
  <c r="J54" i="24"/>
  <c r="U53" i="24"/>
  <c r="T53" i="24"/>
  <c r="S53" i="24"/>
  <c r="R53" i="24"/>
  <c r="Q53" i="24"/>
  <c r="P53" i="24"/>
  <c r="K53" i="24"/>
  <c r="J53" i="24"/>
  <c r="U52" i="24"/>
  <c r="T52" i="24"/>
  <c r="S52" i="24"/>
  <c r="R52" i="24"/>
  <c r="Q52" i="24"/>
  <c r="P52" i="24"/>
  <c r="K52" i="24"/>
  <c r="J52" i="24"/>
  <c r="U51" i="24"/>
  <c r="W51" i="24" s="1"/>
  <c r="T51" i="24"/>
  <c r="S51" i="24"/>
  <c r="R51" i="24"/>
  <c r="Q51" i="24"/>
  <c r="P51" i="24"/>
  <c r="K51" i="24"/>
  <c r="J51" i="24"/>
  <c r="U50" i="24"/>
  <c r="T50" i="24"/>
  <c r="S50" i="24"/>
  <c r="R50" i="24"/>
  <c r="Q50" i="24"/>
  <c r="P50" i="24"/>
  <c r="K50" i="24"/>
  <c r="J50" i="24"/>
  <c r="U49" i="24"/>
  <c r="T49" i="24"/>
  <c r="S49" i="24"/>
  <c r="R49" i="24"/>
  <c r="Q49" i="24"/>
  <c r="P49" i="24"/>
  <c r="K49" i="24"/>
  <c r="J49" i="24"/>
  <c r="U48" i="24"/>
  <c r="T48" i="24"/>
  <c r="S48" i="24"/>
  <c r="R48" i="24"/>
  <c r="Q48" i="24"/>
  <c r="P48" i="24"/>
  <c r="K48" i="24"/>
  <c r="J48" i="24"/>
  <c r="U47" i="24"/>
  <c r="T47" i="24"/>
  <c r="S47" i="24"/>
  <c r="R47" i="24"/>
  <c r="Q47" i="24"/>
  <c r="P47" i="24"/>
  <c r="U46" i="24"/>
  <c r="T46" i="24"/>
  <c r="S46" i="24"/>
  <c r="R46" i="24"/>
  <c r="Q46" i="24"/>
  <c r="P46" i="24"/>
  <c r="K46" i="24"/>
  <c r="J46" i="24"/>
  <c r="U45" i="24"/>
  <c r="T45" i="24"/>
  <c r="S45" i="24"/>
  <c r="R45" i="24"/>
  <c r="Q45" i="24"/>
  <c r="P45" i="24"/>
  <c r="K45" i="24"/>
  <c r="J45" i="24"/>
  <c r="U44" i="24"/>
  <c r="T44" i="24"/>
  <c r="S44" i="24"/>
  <c r="R44" i="24"/>
  <c r="Q44" i="24"/>
  <c r="P44" i="24"/>
  <c r="K44" i="24"/>
  <c r="J44" i="24"/>
  <c r="O43" i="24"/>
  <c r="N43" i="24"/>
  <c r="M43" i="24"/>
  <c r="L43" i="24"/>
  <c r="H43" i="24"/>
  <c r="G43" i="24"/>
  <c r="F43" i="24"/>
  <c r="U42" i="24"/>
  <c r="T42" i="24"/>
  <c r="S42" i="24"/>
  <c r="R42" i="24"/>
  <c r="Q42" i="24"/>
  <c r="P42" i="24"/>
  <c r="K42" i="24"/>
  <c r="J42" i="24"/>
  <c r="U41" i="24"/>
  <c r="T41" i="24"/>
  <c r="S41" i="24"/>
  <c r="R41" i="24"/>
  <c r="Q41" i="24"/>
  <c r="P41" i="24"/>
  <c r="K41" i="24"/>
  <c r="J41" i="24"/>
  <c r="U40" i="24"/>
  <c r="T40" i="24"/>
  <c r="S40" i="24"/>
  <c r="R40" i="24"/>
  <c r="Q40" i="24"/>
  <c r="P40" i="24"/>
  <c r="K40" i="24"/>
  <c r="J40" i="24"/>
  <c r="U39" i="24"/>
  <c r="T39" i="24"/>
  <c r="S39" i="24"/>
  <c r="R39" i="24"/>
  <c r="Q39" i="24"/>
  <c r="P39" i="24"/>
  <c r="K39" i="24"/>
  <c r="J39" i="24"/>
  <c r="U38" i="24"/>
  <c r="T38" i="24"/>
  <c r="S38" i="24"/>
  <c r="R38" i="24"/>
  <c r="Q38" i="24"/>
  <c r="P38" i="24"/>
  <c r="K38" i="24"/>
  <c r="J38" i="24"/>
  <c r="U37" i="24"/>
  <c r="T37" i="24"/>
  <c r="S37" i="24"/>
  <c r="R37" i="24"/>
  <c r="Q37" i="24"/>
  <c r="P37" i="24"/>
  <c r="K37" i="24"/>
  <c r="J37" i="24"/>
  <c r="U36" i="24"/>
  <c r="T36" i="24"/>
  <c r="S36" i="24"/>
  <c r="R36" i="24"/>
  <c r="Q36" i="24"/>
  <c r="P36" i="24"/>
  <c r="K36" i="24"/>
  <c r="J36" i="24"/>
  <c r="U35" i="24"/>
  <c r="T35" i="24"/>
  <c r="S35" i="24"/>
  <c r="R35" i="24"/>
  <c r="Q35" i="24"/>
  <c r="P35" i="24"/>
  <c r="K35" i="24"/>
  <c r="J35" i="24"/>
  <c r="U34" i="24"/>
  <c r="T34" i="24"/>
  <c r="S34" i="24"/>
  <c r="R34" i="24"/>
  <c r="Q34" i="24"/>
  <c r="P34" i="24"/>
  <c r="K34" i="24"/>
  <c r="J34" i="24"/>
  <c r="U33" i="24"/>
  <c r="T33" i="24"/>
  <c r="S33" i="24"/>
  <c r="R33" i="24"/>
  <c r="Q33" i="24"/>
  <c r="P33" i="24"/>
  <c r="K33" i="24"/>
  <c r="J33" i="24"/>
  <c r="U32" i="24"/>
  <c r="T32" i="24"/>
  <c r="S32" i="24"/>
  <c r="R32" i="24"/>
  <c r="Q32" i="24"/>
  <c r="P32" i="24"/>
  <c r="K32" i="24"/>
  <c r="J32" i="24"/>
  <c r="U31" i="24"/>
  <c r="T31" i="24"/>
  <c r="S31" i="24"/>
  <c r="R31" i="24"/>
  <c r="Q31" i="24"/>
  <c r="P31" i="24"/>
  <c r="K31" i="24"/>
  <c r="J31" i="24"/>
  <c r="U30" i="24"/>
  <c r="T30" i="24"/>
  <c r="S30" i="24"/>
  <c r="R30" i="24"/>
  <c r="Q30" i="24"/>
  <c r="P30" i="24"/>
  <c r="K30" i="24"/>
  <c r="J30" i="24"/>
  <c r="U29" i="24"/>
  <c r="T29" i="24"/>
  <c r="S29" i="24"/>
  <c r="R29" i="24"/>
  <c r="Q29" i="24"/>
  <c r="P29" i="24"/>
  <c r="K29" i="24"/>
  <c r="J29" i="24"/>
  <c r="U28" i="24"/>
  <c r="T28" i="24"/>
  <c r="S28" i="24"/>
  <c r="R28" i="24"/>
  <c r="Q28" i="24"/>
  <c r="P28" i="24"/>
  <c r="K28" i="24"/>
  <c r="J28" i="24"/>
  <c r="U27" i="24"/>
  <c r="T27" i="24"/>
  <c r="S27" i="24"/>
  <c r="R27" i="24"/>
  <c r="Q27" i="24"/>
  <c r="P27" i="24"/>
  <c r="K27" i="24"/>
  <c r="J27" i="24"/>
  <c r="U26" i="24"/>
  <c r="T26" i="24"/>
  <c r="S26" i="24"/>
  <c r="R26" i="24"/>
  <c r="Q26" i="24"/>
  <c r="P26" i="24"/>
  <c r="K26" i="24"/>
  <c r="J26" i="24"/>
  <c r="U25" i="24"/>
  <c r="T25" i="24"/>
  <c r="S25" i="24"/>
  <c r="R25" i="24"/>
  <c r="Q25" i="24"/>
  <c r="P25" i="24"/>
  <c r="K25" i="24"/>
  <c r="J25" i="24"/>
  <c r="U24" i="24"/>
  <c r="T24" i="24"/>
  <c r="S24" i="24"/>
  <c r="R24" i="24"/>
  <c r="Q24" i="24"/>
  <c r="P24" i="24"/>
  <c r="K24" i="24"/>
  <c r="J24" i="24"/>
  <c r="U23" i="24"/>
  <c r="T23" i="24"/>
  <c r="S23" i="24"/>
  <c r="R23" i="24"/>
  <c r="Q23" i="24"/>
  <c r="P23" i="24"/>
  <c r="K23" i="24"/>
  <c r="J23" i="24"/>
  <c r="U22" i="24"/>
  <c r="T22" i="24"/>
  <c r="S22" i="24"/>
  <c r="R22" i="24"/>
  <c r="Q22" i="24"/>
  <c r="P22" i="24"/>
  <c r="K22" i="24"/>
  <c r="J22" i="24"/>
  <c r="U21" i="24"/>
  <c r="W21" i="24" s="1"/>
  <c r="T21" i="24"/>
  <c r="S21" i="24"/>
  <c r="R21" i="24"/>
  <c r="Q21" i="24"/>
  <c r="P21" i="24"/>
  <c r="K21" i="24"/>
  <c r="J21" i="24"/>
  <c r="U20" i="24"/>
  <c r="T20" i="24"/>
  <c r="S20" i="24"/>
  <c r="R20" i="24"/>
  <c r="Q20" i="24"/>
  <c r="P20" i="24"/>
  <c r="K20" i="24"/>
  <c r="J20" i="24"/>
  <c r="U19" i="24"/>
  <c r="T19" i="24"/>
  <c r="S19" i="24"/>
  <c r="R19" i="24"/>
  <c r="Q19" i="24"/>
  <c r="P19" i="24"/>
  <c r="K19" i="24"/>
  <c r="J19" i="24"/>
  <c r="U18" i="24"/>
  <c r="T18" i="24"/>
  <c r="S18" i="24"/>
  <c r="R18" i="24"/>
  <c r="Q18" i="24"/>
  <c r="P18" i="24"/>
  <c r="K18" i="24"/>
  <c r="J18" i="24"/>
  <c r="U17" i="24"/>
  <c r="T17" i="24"/>
  <c r="S17" i="24"/>
  <c r="R17" i="24"/>
  <c r="Q17" i="24"/>
  <c r="P17" i="24"/>
  <c r="K17" i="24"/>
  <c r="J17" i="24"/>
  <c r="U16" i="24"/>
  <c r="T16" i="24"/>
  <c r="S16" i="24"/>
  <c r="R16" i="24"/>
  <c r="Q16" i="24"/>
  <c r="K16" i="24"/>
  <c r="J16" i="24"/>
  <c r="U15" i="24"/>
  <c r="T15" i="24"/>
  <c r="S15" i="24"/>
  <c r="R15" i="24"/>
  <c r="Q15" i="24"/>
  <c r="P15" i="24"/>
  <c r="K15" i="24"/>
  <c r="J15" i="24"/>
  <c r="U14" i="24"/>
  <c r="T14" i="24"/>
  <c r="S14" i="24"/>
  <c r="R14" i="24"/>
  <c r="Q14" i="24"/>
  <c r="P14" i="24"/>
  <c r="K14" i="24"/>
  <c r="J14" i="24"/>
  <c r="O13" i="24"/>
  <c r="N13" i="24"/>
  <c r="M13" i="24"/>
  <c r="L13" i="24"/>
  <c r="H13" i="24"/>
  <c r="G13" i="24"/>
  <c r="F13" i="24"/>
  <c r="F12" i="24" s="1"/>
  <c r="O11" i="24"/>
  <c r="N11" i="24"/>
  <c r="P11" i="24" s="1"/>
  <c r="M11" i="24"/>
  <c r="L11" i="24"/>
  <c r="H11" i="24"/>
  <c r="G11" i="24"/>
  <c r="K11" i="24" s="1"/>
  <c r="F11" i="24"/>
  <c r="U7" i="24"/>
  <c r="T7" i="24"/>
  <c r="O7" i="24"/>
  <c r="N7" i="24"/>
  <c r="W22" i="24" l="1"/>
  <c r="W23" i="24"/>
  <c r="V32" i="24"/>
  <c r="P90" i="24"/>
  <c r="W137" i="24"/>
  <c r="V139" i="24"/>
  <c r="W141" i="24"/>
  <c r="V146" i="24"/>
  <c r="V16" i="24"/>
  <c r="W18" i="24"/>
  <c r="W110" i="24"/>
  <c r="W52" i="24"/>
  <c r="V155" i="24"/>
  <c r="K157" i="24"/>
  <c r="W158" i="24"/>
  <c r="W17" i="24"/>
  <c r="R43" i="24"/>
  <c r="W49" i="24"/>
  <c r="W57" i="24"/>
  <c r="V59" i="24"/>
  <c r="V52" i="24"/>
  <c r="V55" i="24"/>
  <c r="W19" i="24"/>
  <c r="W103" i="24"/>
  <c r="W104" i="24"/>
  <c r="V105" i="24"/>
  <c r="V96" i="24"/>
  <c r="W98" i="24"/>
  <c r="V113" i="24"/>
  <c r="W154" i="24"/>
  <c r="R157" i="24"/>
  <c r="V35" i="24"/>
  <c r="V36" i="24"/>
  <c r="K76" i="24"/>
  <c r="L12" i="24"/>
  <c r="R12" i="24" s="1"/>
  <c r="S11" i="24"/>
  <c r="R76" i="24"/>
  <c r="V109" i="24"/>
  <c r="U13" i="24"/>
  <c r="V93" i="24"/>
  <c r="V95" i="24"/>
  <c r="V101" i="24"/>
  <c r="W155" i="24"/>
  <c r="V117" i="24"/>
  <c r="W16" i="24"/>
  <c r="W62" i="24"/>
  <c r="W64" i="24"/>
  <c r="W65" i="24"/>
  <c r="V66" i="24"/>
  <c r="W69" i="24"/>
  <c r="W77" i="24"/>
  <c r="V78" i="24"/>
  <c r="V83" i="24"/>
  <c r="W147" i="24"/>
  <c r="V58" i="24"/>
  <c r="V122" i="24"/>
  <c r="W55" i="24"/>
  <c r="P76" i="24"/>
  <c r="W122" i="24"/>
  <c r="W124" i="24"/>
  <c r="V125" i="24"/>
  <c r="W129" i="24"/>
  <c r="M12" i="24"/>
  <c r="W82" i="24"/>
  <c r="W132" i="24"/>
  <c r="W133" i="24"/>
  <c r="W135" i="24"/>
  <c r="V136" i="24"/>
  <c r="W144" i="24"/>
  <c r="V152" i="24"/>
  <c r="W70" i="24"/>
  <c r="W117" i="24"/>
  <c r="U76" i="24"/>
  <c r="V76" i="24" s="1"/>
  <c r="W80" i="24"/>
  <c r="Q56" i="24"/>
  <c r="W71" i="24"/>
  <c r="W119" i="24"/>
  <c r="J157" i="24"/>
  <c r="W14" i="24"/>
  <c r="W15" i="24"/>
  <c r="V20" i="24"/>
  <c r="J76" i="24"/>
  <c r="V87" i="24"/>
  <c r="V91" i="24"/>
  <c r="W94" i="24"/>
  <c r="V98" i="24"/>
  <c r="V147" i="24"/>
  <c r="W148" i="24"/>
  <c r="V149" i="24"/>
  <c r="W120" i="24"/>
  <c r="W32" i="24"/>
  <c r="W48" i="24"/>
  <c r="W95" i="24"/>
  <c r="V69" i="24"/>
  <c r="W33" i="24"/>
  <c r="W34" i="24"/>
  <c r="W53" i="24"/>
  <c r="V54" i="24"/>
  <c r="S56" i="24"/>
  <c r="W60" i="24"/>
  <c r="V61" i="24"/>
  <c r="W63" i="24"/>
  <c r="K90" i="24"/>
  <c r="V99" i="24"/>
  <c r="V24" i="24"/>
  <c r="S43" i="24"/>
  <c r="T56" i="24"/>
  <c r="R81" i="24"/>
  <c r="T138" i="24"/>
  <c r="J11" i="24"/>
  <c r="V19" i="24"/>
  <c r="W20" i="24"/>
  <c r="V21" i="24"/>
  <c r="V53" i="24"/>
  <c r="W54" i="24"/>
  <c r="W66" i="24"/>
  <c r="W87" i="24"/>
  <c r="K102" i="24"/>
  <c r="V110" i="24"/>
  <c r="W149" i="24"/>
  <c r="W152" i="24"/>
  <c r="M157" i="24"/>
  <c r="S157" i="24" s="1"/>
  <c r="Q160" i="24"/>
  <c r="V70" i="24"/>
  <c r="W112" i="24"/>
  <c r="W140" i="24"/>
  <c r="Q11" i="24"/>
  <c r="W24" i="24"/>
  <c r="W25" i="24"/>
  <c r="W27" i="24"/>
  <c r="V40" i="24"/>
  <c r="O12" i="24"/>
  <c r="T43" i="24"/>
  <c r="W47" i="24"/>
  <c r="W59" i="24"/>
  <c r="W61" i="24"/>
  <c r="W72" i="24"/>
  <c r="V77" i="24"/>
  <c r="W78" i="24"/>
  <c r="W79" i="24"/>
  <c r="W91" i="24"/>
  <c r="W93" i="24"/>
  <c r="W99" i="24"/>
  <c r="W100" i="24"/>
  <c r="W101" i="24"/>
  <c r="W125" i="24"/>
  <c r="W127" i="24"/>
  <c r="W128" i="24"/>
  <c r="V130" i="24"/>
  <c r="K138" i="24"/>
  <c r="W143" i="24"/>
  <c r="T157" i="24"/>
  <c r="W162" i="24"/>
  <c r="W165" i="24"/>
  <c r="V27" i="24"/>
  <c r="V29" i="24"/>
  <c r="W40" i="24"/>
  <c r="V44" i="24"/>
  <c r="W45" i="24"/>
  <c r="W46" i="24"/>
  <c r="V47" i="24"/>
  <c r="V74" i="24"/>
  <c r="J90" i="24"/>
  <c r="W114" i="24"/>
  <c r="V144" i="24"/>
  <c r="W146" i="24"/>
  <c r="V158" i="24"/>
  <c r="R160" i="24"/>
  <c r="W38" i="24"/>
  <c r="W113" i="24"/>
  <c r="R11" i="24"/>
  <c r="S13" i="24"/>
  <c r="N12" i="24"/>
  <c r="T13" i="24"/>
  <c r="V15" i="24"/>
  <c r="W29" i="24"/>
  <c r="W30" i="24"/>
  <c r="W31" i="24"/>
  <c r="V46" i="24"/>
  <c r="V48" i="24"/>
  <c r="V49" i="24"/>
  <c r="V62" i="24"/>
  <c r="V63" i="24"/>
  <c r="V75" i="24"/>
  <c r="V80" i="24"/>
  <c r="W83" i="24"/>
  <c r="W84" i="24"/>
  <c r="W85" i="24"/>
  <c r="V94" i="24"/>
  <c r="R102" i="24"/>
  <c r="V104" i="24"/>
  <c r="W105" i="24"/>
  <c r="V106" i="24"/>
  <c r="W118" i="24"/>
  <c r="W37" i="24"/>
  <c r="W111" i="24"/>
  <c r="H12" i="24"/>
  <c r="V18" i="24"/>
  <c r="G12" i="24"/>
  <c r="L163" i="24"/>
  <c r="L166" i="24" s="1"/>
  <c r="W39" i="24"/>
  <c r="W58" i="24"/>
  <c r="V71" i="24"/>
  <c r="V141" i="24"/>
  <c r="V33" i="24"/>
  <c r="W35" i="24"/>
  <c r="R13" i="24"/>
  <c r="U43" i="24"/>
  <c r="V43" i="24" s="1"/>
  <c r="R56" i="24"/>
  <c r="W67" i="24"/>
  <c r="W68" i="24"/>
  <c r="Q76" i="24"/>
  <c r="J81" i="24"/>
  <c r="W88" i="24"/>
  <c r="W96" i="24"/>
  <c r="W106" i="24"/>
  <c r="V120" i="24"/>
  <c r="W121" i="24"/>
  <c r="V135" i="24"/>
  <c r="W136" i="24"/>
  <c r="R138" i="24"/>
  <c r="W151" i="24"/>
  <c r="P160" i="24"/>
  <c r="S12" i="24"/>
  <c r="T81" i="24"/>
  <c r="K56" i="24"/>
  <c r="K81" i="24"/>
  <c r="Q102" i="24"/>
  <c r="P102" i="24"/>
  <c r="W116" i="24"/>
  <c r="V116" i="24"/>
  <c r="W131" i="24"/>
  <c r="V131" i="24"/>
  <c r="T150" i="24"/>
  <c r="W150" i="24" s="1"/>
  <c r="W153" i="24"/>
  <c r="V153" i="24"/>
  <c r="G163" i="24"/>
  <c r="T11" i="24"/>
  <c r="P13" i="24"/>
  <c r="V22" i="24"/>
  <c r="V30" i="24"/>
  <c r="V38" i="24"/>
  <c r="P43" i="24"/>
  <c r="V50" i="24"/>
  <c r="M163" i="24"/>
  <c r="U56" i="24"/>
  <c r="V64" i="24"/>
  <c r="V72" i="24"/>
  <c r="U81" i="24"/>
  <c r="V88" i="24"/>
  <c r="W92" i="24"/>
  <c r="W97" i="24"/>
  <c r="V97" i="24"/>
  <c r="V107" i="24"/>
  <c r="V112" i="24"/>
  <c r="W123" i="24"/>
  <c r="V123" i="24"/>
  <c r="W145" i="24"/>
  <c r="V145" i="24"/>
  <c r="W156" i="24"/>
  <c r="V156" i="24"/>
  <c r="S102" i="24"/>
  <c r="U11" i="24"/>
  <c r="Q13" i="24"/>
  <c r="V14" i="24"/>
  <c r="V17" i="24"/>
  <c r="V25" i="24"/>
  <c r="V41" i="24"/>
  <c r="Q43" i="24"/>
  <c r="W50" i="24"/>
  <c r="F163" i="24"/>
  <c r="N163" i="24"/>
  <c r="V67" i="24"/>
  <c r="V84" i="24"/>
  <c r="W89" i="24"/>
  <c r="J102" i="24"/>
  <c r="W107" i="24"/>
  <c r="V118" i="24"/>
  <c r="W126" i="24"/>
  <c r="V126" i="24"/>
  <c r="W142" i="24"/>
  <c r="V142" i="24"/>
  <c r="W164" i="24"/>
  <c r="V164" i="24"/>
  <c r="V28" i="24"/>
  <c r="W41" i="24"/>
  <c r="J43" i="24"/>
  <c r="W44" i="24"/>
  <c r="W108" i="24"/>
  <c r="V108" i="24"/>
  <c r="Q150" i="24"/>
  <c r="P150" i="24"/>
  <c r="K13" i="24"/>
  <c r="V23" i="24"/>
  <c r="W28" i="24"/>
  <c r="V31" i="24"/>
  <c r="W36" i="24"/>
  <c r="V39" i="24"/>
  <c r="K43" i="24"/>
  <c r="V51" i="24"/>
  <c r="H163" i="24"/>
  <c r="P56" i="24"/>
  <c r="V65" i="24"/>
  <c r="V73" i="24"/>
  <c r="P81" i="24"/>
  <c r="V85" i="24"/>
  <c r="Q90" i="24"/>
  <c r="S138" i="24"/>
  <c r="U160" i="24"/>
  <c r="O157" i="24"/>
  <c r="O163" i="24" s="1"/>
  <c r="V26" i="24"/>
  <c r="V34" i="24"/>
  <c r="V42" i="24"/>
  <c r="V45" i="24"/>
  <c r="V57" i="24"/>
  <c r="V60" i="24"/>
  <c r="V68" i="24"/>
  <c r="W73" i="24"/>
  <c r="V79" i="24"/>
  <c r="V82" i="24"/>
  <c r="U90" i="24"/>
  <c r="S90" i="24"/>
  <c r="V115" i="24"/>
  <c r="U138" i="24"/>
  <c r="V150" i="24"/>
  <c r="W161" i="24"/>
  <c r="V161" i="24"/>
  <c r="W134" i="24"/>
  <c r="V134" i="24"/>
  <c r="J13" i="24"/>
  <c r="W26" i="24"/>
  <c r="V37" i="24"/>
  <c r="W42" i="24"/>
  <c r="W86" i="24"/>
  <c r="V86" i="24"/>
  <c r="T90" i="24"/>
  <c r="W115" i="24"/>
  <c r="S150" i="24"/>
  <c r="R150" i="24"/>
  <c r="W159" i="24"/>
  <c r="V159" i="24"/>
  <c r="U102" i="24"/>
  <c r="J138" i="24"/>
  <c r="W139" i="24"/>
  <c r="V129" i="24"/>
  <c r="V137" i="24"/>
  <c r="V140" i="24"/>
  <c r="V148" i="24"/>
  <c r="V151" i="24"/>
  <c r="V124" i="24"/>
  <c r="V132" i="24"/>
  <c r="V143" i="24"/>
  <c r="J150" i="24"/>
  <c r="V154" i="24"/>
  <c r="V165" i="24"/>
  <c r="V89" i="24"/>
  <c r="V92" i="24"/>
  <c r="V100" i="24"/>
  <c r="V103" i="24"/>
  <c r="V111" i="24"/>
  <c r="V119" i="24"/>
  <c r="V127" i="24"/>
  <c r="K150" i="24"/>
  <c r="V114" i="24"/>
  <c r="W43" i="24" l="1"/>
  <c r="U12" i="24"/>
  <c r="W76" i="24"/>
  <c r="W13" i="24"/>
  <c r="T12" i="24"/>
  <c r="W12" i="24" s="1"/>
  <c r="V13" i="24"/>
  <c r="P12" i="24"/>
  <c r="Q12" i="24"/>
  <c r="K12" i="24"/>
  <c r="J12" i="24"/>
  <c r="J163" i="24"/>
  <c r="S163" i="24"/>
  <c r="S10" i="24" s="1"/>
  <c r="L10" i="24"/>
  <c r="R163" i="24"/>
  <c r="R10" i="24" s="1"/>
  <c r="T163" i="24"/>
  <c r="T10" i="24" s="1"/>
  <c r="O166" i="24"/>
  <c r="Q163" i="24"/>
  <c r="O10" i="24"/>
  <c r="V90" i="24"/>
  <c r="W90" i="24"/>
  <c r="K163" i="24"/>
  <c r="H10" i="24"/>
  <c r="H166" i="24"/>
  <c r="V12" i="24"/>
  <c r="W81" i="24"/>
  <c r="V81" i="24"/>
  <c r="G166" i="24"/>
  <c r="G10" i="24"/>
  <c r="V160" i="24"/>
  <c r="W160" i="24"/>
  <c r="W102" i="24"/>
  <c r="V102" i="24"/>
  <c r="Q157" i="24"/>
  <c r="P157" i="24"/>
  <c r="U157" i="24"/>
  <c r="W11" i="24"/>
  <c r="V11" i="24"/>
  <c r="W138" i="24"/>
  <c r="V138" i="24"/>
  <c r="N166" i="24"/>
  <c r="N10" i="24"/>
  <c r="W56" i="24"/>
  <c r="V56" i="24"/>
  <c r="P163" i="24"/>
  <c r="P166" i="24" s="1"/>
  <c r="F166" i="24"/>
  <c r="F10" i="24"/>
  <c r="M166" i="24"/>
  <c r="M10" i="24"/>
  <c r="S166" i="24" l="1"/>
  <c r="R166" i="24"/>
  <c r="U166" i="24"/>
  <c r="K166" i="24"/>
  <c r="J166" i="24"/>
  <c r="I166" i="24"/>
  <c r="T166" i="24"/>
  <c r="I147" i="24"/>
  <c r="I139" i="24"/>
  <c r="I157" i="24"/>
  <c r="I155" i="24"/>
  <c r="I144" i="24"/>
  <c r="I133" i="24"/>
  <c r="I125" i="24"/>
  <c r="I117" i="24"/>
  <c r="I109" i="24"/>
  <c r="I98" i="24"/>
  <c r="I87" i="24"/>
  <c r="I158" i="24"/>
  <c r="I152" i="24"/>
  <c r="I149" i="24"/>
  <c r="I141" i="24"/>
  <c r="I130" i="24"/>
  <c r="I122" i="24"/>
  <c r="I114" i="24"/>
  <c r="I106" i="24"/>
  <c r="I95" i="24"/>
  <c r="I84" i="24"/>
  <c r="I165" i="24"/>
  <c r="I162" i="24"/>
  <c r="I146" i="24"/>
  <c r="I135" i="24"/>
  <c r="I127" i="24"/>
  <c r="I119" i="24"/>
  <c r="I111" i="24"/>
  <c r="I103" i="24"/>
  <c r="I100" i="24"/>
  <c r="I92" i="24"/>
  <c r="I89" i="24"/>
  <c r="I154" i="24"/>
  <c r="I143" i="24"/>
  <c r="I132" i="24"/>
  <c r="I124" i="24"/>
  <c r="I151" i="24"/>
  <c r="I148" i="24"/>
  <c r="I140" i="24"/>
  <c r="I137" i="24"/>
  <c r="I129" i="24"/>
  <c r="I164" i="24"/>
  <c r="I161" i="24"/>
  <c r="I145" i="24"/>
  <c r="I134" i="24"/>
  <c r="I126" i="24"/>
  <c r="I118" i="24"/>
  <c r="I110" i="24"/>
  <c r="I99" i="24"/>
  <c r="I91" i="24"/>
  <c r="I88" i="24"/>
  <c r="I159" i="24"/>
  <c r="I121" i="24"/>
  <c r="I105" i="24"/>
  <c r="I101" i="24"/>
  <c r="I90" i="24"/>
  <c r="I86" i="24"/>
  <c r="I77" i="24"/>
  <c r="I74" i="24"/>
  <c r="I66" i="24"/>
  <c r="I52" i="24"/>
  <c r="I40" i="24"/>
  <c r="I32" i="24"/>
  <c r="I24" i="24"/>
  <c r="K10" i="24"/>
  <c r="J10" i="24"/>
  <c r="I50" i="24"/>
  <c r="I115" i="24"/>
  <c r="I81" i="24"/>
  <c r="I71" i="24"/>
  <c r="I63" i="24"/>
  <c r="I60" i="24"/>
  <c r="I56" i="24"/>
  <c r="I49" i="24"/>
  <c r="I37" i="24"/>
  <c r="I29" i="24"/>
  <c r="I21" i="24"/>
  <c r="I128" i="24"/>
  <c r="I120" i="24"/>
  <c r="I104" i="24"/>
  <c r="I94" i="24"/>
  <c r="I85" i="24"/>
  <c r="I82" i="24"/>
  <c r="I79" i="24"/>
  <c r="I68" i="24"/>
  <c r="I57" i="24"/>
  <c r="I54" i="24"/>
  <c r="I45" i="24"/>
  <c r="I42" i="24"/>
  <c r="I34" i="24"/>
  <c r="I26" i="24"/>
  <c r="I18" i="24"/>
  <c r="I15" i="24"/>
  <c r="I30" i="24"/>
  <c r="I108" i="24"/>
  <c r="I73" i="24"/>
  <c r="I65" i="24"/>
  <c r="I51" i="24"/>
  <c r="I39" i="24"/>
  <c r="I31" i="24"/>
  <c r="I23" i="24"/>
  <c r="I72" i="24"/>
  <c r="I64" i="24"/>
  <c r="I136" i="24"/>
  <c r="I113" i="24"/>
  <c r="I93" i="24"/>
  <c r="I70" i="24"/>
  <c r="I62" i="24"/>
  <c r="I59" i="24"/>
  <c r="I48" i="24"/>
  <c r="I36" i="24"/>
  <c r="I28" i="24"/>
  <c r="I20" i="24"/>
  <c r="I112" i="24"/>
  <c r="I156" i="24"/>
  <c r="I123" i="24"/>
  <c r="I107" i="24"/>
  <c r="I97" i="24"/>
  <c r="I78" i="24"/>
  <c r="I75" i="24"/>
  <c r="I67" i="24"/>
  <c r="I53" i="24"/>
  <c r="I44" i="24"/>
  <c r="I41" i="24"/>
  <c r="I33" i="24"/>
  <c r="I25" i="24"/>
  <c r="I17" i="24"/>
  <c r="I14" i="24"/>
  <c r="I142" i="24"/>
  <c r="I38" i="24"/>
  <c r="I22" i="24"/>
  <c r="I153" i="24"/>
  <c r="I138" i="24"/>
  <c r="I131" i="24"/>
  <c r="I116" i="24"/>
  <c r="I96" i="24"/>
  <c r="I83" i="24"/>
  <c r="I80" i="24"/>
  <c r="I76" i="24"/>
  <c r="I69" i="24"/>
  <c r="I61" i="24"/>
  <c r="I58" i="24"/>
  <c r="I55" i="24"/>
  <c r="I46" i="24"/>
  <c r="I35" i="24"/>
  <c r="I27" i="24"/>
  <c r="I19" i="24"/>
  <c r="I16" i="24"/>
  <c r="I12" i="24"/>
  <c r="I13" i="24"/>
  <c r="I11" i="24"/>
  <c r="I150" i="24"/>
  <c r="I102" i="24"/>
  <c r="I43" i="24"/>
  <c r="W157" i="24"/>
  <c r="V157" i="24"/>
  <c r="V163" i="24" s="1"/>
  <c r="U163" i="24"/>
  <c r="I163" i="24"/>
  <c r="P10" i="24"/>
  <c r="Q10" i="24"/>
  <c r="Q166" i="24"/>
  <c r="W166" i="24" l="1"/>
  <c r="V166" i="24"/>
  <c r="U10" i="24"/>
  <c r="W163" i="24"/>
  <c r="W10" i="24" l="1"/>
  <c r="V10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4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3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5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6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<sst xmlns="http://schemas.openxmlformats.org/spreadsheetml/2006/main" count="455" uniqueCount="349">
  <si>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</si>
  <si>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</si>
  <si>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</si>
  <si>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</si>
  <si>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</si>
  <si>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</si>
  <si>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</si>
  <si>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</si>
  <si>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</si>
  <si>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</si>
  <si>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</si>
  <si>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</si>
  <si>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</si>
  <si>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</si>
  <si>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</si>
  <si>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</si>
  <si>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</si>
  <si>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</si>
  <si>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</si>
  <si>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</si>
  <si>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</si>
  <si>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</si>
  <si>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</si>
  <si>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</si>
  <si>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</si>
  <si>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</si>
  <si>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</si>
  <si>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</si>
  <si>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</si>
  <si>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</si>
  <si>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</si>
  <si>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</si>
  <si>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</si>
  <si>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</si>
  <si>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</si>
  <si>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</si>
  <si>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</si>
  <si>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</si>
  <si>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</si>
  <si>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</si>
  <si>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</si>
  <si>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</si>
  <si>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</si>
  <si>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</si>
  <si>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</si>
  <si>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</si>
  <si>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</si>
  <si>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</si>
  <si>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</si>
  <si>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</si>
  <si>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</si>
  <si>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</si>
  <si>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</si>
  <si>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</si>
  <si>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</si>
  <si>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</si>
  <si>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</si>
  <si>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</si>
  <si>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</si>
  <si>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</si>
  <si>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</si>
  <si>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</si>
  <si>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</si>
  <si>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</si>
  <si>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</si>
  <si>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</si>
  <si>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</si>
  <si>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</si>
  <si>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</si>
  <si>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</si>
  <si>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</si>
  <si>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</si>
  <si>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</si>
  <si>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</si>
  <si>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</si>
  <si>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</si>
  <si>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</si>
  <si>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</si>
  <si>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</si>
  <si>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</si>
  <si>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</si>
  <si>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</si>
  <si>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</si>
  <si>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</si>
  <si>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</si>
  <si>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</si>
  <si>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</si>
  <si>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</si>
  <si>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</si>
  <si>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</si>
  <si>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</si>
  <si>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</si>
  <si>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</si>
  <si>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</si>
  <si>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</si>
  <si>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</si>
  <si>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</si>
  <si>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</si>
  <si>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</si>
  <si>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</si>
  <si>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</si>
  <si>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</si>
  <si>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</si>
  <si>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</si>
  <si>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</si>
  <si>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</si>
  <si>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</si>
  <si>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</si>
  <si>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</si>
  <si>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</si>
  <si>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</si>
  <si>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</si>
  <si>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</si>
  <si>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</si>
  <si>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</si>
  <si>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</si>
  <si>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</si>
  <si>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</si>
  <si>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</si>
  <si>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</si>
  <si>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</si>
  <si>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</si>
  <si>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</si>
  <si>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</si>
  <si>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</si>
  <si>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</si>
  <si>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</si>
  <si>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</si>
  <si>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</si>
  <si>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</si>
  <si>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</si>
  <si>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</si>
  <si>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</si>
  <si>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</si>
  <si>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</si>
  <si>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</si>
  <si>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</si>
  <si>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</si>
  <si>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</si>
  <si>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</si>
  <si>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</si>
  <si>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</si>
  <si>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</si>
  <si>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</si>
  <si>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</si>
  <si>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</si>
  <si>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</si>
  <si>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</si>
  <si>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</si>
  <si>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</si>
  <si>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</si>
  <si>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</si>
  <si>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</si>
  <si>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</si>
  <si>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</si>
  <si>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</si>
  <si>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</si>
  <si>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</si>
  <si>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</si>
  <si>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</si>
  <si>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</si>
  <si>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</si>
  <si>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</si>
  <si>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</si>
  <si>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</si>
  <si>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</si>
  <si>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</si>
  <si>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</si>
  <si>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</si>
  <si>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</si>
  <si>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</si>
  <si>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</si>
  <si>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</si>
  <si>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</si>
  <si>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</si>
  <si>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</si>
  <si>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</si>
  <si>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</si>
  <si>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</si>
  <si>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</si>
  <si>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</si>
  <si>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</si>
  <si>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</si>
  <si>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</si>
  <si>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</si>
  <si>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</si>
  <si>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</si>
  <si>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</si>
  <si>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</si>
  <si>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</si>
  <si>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</si>
  <si>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</si>
  <si>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</si>
  <si>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</si>
  <si>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</si>
  <si>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</si>
  <si>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</si>
  <si>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</si>
  <si>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</si>
  <si>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</si>
  <si>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</si>
  <si>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</si>
  <si>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</si>
  <si>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</si>
  <si>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</si>
  <si>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</si>
  <si>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</si>
  <si>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</si>
  <si>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</si>
  <si>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</si>
  <si>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</si>
  <si>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</si>
  <si>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</si>
  <si>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</si>
  <si>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</si>
  <si>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</si>
  <si>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</si>
  <si>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</si>
  <si>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</si>
  <si>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</si>
  <si>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</si>
  <si>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</si>
  <si>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</si>
  <si>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</si>
  <si>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</si>
  <si>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</si>
  <si>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</si>
  <si>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</si>
  <si>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</si>
  <si>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</si>
  <si>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</si>
  <si>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</si>
  <si>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</si>
  <si>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</si>
  <si>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</si>
  <si>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</si>
  <si>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</si>
  <si>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</si>
  <si>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</si>
  <si>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</si>
  <si>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</si>
  <si>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</si>
  <si>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</si>
  <si>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</si>
  <si>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</si>
  <si>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</si>
  <si>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</si>
  <si>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</si>
  <si>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</si>
  <si>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</si>
  <si>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</si>
  <si>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</si>
  <si>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</si>
  <si>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</si>
  <si>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</si>
  <si>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</si>
  <si>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</si>
  <si>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</si>
  <si>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</si>
  <si>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</si>
  <si>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</si>
  <si>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</si>
  <si>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</si>
  <si>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</si>
  <si>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</si>
  <si>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</si>
  <si>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</si>
  <si>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</si>
  <si>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</si>
  <si>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</si>
  <si>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</si>
  <si>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</si>
  <si>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</si>
  <si>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</si>
  <si>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</si>
  <si>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</si>
  <si>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</si>
  <si>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</si>
  <si>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</si>
  <si>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</si>
  <si>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</si>
  <si>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</si>
  <si>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</si>
  <si>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</si>
  <si>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</si>
  <si>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</si>
  <si>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</si>
  <si>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</si>
  <si>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</si>
  <si>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</si>
  <si>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</si>
  <si>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</si>
  <si>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</si>
  <si>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</si>
  <si>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</si>
  <si>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</si>
  <si>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</si>
  <si>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</si>
  <si>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</si>
  <si>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</si>
  <si>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</si>
  <si>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</si>
  <si>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</si>
  <si>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</si>
  <si>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</si>
  <si>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</si>
  <si>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</si>
  <si>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</si>
  <si>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</si>
  <si>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</si>
  <si>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</si>
  <si>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</si>
  <si>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</si>
  <si>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</si>
  <si>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</si>
  <si>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</si>
  <si>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</si>
  <si>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</si>
  <si>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</si>
  <si>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</si>
  <si>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</si>
  <si>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</si>
  <si>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</si>
  <si>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</si>
  <si>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</si>
  <si>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</si>
  <si>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</si>
  <si>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затверджено на 01.07.2022</t>
  </si>
  <si>
    <t>виконано станом на 01.07.2022</t>
  </si>
  <si>
    <t>2112</t>
  </si>
  <si>
    <t>0725</t>
  </si>
  <si>
    <t>Первинна медична допомога населенню, що надається фельдшерськими, фельдшерсько-акушерськими пунктами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</si>
  <si>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</si>
  <si>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</si>
  <si>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</si>
  <si>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</si>
  <si>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</si>
  <si>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</si>
  <si>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</si>
  <si>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</si>
  <si>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</si>
  <si>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</si>
  <si>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</si>
  <si>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</si>
  <si>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 xml:space="preserve">                Виконання бюджету Вараської міської територіальної громади по видатках та кредитуванню за перше півріччя 2022 року                                                         № 7310-СЗ-03-22</t>
  </si>
  <si>
    <t>до рішення  Вараської міської ради</t>
  </si>
  <si>
    <t>________________2022 року №______________</t>
  </si>
  <si>
    <t>Міський голова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</si>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</sst>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51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70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166" fontId="16" fillId="2" borderId="28" xfId="0" applyNumberFormat="1" applyFont="1" applyFill="1" applyBorder="1" applyAlignment="1">
      <alignment horizontal="center" wrapText="1"/>
    </xf>
    <xf numFmtId="166" fontId="16" fillId="0" borderId="3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  <protection locked="0"/>
    </xf>
    <xf numFmtId="166" fontId="16" fillId="0" borderId="29" xfId="0" applyNumberFormat="1" applyFont="1" applyFill="1" applyBorder="1" applyAlignment="1">
      <alignment horizontal="center" wrapText="1"/>
    </xf>
    <xf numFmtId="166" fontId="44" fillId="2" borderId="2" xfId="0" applyNumberFormat="1" applyFont="1" applyFill="1" applyBorder="1" applyAlignment="1">
      <alignment horizontal="center" wrapText="1"/>
    </xf>
    <xf numFmtId="166" fontId="16" fillId="2" borderId="33" xfId="0" applyNumberFormat="1" applyFont="1" applyFill="1" applyBorder="1" applyAlignment="1">
      <alignment horizontal="center" wrapText="1"/>
    </xf>
    <xf numFmtId="166" fontId="16" fillId="2" borderId="35" xfId="0" applyNumberFormat="1" applyFont="1" applyFill="1" applyBorder="1" applyAlignment="1">
      <alignment horizontal="center" wrapText="1"/>
    </xf>
    <xf numFmtId="166" fontId="18" fillId="2" borderId="33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/>
    <xf numFmtId="0" fontId="14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wrapText="1"/>
    </xf>
    <xf numFmtId="49" fontId="14" fillId="0" borderId="24" xfId="0" applyNumberFormat="1" applyFont="1" applyFill="1" applyBorder="1" applyAlignment="1">
      <alignment horizontal="justify" wrapText="1"/>
    </xf>
    <xf numFmtId="166" fontId="18" fillId="0" borderId="29" xfId="0" applyNumberFormat="1" applyFont="1" applyFill="1" applyBorder="1" applyAlignment="1" applyProtection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</xf>
    <xf numFmtId="165" fontId="18" fillId="0" borderId="2" xfId="0" applyNumberFormat="1" applyFont="1" applyFill="1" applyBorder="1" applyAlignment="1">
      <alignment horizontal="center" wrapText="1"/>
    </xf>
    <xf numFmtId="165" fontId="18" fillId="0" borderId="4" xfId="0" applyNumberFormat="1" applyFont="1" applyFill="1" applyBorder="1" applyAlignment="1">
      <alignment horizontal="center" wrapText="1"/>
    </xf>
    <xf numFmtId="166" fontId="18" fillId="0" borderId="33" xfId="0" applyNumberFormat="1" applyFont="1" applyFill="1" applyBorder="1" applyAlignment="1">
      <alignment horizontal="center" wrapText="1"/>
    </xf>
    <xf numFmtId="166" fontId="18" fillId="0" borderId="3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20" xfId="0" applyFont="1" applyFill="1" applyBorder="1" applyAlignment="1">
      <alignment wrapText="1"/>
    </xf>
    <xf numFmtId="0" fontId="11" fillId="0" borderId="20" xfId="0" applyFont="1" applyFill="1" applyBorder="1"/>
    <xf numFmtId="0" fontId="15" fillId="0" borderId="3" xfId="0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0" fontId="39" fillId="0" borderId="24" xfId="0" applyFont="1" applyFill="1" applyBorder="1" applyAlignment="1" applyProtection="1">
      <alignment horizontal="justify" wrapText="1"/>
      <protection locked="0"/>
    </xf>
    <xf numFmtId="166" fontId="16" fillId="0" borderId="2" xfId="0" applyNumberFormat="1" applyFont="1" applyFill="1" applyBorder="1" applyAlignment="1">
      <alignment horizontal="center" wrapText="1"/>
    </xf>
    <xf numFmtId="10" fontId="16" fillId="0" borderId="2" xfId="0" applyNumberFormat="1" applyFont="1" applyFill="1" applyBorder="1" applyAlignment="1">
      <alignment horizontal="center" wrapText="1"/>
    </xf>
    <xf numFmtId="165" fontId="16" fillId="0" borderId="4" xfId="0" applyNumberFormat="1" applyFont="1" applyFill="1" applyBorder="1" applyAlignment="1">
      <alignment horizontal="center" wrapText="1"/>
    </xf>
    <xf numFmtId="166" fontId="16" fillId="0" borderId="33" xfId="0" applyNumberFormat="1" applyFont="1" applyFill="1" applyBorder="1" applyAlignment="1">
      <alignment horizontal="center" wrapText="1"/>
    </xf>
    <xf numFmtId="166" fontId="16" fillId="0" borderId="34" xfId="0" applyNumberFormat="1" applyFont="1" applyFill="1" applyBorder="1" applyAlignment="1">
      <alignment horizontal="center" wrapText="1"/>
    </xf>
    <xf numFmtId="167" fontId="18" fillId="0" borderId="2" xfId="0" applyNumberFormat="1" applyFont="1" applyFill="1" applyBorder="1" applyAlignment="1">
      <alignment horizontal="center" wrapText="1"/>
    </xf>
    <xf numFmtId="0" fontId="11" fillId="0" borderId="0" xfId="0" applyFont="1" applyFill="1" applyBorder="1"/>
    <xf numFmtId="166" fontId="18" fillId="0" borderId="36" xfId="0" applyNumberFormat="1" applyFont="1" applyFill="1" applyBorder="1" applyAlignment="1">
      <alignment horizontal="center" wrapText="1"/>
    </xf>
    <xf numFmtId="166" fontId="18" fillId="0" borderId="37" xfId="0" applyNumberFormat="1" applyFont="1" applyFill="1" applyBorder="1" applyAlignment="1">
      <alignment horizontal="center" wrapText="1"/>
    </xf>
    <xf numFmtId="49" fontId="14" fillId="0" borderId="2" xfId="0" applyNumberFormat="1" applyFont="1" applyFill="1" applyBorder="1" applyAlignment="1">
      <alignment horizontal="center"/>
    </xf>
    <xf numFmtId="49" fontId="14" fillId="0" borderId="24" xfId="0" applyNumberFormat="1" applyFont="1" applyFill="1" applyBorder="1" applyAlignment="1" applyProtection="1">
      <alignment horizontal="justify" wrapText="1"/>
      <protection locked="0"/>
    </xf>
    <xf numFmtId="166" fontId="18" fillId="0" borderId="29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166" fontId="16" fillId="2" borderId="38" xfId="0" applyNumberFormat="1" applyFont="1" applyFill="1" applyBorder="1" applyAlignment="1" applyProtection="1">
      <alignment horizontal="center" wrapText="1"/>
      <protection locked="0"/>
    </xf>
    <xf numFmtId="165" fontId="21" fillId="2" borderId="2" xfId="0" applyNumberFormat="1" applyFont="1" applyFill="1" applyBorder="1" applyAlignment="1">
      <alignment horizontal="center" wrapText="1"/>
    </xf>
    <xf numFmtId="0" fontId="43" fillId="2" borderId="3" xfId="0" applyFont="1" applyFill="1" applyBorder="1" applyAlignment="1"/>
    <xf numFmtId="49" fontId="43" fillId="2" borderId="2" xfId="0" applyNumberFormat="1" applyFont="1" applyFill="1" applyBorder="1" applyAlignment="1">
      <alignment horizontal="center"/>
    </xf>
    <xf numFmtId="0" fontId="45" fillId="0" borderId="0" xfId="0" applyFont="1" applyAlignment="1">
      <alignment horizontal="justify" wrapText="1"/>
    </xf>
    <xf numFmtId="166" fontId="46" fillId="2" borderId="29" xfId="0" applyNumberFormat="1" applyFont="1" applyFill="1" applyBorder="1" applyAlignment="1" applyProtection="1">
      <alignment horizontal="center" wrapText="1"/>
      <protection locked="0"/>
    </xf>
    <xf numFmtId="166" fontId="46" fillId="2" borderId="2" xfId="0" applyNumberFormat="1" applyFont="1" applyFill="1" applyBorder="1" applyAlignment="1" applyProtection="1">
      <alignment horizontal="center" wrapText="1"/>
      <protection locked="0"/>
    </xf>
    <xf numFmtId="166" fontId="46" fillId="2" borderId="32" xfId="0" applyNumberFormat="1" applyFont="1" applyFill="1" applyBorder="1" applyAlignment="1" applyProtection="1">
      <alignment horizontal="center" wrapText="1"/>
      <protection locked="0"/>
    </xf>
    <xf numFmtId="165" fontId="47" fillId="2" borderId="2" xfId="0" applyNumberFormat="1" applyFont="1" applyFill="1" applyBorder="1" applyAlignment="1">
      <alignment horizontal="center" wrapText="1"/>
    </xf>
    <xf numFmtId="166" fontId="47" fillId="2" borderId="2" xfId="0" applyNumberFormat="1" applyFont="1" applyFill="1" applyBorder="1" applyAlignment="1">
      <alignment horizontal="center" wrapText="1"/>
    </xf>
    <xf numFmtId="165" fontId="47" fillId="2" borderId="4" xfId="0" applyNumberFormat="1" applyFont="1" applyFill="1" applyBorder="1" applyAlignment="1">
      <alignment horizontal="center" wrapText="1"/>
    </xf>
    <xf numFmtId="166" fontId="47" fillId="2" borderId="3" xfId="0" applyNumberFormat="1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right" wrapText="1"/>
    </xf>
    <xf numFmtId="0" fontId="48" fillId="2" borderId="0" xfId="0" applyFont="1" applyFill="1" applyBorder="1" applyAlignment="1">
      <alignment wrapText="1"/>
    </xf>
    <xf numFmtId="0" fontId="48" fillId="2" borderId="0" xfId="0" applyFont="1" applyFill="1" applyBorder="1"/>
    <xf numFmtId="0" fontId="10" fillId="0" borderId="0" xfId="0" applyFont="1" applyAlignment="1">
      <alignment horizontal="justify" wrapText="1"/>
    </xf>
    <xf numFmtId="166" fontId="44" fillId="2" borderId="6" xfId="0" applyNumberFormat="1" applyFont="1" applyFill="1" applyBorder="1" applyAlignment="1" applyProtection="1">
      <alignment horizontal="center" wrapText="1"/>
    </xf>
    <xf numFmtId="166" fontId="49" fillId="2" borderId="0" xfId="0" applyNumberFormat="1" applyFont="1" applyFill="1" applyAlignment="1">
      <alignment wrapText="1"/>
    </xf>
    <xf numFmtId="0" fontId="50" fillId="0" borderId="0" xfId="0" applyFont="1" applyAlignment="1">
      <alignment horizontal="justify" wrapText="1"/>
    </xf>
    <xf numFmtId="0" fontId="10" fillId="0" borderId="39" xfId="0" applyFont="1" applyBorder="1" applyAlignment="1">
      <alignment horizontal="justify" wrapText="1"/>
    </xf>
    <xf numFmtId="0" fontId="38" fillId="2" borderId="1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</cellXfs>
  <cellStyles count="4">
    <cellStyle name="Обычный" xfId="0" builtinId="0"/>
    <cellStyle name="Обычный 2" xfId="1" xr:uid="{00000000-0005-0000-0000-000001000000}"/>
    <cellStyle name="Обычный_ZV1PIV98" xfId="3" xr:uid="{00000000-0005-0000-0000-000002000000}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071"/>
  <sheetViews>
    <sheetView showZeros="0" tabSelected="1" showOutlineSymbols="0" view="pageBreakPreview" topLeftCell="A143" zoomScale="91" zoomScaleNormal="80" zoomScaleSheetLayoutView="91" workbookViewId="0">
      <selection activeCell="I188" sqref="I188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4" style="4" customWidth="1"/>
    <col min="11" max="11" width="11.7109375" style="173" customWidth="1"/>
    <col min="12" max="15" width="13.28515625" style="4" customWidth="1"/>
    <col min="16" max="16" width="14.28515625" style="174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263"/>
      <c r="E1" s="264"/>
      <c r="F1" s="264"/>
      <c r="G1" s="264"/>
      <c r="R1" s="13"/>
      <c r="S1" s="265" t="s">
        <v>259</v>
      </c>
      <c r="T1" s="266"/>
      <c r="U1" s="266"/>
      <c r="V1" s="266"/>
      <c r="W1" s="266"/>
    </row>
    <row r="2" spans="1:196" customFormat="1" ht="26.25" customHeight="1" x14ac:dyDescent="0.4">
      <c r="D2" s="263"/>
      <c r="E2" s="267"/>
      <c r="F2" s="267"/>
      <c r="G2" s="267"/>
      <c r="R2" s="268" t="s">
        <v>345</v>
      </c>
      <c r="S2" s="268"/>
      <c r="T2" s="268"/>
      <c r="U2" s="268"/>
      <c r="V2" s="268"/>
      <c r="W2" s="268"/>
    </row>
    <row r="3" spans="1:196" customFormat="1" ht="26.25" customHeight="1" x14ac:dyDescent="0.4">
      <c r="A3" s="1"/>
      <c r="B3" s="12"/>
      <c r="C3" s="12"/>
      <c r="D3" s="269"/>
      <c r="E3" s="269"/>
      <c r="F3" s="269"/>
      <c r="G3" s="269"/>
      <c r="R3" s="268" t="s">
        <v>346</v>
      </c>
      <c r="S3" s="268"/>
      <c r="T3" s="268"/>
      <c r="U3" s="268"/>
      <c r="V3" s="268"/>
      <c r="W3" s="268"/>
    </row>
    <row r="5" spans="1:196" s="15" customFormat="1" ht="70.150000000000006" customHeight="1" thickBot="1" x14ac:dyDescent="0.3">
      <c r="A5" s="248" t="s">
        <v>344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14" t="s">
        <v>0</v>
      </c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s="16" customFormat="1" ht="25.5" customHeight="1" x14ac:dyDescent="0.2">
      <c r="A6" s="238" t="s">
        <v>1</v>
      </c>
      <c r="B6" s="240" t="s">
        <v>2</v>
      </c>
      <c r="C6" s="251" t="s">
        <v>297</v>
      </c>
      <c r="D6" s="240" t="s">
        <v>298</v>
      </c>
      <c r="E6" s="240" t="s">
        <v>299</v>
      </c>
      <c r="F6" s="253" t="s">
        <v>3</v>
      </c>
      <c r="G6" s="253"/>
      <c r="H6" s="253"/>
      <c r="I6" s="253"/>
      <c r="J6" s="253"/>
      <c r="K6" s="254"/>
      <c r="L6" s="255" t="s">
        <v>4</v>
      </c>
      <c r="M6" s="256"/>
      <c r="N6" s="256"/>
      <c r="O6" s="256"/>
      <c r="P6" s="256"/>
      <c r="Q6" s="257"/>
      <c r="R6" s="258" t="s">
        <v>5</v>
      </c>
      <c r="S6" s="253"/>
      <c r="T6" s="253"/>
      <c r="U6" s="253"/>
      <c r="V6" s="253"/>
      <c r="W6" s="259"/>
    </row>
    <row r="7" spans="1:196" s="16" customFormat="1" ht="12.75" customHeight="1" x14ac:dyDescent="0.2">
      <c r="A7" s="239"/>
      <c r="B7" s="241"/>
      <c r="C7" s="252"/>
      <c r="D7" s="241"/>
      <c r="E7" s="241"/>
      <c r="F7" s="242" t="s">
        <v>6</v>
      </c>
      <c r="G7" s="242" t="s">
        <v>327</v>
      </c>
      <c r="H7" s="242" t="s">
        <v>328</v>
      </c>
      <c r="I7" s="242" t="s">
        <v>7</v>
      </c>
      <c r="J7" s="242" t="s">
        <v>8</v>
      </c>
      <c r="K7" s="243" t="s">
        <v>9</v>
      </c>
      <c r="L7" s="237" t="s">
        <v>6</v>
      </c>
      <c r="M7" s="242" t="s">
        <v>260</v>
      </c>
      <c r="N7" s="242" t="str">
        <f>G7</f>
        <v>затверджено на 01.07.2022</v>
      </c>
      <c r="O7" s="242" t="str">
        <f>H7</f>
        <v>виконано станом на 01.07.2022</v>
      </c>
      <c r="P7" s="242" t="s">
        <v>10</v>
      </c>
      <c r="Q7" s="245" t="s">
        <v>9</v>
      </c>
      <c r="R7" s="247" t="s">
        <v>6</v>
      </c>
      <c r="S7" s="242" t="s">
        <v>260</v>
      </c>
      <c r="T7" s="242" t="str">
        <f>G7</f>
        <v>затверджено на 01.07.2022</v>
      </c>
      <c r="U7" s="242" t="str">
        <f>H7</f>
        <v>виконано станом на 01.07.2022</v>
      </c>
      <c r="V7" s="242" t="s">
        <v>11</v>
      </c>
      <c r="W7" s="245" t="s">
        <v>9</v>
      </c>
    </row>
    <row r="8" spans="1:196" s="16" customFormat="1" ht="46.5" customHeight="1" x14ac:dyDescent="0.2">
      <c r="A8" s="239"/>
      <c r="B8" s="241"/>
      <c r="C8" s="252"/>
      <c r="D8" s="241"/>
      <c r="E8" s="241"/>
      <c r="F8" s="242"/>
      <c r="G8" s="242"/>
      <c r="H8" s="242"/>
      <c r="I8" s="242"/>
      <c r="J8" s="242"/>
      <c r="K8" s="244"/>
      <c r="L8" s="237"/>
      <c r="M8" s="242"/>
      <c r="N8" s="242"/>
      <c r="O8" s="242"/>
      <c r="P8" s="242"/>
      <c r="Q8" s="246"/>
      <c r="R8" s="247"/>
      <c r="S8" s="242"/>
      <c r="T8" s="242"/>
      <c r="U8" s="242"/>
      <c r="V8" s="242"/>
      <c r="W8" s="246"/>
    </row>
    <row r="9" spans="1:196" s="21" customFormat="1" ht="18.75" customHeight="1" x14ac:dyDescent="0.25">
      <c r="A9" s="175">
        <v>1</v>
      </c>
      <c r="B9" s="176">
        <v>2</v>
      </c>
      <c r="C9" s="176">
        <v>2</v>
      </c>
      <c r="D9" s="176">
        <v>3</v>
      </c>
      <c r="E9" s="176">
        <v>4</v>
      </c>
      <c r="F9" s="176">
        <v>5</v>
      </c>
      <c r="G9" s="176">
        <v>6</v>
      </c>
      <c r="H9" s="176">
        <v>7</v>
      </c>
      <c r="I9" s="176">
        <v>8</v>
      </c>
      <c r="J9" s="176">
        <v>9</v>
      </c>
      <c r="K9" s="17">
        <v>10</v>
      </c>
      <c r="L9" s="175">
        <v>11</v>
      </c>
      <c r="M9" s="176">
        <v>12</v>
      </c>
      <c r="N9" s="176">
        <v>13</v>
      </c>
      <c r="O9" s="176">
        <v>14</v>
      </c>
      <c r="P9" s="176">
        <v>15</v>
      </c>
      <c r="Q9" s="18">
        <v>16</v>
      </c>
      <c r="R9" s="19">
        <v>17</v>
      </c>
      <c r="S9" s="176">
        <v>18</v>
      </c>
      <c r="T9" s="176">
        <v>19</v>
      </c>
      <c r="U9" s="176">
        <v>20</v>
      </c>
      <c r="V9" s="176">
        <v>21</v>
      </c>
      <c r="W9" s="20">
        <v>22</v>
      </c>
    </row>
    <row r="10" spans="1:196" s="15" customFormat="1" ht="29.25" customHeight="1" x14ac:dyDescent="0.25">
      <c r="A10" s="22"/>
      <c r="B10" s="23"/>
      <c r="C10" s="23"/>
      <c r="D10" s="23"/>
      <c r="E10" s="24" t="s">
        <v>12</v>
      </c>
      <c r="F10" s="25">
        <f>SUM(F163)</f>
        <v>845684.60000000009</v>
      </c>
      <c r="G10" s="26">
        <f>SUM(G163)</f>
        <v>477612.19999999995</v>
      </c>
      <c r="H10" s="26">
        <f>SUM(H163)</f>
        <v>331825.60000000003</v>
      </c>
      <c r="I10" s="27">
        <v>1</v>
      </c>
      <c r="J10" s="26">
        <f>H10-G10</f>
        <v>-145786.59999999992</v>
      </c>
      <c r="K10" s="28">
        <f>IFERROR(100%*(H10/G10),"")</f>
        <v>0.69475947222453716</v>
      </c>
      <c r="L10" s="29">
        <f>SUM(L163)</f>
        <v>82304.600000000006</v>
      </c>
      <c r="M10" s="26">
        <f>SUM(M163)</f>
        <v>84144.1</v>
      </c>
      <c r="N10" s="26">
        <f>SUM(N163)</f>
        <v>51105.100000000006</v>
      </c>
      <c r="O10" s="26">
        <f>SUM(O163)</f>
        <v>21966.799999999999</v>
      </c>
      <c r="P10" s="26">
        <f>O10-N10</f>
        <v>-29138.300000000007</v>
      </c>
      <c r="Q10" s="28">
        <f>IFERROR(100%*(O10/N10),"")</f>
        <v>0.42983576981553695</v>
      </c>
      <c r="R10" s="29">
        <f>SUM(R163)</f>
        <v>927989.20000000007</v>
      </c>
      <c r="S10" s="26">
        <f>SUM(S163)</f>
        <v>929828.70000000007</v>
      </c>
      <c r="T10" s="26">
        <f>SUM(T163)</f>
        <v>528717.30000000005</v>
      </c>
      <c r="U10" s="26">
        <f>SUM(U163)</f>
        <v>353792.40000000008</v>
      </c>
      <c r="V10" s="26">
        <f>U10-T10</f>
        <v>-174924.89999999997</v>
      </c>
      <c r="W10" s="28">
        <f>IFERROR(100%*(U10/T10),"")</f>
        <v>0.66915230502198442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</row>
    <row r="11" spans="1:196" s="39" customFormat="1" ht="37.15" customHeight="1" x14ac:dyDescent="0.25">
      <c r="A11" s="30"/>
      <c r="B11" s="31"/>
      <c r="C11" s="31"/>
      <c r="D11" s="31"/>
      <c r="E11" s="32" t="s">
        <v>13</v>
      </c>
      <c r="F11" s="34">
        <f>SUM(F67,F73,F74,F24,F26,F28,F36,F37,F40,F41,F42,F45,F50,F97,F98,F100,F106,F114,F115,F118,F155)</f>
        <v>166413.89999999997</v>
      </c>
      <c r="G11" s="34">
        <f>SUM(G67,G73,G74,G24,G26,G28,G36,G37,G40,G41,G42,G45,G50,G97,G98,G100,G106,G114,G115,G118,G155)</f>
        <v>106123.6</v>
      </c>
      <c r="H11" s="34">
        <f>SUM(H67,H73,H74,H24,H26,H28,H36,H37,H40,H41,H42,H45,H50,H97,H98,H100,H106,H114,H115,H118,H155)</f>
        <v>96585.8</v>
      </c>
      <c r="I11" s="35">
        <f>H11/$H$10</f>
        <v>0.29107398585280941</v>
      </c>
      <c r="J11" s="34">
        <f>H11-G11</f>
        <v>-9537.8000000000029</v>
      </c>
      <c r="K11" s="28">
        <f t="shared" ref="K11:K12" si="0">IFERROR(100%*(H11/G11),"")</f>
        <v>0.91012555171516984</v>
      </c>
      <c r="L11" s="34">
        <f>SUM(L67,L73,L74,L24,L26,L28,L36,L37,L40,L41,L42,L45,L50,L97,L98,L100,L106,L114,L115,L118,L155)</f>
        <v>0</v>
      </c>
      <c r="M11" s="34">
        <f>SUM(M67,M73,M74,M24,M26,M28,M36,M37,M40,M41,M42,M45,M50,M97,M98,M100,M106,M114,M115,M118,M155)</f>
        <v>0</v>
      </c>
      <c r="N11" s="34">
        <f t="shared" ref="N11:O11" si="1">SUM(N67,N73,N74,N24,N26,N28,N36,N37,N40,N41,N42,N45,N50,N97,N98,N100,N106,N114,N115,N118,N155)</f>
        <v>0</v>
      </c>
      <c r="O11" s="34">
        <f t="shared" si="1"/>
        <v>0</v>
      </c>
      <c r="P11" s="34">
        <f>O11-N11</f>
        <v>0</v>
      </c>
      <c r="Q11" s="28" t="str">
        <f t="shared" ref="Q11:Q75" si="2">IFERROR(100%*(O11/N11),"")</f>
        <v/>
      </c>
      <c r="R11" s="36">
        <f t="shared" ref="R11:R87" si="3">SUM(F11,L11)</f>
        <v>166413.89999999997</v>
      </c>
      <c r="S11" s="34">
        <f t="shared" ref="S11:U87" si="4">SUM(F11,M11)</f>
        <v>166413.89999999997</v>
      </c>
      <c r="T11" s="34">
        <f t="shared" si="4"/>
        <v>106123.6</v>
      </c>
      <c r="U11" s="34">
        <f>SUM(H11,O11)</f>
        <v>96585.8</v>
      </c>
      <c r="V11" s="34">
        <f t="shared" ref="V11:V87" si="5">U11-T11</f>
        <v>-9537.8000000000029</v>
      </c>
      <c r="W11" s="28">
        <f t="shared" ref="W11:W75" si="6">IFERROR(100%*(U11/T11),"")</f>
        <v>0.91012555171516984</v>
      </c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</row>
    <row r="12" spans="1:196" s="15" customFormat="1" ht="27.75" customHeight="1" x14ac:dyDescent="0.25">
      <c r="A12" s="40"/>
      <c r="B12" s="41"/>
      <c r="C12" s="41"/>
      <c r="D12" s="41"/>
      <c r="E12" s="42" t="s">
        <v>61</v>
      </c>
      <c r="F12" s="33">
        <f>SUM(F81,F76,F56,F43,F13)</f>
        <v>502801.3</v>
      </c>
      <c r="G12" s="177">
        <f>SUM(G81,G76,G56,G43,G13)</f>
        <v>287510.10000000003</v>
      </c>
      <c r="H12" s="34">
        <f t="shared" ref="H12" si="7">SUM(H81,H76,H56,H43,H13)</f>
        <v>225964.90000000002</v>
      </c>
      <c r="I12" s="35">
        <f t="shared" ref="I12:I87" si="8">H12/$H$10</f>
        <v>0.68097488560255748</v>
      </c>
      <c r="J12" s="34">
        <f t="shared" ref="J12:J67" si="9">H12-G12</f>
        <v>-61545.200000000012</v>
      </c>
      <c r="K12" s="28">
        <f t="shared" si="0"/>
        <v>0.78593725924758817</v>
      </c>
      <c r="L12" s="33">
        <f t="shared" ref="L12:O12" si="10">SUM(L81,L76,L56,L43,L13)</f>
        <v>26916.7</v>
      </c>
      <c r="M12" s="177">
        <f t="shared" si="10"/>
        <v>27868.799999999999</v>
      </c>
      <c r="N12" s="34">
        <f t="shared" si="10"/>
        <v>16714.400000000001</v>
      </c>
      <c r="O12" s="129">
        <f t="shared" si="10"/>
        <v>5233.3999999999996</v>
      </c>
      <c r="P12" s="34">
        <f t="shared" ref="P12:P87" si="11">O12-N12</f>
        <v>-11481.000000000002</v>
      </c>
      <c r="Q12" s="28">
        <f t="shared" si="2"/>
        <v>0.3131072608050543</v>
      </c>
      <c r="R12" s="36">
        <f t="shared" si="3"/>
        <v>529718</v>
      </c>
      <c r="S12" s="34">
        <f t="shared" si="4"/>
        <v>530670.1</v>
      </c>
      <c r="T12" s="34">
        <f t="shared" si="4"/>
        <v>304224.50000000006</v>
      </c>
      <c r="U12" s="34">
        <f t="shared" si="4"/>
        <v>231198.30000000002</v>
      </c>
      <c r="V12" s="34">
        <f t="shared" si="5"/>
        <v>-73026.200000000041</v>
      </c>
      <c r="W12" s="28">
        <f t="shared" si="6"/>
        <v>0.7599595035902762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</row>
    <row r="13" spans="1:196" ht="30.75" customHeight="1" x14ac:dyDescent="0.3">
      <c r="A13" s="30">
        <v>1</v>
      </c>
      <c r="B13" s="31" t="s">
        <v>62</v>
      </c>
      <c r="C13" s="31" t="s">
        <v>63</v>
      </c>
      <c r="D13" s="31"/>
      <c r="E13" s="43" t="s">
        <v>300</v>
      </c>
      <c r="F13" s="33">
        <f>F14+F18+F25+F27+F29+F32+F33+F34+F35+F37+F38+F39+F40+F41+F42</f>
        <v>428513.5</v>
      </c>
      <c r="G13" s="34">
        <f>G14+G18+G25+G27+G29+G32+G33+G34+G35+G37+G38+G39+G40+G41+G42</f>
        <v>247679.00000000003</v>
      </c>
      <c r="H13" s="34">
        <f>H14+H18+H25+H27+H29+H32+H33+H34+H35+H37+H38+H39+H40+H41+H42</f>
        <v>195273.80000000002</v>
      </c>
      <c r="I13" s="35">
        <f t="shared" si="8"/>
        <v>0.58848322733387659</v>
      </c>
      <c r="J13" s="34">
        <f t="shared" si="9"/>
        <v>-52405.200000000012</v>
      </c>
      <c r="K13" s="28">
        <f>IFERROR(100%*(H13/G13),"")</f>
        <v>0.78841484340618295</v>
      </c>
      <c r="L13" s="178">
        <f>L14+L18+L25+L27+L29+L32+L33+L34+L35+L37+L38+L39+L40+L41+L42</f>
        <v>18523</v>
      </c>
      <c r="M13" s="34">
        <f>M14+M18+M25+M27+M29+M32+M33+M34+M35+M37+M38+M39+M40+M41+M42</f>
        <v>19259.3</v>
      </c>
      <c r="N13" s="34">
        <f>N14+N18+N25+N27+N29+N32+N33+N34+N35+N37+N38+N39+N40+N41+N42</f>
        <v>10388.9</v>
      </c>
      <c r="O13" s="34">
        <f>O14+O18+O25+O27+O29+O32+O33+O34+O35+O37+O38+O39+O40+O41+O42</f>
        <v>867.2</v>
      </c>
      <c r="P13" s="34">
        <f t="shared" si="11"/>
        <v>-9521.6999999999989</v>
      </c>
      <c r="Q13" s="28">
        <f t="shared" si="2"/>
        <v>8.3473707514751333E-2</v>
      </c>
      <c r="R13" s="36">
        <f>R14+R17+R25+R27+R29+R32+R33+R34+R35+R37+R38+R39+R40+R41+R42</f>
        <v>447036.5</v>
      </c>
      <c r="S13" s="34">
        <f>S14+S17+S25+S27+S29+S32+S33+S34+S35+S37+S38+S39+S40+S41+S42</f>
        <v>447772.80000000005</v>
      </c>
      <c r="T13" s="34">
        <f t="shared" ref="T13" si="12">T14+T17+T25+T27+T29+T32+T33+T34+T35+T37+T38+T39+T40+T41+T42</f>
        <v>258067.90000000002</v>
      </c>
      <c r="U13" s="34">
        <f>SUM(H13,O13)</f>
        <v>196141.00000000003</v>
      </c>
      <c r="V13" s="34">
        <f t="shared" si="5"/>
        <v>-61926.899999999994</v>
      </c>
      <c r="W13" s="28">
        <f t="shared" si="6"/>
        <v>0.76003640902258673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196" ht="26.25" customHeight="1" x14ac:dyDescent="0.25">
      <c r="A14" s="40"/>
      <c r="B14" s="44">
        <v>70101</v>
      </c>
      <c r="C14" s="45">
        <v>1010</v>
      </c>
      <c r="D14" s="41" t="s">
        <v>64</v>
      </c>
      <c r="E14" s="46" t="s">
        <v>65</v>
      </c>
      <c r="F14" s="47">
        <v>145549.20000000001</v>
      </c>
      <c r="G14" s="48">
        <v>75627.600000000006</v>
      </c>
      <c r="H14" s="48">
        <v>59847.1</v>
      </c>
      <c r="I14" s="49">
        <f t="shared" si="8"/>
        <v>0.18035709119489271</v>
      </c>
      <c r="J14" s="50">
        <f t="shared" si="9"/>
        <v>-15780.500000000007</v>
      </c>
      <c r="K14" s="51">
        <f t="shared" ref="K14:K78" si="13">IFERROR(100%*(H14/G14),"")</f>
        <v>0.79133940519069745</v>
      </c>
      <c r="L14" s="52">
        <v>7833.9</v>
      </c>
      <c r="M14" s="50">
        <v>7845.2</v>
      </c>
      <c r="N14" s="50">
        <v>852.1</v>
      </c>
      <c r="O14" s="50">
        <v>37.1</v>
      </c>
      <c r="P14" s="50">
        <f t="shared" si="11"/>
        <v>-815</v>
      </c>
      <c r="Q14" s="51">
        <f t="shared" si="2"/>
        <v>4.3539490670109142E-2</v>
      </c>
      <c r="R14" s="52">
        <f t="shared" si="3"/>
        <v>153383.1</v>
      </c>
      <c r="S14" s="50">
        <f t="shared" si="4"/>
        <v>153394.40000000002</v>
      </c>
      <c r="T14" s="50">
        <f t="shared" si="4"/>
        <v>76479.700000000012</v>
      </c>
      <c r="U14" s="50">
        <f>SUM(H14,O14)</f>
        <v>59884.2</v>
      </c>
      <c r="V14" s="50">
        <f t="shared" si="5"/>
        <v>-16595.500000000015</v>
      </c>
      <c r="W14" s="51">
        <f t="shared" si="6"/>
        <v>0.78300777853469594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s="66" customFormat="1" ht="78.599999999999994" hidden="1" customHeight="1" x14ac:dyDescent="0.3">
      <c r="A15" s="53"/>
      <c r="B15" s="54"/>
      <c r="C15" s="55"/>
      <c r="D15" s="56"/>
      <c r="E15" s="57" t="s">
        <v>66</v>
      </c>
      <c r="F15" s="58"/>
      <c r="G15" s="59"/>
      <c r="H15" s="59"/>
      <c r="I15" s="60">
        <f t="shared" si="8"/>
        <v>0</v>
      </c>
      <c r="J15" s="50">
        <f t="shared" si="9"/>
        <v>0</v>
      </c>
      <c r="K15" s="51" t="str">
        <f t="shared" si="13"/>
        <v/>
      </c>
      <c r="L15" s="61"/>
      <c r="M15" s="62"/>
      <c r="N15" s="62"/>
      <c r="O15" s="62"/>
      <c r="P15" s="62">
        <f t="shared" si="11"/>
        <v>0</v>
      </c>
      <c r="Q15" s="51" t="str">
        <f t="shared" si="2"/>
        <v/>
      </c>
      <c r="R15" s="61">
        <f t="shared" si="3"/>
        <v>0</v>
      </c>
      <c r="S15" s="62">
        <f t="shared" si="4"/>
        <v>0</v>
      </c>
      <c r="T15" s="62">
        <f t="shared" si="4"/>
        <v>0</v>
      </c>
      <c r="U15" s="50">
        <f t="shared" si="4"/>
        <v>0</v>
      </c>
      <c r="V15" s="62">
        <f t="shared" si="5"/>
        <v>0</v>
      </c>
      <c r="W15" s="51" t="str">
        <f t="shared" si="6"/>
        <v/>
      </c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5"/>
      <c r="GF15" s="65"/>
      <c r="GG15" s="65"/>
      <c r="GH15" s="65"/>
      <c r="GI15" s="65"/>
      <c r="GJ15" s="65"/>
      <c r="GK15" s="65"/>
      <c r="GL15" s="65"/>
      <c r="GM15" s="65"/>
      <c r="GN15" s="65"/>
    </row>
    <row r="16" spans="1:196" s="66" customFormat="1" ht="79.150000000000006" hidden="1" customHeight="1" x14ac:dyDescent="0.3">
      <c r="A16" s="53"/>
      <c r="B16" s="54"/>
      <c r="C16" s="55"/>
      <c r="D16" s="56"/>
      <c r="E16" s="57" t="s">
        <v>67</v>
      </c>
      <c r="F16" s="58"/>
      <c r="G16" s="59"/>
      <c r="H16" s="59"/>
      <c r="I16" s="67">
        <f t="shared" si="8"/>
        <v>0</v>
      </c>
      <c r="J16" s="50">
        <f t="shared" si="9"/>
        <v>0</v>
      </c>
      <c r="K16" s="51" t="str">
        <f t="shared" si="13"/>
        <v/>
      </c>
      <c r="L16" s="61"/>
      <c r="M16" s="62"/>
      <c r="N16" s="62"/>
      <c r="O16" s="62"/>
      <c r="P16" s="62"/>
      <c r="Q16" s="51" t="str">
        <f t="shared" si="2"/>
        <v/>
      </c>
      <c r="R16" s="61">
        <f t="shared" si="3"/>
        <v>0</v>
      </c>
      <c r="S16" s="62">
        <f t="shared" si="4"/>
        <v>0</v>
      </c>
      <c r="T16" s="62">
        <f t="shared" si="4"/>
        <v>0</v>
      </c>
      <c r="U16" s="50">
        <f t="shared" si="4"/>
        <v>0</v>
      </c>
      <c r="V16" s="62">
        <f t="shared" si="5"/>
        <v>0</v>
      </c>
      <c r="W16" s="51" t="str">
        <f t="shared" si="6"/>
        <v/>
      </c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5"/>
      <c r="GF16" s="65"/>
      <c r="GG16" s="65"/>
      <c r="GH16" s="65"/>
      <c r="GI16" s="65"/>
      <c r="GJ16" s="65"/>
      <c r="GK16" s="65"/>
      <c r="GL16" s="65"/>
      <c r="GM16" s="65"/>
      <c r="GN16" s="65"/>
    </row>
    <row r="17" spans="1:196" ht="34.5" customHeight="1" x14ac:dyDescent="0.3">
      <c r="A17" s="40"/>
      <c r="B17" s="68" t="s">
        <v>68</v>
      </c>
      <c r="C17" s="69">
        <v>1020</v>
      </c>
      <c r="D17" s="68"/>
      <c r="E17" s="70" t="s">
        <v>301</v>
      </c>
      <c r="F17" s="47">
        <v>90535.1</v>
      </c>
      <c r="G17" s="48">
        <v>52986.8</v>
      </c>
      <c r="H17" s="48">
        <v>31124.3</v>
      </c>
      <c r="I17" s="49">
        <f t="shared" si="8"/>
        <v>9.3797163329170485E-2</v>
      </c>
      <c r="J17" s="50">
        <f t="shared" si="9"/>
        <v>-21862.500000000004</v>
      </c>
      <c r="K17" s="51">
        <f t="shared" si="13"/>
        <v>0.58739723855752746</v>
      </c>
      <c r="L17" s="52">
        <v>10242</v>
      </c>
      <c r="M17" s="50">
        <v>10967</v>
      </c>
      <c r="N17" s="50">
        <v>9249.4</v>
      </c>
      <c r="O17" s="50">
        <v>696.7</v>
      </c>
      <c r="P17" s="50">
        <f t="shared" si="11"/>
        <v>-8552.6999999999989</v>
      </c>
      <c r="Q17" s="51">
        <f t="shared" si="2"/>
        <v>7.5323804787337564E-2</v>
      </c>
      <c r="R17" s="52">
        <f t="shared" si="3"/>
        <v>100777.1</v>
      </c>
      <c r="S17" s="50">
        <f t="shared" si="4"/>
        <v>101502.1</v>
      </c>
      <c r="T17" s="50">
        <f t="shared" si="4"/>
        <v>62236.200000000004</v>
      </c>
      <c r="U17" s="50">
        <f t="shared" si="4"/>
        <v>31821</v>
      </c>
      <c r="V17" s="62">
        <f t="shared" si="5"/>
        <v>-30415.200000000004</v>
      </c>
      <c r="W17" s="51">
        <f t="shared" si="6"/>
        <v>0.51129407001070115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196" s="66" customFormat="1" ht="33" customHeight="1" x14ac:dyDescent="0.3">
      <c r="A18" s="53"/>
      <c r="B18" s="71" t="s">
        <v>68</v>
      </c>
      <c r="C18" s="72">
        <v>1021</v>
      </c>
      <c r="D18" s="71" t="s">
        <v>69</v>
      </c>
      <c r="E18" s="90" t="s">
        <v>70</v>
      </c>
      <c r="F18" s="58">
        <v>90535.1</v>
      </c>
      <c r="G18" s="59">
        <v>52986.8</v>
      </c>
      <c r="H18" s="59">
        <v>31124.3</v>
      </c>
      <c r="I18" s="73">
        <f t="shared" si="8"/>
        <v>9.3797163329170485E-2</v>
      </c>
      <c r="J18" s="62">
        <f t="shared" si="9"/>
        <v>-21862.500000000004</v>
      </c>
      <c r="K18" s="144">
        <f t="shared" si="13"/>
        <v>0.58739723855752746</v>
      </c>
      <c r="L18" s="61">
        <v>10242</v>
      </c>
      <c r="M18" s="62">
        <v>10967</v>
      </c>
      <c r="N18" s="62">
        <v>9249.4</v>
      </c>
      <c r="O18" s="62">
        <v>696.7</v>
      </c>
      <c r="P18" s="62">
        <f t="shared" si="11"/>
        <v>-8552.6999999999989</v>
      </c>
      <c r="Q18" s="144">
        <f t="shared" si="2"/>
        <v>7.5323804787337564E-2</v>
      </c>
      <c r="R18" s="61">
        <f t="shared" si="3"/>
        <v>100777.1</v>
      </c>
      <c r="S18" s="62">
        <f t="shared" si="4"/>
        <v>101502.1</v>
      </c>
      <c r="T18" s="62">
        <f t="shared" si="4"/>
        <v>62236.200000000004</v>
      </c>
      <c r="U18" s="62">
        <f t="shared" si="4"/>
        <v>31821</v>
      </c>
      <c r="V18" s="62">
        <f t="shared" si="5"/>
        <v>-30415.200000000004</v>
      </c>
      <c r="W18" s="144">
        <f t="shared" si="6"/>
        <v>0.51129407001070115</v>
      </c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5"/>
      <c r="GF18" s="65"/>
      <c r="GG18" s="65"/>
      <c r="GH18" s="65"/>
      <c r="GI18" s="65"/>
      <c r="GJ18" s="65"/>
      <c r="GK18" s="65"/>
      <c r="GL18" s="65"/>
      <c r="GM18" s="65"/>
      <c r="GN18" s="65"/>
    </row>
    <row r="19" spans="1:196" s="77" customFormat="1" ht="67.150000000000006" hidden="1" customHeight="1" x14ac:dyDescent="0.3">
      <c r="A19" s="53"/>
      <c r="B19" s="71"/>
      <c r="C19" s="72"/>
      <c r="D19" s="71"/>
      <c r="E19" s="57" t="s">
        <v>71</v>
      </c>
      <c r="F19" s="58"/>
      <c r="G19" s="59"/>
      <c r="H19" s="59"/>
      <c r="I19" s="73">
        <f t="shared" si="8"/>
        <v>0</v>
      </c>
      <c r="J19" s="34">
        <f t="shared" si="9"/>
        <v>0</v>
      </c>
      <c r="K19" s="51" t="str">
        <f t="shared" si="13"/>
        <v/>
      </c>
      <c r="L19" s="61"/>
      <c r="M19" s="62"/>
      <c r="N19" s="62"/>
      <c r="O19" s="62"/>
      <c r="P19" s="62">
        <f t="shared" si="11"/>
        <v>0</v>
      </c>
      <c r="Q19" s="51" t="str">
        <f t="shared" si="2"/>
        <v/>
      </c>
      <c r="R19" s="61">
        <f t="shared" si="3"/>
        <v>0</v>
      </c>
      <c r="S19" s="62">
        <f t="shared" si="4"/>
        <v>0</v>
      </c>
      <c r="T19" s="62">
        <f t="shared" si="4"/>
        <v>0</v>
      </c>
      <c r="U19" s="50">
        <f t="shared" si="4"/>
        <v>0</v>
      </c>
      <c r="V19" s="62">
        <f t="shared" si="5"/>
        <v>0</v>
      </c>
      <c r="W19" s="51" t="str">
        <f t="shared" si="6"/>
        <v/>
      </c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6"/>
      <c r="GF19" s="76"/>
      <c r="GG19" s="76"/>
      <c r="GH19" s="76"/>
      <c r="GI19" s="76"/>
      <c r="GJ19" s="76"/>
      <c r="GK19" s="76"/>
      <c r="GL19" s="76"/>
      <c r="GM19" s="76"/>
      <c r="GN19" s="76"/>
    </row>
    <row r="20" spans="1:196" s="77" customFormat="1" ht="81.599999999999994" hidden="1" customHeight="1" x14ac:dyDescent="0.3">
      <c r="A20" s="53"/>
      <c r="B20" s="71"/>
      <c r="C20" s="72"/>
      <c r="D20" s="71"/>
      <c r="E20" s="57" t="s">
        <v>72</v>
      </c>
      <c r="F20" s="58"/>
      <c r="G20" s="59"/>
      <c r="H20" s="59"/>
      <c r="I20" s="73">
        <f t="shared" si="8"/>
        <v>0</v>
      </c>
      <c r="J20" s="34">
        <f t="shared" si="9"/>
        <v>0</v>
      </c>
      <c r="K20" s="51" t="str">
        <f t="shared" si="13"/>
        <v/>
      </c>
      <c r="L20" s="61"/>
      <c r="M20" s="62"/>
      <c r="N20" s="62"/>
      <c r="O20" s="62"/>
      <c r="P20" s="62">
        <f t="shared" si="11"/>
        <v>0</v>
      </c>
      <c r="Q20" s="51" t="str">
        <f t="shared" si="2"/>
        <v/>
      </c>
      <c r="R20" s="61">
        <f t="shared" si="3"/>
        <v>0</v>
      </c>
      <c r="S20" s="62">
        <f t="shared" si="4"/>
        <v>0</v>
      </c>
      <c r="T20" s="62">
        <f t="shared" si="4"/>
        <v>0</v>
      </c>
      <c r="U20" s="50">
        <f t="shared" si="4"/>
        <v>0</v>
      </c>
      <c r="V20" s="62">
        <f t="shared" si="5"/>
        <v>0</v>
      </c>
      <c r="W20" s="51" t="str">
        <f t="shared" si="6"/>
        <v/>
      </c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6"/>
      <c r="GF20" s="76"/>
      <c r="GG20" s="76"/>
      <c r="GH20" s="76"/>
      <c r="GI20" s="76"/>
      <c r="GJ20" s="76"/>
      <c r="GK20" s="76"/>
      <c r="GL20" s="76"/>
      <c r="GM20" s="76"/>
      <c r="GN20" s="76"/>
    </row>
    <row r="21" spans="1:196" s="85" customFormat="1" ht="66" hidden="1" customHeight="1" x14ac:dyDescent="0.3">
      <c r="A21" s="78"/>
      <c r="B21" s="71"/>
      <c r="C21" s="72"/>
      <c r="D21" s="71"/>
      <c r="E21" s="57" t="s">
        <v>73</v>
      </c>
      <c r="F21" s="79"/>
      <c r="G21" s="80"/>
      <c r="H21" s="80"/>
      <c r="I21" s="73">
        <f t="shared" si="8"/>
        <v>0</v>
      </c>
      <c r="J21" s="34">
        <f t="shared" si="9"/>
        <v>0</v>
      </c>
      <c r="K21" s="51" t="str">
        <f t="shared" si="13"/>
        <v/>
      </c>
      <c r="L21" s="81"/>
      <c r="M21" s="82"/>
      <c r="N21" s="82"/>
      <c r="O21" s="82"/>
      <c r="P21" s="62">
        <f t="shared" si="11"/>
        <v>0</v>
      </c>
      <c r="Q21" s="51" t="str">
        <f t="shared" si="2"/>
        <v/>
      </c>
      <c r="R21" s="61">
        <f t="shared" si="3"/>
        <v>0</v>
      </c>
      <c r="S21" s="62">
        <f t="shared" si="4"/>
        <v>0</v>
      </c>
      <c r="T21" s="62">
        <f t="shared" si="4"/>
        <v>0</v>
      </c>
      <c r="U21" s="50">
        <f t="shared" si="4"/>
        <v>0</v>
      </c>
      <c r="V21" s="62">
        <f t="shared" si="5"/>
        <v>0</v>
      </c>
      <c r="W21" s="51" t="str">
        <f t="shared" si="6"/>
        <v/>
      </c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4"/>
      <c r="GF21" s="84"/>
      <c r="GG21" s="84"/>
      <c r="GH21" s="84"/>
      <c r="GI21" s="84"/>
      <c r="GJ21" s="84"/>
      <c r="GK21" s="84"/>
      <c r="GL21" s="84"/>
      <c r="GM21" s="84"/>
      <c r="GN21" s="84"/>
    </row>
    <row r="22" spans="1:196" s="85" customFormat="1" ht="81" hidden="1" customHeight="1" x14ac:dyDescent="0.3">
      <c r="A22" s="78"/>
      <c r="B22" s="71"/>
      <c r="C22" s="72"/>
      <c r="D22" s="71"/>
      <c r="E22" s="57" t="s">
        <v>74</v>
      </c>
      <c r="F22" s="86"/>
      <c r="G22" s="82"/>
      <c r="H22" s="80"/>
      <c r="I22" s="73">
        <f t="shared" si="8"/>
        <v>0</v>
      </c>
      <c r="J22" s="34">
        <f t="shared" si="9"/>
        <v>0</v>
      </c>
      <c r="K22" s="51" t="str">
        <f t="shared" si="13"/>
        <v/>
      </c>
      <c r="L22" s="87"/>
      <c r="M22" s="80"/>
      <c r="N22" s="80"/>
      <c r="O22" s="80"/>
      <c r="P22" s="62">
        <f t="shared" si="11"/>
        <v>0</v>
      </c>
      <c r="Q22" s="51" t="str">
        <f t="shared" si="2"/>
        <v/>
      </c>
      <c r="R22" s="87">
        <f t="shared" si="3"/>
        <v>0</v>
      </c>
      <c r="S22" s="80">
        <f t="shared" si="4"/>
        <v>0</v>
      </c>
      <c r="T22" s="80">
        <f t="shared" si="4"/>
        <v>0</v>
      </c>
      <c r="U22" s="50">
        <f t="shared" si="4"/>
        <v>0</v>
      </c>
      <c r="V22" s="62">
        <f t="shared" si="5"/>
        <v>0</v>
      </c>
      <c r="W22" s="51" t="str">
        <f t="shared" si="6"/>
        <v/>
      </c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4"/>
      <c r="GF22" s="84"/>
      <c r="GG22" s="84"/>
      <c r="GH22" s="84"/>
      <c r="GI22" s="84"/>
      <c r="GJ22" s="84"/>
      <c r="GK22" s="84"/>
      <c r="GL22" s="84"/>
      <c r="GM22" s="84"/>
      <c r="GN22" s="84"/>
    </row>
    <row r="23" spans="1:196" s="85" customFormat="1" ht="81.599999999999994" hidden="1" customHeight="1" x14ac:dyDescent="0.3">
      <c r="A23" s="78"/>
      <c r="B23" s="71"/>
      <c r="C23" s="72"/>
      <c r="D23" s="71"/>
      <c r="E23" s="57" t="s">
        <v>67</v>
      </c>
      <c r="F23" s="88"/>
      <c r="G23" s="82"/>
      <c r="H23" s="82"/>
      <c r="I23" s="60">
        <f t="shared" si="8"/>
        <v>0</v>
      </c>
      <c r="J23" s="34">
        <f t="shared" si="9"/>
        <v>0</v>
      </c>
      <c r="K23" s="51" t="str">
        <f t="shared" si="13"/>
        <v/>
      </c>
      <c r="L23" s="87"/>
      <c r="M23" s="80"/>
      <c r="N23" s="80"/>
      <c r="O23" s="80"/>
      <c r="P23" s="62">
        <f t="shared" si="11"/>
        <v>0</v>
      </c>
      <c r="Q23" s="51" t="str">
        <f t="shared" si="2"/>
        <v/>
      </c>
      <c r="R23" s="87">
        <f t="shared" si="3"/>
        <v>0</v>
      </c>
      <c r="S23" s="80">
        <f t="shared" si="4"/>
        <v>0</v>
      </c>
      <c r="T23" s="80">
        <f t="shared" si="4"/>
        <v>0</v>
      </c>
      <c r="U23" s="50">
        <f t="shared" si="4"/>
        <v>0</v>
      </c>
      <c r="V23" s="62">
        <f t="shared" si="5"/>
        <v>0</v>
      </c>
      <c r="W23" s="51" t="str">
        <f t="shared" si="6"/>
        <v/>
      </c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4"/>
      <c r="GF23" s="84"/>
      <c r="GG23" s="84"/>
      <c r="GH23" s="84"/>
      <c r="GI23" s="84"/>
      <c r="GJ23" s="84"/>
      <c r="GK23" s="84"/>
      <c r="GL23" s="84"/>
      <c r="GM23" s="84"/>
      <c r="GN23" s="84"/>
    </row>
    <row r="24" spans="1:196" s="85" customFormat="1" ht="78" hidden="1" customHeight="1" x14ac:dyDescent="0.3">
      <c r="A24" s="78"/>
      <c r="B24" s="71"/>
      <c r="C24" s="72"/>
      <c r="D24" s="71"/>
      <c r="E24" s="57" t="s">
        <v>75</v>
      </c>
      <c r="F24" s="79"/>
      <c r="G24" s="62"/>
      <c r="H24" s="62"/>
      <c r="I24" s="73">
        <f t="shared" si="8"/>
        <v>0</v>
      </c>
      <c r="J24" s="50">
        <f t="shared" si="9"/>
        <v>0</v>
      </c>
      <c r="K24" s="51" t="str">
        <f t="shared" si="13"/>
        <v/>
      </c>
      <c r="L24" s="87"/>
      <c r="M24" s="80"/>
      <c r="N24" s="80"/>
      <c r="O24" s="80"/>
      <c r="P24" s="89">
        <f t="shared" si="11"/>
        <v>0</v>
      </c>
      <c r="Q24" s="51" t="str">
        <f t="shared" si="2"/>
        <v/>
      </c>
      <c r="R24" s="61">
        <f t="shared" si="3"/>
        <v>0</v>
      </c>
      <c r="S24" s="62">
        <f t="shared" si="4"/>
        <v>0</v>
      </c>
      <c r="T24" s="62">
        <f t="shared" si="4"/>
        <v>0</v>
      </c>
      <c r="U24" s="50">
        <f t="shared" si="4"/>
        <v>0</v>
      </c>
      <c r="V24" s="62">
        <f t="shared" si="5"/>
        <v>0</v>
      </c>
      <c r="W24" s="51" t="str">
        <f t="shared" si="6"/>
        <v/>
      </c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4"/>
      <c r="GF24" s="84"/>
      <c r="GG24" s="84"/>
      <c r="GH24" s="84"/>
      <c r="GI24" s="84"/>
      <c r="GJ24" s="84"/>
      <c r="GK24" s="84"/>
      <c r="GL24" s="84"/>
      <c r="GM24" s="84"/>
      <c r="GN24" s="84"/>
    </row>
    <row r="25" spans="1:196" ht="31.5" customHeight="1" x14ac:dyDescent="0.25">
      <c r="A25" s="40"/>
      <c r="B25" s="68" t="s">
        <v>68</v>
      </c>
      <c r="C25" s="69">
        <v>1030</v>
      </c>
      <c r="D25" s="68"/>
      <c r="E25" s="70" t="s">
        <v>302</v>
      </c>
      <c r="F25" s="47">
        <v>159326.79999999999</v>
      </c>
      <c r="G25" s="48">
        <v>99694</v>
      </c>
      <c r="H25" s="48">
        <v>90569.1</v>
      </c>
      <c r="I25" s="49">
        <f t="shared" si="8"/>
        <v>0.27294187066941189</v>
      </c>
      <c r="J25" s="50">
        <f t="shared" si="9"/>
        <v>-9124.8999999999942</v>
      </c>
      <c r="K25" s="51">
        <f t="shared" si="13"/>
        <v>0.90847092101831606</v>
      </c>
      <c r="L25" s="52"/>
      <c r="M25" s="50"/>
      <c r="N25" s="50"/>
      <c r="O25" s="50"/>
      <c r="P25" s="50">
        <f t="shared" si="11"/>
        <v>0</v>
      </c>
      <c r="Q25" s="51" t="str">
        <f t="shared" si="2"/>
        <v/>
      </c>
      <c r="R25" s="52">
        <f t="shared" si="3"/>
        <v>159326.79999999999</v>
      </c>
      <c r="S25" s="50">
        <f t="shared" si="4"/>
        <v>159326.79999999999</v>
      </c>
      <c r="T25" s="50">
        <f t="shared" si="4"/>
        <v>99694</v>
      </c>
      <c r="U25" s="50">
        <f t="shared" si="4"/>
        <v>90569.1</v>
      </c>
      <c r="V25" s="50">
        <f t="shared" si="5"/>
        <v>-9124.8999999999942</v>
      </c>
      <c r="W25" s="51">
        <f t="shared" si="6"/>
        <v>0.90847092101831606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196" s="66" customFormat="1" ht="33" customHeight="1" x14ac:dyDescent="0.3">
      <c r="A26" s="53"/>
      <c r="B26" s="71" t="s">
        <v>68</v>
      </c>
      <c r="C26" s="72">
        <v>1031</v>
      </c>
      <c r="D26" s="71" t="s">
        <v>69</v>
      </c>
      <c r="E26" s="90" t="s">
        <v>303</v>
      </c>
      <c r="F26" s="58">
        <v>159326.79999999999</v>
      </c>
      <c r="G26" s="59">
        <v>99694</v>
      </c>
      <c r="H26" s="59">
        <v>90569.1</v>
      </c>
      <c r="I26" s="73">
        <f t="shared" si="8"/>
        <v>0.27294187066941189</v>
      </c>
      <c r="J26" s="62">
        <f t="shared" si="9"/>
        <v>-9124.8999999999942</v>
      </c>
      <c r="K26" s="144">
        <f t="shared" si="13"/>
        <v>0.90847092101831606</v>
      </c>
      <c r="L26" s="61"/>
      <c r="M26" s="62"/>
      <c r="N26" s="62"/>
      <c r="O26" s="62"/>
      <c r="P26" s="62">
        <f t="shared" si="11"/>
        <v>0</v>
      </c>
      <c r="Q26" s="144" t="str">
        <f t="shared" si="2"/>
        <v/>
      </c>
      <c r="R26" s="61">
        <f t="shared" si="3"/>
        <v>159326.79999999999</v>
      </c>
      <c r="S26" s="62">
        <f t="shared" si="4"/>
        <v>159326.79999999999</v>
      </c>
      <c r="T26" s="62">
        <f t="shared" si="4"/>
        <v>99694</v>
      </c>
      <c r="U26" s="62">
        <f t="shared" si="4"/>
        <v>90569.1</v>
      </c>
      <c r="V26" s="62">
        <f t="shared" si="5"/>
        <v>-9124.8999999999942</v>
      </c>
      <c r="W26" s="144">
        <f t="shared" si="6"/>
        <v>0.90847092101831606</v>
      </c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5"/>
      <c r="GF26" s="65"/>
      <c r="GG26" s="65"/>
      <c r="GH26" s="65"/>
      <c r="GI26" s="65"/>
      <c r="GJ26" s="65"/>
      <c r="GK26" s="65"/>
      <c r="GL26" s="65"/>
      <c r="GM26" s="65"/>
      <c r="GN26" s="65"/>
    </row>
    <row r="27" spans="1:196" ht="136.9" hidden="1" customHeight="1" x14ac:dyDescent="0.25">
      <c r="A27" s="40"/>
      <c r="B27" s="68" t="s">
        <v>68</v>
      </c>
      <c r="C27" s="69">
        <v>1060</v>
      </c>
      <c r="D27" s="68"/>
      <c r="E27" s="91" t="s">
        <v>304</v>
      </c>
      <c r="F27" s="47"/>
      <c r="G27" s="48"/>
      <c r="H27" s="48"/>
      <c r="I27" s="49">
        <f t="shared" si="8"/>
        <v>0</v>
      </c>
      <c r="J27" s="50">
        <f t="shared" si="9"/>
        <v>0</v>
      </c>
      <c r="K27" s="51" t="str">
        <f t="shared" si="13"/>
        <v/>
      </c>
      <c r="L27" s="52"/>
      <c r="M27" s="50"/>
      <c r="N27" s="50"/>
      <c r="O27" s="50"/>
      <c r="P27" s="50">
        <f t="shared" si="11"/>
        <v>0</v>
      </c>
      <c r="Q27" s="51" t="str">
        <f t="shared" si="2"/>
        <v/>
      </c>
      <c r="R27" s="52">
        <f t="shared" si="3"/>
        <v>0</v>
      </c>
      <c r="S27" s="50">
        <f t="shared" si="4"/>
        <v>0</v>
      </c>
      <c r="T27" s="50">
        <f t="shared" si="4"/>
        <v>0</v>
      </c>
      <c r="U27" s="50">
        <f t="shared" si="4"/>
        <v>0</v>
      </c>
      <c r="V27" s="50">
        <f t="shared" si="5"/>
        <v>0</v>
      </c>
      <c r="W27" s="51" t="str">
        <f t="shared" si="6"/>
        <v/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196" s="66" customFormat="1" ht="37.9" hidden="1" customHeight="1" x14ac:dyDescent="0.3">
      <c r="A28" s="53"/>
      <c r="B28" s="71" t="s">
        <v>68</v>
      </c>
      <c r="C28" s="72">
        <v>1061</v>
      </c>
      <c r="D28" s="71" t="s">
        <v>69</v>
      </c>
      <c r="E28" s="90" t="s">
        <v>305</v>
      </c>
      <c r="F28" s="58"/>
      <c r="G28" s="59"/>
      <c r="H28" s="59"/>
      <c r="I28" s="73">
        <f t="shared" si="8"/>
        <v>0</v>
      </c>
      <c r="J28" s="62">
        <f t="shared" si="9"/>
        <v>0</v>
      </c>
      <c r="K28" s="51" t="str">
        <f t="shared" si="13"/>
        <v/>
      </c>
      <c r="L28" s="61"/>
      <c r="M28" s="62"/>
      <c r="N28" s="62"/>
      <c r="O28" s="62"/>
      <c r="P28" s="62">
        <f t="shared" si="11"/>
        <v>0</v>
      </c>
      <c r="Q28" s="51" t="str">
        <f t="shared" si="2"/>
        <v/>
      </c>
      <c r="R28" s="61">
        <f t="shared" si="3"/>
        <v>0</v>
      </c>
      <c r="S28" s="62">
        <f t="shared" si="4"/>
        <v>0</v>
      </c>
      <c r="T28" s="62">
        <f t="shared" si="4"/>
        <v>0</v>
      </c>
      <c r="U28" s="50">
        <f t="shared" si="4"/>
        <v>0</v>
      </c>
      <c r="V28" s="62">
        <f t="shared" si="5"/>
        <v>0</v>
      </c>
      <c r="W28" s="51" t="str">
        <f t="shared" si="6"/>
        <v/>
      </c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5"/>
      <c r="GF28" s="65"/>
      <c r="GG28" s="65"/>
      <c r="GH28" s="65"/>
      <c r="GI28" s="65"/>
      <c r="GJ28" s="65"/>
      <c r="GK28" s="65"/>
      <c r="GL28" s="65"/>
      <c r="GM28" s="65"/>
      <c r="GN28" s="65"/>
    </row>
    <row r="29" spans="1:196" ht="48.75" customHeight="1" x14ac:dyDescent="0.25">
      <c r="A29" s="40"/>
      <c r="B29" s="68" t="s">
        <v>76</v>
      </c>
      <c r="C29" s="69">
        <v>1070</v>
      </c>
      <c r="D29" s="68" t="s">
        <v>77</v>
      </c>
      <c r="E29" s="46" t="s">
        <v>78</v>
      </c>
      <c r="F29" s="47">
        <v>6876.6</v>
      </c>
      <c r="G29" s="48">
        <v>4042</v>
      </c>
      <c r="H29" s="48">
        <v>2714.2</v>
      </c>
      <c r="I29" s="49">
        <f t="shared" si="8"/>
        <v>8.1795979574812785E-3</v>
      </c>
      <c r="J29" s="50">
        <f t="shared" si="9"/>
        <v>-1327.8000000000002</v>
      </c>
      <c r="K29" s="51">
        <f t="shared" si="13"/>
        <v>0.67149925779317166</v>
      </c>
      <c r="L29" s="52"/>
      <c r="M29" s="50"/>
      <c r="N29" s="50"/>
      <c r="O29" s="50"/>
      <c r="P29" s="50">
        <f t="shared" si="11"/>
        <v>0</v>
      </c>
      <c r="Q29" s="51" t="str">
        <f t="shared" si="2"/>
        <v/>
      </c>
      <c r="R29" s="52">
        <f t="shared" si="3"/>
        <v>6876.6</v>
      </c>
      <c r="S29" s="50">
        <f t="shared" si="4"/>
        <v>6876.6</v>
      </c>
      <c r="T29" s="50">
        <f t="shared" si="4"/>
        <v>4042</v>
      </c>
      <c r="U29" s="50">
        <f t="shared" si="4"/>
        <v>2714.2</v>
      </c>
      <c r="V29" s="50">
        <f t="shared" si="5"/>
        <v>-1327.8000000000002</v>
      </c>
      <c r="W29" s="51">
        <f t="shared" si="6"/>
        <v>0.67149925779317166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196" s="66" customFormat="1" ht="49.9" hidden="1" customHeight="1" x14ac:dyDescent="0.3">
      <c r="A30" s="53"/>
      <c r="B30" s="71"/>
      <c r="C30" s="72"/>
      <c r="D30" s="71"/>
      <c r="E30" s="57" t="s">
        <v>79</v>
      </c>
      <c r="F30" s="58"/>
      <c r="G30" s="59"/>
      <c r="H30" s="59"/>
      <c r="I30" s="73">
        <f t="shared" si="8"/>
        <v>0</v>
      </c>
      <c r="J30" s="62">
        <f t="shared" si="9"/>
        <v>0</v>
      </c>
      <c r="K30" s="51" t="str">
        <f t="shared" si="13"/>
        <v/>
      </c>
      <c r="L30" s="61"/>
      <c r="M30" s="62"/>
      <c r="N30" s="62"/>
      <c r="O30" s="62"/>
      <c r="P30" s="62">
        <f t="shared" si="11"/>
        <v>0</v>
      </c>
      <c r="Q30" s="51" t="str">
        <f t="shared" si="2"/>
        <v/>
      </c>
      <c r="R30" s="61">
        <f t="shared" si="3"/>
        <v>0</v>
      </c>
      <c r="S30" s="62">
        <f t="shared" si="4"/>
        <v>0</v>
      </c>
      <c r="T30" s="62">
        <f t="shared" si="4"/>
        <v>0</v>
      </c>
      <c r="U30" s="50">
        <f t="shared" si="4"/>
        <v>0</v>
      </c>
      <c r="V30" s="62">
        <f t="shared" si="5"/>
        <v>0</v>
      </c>
      <c r="W30" s="51" t="str">
        <f t="shared" si="6"/>
        <v/>
      </c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5"/>
      <c r="GF30" s="65"/>
      <c r="GG30" s="65"/>
      <c r="GH30" s="65"/>
      <c r="GI30" s="65"/>
      <c r="GJ30" s="65"/>
      <c r="GK30" s="65"/>
      <c r="GL30" s="65"/>
      <c r="GM30" s="65"/>
      <c r="GN30" s="65"/>
    </row>
    <row r="31" spans="1:196" s="66" customFormat="1" ht="80.45" hidden="1" customHeight="1" x14ac:dyDescent="0.3">
      <c r="A31" s="53"/>
      <c r="B31" s="71"/>
      <c r="C31" s="72"/>
      <c r="D31" s="71"/>
      <c r="E31" s="57" t="s">
        <v>80</v>
      </c>
      <c r="F31" s="58"/>
      <c r="G31" s="59"/>
      <c r="H31" s="59"/>
      <c r="I31" s="73">
        <f t="shared" si="8"/>
        <v>0</v>
      </c>
      <c r="J31" s="62">
        <f t="shared" si="9"/>
        <v>0</v>
      </c>
      <c r="K31" s="51" t="str">
        <f t="shared" si="13"/>
        <v/>
      </c>
      <c r="L31" s="61"/>
      <c r="M31" s="62"/>
      <c r="N31" s="62"/>
      <c r="O31" s="62"/>
      <c r="P31" s="62">
        <f t="shared" si="11"/>
        <v>0</v>
      </c>
      <c r="Q31" s="51" t="str">
        <f t="shared" si="2"/>
        <v/>
      </c>
      <c r="R31" s="61">
        <f t="shared" si="3"/>
        <v>0</v>
      </c>
      <c r="S31" s="62">
        <f t="shared" si="4"/>
        <v>0</v>
      </c>
      <c r="T31" s="62">
        <f t="shared" si="4"/>
        <v>0</v>
      </c>
      <c r="U31" s="50">
        <f t="shared" si="4"/>
        <v>0</v>
      </c>
      <c r="V31" s="62">
        <f t="shared" si="5"/>
        <v>0</v>
      </c>
      <c r="W31" s="51" t="str">
        <f t="shared" si="6"/>
        <v/>
      </c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5"/>
      <c r="GF31" s="65"/>
      <c r="GG31" s="65"/>
      <c r="GH31" s="65"/>
      <c r="GI31" s="65"/>
      <c r="GJ31" s="65"/>
      <c r="GK31" s="65"/>
      <c r="GL31" s="65"/>
      <c r="GM31" s="65"/>
      <c r="GN31" s="65"/>
    </row>
    <row r="32" spans="1:196" ht="31.5" customHeight="1" x14ac:dyDescent="0.25">
      <c r="A32" s="40"/>
      <c r="B32" s="68" t="s">
        <v>76</v>
      </c>
      <c r="C32" s="69">
        <v>1080</v>
      </c>
      <c r="D32" s="68" t="s">
        <v>81</v>
      </c>
      <c r="E32" s="46" t="s">
        <v>296</v>
      </c>
      <c r="F32" s="47">
        <v>10774.5</v>
      </c>
      <c r="G32" s="48">
        <v>6855.2</v>
      </c>
      <c r="H32" s="48">
        <v>5385.8</v>
      </c>
      <c r="I32" s="49">
        <f t="shared" si="8"/>
        <v>1.6230815223418564E-2</v>
      </c>
      <c r="J32" s="50">
        <f t="shared" si="9"/>
        <v>-1469.3999999999996</v>
      </c>
      <c r="K32" s="51">
        <f t="shared" si="13"/>
        <v>0.78565176800093361</v>
      </c>
      <c r="L32" s="52">
        <v>311.10000000000002</v>
      </c>
      <c r="M32" s="50">
        <v>311.10000000000002</v>
      </c>
      <c r="N32" s="50">
        <v>151.4</v>
      </c>
      <c r="O32" s="50">
        <v>133.4</v>
      </c>
      <c r="P32" s="50">
        <f t="shared" si="11"/>
        <v>-18</v>
      </c>
      <c r="Q32" s="51">
        <f t="shared" si="2"/>
        <v>0.88110964332892994</v>
      </c>
      <c r="R32" s="52">
        <f t="shared" si="3"/>
        <v>11085.6</v>
      </c>
      <c r="S32" s="50">
        <f t="shared" si="4"/>
        <v>11085.6</v>
      </c>
      <c r="T32" s="50">
        <f t="shared" si="4"/>
        <v>7006.5999999999995</v>
      </c>
      <c r="U32" s="50">
        <f t="shared" si="4"/>
        <v>5519.2</v>
      </c>
      <c r="V32" s="50">
        <f t="shared" si="5"/>
        <v>-1487.3999999999996</v>
      </c>
      <c r="W32" s="51">
        <f t="shared" si="6"/>
        <v>0.78771444067022522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196" ht="33.75" customHeight="1" x14ac:dyDescent="0.25">
      <c r="A33" s="40"/>
      <c r="B33" s="68" t="s">
        <v>82</v>
      </c>
      <c r="C33" s="92" t="s">
        <v>83</v>
      </c>
      <c r="D33" s="92" t="s">
        <v>84</v>
      </c>
      <c r="E33" s="46" t="s">
        <v>85</v>
      </c>
      <c r="F33" s="47">
        <v>8881.9</v>
      </c>
      <c r="G33" s="48">
        <v>4744.6000000000004</v>
      </c>
      <c r="H33" s="48">
        <v>3469.8</v>
      </c>
      <c r="I33" s="49">
        <f t="shared" si="8"/>
        <v>1.0456697735195837E-2</v>
      </c>
      <c r="J33" s="50">
        <f t="shared" si="9"/>
        <v>-1274.8000000000002</v>
      </c>
      <c r="K33" s="51">
        <f t="shared" si="13"/>
        <v>0.73131560089364744</v>
      </c>
      <c r="L33" s="52"/>
      <c r="M33" s="50"/>
      <c r="N33" s="50"/>
      <c r="O33" s="50"/>
      <c r="P33" s="50">
        <f t="shared" si="11"/>
        <v>0</v>
      </c>
      <c r="Q33" s="51" t="str">
        <f t="shared" si="2"/>
        <v/>
      </c>
      <c r="R33" s="52">
        <f t="shared" si="3"/>
        <v>8881.9</v>
      </c>
      <c r="S33" s="50">
        <f t="shared" si="4"/>
        <v>8881.9</v>
      </c>
      <c r="T33" s="50">
        <f t="shared" si="4"/>
        <v>4744.6000000000004</v>
      </c>
      <c r="U33" s="50">
        <f t="shared" si="4"/>
        <v>3469.8</v>
      </c>
      <c r="V33" s="50">
        <f t="shared" si="5"/>
        <v>-1274.8000000000002</v>
      </c>
      <c r="W33" s="51">
        <f t="shared" si="6"/>
        <v>0.73131560089364744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25.5" customHeight="1" x14ac:dyDescent="0.25">
      <c r="A34" s="40"/>
      <c r="B34" s="68"/>
      <c r="C34" s="92" t="s">
        <v>86</v>
      </c>
      <c r="D34" s="92" t="s">
        <v>84</v>
      </c>
      <c r="E34" s="93" t="s">
        <v>87</v>
      </c>
      <c r="F34" s="47">
        <v>1057.7</v>
      </c>
      <c r="G34" s="48">
        <v>747.7</v>
      </c>
      <c r="H34" s="48">
        <v>1.8</v>
      </c>
      <c r="I34" s="94">
        <f t="shared" si="8"/>
        <v>5.4245362624221874E-6</v>
      </c>
      <c r="J34" s="50">
        <f t="shared" si="9"/>
        <v>-745.90000000000009</v>
      </c>
      <c r="K34" s="51">
        <f t="shared" si="13"/>
        <v>2.4073826400962954E-3</v>
      </c>
      <c r="L34" s="52">
        <v>136</v>
      </c>
      <c r="M34" s="50">
        <v>136</v>
      </c>
      <c r="N34" s="50">
        <v>136</v>
      </c>
      <c r="O34" s="50"/>
      <c r="P34" s="50">
        <f t="shared" si="11"/>
        <v>-136</v>
      </c>
      <c r="Q34" s="51">
        <f t="shared" si="2"/>
        <v>0</v>
      </c>
      <c r="R34" s="52">
        <f t="shared" si="3"/>
        <v>1193.7</v>
      </c>
      <c r="S34" s="50">
        <f t="shared" si="4"/>
        <v>1193.7</v>
      </c>
      <c r="T34" s="50">
        <f t="shared" si="4"/>
        <v>883.7</v>
      </c>
      <c r="U34" s="50">
        <f t="shared" si="4"/>
        <v>1.8</v>
      </c>
      <c r="V34" s="50">
        <f t="shared" si="5"/>
        <v>-881.90000000000009</v>
      </c>
      <c r="W34" s="51">
        <f t="shared" si="6"/>
        <v>2.0368903474029649E-3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36.75" customHeight="1" x14ac:dyDescent="0.25">
      <c r="A35" s="40"/>
      <c r="B35" s="68" t="s">
        <v>88</v>
      </c>
      <c r="C35" s="92" t="s">
        <v>89</v>
      </c>
      <c r="D35" s="92" t="s">
        <v>84</v>
      </c>
      <c r="E35" s="46" t="s">
        <v>90</v>
      </c>
      <c r="F35" s="47">
        <v>657.2</v>
      </c>
      <c r="G35" s="48">
        <v>241</v>
      </c>
      <c r="H35" s="48">
        <v>91.7</v>
      </c>
      <c r="I35" s="94">
        <f t="shared" si="8"/>
        <v>2.7634998625784146E-4</v>
      </c>
      <c r="J35" s="50">
        <f t="shared" si="9"/>
        <v>-149.30000000000001</v>
      </c>
      <c r="K35" s="51">
        <f t="shared" si="13"/>
        <v>0.38049792531120336</v>
      </c>
      <c r="L35" s="52"/>
      <c r="M35" s="50"/>
      <c r="N35" s="50"/>
      <c r="O35" s="50"/>
      <c r="P35" s="50">
        <f t="shared" si="11"/>
        <v>0</v>
      </c>
      <c r="Q35" s="51" t="str">
        <f t="shared" si="2"/>
        <v/>
      </c>
      <c r="R35" s="52">
        <f t="shared" si="3"/>
        <v>657.2</v>
      </c>
      <c r="S35" s="50">
        <f t="shared" si="4"/>
        <v>657.2</v>
      </c>
      <c r="T35" s="50">
        <f t="shared" si="4"/>
        <v>241</v>
      </c>
      <c r="U35" s="50">
        <f t="shared" si="4"/>
        <v>91.7</v>
      </c>
      <c r="V35" s="50">
        <f t="shared" si="5"/>
        <v>-149.30000000000001</v>
      </c>
      <c r="W35" s="51">
        <f t="shared" si="6"/>
        <v>0.38049792531120336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s="66" customFormat="1" ht="101.45" hidden="1" customHeight="1" x14ac:dyDescent="0.3">
      <c r="A36" s="53"/>
      <c r="B36" s="71"/>
      <c r="C36" s="95"/>
      <c r="D36" s="95"/>
      <c r="E36" s="90" t="s">
        <v>91</v>
      </c>
      <c r="F36" s="58"/>
      <c r="G36" s="59"/>
      <c r="H36" s="59"/>
      <c r="I36" s="60">
        <f t="shared" si="8"/>
        <v>0</v>
      </c>
      <c r="J36" s="62">
        <f t="shared" si="9"/>
        <v>0</v>
      </c>
      <c r="K36" s="51" t="str">
        <f t="shared" si="13"/>
        <v/>
      </c>
      <c r="L36" s="61"/>
      <c r="M36" s="62"/>
      <c r="N36" s="62"/>
      <c r="O36" s="62"/>
      <c r="P36" s="62">
        <f t="shared" si="11"/>
        <v>0</v>
      </c>
      <c r="Q36" s="51" t="str">
        <f t="shared" si="2"/>
        <v/>
      </c>
      <c r="R36" s="61">
        <f t="shared" si="3"/>
        <v>0</v>
      </c>
      <c r="S36" s="62">
        <f t="shared" si="4"/>
        <v>0</v>
      </c>
      <c r="T36" s="62">
        <f t="shared" si="4"/>
        <v>0</v>
      </c>
      <c r="U36" s="50">
        <f t="shared" si="4"/>
        <v>0</v>
      </c>
      <c r="V36" s="62">
        <f t="shared" si="5"/>
        <v>0</v>
      </c>
      <c r="W36" s="51" t="str">
        <f t="shared" si="6"/>
        <v/>
      </c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5"/>
      <c r="GF36" s="65"/>
      <c r="GG36" s="65"/>
      <c r="GH36" s="65"/>
      <c r="GI36" s="65"/>
      <c r="GJ36" s="65"/>
      <c r="GK36" s="65"/>
      <c r="GL36" s="65"/>
      <c r="GM36" s="65"/>
      <c r="GN36" s="65"/>
    </row>
    <row r="37" spans="1:196" ht="31.5" customHeight="1" x14ac:dyDescent="0.25">
      <c r="A37" s="40"/>
      <c r="B37" s="68"/>
      <c r="C37" s="92" t="s">
        <v>92</v>
      </c>
      <c r="D37" s="92" t="s">
        <v>84</v>
      </c>
      <c r="E37" s="46" t="s">
        <v>93</v>
      </c>
      <c r="F37" s="47">
        <v>1756.8</v>
      </c>
      <c r="G37" s="48">
        <v>1099.3</v>
      </c>
      <c r="H37" s="48">
        <v>845.7</v>
      </c>
      <c r="I37" s="49">
        <f t="shared" si="8"/>
        <v>2.5486279539613577E-3</v>
      </c>
      <c r="J37" s="50">
        <f t="shared" si="9"/>
        <v>-253.59999999999991</v>
      </c>
      <c r="K37" s="51">
        <f t="shared" si="13"/>
        <v>0.76930774128991186</v>
      </c>
      <c r="L37" s="52"/>
      <c r="M37" s="50"/>
      <c r="N37" s="50"/>
      <c r="O37" s="50"/>
      <c r="P37" s="50">
        <f t="shared" si="11"/>
        <v>0</v>
      </c>
      <c r="Q37" s="51" t="str">
        <f t="shared" si="2"/>
        <v/>
      </c>
      <c r="R37" s="52">
        <f t="shared" si="3"/>
        <v>1756.8</v>
      </c>
      <c r="S37" s="50">
        <f t="shared" si="4"/>
        <v>1756.8</v>
      </c>
      <c r="T37" s="50">
        <f t="shared" si="4"/>
        <v>1099.3</v>
      </c>
      <c r="U37" s="50">
        <f t="shared" si="4"/>
        <v>845.7</v>
      </c>
      <c r="V37" s="50">
        <f t="shared" si="5"/>
        <v>-253.59999999999991</v>
      </c>
      <c r="W37" s="51">
        <f t="shared" si="6"/>
        <v>0.76930774128991186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196" ht="32.25" customHeight="1" x14ac:dyDescent="0.25">
      <c r="A38" s="40"/>
      <c r="B38" s="68" t="s">
        <v>94</v>
      </c>
      <c r="C38" s="92" t="s">
        <v>95</v>
      </c>
      <c r="D38" s="92" t="s">
        <v>84</v>
      </c>
      <c r="E38" s="46" t="s">
        <v>96</v>
      </c>
      <c r="F38" s="47">
        <v>2781.7</v>
      </c>
      <c r="G38" s="48">
        <v>1324.8</v>
      </c>
      <c r="H38" s="48">
        <v>1067.5999999999999</v>
      </c>
      <c r="I38" s="49">
        <f t="shared" si="8"/>
        <v>3.2173527298677371E-3</v>
      </c>
      <c r="J38" s="50">
        <f t="shared" si="9"/>
        <v>-257.20000000000005</v>
      </c>
      <c r="K38" s="51">
        <f t="shared" si="13"/>
        <v>0.80585748792270528</v>
      </c>
      <c r="L38" s="52"/>
      <c r="M38" s="50"/>
      <c r="N38" s="50"/>
      <c r="O38" s="50"/>
      <c r="P38" s="50">
        <f t="shared" si="11"/>
        <v>0</v>
      </c>
      <c r="Q38" s="51" t="str">
        <f t="shared" si="2"/>
        <v/>
      </c>
      <c r="R38" s="52">
        <f t="shared" si="3"/>
        <v>2781.7</v>
      </c>
      <c r="S38" s="50">
        <f t="shared" si="4"/>
        <v>2781.7</v>
      </c>
      <c r="T38" s="50">
        <f t="shared" si="4"/>
        <v>1324.8</v>
      </c>
      <c r="U38" s="50">
        <f t="shared" si="4"/>
        <v>1067.5999999999999</v>
      </c>
      <c r="V38" s="50">
        <f t="shared" si="5"/>
        <v>-257.20000000000005</v>
      </c>
      <c r="W38" s="51">
        <f t="shared" si="6"/>
        <v>0.80585748792270528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18.75" hidden="1" customHeight="1" x14ac:dyDescent="0.25">
      <c r="A39" s="40"/>
      <c r="B39" s="68"/>
      <c r="C39" s="92" t="s">
        <v>268</v>
      </c>
      <c r="D39" s="92" t="s">
        <v>84</v>
      </c>
      <c r="E39" s="46" t="s">
        <v>269</v>
      </c>
      <c r="F39" s="47"/>
      <c r="G39" s="48"/>
      <c r="H39" s="48"/>
      <c r="I39" s="94">
        <f t="shared" si="8"/>
        <v>0</v>
      </c>
      <c r="J39" s="50">
        <f t="shared" si="9"/>
        <v>0</v>
      </c>
      <c r="K39" s="51" t="str">
        <f t="shared" si="13"/>
        <v/>
      </c>
      <c r="L39" s="52"/>
      <c r="M39" s="50"/>
      <c r="N39" s="50"/>
      <c r="O39" s="50"/>
      <c r="P39" s="50">
        <f t="shared" si="11"/>
        <v>0</v>
      </c>
      <c r="Q39" s="51" t="str">
        <f t="shared" si="2"/>
        <v/>
      </c>
      <c r="R39" s="52">
        <f t="shared" si="3"/>
        <v>0</v>
      </c>
      <c r="S39" s="50">
        <f t="shared" si="4"/>
        <v>0</v>
      </c>
      <c r="T39" s="50">
        <f t="shared" si="4"/>
        <v>0</v>
      </c>
      <c r="U39" s="50">
        <f t="shared" si="4"/>
        <v>0</v>
      </c>
      <c r="V39" s="50">
        <f t="shared" si="5"/>
        <v>0</v>
      </c>
      <c r="W39" s="51" t="str">
        <f t="shared" si="6"/>
        <v/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s="66" customFormat="1" ht="18.75" hidden="1" customHeight="1" x14ac:dyDescent="0.3">
      <c r="A40" s="53"/>
      <c r="B40" s="71"/>
      <c r="C40" s="95" t="s">
        <v>270</v>
      </c>
      <c r="D40" s="95" t="s">
        <v>84</v>
      </c>
      <c r="E40" s="90" t="s">
        <v>271</v>
      </c>
      <c r="F40" s="58"/>
      <c r="G40" s="59"/>
      <c r="H40" s="59"/>
      <c r="I40" s="73">
        <f t="shared" si="8"/>
        <v>0</v>
      </c>
      <c r="J40" s="62">
        <f t="shared" si="9"/>
        <v>0</v>
      </c>
      <c r="K40" s="51" t="str">
        <f t="shared" si="13"/>
        <v/>
      </c>
      <c r="L40" s="61"/>
      <c r="M40" s="62"/>
      <c r="N40" s="62"/>
      <c r="O40" s="62"/>
      <c r="P40" s="62">
        <f t="shared" si="11"/>
        <v>0</v>
      </c>
      <c r="Q40" s="51" t="str">
        <f t="shared" si="2"/>
        <v/>
      </c>
      <c r="R40" s="61">
        <f t="shared" si="3"/>
        <v>0</v>
      </c>
      <c r="S40" s="62">
        <f t="shared" si="4"/>
        <v>0</v>
      </c>
      <c r="T40" s="62">
        <f t="shared" si="4"/>
        <v>0</v>
      </c>
      <c r="U40" s="50">
        <f t="shared" si="4"/>
        <v>0</v>
      </c>
      <c r="V40" s="62">
        <f t="shared" si="5"/>
        <v>0</v>
      </c>
      <c r="W40" s="51" t="str">
        <f t="shared" si="6"/>
        <v/>
      </c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5"/>
      <c r="GF40" s="65"/>
      <c r="GG40" s="65"/>
      <c r="GH40" s="65"/>
      <c r="GI40" s="65"/>
      <c r="GJ40" s="65"/>
      <c r="GK40" s="65"/>
      <c r="GL40" s="65"/>
      <c r="GM40" s="65"/>
      <c r="GN40" s="65"/>
    </row>
    <row r="41" spans="1:196" ht="64.5" customHeight="1" x14ac:dyDescent="0.25">
      <c r="A41" s="40"/>
      <c r="B41" s="68"/>
      <c r="C41" s="92" t="s">
        <v>97</v>
      </c>
      <c r="D41" s="92" t="s">
        <v>84</v>
      </c>
      <c r="E41" s="46" t="s">
        <v>98</v>
      </c>
      <c r="F41" s="47">
        <v>290.2</v>
      </c>
      <c r="G41" s="48">
        <v>290.2</v>
      </c>
      <c r="H41" s="48">
        <v>156.69999999999999</v>
      </c>
      <c r="I41" s="49">
        <f t="shared" si="8"/>
        <v>4.7223601795642038E-4</v>
      </c>
      <c r="J41" s="50">
        <f t="shared" si="9"/>
        <v>-133.5</v>
      </c>
      <c r="K41" s="51">
        <f t="shared" si="13"/>
        <v>0.5399724328049621</v>
      </c>
      <c r="L41" s="52"/>
      <c r="M41" s="50"/>
      <c r="N41" s="50"/>
      <c r="O41" s="50"/>
      <c r="P41" s="50">
        <f t="shared" si="11"/>
        <v>0</v>
      </c>
      <c r="Q41" s="51" t="str">
        <f t="shared" si="2"/>
        <v/>
      </c>
      <c r="R41" s="52">
        <f t="shared" si="3"/>
        <v>290.2</v>
      </c>
      <c r="S41" s="50">
        <f t="shared" si="4"/>
        <v>290.2</v>
      </c>
      <c r="T41" s="50">
        <f t="shared" si="4"/>
        <v>290.2</v>
      </c>
      <c r="U41" s="50">
        <f t="shared" si="4"/>
        <v>156.69999999999999</v>
      </c>
      <c r="V41" s="50">
        <f t="shared" si="5"/>
        <v>-133.5</v>
      </c>
      <c r="W41" s="51">
        <f t="shared" si="6"/>
        <v>0.5399724328049621</v>
      </c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196" ht="79.5" customHeight="1" x14ac:dyDescent="0.25">
      <c r="A42" s="40"/>
      <c r="B42" s="68"/>
      <c r="C42" s="92" t="s">
        <v>99</v>
      </c>
      <c r="D42" s="92" t="s">
        <v>84</v>
      </c>
      <c r="E42" s="46" t="s">
        <v>306</v>
      </c>
      <c r="F42" s="47">
        <v>25.8</v>
      </c>
      <c r="G42" s="48">
        <v>25.8</v>
      </c>
      <c r="H42" s="48"/>
      <c r="I42" s="49">
        <f t="shared" si="8"/>
        <v>0</v>
      </c>
      <c r="J42" s="50">
        <f t="shared" si="9"/>
        <v>-25.8</v>
      </c>
      <c r="K42" s="51">
        <f t="shared" si="13"/>
        <v>0</v>
      </c>
      <c r="L42" s="52"/>
      <c r="M42" s="50"/>
      <c r="N42" s="50"/>
      <c r="O42" s="50"/>
      <c r="P42" s="50">
        <f t="shared" si="11"/>
        <v>0</v>
      </c>
      <c r="Q42" s="51" t="str">
        <f t="shared" si="2"/>
        <v/>
      </c>
      <c r="R42" s="52">
        <f t="shared" si="3"/>
        <v>25.8</v>
      </c>
      <c r="S42" s="50">
        <f t="shared" si="4"/>
        <v>25.8</v>
      </c>
      <c r="T42" s="50">
        <f t="shared" si="4"/>
        <v>25.8</v>
      </c>
      <c r="U42" s="50">
        <f t="shared" si="4"/>
        <v>0</v>
      </c>
      <c r="V42" s="50">
        <f t="shared" si="5"/>
        <v>-25.8</v>
      </c>
      <c r="W42" s="51">
        <f t="shared" si="6"/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196" s="98" customFormat="1" ht="30" customHeight="1" x14ac:dyDescent="0.3">
      <c r="A43" s="30">
        <v>2</v>
      </c>
      <c r="B43" s="31" t="s">
        <v>100</v>
      </c>
      <c r="C43" s="31" t="s">
        <v>101</v>
      </c>
      <c r="D43" s="31"/>
      <c r="E43" s="96" t="s">
        <v>102</v>
      </c>
      <c r="F43" s="33">
        <f>F44+F46+F48+F49+F52+F55</f>
        <v>16019.399999999998</v>
      </c>
      <c r="G43" s="34">
        <f>G44+G46+G48+G49+G52+G55</f>
        <v>8431.6</v>
      </c>
      <c r="H43" s="34">
        <f>H44+H46+H48+H49+H52+H55</f>
        <v>6795</v>
      </c>
      <c r="I43" s="35">
        <f t="shared" si="8"/>
        <v>2.0477624390643757E-2</v>
      </c>
      <c r="J43" s="34">
        <f t="shared" si="9"/>
        <v>-1636.6000000000004</v>
      </c>
      <c r="K43" s="28">
        <f t="shared" si="13"/>
        <v>0.80589686417761752</v>
      </c>
      <c r="L43" s="36">
        <f>L44+L46+L47+L48+L49+L52+L55</f>
        <v>5570.1</v>
      </c>
      <c r="M43" s="34">
        <f>M44+M46+M47+M48+M49+M52+M55</f>
        <v>5679.2</v>
      </c>
      <c r="N43" s="34">
        <f>N44+N46+N47+N48+N49+N52+N55</f>
        <v>5679.2</v>
      </c>
      <c r="O43" s="34">
        <f>O44+O46+O47+O48+O49+O52+O55</f>
        <v>4220.8</v>
      </c>
      <c r="P43" s="34">
        <f t="shared" si="11"/>
        <v>-1458.3999999999996</v>
      </c>
      <c r="Q43" s="28">
        <f t="shared" si="2"/>
        <v>0.74320326806592485</v>
      </c>
      <c r="R43" s="36">
        <f>R44+R46+R47+R48+R49+R52+R55</f>
        <v>21589.499999999996</v>
      </c>
      <c r="S43" s="34">
        <f>S44+S46+S47+S48+S49+S52+S55</f>
        <v>21698.6</v>
      </c>
      <c r="T43" s="34">
        <f>T44+T46+T47+T48+T49+T52+T55</f>
        <v>14110.800000000001</v>
      </c>
      <c r="U43" s="34">
        <f t="shared" si="4"/>
        <v>11015.8</v>
      </c>
      <c r="V43" s="34">
        <f t="shared" si="5"/>
        <v>-3095.0000000000018</v>
      </c>
      <c r="W43" s="28">
        <f t="shared" si="6"/>
        <v>0.78066445559429642</v>
      </c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97"/>
      <c r="GF43" s="97"/>
      <c r="GG43" s="97"/>
      <c r="GH43" s="97"/>
      <c r="GI43" s="97"/>
      <c r="GJ43" s="97"/>
      <c r="GK43" s="97"/>
      <c r="GL43" s="97"/>
      <c r="GM43" s="97"/>
      <c r="GN43" s="97"/>
    </row>
    <row r="44" spans="1:196" ht="33" customHeight="1" x14ac:dyDescent="0.25">
      <c r="A44" s="40"/>
      <c r="B44" s="41" t="s">
        <v>103</v>
      </c>
      <c r="C44" s="92" t="s">
        <v>104</v>
      </c>
      <c r="D44" s="92" t="s">
        <v>105</v>
      </c>
      <c r="E44" s="99" t="s">
        <v>106</v>
      </c>
      <c r="F44" s="100">
        <v>9398.7999999999993</v>
      </c>
      <c r="G44" s="50">
        <v>4931.1000000000004</v>
      </c>
      <c r="H44" s="179">
        <v>3817.5</v>
      </c>
      <c r="I44" s="49">
        <f t="shared" si="8"/>
        <v>1.1504537323220388E-2</v>
      </c>
      <c r="J44" s="50">
        <f t="shared" si="9"/>
        <v>-1113.6000000000004</v>
      </c>
      <c r="K44" s="51">
        <f t="shared" si="13"/>
        <v>0.77416803552959779</v>
      </c>
      <c r="L44" s="52">
        <v>5570.1</v>
      </c>
      <c r="M44" s="50">
        <v>5625</v>
      </c>
      <c r="N44" s="50">
        <v>5625</v>
      </c>
      <c r="O44" s="50">
        <v>4166.6000000000004</v>
      </c>
      <c r="P44" s="50">
        <f t="shared" si="11"/>
        <v>-1458.3999999999996</v>
      </c>
      <c r="Q44" s="51">
        <f t="shared" si="2"/>
        <v>0.74072888888888899</v>
      </c>
      <c r="R44" s="52">
        <f t="shared" si="3"/>
        <v>14968.9</v>
      </c>
      <c r="S44" s="50">
        <f t="shared" si="4"/>
        <v>15023.8</v>
      </c>
      <c r="T44" s="50">
        <f t="shared" si="4"/>
        <v>10556.1</v>
      </c>
      <c r="U44" s="50">
        <f t="shared" si="4"/>
        <v>7984.1</v>
      </c>
      <c r="V44" s="50">
        <f t="shared" si="5"/>
        <v>-2572</v>
      </c>
      <c r="W44" s="51">
        <f t="shared" si="6"/>
        <v>0.75634940934625483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196" s="77" customFormat="1" ht="84" hidden="1" customHeight="1" x14ac:dyDescent="0.3">
      <c r="A45" s="53"/>
      <c r="B45" s="56"/>
      <c r="C45" s="95"/>
      <c r="D45" s="95"/>
      <c r="E45" s="101" t="s">
        <v>293</v>
      </c>
      <c r="F45" s="79"/>
      <c r="G45" s="62"/>
      <c r="H45" s="62"/>
      <c r="I45" s="73">
        <f t="shared" si="8"/>
        <v>0</v>
      </c>
      <c r="J45" s="62">
        <f t="shared" si="9"/>
        <v>0</v>
      </c>
      <c r="K45" s="51" t="str">
        <f t="shared" si="13"/>
        <v/>
      </c>
      <c r="L45" s="61"/>
      <c r="M45" s="62"/>
      <c r="N45" s="62"/>
      <c r="O45" s="62"/>
      <c r="P45" s="50">
        <f t="shared" si="11"/>
        <v>0</v>
      </c>
      <c r="Q45" s="51" t="str">
        <f t="shared" si="2"/>
        <v/>
      </c>
      <c r="R45" s="52">
        <f t="shared" si="3"/>
        <v>0</v>
      </c>
      <c r="S45" s="50">
        <f t="shared" si="4"/>
        <v>0</v>
      </c>
      <c r="T45" s="50">
        <f t="shared" si="4"/>
        <v>0</v>
      </c>
      <c r="U45" s="50">
        <f t="shared" si="4"/>
        <v>0</v>
      </c>
      <c r="V45" s="50">
        <f t="shared" si="5"/>
        <v>0</v>
      </c>
      <c r="W45" s="51" t="str">
        <f t="shared" si="6"/>
        <v/>
      </c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6"/>
      <c r="GF45" s="76"/>
      <c r="GG45" s="76"/>
      <c r="GH45" s="76"/>
      <c r="GI45" s="76"/>
      <c r="GJ45" s="76"/>
      <c r="GK45" s="76"/>
      <c r="GL45" s="76"/>
      <c r="GM45" s="76"/>
      <c r="GN45" s="76"/>
    </row>
    <row r="46" spans="1:196" ht="47.25" customHeight="1" x14ac:dyDescent="0.25">
      <c r="A46" s="40"/>
      <c r="B46" s="41" t="s">
        <v>107</v>
      </c>
      <c r="C46" s="41" t="s">
        <v>108</v>
      </c>
      <c r="D46" s="41" t="s">
        <v>109</v>
      </c>
      <c r="E46" s="99" t="s">
        <v>110</v>
      </c>
      <c r="F46" s="100">
        <v>578.79999999999995</v>
      </c>
      <c r="G46" s="50">
        <v>350</v>
      </c>
      <c r="H46" s="50">
        <v>237.4</v>
      </c>
      <c r="I46" s="94">
        <f t="shared" si="8"/>
        <v>7.1543606038834847E-4</v>
      </c>
      <c r="J46" s="50">
        <f t="shared" si="9"/>
        <v>-112.6</v>
      </c>
      <c r="K46" s="51">
        <f t="shared" si="13"/>
        <v>0.67828571428571427</v>
      </c>
      <c r="L46" s="52"/>
      <c r="M46" s="50"/>
      <c r="N46" s="50"/>
      <c r="O46" s="50"/>
      <c r="P46" s="50">
        <f t="shared" si="11"/>
        <v>0</v>
      </c>
      <c r="Q46" s="51" t="str">
        <f t="shared" si="2"/>
        <v/>
      </c>
      <c r="R46" s="52">
        <f t="shared" si="3"/>
        <v>578.79999999999995</v>
      </c>
      <c r="S46" s="50">
        <f t="shared" si="4"/>
        <v>578.79999999999995</v>
      </c>
      <c r="T46" s="50">
        <f t="shared" si="4"/>
        <v>350</v>
      </c>
      <c r="U46" s="50">
        <f t="shared" si="4"/>
        <v>237.4</v>
      </c>
      <c r="V46" s="50">
        <f t="shared" si="5"/>
        <v>-112.6</v>
      </c>
      <c r="W46" s="51">
        <f t="shared" si="6"/>
        <v>0.67828571428571427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196" ht="47.25" customHeight="1" x14ac:dyDescent="0.25">
      <c r="A47" s="40"/>
      <c r="B47" s="41"/>
      <c r="C47" s="41" t="s">
        <v>329</v>
      </c>
      <c r="D47" s="41" t="s">
        <v>330</v>
      </c>
      <c r="E47" s="235" t="s">
        <v>331</v>
      </c>
      <c r="F47" s="100"/>
      <c r="G47" s="50"/>
      <c r="H47" s="50"/>
      <c r="I47" s="94"/>
      <c r="J47" s="50"/>
      <c r="K47" s="51"/>
      <c r="L47" s="52"/>
      <c r="M47" s="50">
        <v>54.2</v>
      </c>
      <c r="N47" s="50">
        <v>54.2</v>
      </c>
      <c r="O47" s="50">
        <v>54.2</v>
      </c>
      <c r="P47" s="50">
        <f t="shared" si="11"/>
        <v>0</v>
      </c>
      <c r="Q47" s="51">
        <f t="shared" si="2"/>
        <v>1</v>
      </c>
      <c r="R47" s="52">
        <f t="shared" si="3"/>
        <v>0</v>
      </c>
      <c r="S47" s="50">
        <f t="shared" si="4"/>
        <v>54.2</v>
      </c>
      <c r="T47" s="50">
        <f t="shared" si="4"/>
        <v>54.2</v>
      </c>
      <c r="U47" s="50">
        <f t="shared" si="4"/>
        <v>54.2</v>
      </c>
      <c r="V47" s="50">
        <f t="shared" si="5"/>
        <v>0</v>
      </c>
      <c r="W47" s="51">
        <f t="shared" si="6"/>
        <v>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1.5" customHeight="1" x14ac:dyDescent="0.25">
      <c r="A48" s="40"/>
      <c r="B48" s="41" t="s">
        <v>107</v>
      </c>
      <c r="C48" s="41" t="s">
        <v>111</v>
      </c>
      <c r="D48" s="41" t="s">
        <v>112</v>
      </c>
      <c r="E48" s="99" t="s">
        <v>113</v>
      </c>
      <c r="F48" s="100">
        <v>50</v>
      </c>
      <c r="G48" s="50"/>
      <c r="H48" s="50"/>
      <c r="I48" s="94">
        <f t="shared" si="8"/>
        <v>0</v>
      </c>
      <c r="J48" s="50">
        <f t="shared" si="9"/>
        <v>0</v>
      </c>
      <c r="K48" s="51" t="str">
        <f t="shared" si="13"/>
        <v/>
      </c>
      <c r="L48" s="52"/>
      <c r="M48" s="50"/>
      <c r="N48" s="50"/>
      <c r="O48" s="50"/>
      <c r="P48" s="50">
        <f t="shared" si="11"/>
        <v>0</v>
      </c>
      <c r="Q48" s="51" t="str">
        <f t="shared" si="2"/>
        <v/>
      </c>
      <c r="R48" s="52">
        <f t="shared" si="3"/>
        <v>50</v>
      </c>
      <c r="S48" s="50">
        <f t="shared" si="4"/>
        <v>50</v>
      </c>
      <c r="T48" s="50">
        <f t="shared" si="4"/>
        <v>0</v>
      </c>
      <c r="U48" s="50">
        <f t="shared" si="4"/>
        <v>0</v>
      </c>
      <c r="V48" s="50">
        <f t="shared" si="5"/>
        <v>0</v>
      </c>
      <c r="W48" s="51" t="str">
        <f t="shared" si="6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3" hidden="1" customHeight="1" x14ac:dyDescent="0.25">
      <c r="A49" s="40"/>
      <c r="B49" s="41" t="s">
        <v>114</v>
      </c>
      <c r="C49" s="41" t="s">
        <v>115</v>
      </c>
      <c r="D49" s="41" t="s">
        <v>112</v>
      </c>
      <c r="E49" s="99" t="s">
        <v>116</v>
      </c>
      <c r="F49" s="100"/>
      <c r="G49" s="50"/>
      <c r="H49" s="50"/>
      <c r="I49" s="49">
        <f t="shared" si="8"/>
        <v>0</v>
      </c>
      <c r="J49" s="50">
        <f t="shared" si="9"/>
        <v>0</v>
      </c>
      <c r="K49" s="51" t="str">
        <f t="shared" si="13"/>
        <v/>
      </c>
      <c r="L49" s="52"/>
      <c r="M49" s="50"/>
      <c r="N49" s="50"/>
      <c r="O49" s="50"/>
      <c r="P49" s="50">
        <f t="shared" si="11"/>
        <v>0</v>
      </c>
      <c r="Q49" s="51" t="str">
        <f t="shared" si="2"/>
        <v/>
      </c>
      <c r="R49" s="52">
        <f t="shared" si="3"/>
        <v>0</v>
      </c>
      <c r="S49" s="50">
        <f t="shared" si="4"/>
        <v>0</v>
      </c>
      <c r="T49" s="50">
        <f t="shared" si="4"/>
        <v>0</v>
      </c>
      <c r="U49" s="50">
        <f t="shared" si="4"/>
        <v>0</v>
      </c>
      <c r="V49" s="50">
        <f t="shared" si="5"/>
        <v>0</v>
      </c>
      <c r="W49" s="51" t="str">
        <f t="shared" si="6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s="66" customFormat="1" ht="79.900000000000006" hidden="1" customHeight="1" x14ac:dyDescent="0.3">
      <c r="A50" s="53"/>
      <c r="B50" s="56"/>
      <c r="C50" s="56"/>
      <c r="D50" s="56"/>
      <c r="E50" s="57" t="s">
        <v>117</v>
      </c>
      <c r="F50" s="79"/>
      <c r="G50" s="62"/>
      <c r="H50" s="62"/>
      <c r="I50" s="73">
        <f t="shared" si="8"/>
        <v>0</v>
      </c>
      <c r="J50" s="62">
        <f t="shared" si="9"/>
        <v>0</v>
      </c>
      <c r="K50" s="51" t="str">
        <f t="shared" si="13"/>
        <v/>
      </c>
      <c r="L50" s="61"/>
      <c r="M50" s="62"/>
      <c r="N50" s="62"/>
      <c r="O50" s="62"/>
      <c r="P50" s="50">
        <f t="shared" si="11"/>
        <v>0</v>
      </c>
      <c r="Q50" s="51" t="str">
        <f t="shared" si="2"/>
        <v/>
      </c>
      <c r="R50" s="61">
        <f t="shared" si="3"/>
        <v>0</v>
      </c>
      <c r="S50" s="62">
        <f t="shared" si="4"/>
        <v>0</v>
      </c>
      <c r="T50" s="50">
        <f t="shared" si="4"/>
        <v>0</v>
      </c>
      <c r="U50" s="50">
        <f t="shared" si="4"/>
        <v>0</v>
      </c>
      <c r="V50" s="50">
        <f t="shared" si="5"/>
        <v>0</v>
      </c>
      <c r="W50" s="51" t="str">
        <f t="shared" si="6"/>
        <v/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5"/>
      <c r="GF50" s="65"/>
      <c r="GG50" s="65"/>
      <c r="GH50" s="65"/>
      <c r="GI50" s="65"/>
      <c r="GJ50" s="65"/>
      <c r="GK50" s="65"/>
      <c r="GL50" s="65"/>
      <c r="GM50" s="65"/>
      <c r="GN50" s="65"/>
    </row>
    <row r="51" spans="1:196" s="66" customFormat="1" ht="115.5" hidden="1" customHeight="1" x14ac:dyDescent="0.3">
      <c r="A51" s="53"/>
      <c r="B51" s="56"/>
      <c r="C51" s="56"/>
      <c r="D51" s="56"/>
      <c r="E51" s="57" t="s">
        <v>118</v>
      </c>
      <c r="F51" s="79"/>
      <c r="G51" s="62"/>
      <c r="H51" s="62"/>
      <c r="I51" s="73">
        <f t="shared" si="8"/>
        <v>0</v>
      </c>
      <c r="J51" s="62">
        <f t="shared" si="9"/>
        <v>0</v>
      </c>
      <c r="K51" s="51" t="str">
        <f t="shared" si="13"/>
        <v/>
      </c>
      <c r="L51" s="61"/>
      <c r="M51" s="62"/>
      <c r="N51" s="62"/>
      <c r="O51" s="62"/>
      <c r="P51" s="50">
        <f t="shared" si="11"/>
        <v>0</v>
      </c>
      <c r="Q51" s="51" t="str">
        <f t="shared" si="2"/>
        <v/>
      </c>
      <c r="R51" s="61">
        <f t="shared" si="3"/>
        <v>0</v>
      </c>
      <c r="S51" s="62">
        <f t="shared" si="4"/>
        <v>0</v>
      </c>
      <c r="T51" s="50">
        <f t="shared" si="4"/>
        <v>0</v>
      </c>
      <c r="U51" s="50">
        <f t="shared" si="4"/>
        <v>0</v>
      </c>
      <c r="V51" s="50">
        <f t="shared" si="5"/>
        <v>0</v>
      </c>
      <c r="W51" s="51" t="str">
        <f t="shared" si="6"/>
        <v/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5"/>
      <c r="GF51" s="65"/>
      <c r="GG51" s="65"/>
      <c r="GH51" s="65"/>
      <c r="GI51" s="65"/>
      <c r="GJ51" s="65"/>
      <c r="GK51" s="65"/>
      <c r="GL51" s="65"/>
      <c r="GM51" s="65"/>
      <c r="GN51" s="65"/>
    </row>
    <row r="52" spans="1:196" ht="31.5" customHeight="1" x14ac:dyDescent="0.25">
      <c r="A52" s="40"/>
      <c r="B52" s="41" t="s">
        <v>119</v>
      </c>
      <c r="C52" s="41" t="s">
        <v>120</v>
      </c>
      <c r="D52" s="41" t="s">
        <v>112</v>
      </c>
      <c r="E52" s="99" t="s">
        <v>121</v>
      </c>
      <c r="F52" s="100">
        <v>2600</v>
      </c>
      <c r="G52" s="50">
        <v>1196.5</v>
      </c>
      <c r="H52" s="50">
        <v>1068</v>
      </c>
      <c r="I52" s="49">
        <f t="shared" si="8"/>
        <v>3.2185581823704979E-3</v>
      </c>
      <c r="J52" s="50">
        <f t="shared" si="9"/>
        <v>-128.5</v>
      </c>
      <c r="K52" s="51">
        <f t="shared" si="13"/>
        <v>0.89260342666109482</v>
      </c>
      <c r="L52" s="52"/>
      <c r="M52" s="50"/>
      <c r="N52" s="50"/>
      <c r="O52" s="50"/>
      <c r="P52" s="50">
        <f t="shared" si="11"/>
        <v>0</v>
      </c>
      <c r="Q52" s="51" t="str">
        <f t="shared" si="2"/>
        <v/>
      </c>
      <c r="R52" s="52">
        <f t="shared" si="3"/>
        <v>2600</v>
      </c>
      <c r="S52" s="50">
        <f t="shared" si="4"/>
        <v>2600</v>
      </c>
      <c r="T52" s="50">
        <f t="shared" si="4"/>
        <v>1196.5</v>
      </c>
      <c r="U52" s="50">
        <f t="shared" si="4"/>
        <v>1068</v>
      </c>
      <c r="V52" s="50">
        <f t="shared" si="5"/>
        <v>-128.5</v>
      </c>
      <c r="W52" s="51">
        <f t="shared" si="6"/>
        <v>0.89260342666109482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ht="30.75" hidden="1" customHeight="1" x14ac:dyDescent="0.25">
      <c r="A53" s="40"/>
      <c r="B53" s="41"/>
      <c r="C53" s="41" t="s">
        <v>122</v>
      </c>
      <c r="D53" s="41" t="s">
        <v>112</v>
      </c>
      <c r="E53" s="99" t="s">
        <v>123</v>
      </c>
      <c r="F53" s="100"/>
      <c r="G53" s="50"/>
      <c r="H53" s="50"/>
      <c r="I53" s="94">
        <f t="shared" si="8"/>
        <v>0</v>
      </c>
      <c r="J53" s="50">
        <f t="shared" si="9"/>
        <v>0</v>
      </c>
      <c r="K53" s="51" t="str">
        <f t="shared" si="13"/>
        <v/>
      </c>
      <c r="L53" s="52"/>
      <c r="M53" s="50"/>
      <c r="N53" s="50"/>
      <c r="O53" s="50"/>
      <c r="P53" s="50">
        <f t="shared" si="11"/>
        <v>0</v>
      </c>
      <c r="Q53" s="51" t="str">
        <f t="shared" si="2"/>
        <v/>
      </c>
      <c r="R53" s="52">
        <f t="shared" si="3"/>
        <v>0</v>
      </c>
      <c r="S53" s="50">
        <f t="shared" si="4"/>
        <v>0</v>
      </c>
      <c r="T53" s="50">
        <f t="shared" si="4"/>
        <v>0</v>
      </c>
      <c r="U53" s="50">
        <f t="shared" si="4"/>
        <v>0</v>
      </c>
      <c r="V53" s="50">
        <f t="shared" si="5"/>
        <v>0</v>
      </c>
      <c r="W53" s="51" t="str">
        <f t="shared" si="6"/>
        <v/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s="66" customFormat="1" ht="82.15" hidden="1" customHeight="1" x14ac:dyDescent="0.3">
      <c r="A54" s="53"/>
      <c r="B54" s="56"/>
      <c r="C54" s="56"/>
      <c r="D54" s="56"/>
      <c r="E54" s="57" t="s">
        <v>124</v>
      </c>
      <c r="F54" s="79"/>
      <c r="G54" s="62"/>
      <c r="H54" s="62"/>
      <c r="I54" s="60">
        <f t="shared" si="8"/>
        <v>0</v>
      </c>
      <c r="J54" s="62">
        <f t="shared" si="9"/>
        <v>0</v>
      </c>
      <c r="K54" s="51" t="str">
        <f t="shared" si="13"/>
        <v/>
      </c>
      <c r="L54" s="61"/>
      <c r="M54" s="62"/>
      <c r="N54" s="62"/>
      <c r="O54" s="62"/>
      <c r="P54" s="50">
        <f t="shared" si="11"/>
        <v>0</v>
      </c>
      <c r="Q54" s="51" t="str">
        <f t="shared" si="2"/>
        <v/>
      </c>
      <c r="R54" s="61">
        <f t="shared" si="3"/>
        <v>0</v>
      </c>
      <c r="S54" s="62">
        <f t="shared" si="4"/>
        <v>0</v>
      </c>
      <c r="T54" s="50">
        <f t="shared" si="4"/>
        <v>0</v>
      </c>
      <c r="U54" s="50">
        <f t="shared" si="4"/>
        <v>0</v>
      </c>
      <c r="V54" s="62">
        <f t="shared" si="5"/>
        <v>0</v>
      </c>
      <c r="W54" s="51" t="str">
        <f t="shared" si="6"/>
        <v/>
      </c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5"/>
      <c r="GF54" s="65"/>
      <c r="GG54" s="65"/>
      <c r="GH54" s="65"/>
      <c r="GI54" s="65"/>
      <c r="GJ54" s="65"/>
      <c r="GK54" s="65"/>
      <c r="GL54" s="65"/>
      <c r="GM54" s="65"/>
      <c r="GN54" s="65"/>
    </row>
    <row r="55" spans="1:196" ht="33" customHeight="1" x14ac:dyDescent="0.25">
      <c r="A55" s="40"/>
      <c r="B55" s="41" t="s">
        <v>125</v>
      </c>
      <c r="C55" s="92" t="s">
        <v>126</v>
      </c>
      <c r="D55" s="92" t="s">
        <v>112</v>
      </c>
      <c r="E55" s="93" t="s">
        <v>127</v>
      </c>
      <c r="F55" s="100">
        <v>3391.8</v>
      </c>
      <c r="G55" s="50">
        <v>1954</v>
      </c>
      <c r="H55" s="50">
        <v>1672.1</v>
      </c>
      <c r="I55" s="49">
        <f t="shared" si="8"/>
        <v>5.0390928246645218E-3</v>
      </c>
      <c r="J55" s="50">
        <f t="shared" si="9"/>
        <v>-281.90000000000009</v>
      </c>
      <c r="K55" s="51">
        <f t="shared" si="13"/>
        <v>0.85573183213920156</v>
      </c>
      <c r="L55" s="52"/>
      <c r="M55" s="50"/>
      <c r="N55" s="50"/>
      <c r="O55" s="50"/>
      <c r="P55" s="50">
        <f t="shared" si="11"/>
        <v>0</v>
      </c>
      <c r="Q55" s="51" t="str">
        <f t="shared" si="2"/>
        <v/>
      </c>
      <c r="R55" s="52">
        <f t="shared" si="3"/>
        <v>3391.8</v>
      </c>
      <c r="S55" s="50">
        <f t="shared" si="4"/>
        <v>3391.8</v>
      </c>
      <c r="T55" s="50">
        <f t="shared" si="4"/>
        <v>1954</v>
      </c>
      <c r="U55" s="50">
        <f t="shared" si="4"/>
        <v>1672.1</v>
      </c>
      <c r="V55" s="50">
        <f t="shared" si="5"/>
        <v>-281.90000000000009</v>
      </c>
      <c r="W55" s="51">
        <f t="shared" si="6"/>
        <v>0.85573183213920156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196" s="15" customFormat="1" ht="38.25" customHeight="1" x14ac:dyDescent="0.3">
      <c r="A56" s="30">
        <v>3</v>
      </c>
      <c r="B56" s="31" t="s">
        <v>14</v>
      </c>
      <c r="C56" s="31" t="s">
        <v>15</v>
      </c>
      <c r="D56" s="31"/>
      <c r="E56" s="102" t="s">
        <v>16</v>
      </c>
      <c r="F56" s="33">
        <f>SUM(F57:F66,F68:F75)</f>
        <v>37292</v>
      </c>
      <c r="G56" s="34">
        <f>SUM(G57:G66,G68:G75)</f>
        <v>19737.8</v>
      </c>
      <c r="H56" s="34">
        <f>SUM(H57:H66,H68:H75)</f>
        <v>16105.899999999998</v>
      </c>
      <c r="I56" s="35">
        <f t="shared" si="8"/>
        <v>4.8537243660525274E-2</v>
      </c>
      <c r="J56" s="34">
        <f t="shared" si="9"/>
        <v>-3631.9000000000015</v>
      </c>
      <c r="K56" s="28">
        <f t="shared" si="13"/>
        <v>0.81599266382271574</v>
      </c>
      <c r="L56" s="36">
        <f>SUM(L57:L66,L68:L75)</f>
        <v>329.8</v>
      </c>
      <c r="M56" s="34">
        <f>SUM(M57:M66,M68:M75)</f>
        <v>391.59999999999997</v>
      </c>
      <c r="N56" s="34">
        <f>SUM(N57:N66,N68:N75)</f>
        <v>303.10000000000002</v>
      </c>
      <c r="O56" s="34">
        <f>SUM(O57:O66,O68:O75)</f>
        <v>57.5</v>
      </c>
      <c r="P56" s="34">
        <f>O56-N56</f>
        <v>-245.60000000000002</v>
      </c>
      <c r="Q56" s="28">
        <f t="shared" si="2"/>
        <v>0.18970636753546682</v>
      </c>
      <c r="R56" s="36">
        <f>SUM(R57:R66,R68:R75)</f>
        <v>37621.800000000003</v>
      </c>
      <c r="S56" s="34">
        <f>SUM(S57:S66,S68:S75)</f>
        <v>37683.599999999991</v>
      </c>
      <c r="T56" s="34">
        <f>SUM(T57:T66,T68:T75)</f>
        <v>20040.900000000001</v>
      </c>
      <c r="U56" s="34">
        <f t="shared" si="4"/>
        <v>16163.399999999998</v>
      </c>
      <c r="V56" s="34">
        <f t="shared" si="5"/>
        <v>-3877.5000000000036</v>
      </c>
      <c r="W56" s="28">
        <f t="shared" si="6"/>
        <v>0.80652066523958488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5" customFormat="1" ht="33" customHeight="1" x14ac:dyDescent="0.25">
      <c r="A57" s="40"/>
      <c r="B57" s="41" t="s">
        <v>17</v>
      </c>
      <c r="C57" s="41" t="s">
        <v>18</v>
      </c>
      <c r="D57" s="92" t="s">
        <v>19</v>
      </c>
      <c r="E57" s="93" t="s">
        <v>20</v>
      </c>
      <c r="F57" s="103">
        <v>224</v>
      </c>
      <c r="G57" s="104">
        <v>79</v>
      </c>
      <c r="H57" s="104">
        <v>17.8</v>
      </c>
      <c r="I57" s="94">
        <f t="shared" si="8"/>
        <v>5.3642636372841635E-5</v>
      </c>
      <c r="J57" s="50">
        <f t="shared" si="9"/>
        <v>-61.2</v>
      </c>
      <c r="K57" s="51">
        <f t="shared" si="13"/>
        <v>0.22531645569620254</v>
      </c>
      <c r="L57" s="52"/>
      <c r="M57" s="50"/>
      <c r="N57" s="50"/>
      <c r="O57" s="104"/>
      <c r="P57" s="34">
        <f>O57-N57</f>
        <v>0</v>
      </c>
      <c r="Q57" s="51" t="str">
        <f t="shared" si="2"/>
        <v/>
      </c>
      <c r="R57" s="52">
        <f t="shared" ref="R57:R67" si="14">SUM(F57,L57)</f>
        <v>224</v>
      </c>
      <c r="S57" s="50">
        <f t="shared" ref="S57:T72" si="15">SUM(F57,M57)</f>
        <v>224</v>
      </c>
      <c r="T57" s="50">
        <f t="shared" si="15"/>
        <v>79</v>
      </c>
      <c r="U57" s="50">
        <f t="shared" si="4"/>
        <v>17.8</v>
      </c>
      <c r="V57" s="50">
        <f t="shared" si="5"/>
        <v>-61.2</v>
      </c>
      <c r="W57" s="51">
        <f t="shared" si="6"/>
        <v>0.22531645569620254</v>
      </c>
      <c r="X57" s="2"/>
      <c r="Y57" s="2"/>
      <c r="Z57" s="105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5" customFormat="1" ht="32.25" customHeight="1" x14ac:dyDescent="0.25">
      <c r="A58" s="40"/>
      <c r="B58" s="41" t="s">
        <v>21</v>
      </c>
      <c r="C58" s="41" t="s">
        <v>22</v>
      </c>
      <c r="D58" s="92" t="s">
        <v>23</v>
      </c>
      <c r="E58" s="93" t="s">
        <v>24</v>
      </c>
      <c r="F58" s="103">
        <v>38.4</v>
      </c>
      <c r="G58" s="104">
        <v>20.399999999999999</v>
      </c>
      <c r="H58" s="104">
        <v>13</v>
      </c>
      <c r="I58" s="106">
        <f t="shared" si="8"/>
        <v>3.9177206339715795E-5</v>
      </c>
      <c r="J58" s="50">
        <f t="shared" si="9"/>
        <v>-7.3999999999999986</v>
      </c>
      <c r="K58" s="51">
        <f t="shared" si="13"/>
        <v>0.63725490196078438</v>
      </c>
      <c r="L58" s="52"/>
      <c r="M58" s="50"/>
      <c r="N58" s="50"/>
      <c r="O58" s="104"/>
      <c r="P58" s="34">
        <f>O58-N58</f>
        <v>0</v>
      </c>
      <c r="Q58" s="51" t="str">
        <f t="shared" si="2"/>
        <v/>
      </c>
      <c r="R58" s="52">
        <f t="shared" si="14"/>
        <v>38.4</v>
      </c>
      <c r="S58" s="50">
        <f t="shared" si="15"/>
        <v>38.4</v>
      </c>
      <c r="T58" s="50">
        <f t="shared" si="15"/>
        <v>20.399999999999999</v>
      </c>
      <c r="U58" s="50">
        <f t="shared" si="4"/>
        <v>13</v>
      </c>
      <c r="V58" s="50">
        <f t="shared" si="5"/>
        <v>-7.3999999999999986</v>
      </c>
      <c r="W58" s="51">
        <f t="shared" si="6"/>
        <v>0.63725490196078438</v>
      </c>
      <c r="X58" s="2"/>
      <c r="Y58" s="2"/>
      <c r="Z58" s="105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5" customFormat="1" ht="49.5" customHeight="1" x14ac:dyDescent="0.25">
      <c r="A59" s="40"/>
      <c r="B59" s="41" t="s">
        <v>25</v>
      </c>
      <c r="C59" s="41" t="s">
        <v>26</v>
      </c>
      <c r="D59" s="92" t="s">
        <v>23</v>
      </c>
      <c r="E59" s="93" t="s">
        <v>27</v>
      </c>
      <c r="F59" s="103">
        <v>2960.6</v>
      </c>
      <c r="G59" s="104">
        <v>1968</v>
      </c>
      <c r="H59" s="180">
        <v>1393.1</v>
      </c>
      <c r="I59" s="49">
        <f t="shared" si="8"/>
        <v>4.1982897039890823E-3</v>
      </c>
      <c r="J59" s="50">
        <f t="shared" si="9"/>
        <v>-574.90000000000009</v>
      </c>
      <c r="K59" s="51">
        <f t="shared" si="13"/>
        <v>0.70787601626016261</v>
      </c>
      <c r="L59" s="52"/>
      <c r="M59" s="50"/>
      <c r="N59" s="50"/>
      <c r="O59" s="104"/>
      <c r="P59" s="34">
        <f>O59-N59</f>
        <v>0</v>
      </c>
      <c r="Q59" s="51" t="str">
        <f t="shared" si="2"/>
        <v/>
      </c>
      <c r="R59" s="52">
        <f t="shared" si="14"/>
        <v>2960.6</v>
      </c>
      <c r="S59" s="50">
        <f t="shared" si="15"/>
        <v>2960.6</v>
      </c>
      <c r="T59" s="50">
        <f t="shared" si="15"/>
        <v>1968</v>
      </c>
      <c r="U59" s="50">
        <f t="shared" si="4"/>
        <v>1393.1</v>
      </c>
      <c r="V59" s="50">
        <f t="shared" si="5"/>
        <v>-574.90000000000009</v>
      </c>
      <c r="W59" s="51">
        <f t="shared" si="6"/>
        <v>0.70787601626016261</v>
      </c>
      <c r="X59" s="2"/>
      <c r="Y59" s="2"/>
      <c r="Z59" s="105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5" customFormat="1" ht="48.75" customHeight="1" x14ac:dyDescent="0.25">
      <c r="A60" s="40"/>
      <c r="B60" s="41" t="s">
        <v>28</v>
      </c>
      <c r="C60" s="92" t="s">
        <v>295</v>
      </c>
      <c r="D60" s="92" t="s">
        <v>23</v>
      </c>
      <c r="E60" s="93" t="s">
        <v>294</v>
      </c>
      <c r="F60" s="103">
        <v>40</v>
      </c>
      <c r="G60" s="104">
        <v>20.2</v>
      </c>
      <c r="H60" s="107">
        <v>5.3</v>
      </c>
      <c r="I60" s="106">
        <f t="shared" si="8"/>
        <v>1.5972245661576441E-5</v>
      </c>
      <c r="J60" s="50">
        <f t="shared" si="9"/>
        <v>-14.899999999999999</v>
      </c>
      <c r="K60" s="51">
        <f t="shared" si="13"/>
        <v>0.26237623762376239</v>
      </c>
      <c r="L60" s="52"/>
      <c r="M60" s="50"/>
      <c r="N60" s="50"/>
      <c r="O60" s="104"/>
      <c r="P60" s="34"/>
      <c r="Q60" s="51" t="str">
        <f t="shared" si="2"/>
        <v/>
      </c>
      <c r="R60" s="52">
        <f t="shared" si="14"/>
        <v>40</v>
      </c>
      <c r="S60" s="50">
        <f t="shared" si="15"/>
        <v>40</v>
      </c>
      <c r="T60" s="50">
        <f t="shared" si="15"/>
        <v>20.2</v>
      </c>
      <c r="U60" s="50">
        <f t="shared" si="4"/>
        <v>5.3</v>
      </c>
      <c r="V60" s="50">
        <f t="shared" si="5"/>
        <v>-14.899999999999999</v>
      </c>
      <c r="W60" s="51">
        <f t="shared" si="6"/>
        <v>0.26237623762376239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5" customFormat="1" ht="63.75" customHeight="1" x14ac:dyDescent="0.25">
      <c r="A61" s="40"/>
      <c r="B61" s="41" t="s">
        <v>29</v>
      </c>
      <c r="C61" s="92" t="s">
        <v>30</v>
      </c>
      <c r="D61" s="92" t="s">
        <v>31</v>
      </c>
      <c r="E61" s="99" t="s">
        <v>32</v>
      </c>
      <c r="F61" s="103">
        <v>6836.9</v>
      </c>
      <c r="G61" s="104">
        <v>3428.3</v>
      </c>
      <c r="H61" s="104">
        <v>3232.7</v>
      </c>
      <c r="I61" s="49">
        <f t="shared" si="8"/>
        <v>9.7421657641845582E-3</v>
      </c>
      <c r="J61" s="50">
        <f t="shared" si="9"/>
        <v>-195.60000000000036</v>
      </c>
      <c r="K61" s="51">
        <f t="shared" si="13"/>
        <v>0.94294548318408533</v>
      </c>
      <c r="L61" s="52">
        <v>42.1</v>
      </c>
      <c r="M61" s="50">
        <v>42.7</v>
      </c>
      <c r="N61" s="50">
        <v>2.9</v>
      </c>
      <c r="O61" s="104">
        <v>2.9</v>
      </c>
      <c r="P61" s="50">
        <f>O61-N61</f>
        <v>0</v>
      </c>
      <c r="Q61" s="51">
        <f t="shared" si="2"/>
        <v>1</v>
      </c>
      <c r="R61" s="52">
        <f t="shared" si="14"/>
        <v>6879</v>
      </c>
      <c r="S61" s="50">
        <f t="shared" si="15"/>
        <v>6879.5999999999995</v>
      </c>
      <c r="T61" s="50">
        <f t="shared" si="15"/>
        <v>3431.2000000000003</v>
      </c>
      <c r="U61" s="50">
        <f t="shared" si="4"/>
        <v>3235.6</v>
      </c>
      <c r="V61" s="50">
        <f t="shared" si="5"/>
        <v>-195.60000000000036</v>
      </c>
      <c r="W61" s="51">
        <f t="shared" si="6"/>
        <v>0.94299370482629974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5" customFormat="1" ht="33" customHeight="1" x14ac:dyDescent="0.25">
      <c r="A62" s="40"/>
      <c r="B62" s="41" t="s">
        <v>33</v>
      </c>
      <c r="C62" s="41" t="s">
        <v>34</v>
      </c>
      <c r="D62" s="92" t="s">
        <v>35</v>
      </c>
      <c r="E62" s="93" t="s">
        <v>36</v>
      </c>
      <c r="F62" s="103">
        <v>13420.8</v>
      </c>
      <c r="G62" s="104">
        <v>6796.7</v>
      </c>
      <c r="H62" s="104">
        <v>6073</v>
      </c>
      <c r="I62" s="49">
        <f t="shared" si="8"/>
        <v>1.8301782623161081E-2</v>
      </c>
      <c r="J62" s="50">
        <f t="shared" si="9"/>
        <v>-723.69999999999982</v>
      </c>
      <c r="K62" s="51">
        <f t="shared" si="13"/>
        <v>0.8935218561949182</v>
      </c>
      <c r="L62" s="52">
        <v>243.2</v>
      </c>
      <c r="M62" s="50">
        <v>269.39999999999998</v>
      </c>
      <c r="N62" s="50">
        <v>228.3</v>
      </c>
      <c r="O62" s="104">
        <v>27.2</v>
      </c>
      <c r="P62" s="50">
        <f>O62-N62</f>
        <v>-201.10000000000002</v>
      </c>
      <c r="Q62" s="51">
        <f t="shared" si="2"/>
        <v>0.11914148050810336</v>
      </c>
      <c r="R62" s="52">
        <f t="shared" si="14"/>
        <v>13664</v>
      </c>
      <c r="S62" s="50">
        <f t="shared" si="15"/>
        <v>13690.199999999999</v>
      </c>
      <c r="T62" s="50">
        <f t="shared" si="15"/>
        <v>7025</v>
      </c>
      <c r="U62" s="50">
        <f t="shared" si="4"/>
        <v>6100.2</v>
      </c>
      <c r="V62" s="50">
        <f t="shared" si="5"/>
        <v>-924.80000000000018</v>
      </c>
      <c r="W62" s="51">
        <f t="shared" si="6"/>
        <v>0.86835587188612096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11" customFormat="1" ht="34.15" hidden="1" customHeight="1" x14ac:dyDescent="0.3">
      <c r="A63" s="53"/>
      <c r="B63" s="56"/>
      <c r="C63" s="56"/>
      <c r="D63" s="95"/>
      <c r="E63" s="108" t="s">
        <v>37</v>
      </c>
      <c r="F63" s="109"/>
      <c r="G63" s="110"/>
      <c r="H63" s="110"/>
      <c r="I63" s="73">
        <f t="shared" si="8"/>
        <v>0</v>
      </c>
      <c r="J63" s="50">
        <f t="shared" si="9"/>
        <v>0</v>
      </c>
      <c r="K63" s="51" t="str">
        <f t="shared" si="13"/>
        <v/>
      </c>
      <c r="L63" s="61"/>
      <c r="M63" s="62"/>
      <c r="N63" s="62"/>
      <c r="O63" s="110"/>
      <c r="P63" s="34">
        <f>O63-N63</f>
        <v>0</v>
      </c>
      <c r="Q63" s="51" t="str">
        <f t="shared" si="2"/>
        <v/>
      </c>
      <c r="R63" s="61">
        <f t="shared" si="14"/>
        <v>0</v>
      </c>
      <c r="S63" s="62">
        <f t="shared" si="15"/>
        <v>0</v>
      </c>
      <c r="T63" s="62">
        <f t="shared" si="15"/>
        <v>0</v>
      </c>
      <c r="U63" s="50">
        <f t="shared" si="4"/>
        <v>0</v>
      </c>
      <c r="V63" s="62">
        <f t="shared" si="5"/>
        <v>0</v>
      </c>
      <c r="W63" s="51" t="str">
        <f t="shared" si="6"/>
        <v/>
      </c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</row>
    <row r="64" spans="1:196" s="15" customFormat="1" ht="33" customHeight="1" x14ac:dyDescent="0.25">
      <c r="A64" s="40"/>
      <c r="B64" s="92" t="s">
        <v>38</v>
      </c>
      <c r="C64" s="92" t="s">
        <v>39</v>
      </c>
      <c r="D64" s="92" t="s">
        <v>40</v>
      </c>
      <c r="E64" s="46" t="s">
        <v>41</v>
      </c>
      <c r="F64" s="103">
        <v>85.8</v>
      </c>
      <c r="G64" s="104">
        <v>40.5</v>
      </c>
      <c r="H64" s="107"/>
      <c r="I64" s="94">
        <f t="shared" si="8"/>
        <v>0</v>
      </c>
      <c r="J64" s="50">
        <f t="shared" si="9"/>
        <v>-40.5</v>
      </c>
      <c r="K64" s="51">
        <f t="shared" si="13"/>
        <v>0</v>
      </c>
      <c r="L64" s="52"/>
      <c r="M64" s="50"/>
      <c r="N64" s="50"/>
      <c r="O64" s="104"/>
      <c r="P64" s="50">
        <f>O64-N64</f>
        <v>0</v>
      </c>
      <c r="Q64" s="51" t="str">
        <f t="shared" si="2"/>
        <v/>
      </c>
      <c r="R64" s="52">
        <f t="shared" si="14"/>
        <v>85.8</v>
      </c>
      <c r="S64" s="50">
        <f t="shared" si="15"/>
        <v>85.8</v>
      </c>
      <c r="T64" s="50">
        <f t="shared" si="15"/>
        <v>40.5</v>
      </c>
      <c r="U64" s="50">
        <f t="shared" si="4"/>
        <v>0</v>
      </c>
      <c r="V64" s="50">
        <f t="shared" si="5"/>
        <v>-40.5</v>
      </c>
      <c r="W64" s="51">
        <f t="shared" si="6"/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5" customFormat="1" ht="31.5" customHeight="1" x14ac:dyDescent="0.25">
      <c r="A65" s="40"/>
      <c r="B65" s="92" t="s">
        <v>42</v>
      </c>
      <c r="C65" s="92" t="s">
        <v>43</v>
      </c>
      <c r="D65" s="92" t="s">
        <v>40</v>
      </c>
      <c r="E65" s="99" t="s">
        <v>307</v>
      </c>
      <c r="F65" s="103">
        <v>5014.7</v>
      </c>
      <c r="G65" s="104">
        <v>2538.3000000000002</v>
      </c>
      <c r="H65" s="104">
        <v>2165.6999999999998</v>
      </c>
      <c r="I65" s="49">
        <f t="shared" si="8"/>
        <v>6.5266212130709617E-3</v>
      </c>
      <c r="J65" s="50">
        <f t="shared" si="9"/>
        <v>-372.60000000000036</v>
      </c>
      <c r="K65" s="51">
        <f t="shared" si="13"/>
        <v>0.85320884056258117</v>
      </c>
      <c r="L65" s="52">
        <v>25.5</v>
      </c>
      <c r="M65" s="50">
        <v>25.5</v>
      </c>
      <c r="N65" s="50">
        <v>25.5</v>
      </c>
      <c r="O65" s="104"/>
      <c r="P65" s="50">
        <f>O65-N65</f>
        <v>-25.5</v>
      </c>
      <c r="Q65" s="51">
        <f t="shared" si="2"/>
        <v>0</v>
      </c>
      <c r="R65" s="52">
        <f t="shared" si="14"/>
        <v>5040.2</v>
      </c>
      <c r="S65" s="50">
        <f t="shared" si="15"/>
        <v>5040.2</v>
      </c>
      <c r="T65" s="50">
        <f t="shared" si="15"/>
        <v>2563.8000000000002</v>
      </c>
      <c r="U65" s="50">
        <f t="shared" si="4"/>
        <v>2165.6999999999998</v>
      </c>
      <c r="V65" s="50">
        <f t="shared" si="5"/>
        <v>-398.10000000000036</v>
      </c>
      <c r="W65" s="51">
        <f t="shared" si="6"/>
        <v>0.84472267727591843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5" customFormat="1" ht="61.5" customHeight="1" x14ac:dyDescent="0.25">
      <c r="A66" s="40"/>
      <c r="B66" s="92" t="s">
        <v>42</v>
      </c>
      <c r="C66" s="92" t="s">
        <v>261</v>
      </c>
      <c r="D66" s="92" t="s">
        <v>40</v>
      </c>
      <c r="E66" s="99" t="s">
        <v>262</v>
      </c>
      <c r="F66" s="103">
        <v>37.4</v>
      </c>
      <c r="G66" s="104">
        <v>19.600000000000001</v>
      </c>
      <c r="H66" s="104"/>
      <c r="I66" s="94">
        <f t="shared" si="8"/>
        <v>0</v>
      </c>
      <c r="J66" s="50">
        <f t="shared" si="9"/>
        <v>-19.600000000000001</v>
      </c>
      <c r="K66" s="51">
        <f t="shared" si="13"/>
        <v>0</v>
      </c>
      <c r="L66" s="52"/>
      <c r="M66" s="50"/>
      <c r="N66" s="50"/>
      <c r="O66" s="104"/>
      <c r="P66" s="50">
        <f t="shared" ref="P66:P67" si="16">O66-N66</f>
        <v>0</v>
      </c>
      <c r="Q66" s="51" t="str">
        <f t="shared" si="2"/>
        <v/>
      </c>
      <c r="R66" s="52">
        <f t="shared" si="14"/>
        <v>37.4</v>
      </c>
      <c r="S66" s="50">
        <f t="shared" si="15"/>
        <v>37.4</v>
      </c>
      <c r="T66" s="50">
        <f t="shared" si="15"/>
        <v>19.600000000000001</v>
      </c>
      <c r="U66" s="50">
        <f t="shared" si="4"/>
        <v>0</v>
      </c>
      <c r="V66" s="50">
        <f t="shared" si="5"/>
        <v>-19.600000000000001</v>
      </c>
      <c r="W66" s="51">
        <f t="shared" si="6"/>
        <v>0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85" customFormat="1" ht="78" hidden="1" customHeight="1" x14ac:dyDescent="0.3">
      <c r="A67" s="78"/>
      <c r="B67" s="71"/>
      <c r="C67" s="72"/>
      <c r="D67" s="71"/>
      <c r="E67" s="57" t="s">
        <v>308</v>
      </c>
      <c r="F67" s="79"/>
      <c r="G67" s="62"/>
      <c r="H67" s="62"/>
      <c r="I67" s="60">
        <f t="shared" si="8"/>
        <v>0</v>
      </c>
      <c r="J67" s="50">
        <f t="shared" si="9"/>
        <v>0</v>
      </c>
      <c r="K67" s="51" t="str">
        <f t="shared" si="13"/>
        <v/>
      </c>
      <c r="L67" s="87"/>
      <c r="M67" s="80"/>
      <c r="N67" s="80"/>
      <c r="O67" s="80"/>
      <c r="P67" s="89">
        <f t="shared" si="16"/>
        <v>0</v>
      </c>
      <c r="Q67" s="51" t="str">
        <f t="shared" si="2"/>
        <v/>
      </c>
      <c r="R67" s="87">
        <f t="shared" si="14"/>
        <v>0</v>
      </c>
      <c r="S67" s="80">
        <f t="shared" si="15"/>
        <v>0</v>
      </c>
      <c r="T67" s="80">
        <f t="shared" si="15"/>
        <v>0</v>
      </c>
      <c r="U67" s="50">
        <f t="shared" si="4"/>
        <v>0</v>
      </c>
      <c r="V67" s="62">
        <f t="shared" si="5"/>
        <v>0</v>
      </c>
      <c r="W67" s="51" t="str">
        <f t="shared" si="6"/>
        <v/>
      </c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4"/>
      <c r="GF67" s="84"/>
      <c r="GG67" s="84"/>
      <c r="GH67" s="84"/>
      <c r="GI67" s="84"/>
      <c r="GJ67" s="84"/>
      <c r="GK67" s="84"/>
      <c r="GL67" s="84"/>
      <c r="GM67" s="84"/>
      <c r="GN67" s="84"/>
    </row>
    <row r="68" spans="1:196" ht="34.9" customHeight="1" x14ac:dyDescent="0.25">
      <c r="A68" s="40"/>
      <c r="B68" s="92" t="s">
        <v>44</v>
      </c>
      <c r="C68" s="92" t="s">
        <v>45</v>
      </c>
      <c r="D68" s="92" t="s">
        <v>40</v>
      </c>
      <c r="E68" s="99" t="s">
        <v>46</v>
      </c>
      <c r="F68" s="100">
        <v>2357.6</v>
      </c>
      <c r="G68" s="50">
        <v>1227.4000000000001</v>
      </c>
      <c r="H68" s="89">
        <v>883</v>
      </c>
      <c r="I68" s="49">
        <f>H68/$H$10</f>
        <v>2.661036399843773E-3</v>
      </c>
      <c r="J68" s="50">
        <f>H68-G68</f>
        <v>-344.40000000000009</v>
      </c>
      <c r="K68" s="51">
        <f t="shared" si="13"/>
        <v>0.71940687632393674</v>
      </c>
      <c r="L68" s="52">
        <v>19</v>
      </c>
      <c r="M68" s="50">
        <v>19</v>
      </c>
      <c r="N68" s="50">
        <v>19</v>
      </c>
      <c r="O68" s="50"/>
      <c r="P68" s="50">
        <f>O68-N68</f>
        <v>-19</v>
      </c>
      <c r="Q68" s="51">
        <f t="shared" si="2"/>
        <v>0</v>
      </c>
      <c r="R68" s="52">
        <f>SUM(F68,L68)</f>
        <v>2376.6</v>
      </c>
      <c r="S68" s="50">
        <f t="shared" si="15"/>
        <v>2376.6</v>
      </c>
      <c r="T68" s="50">
        <f t="shared" si="15"/>
        <v>1246.4000000000001</v>
      </c>
      <c r="U68" s="50">
        <f t="shared" si="4"/>
        <v>883</v>
      </c>
      <c r="V68" s="50">
        <f>U68-T68</f>
        <v>-363.40000000000009</v>
      </c>
      <c r="W68" s="51">
        <f t="shared" si="6"/>
        <v>0.7084403080872913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21.75" customHeight="1" x14ac:dyDescent="0.25">
      <c r="A69" s="40"/>
      <c r="B69" s="92" t="s">
        <v>47</v>
      </c>
      <c r="C69" s="92" t="s">
        <v>48</v>
      </c>
      <c r="D69" s="92" t="s">
        <v>40</v>
      </c>
      <c r="E69" s="99" t="s">
        <v>49</v>
      </c>
      <c r="F69" s="100">
        <v>1143.8</v>
      </c>
      <c r="G69" s="50">
        <v>497</v>
      </c>
      <c r="H69" s="89">
        <v>358.5</v>
      </c>
      <c r="I69" s="49">
        <f>H69/$H$10</f>
        <v>1.0803868055990857E-3</v>
      </c>
      <c r="J69" s="50">
        <f>H69-G69</f>
        <v>-138.5</v>
      </c>
      <c r="K69" s="51">
        <f t="shared" si="13"/>
        <v>0.72132796780684105</v>
      </c>
      <c r="L69" s="52"/>
      <c r="M69" s="50">
        <v>35</v>
      </c>
      <c r="N69" s="50">
        <v>27.4</v>
      </c>
      <c r="O69" s="50">
        <v>27.4</v>
      </c>
      <c r="P69" s="50">
        <f>O69-N69</f>
        <v>0</v>
      </c>
      <c r="Q69" s="51">
        <f t="shared" si="2"/>
        <v>1</v>
      </c>
      <c r="R69" s="52">
        <f>SUM(F69,L69)</f>
        <v>1143.8</v>
      </c>
      <c r="S69" s="50">
        <f t="shared" si="15"/>
        <v>1178.8</v>
      </c>
      <c r="T69" s="50">
        <f t="shared" si="15"/>
        <v>524.4</v>
      </c>
      <c r="U69" s="50">
        <f t="shared" si="4"/>
        <v>385.9</v>
      </c>
      <c r="V69" s="50">
        <f>U69-T69</f>
        <v>-138.5</v>
      </c>
      <c r="W69" s="51">
        <f t="shared" si="6"/>
        <v>0.73588863463005338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81.75" customHeight="1" x14ac:dyDescent="0.25">
      <c r="A70" s="40"/>
      <c r="B70" s="92"/>
      <c r="C70" s="92" t="s">
        <v>50</v>
      </c>
      <c r="D70" s="92" t="s">
        <v>40</v>
      </c>
      <c r="E70" s="99" t="s">
        <v>51</v>
      </c>
      <c r="F70" s="100">
        <v>529.5</v>
      </c>
      <c r="G70" s="50">
        <v>274.89999999999998</v>
      </c>
      <c r="H70" s="89">
        <v>49</v>
      </c>
      <c r="I70" s="49">
        <f>H70/$H$10</f>
        <v>1.4766793158815954E-4</v>
      </c>
      <c r="J70" s="50">
        <f>H70-G70</f>
        <v>-225.89999999999998</v>
      </c>
      <c r="K70" s="51">
        <f t="shared" si="13"/>
        <v>0.17824663514005093</v>
      </c>
      <c r="L70" s="52"/>
      <c r="M70" s="50"/>
      <c r="N70" s="50"/>
      <c r="O70" s="50"/>
      <c r="P70" s="50">
        <f>O70-N70</f>
        <v>0</v>
      </c>
      <c r="Q70" s="51" t="str">
        <f t="shared" si="2"/>
        <v/>
      </c>
      <c r="R70" s="52">
        <f>SUM(F70,L70)</f>
        <v>529.5</v>
      </c>
      <c r="S70" s="50">
        <f t="shared" si="15"/>
        <v>529.5</v>
      </c>
      <c r="T70" s="50">
        <f t="shared" si="15"/>
        <v>274.89999999999998</v>
      </c>
      <c r="U70" s="50">
        <f t="shared" si="4"/>
        <v>49</v>
      </c>
      <c r="V70" s="50">
        <f>U70-T70</f>
        <v>-225.89999999999998</v>
      </c>
      <c r="W70" s="51">
        <f t="shared" si="6"/>
        <v>0.17824663514005093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97.5" customHeight="1" x14ac:dyDescent="0.25">
      <c r="A71" s="40"/>
      <c r="B71" s="92" t="s">
        <v>52</v>
      </c>
      <c r="C71" s="92" t="s">
        <v>53</v>
      </c>
      <c r="D71" s="92" t="s">
        <v>35</v>
      </c>
      <c r="E71" s="93" t="s">
        <v>54</v>
      </c>
      <c r="F71" s="100">
        <v>350</v>
      </c>
      <c r="G71" s="50">
        <v>240</v>
      </c>
      <c r="H71" s="50">
        <v>236.8</v>
      </c>
      <c r="I71" s="49">
        <f>H71/$H$10</f>
        <v>7.1362788163420779E-4</v>
      </c>
      <c r="J71" s="50">
        <f>H71-G71</f>
        <v>-3.1999999999999886</v>
      </c>
      <c r="K71" s="51">
        <f t="shared" si="13"/>
        <v>0.98666666666666669</v>
      </c>
      <c r="L71" s="52"/>
      <c r="M71" s="50"/>
      <c r="N71" s="50"/>
      <c r="O71" s="50"/>
      <c r="P71" s="34">
        <f>O71-N71</f>
        <v>0</v>
      </c>
      <c r="Q71" s="51" t="str">
        <f t="shared" si="2"/>
        <v/>
      </c>
      <c r="R71" s="52">
        <f>SUM(F71,L71)</f>
        <v>350</v>
      </c>
      <c r="S71" s="50">
        <f t="shared" si="15"/>
        <v>350</v>
      </c>
      <c r="T71" s="50">
        <f t="shared" si="15"/>
        <v>240</v>
      </c>
      <c r="U71" s="50">
        <f t="shared" si="4"/>
        <v>236.8</v>
      </c>
      <c r="V71" s="50">
        <f>U71-T71</f>
        <v>-3.1999999999999886</v>
      </c>
      <c r="W71" s="51">
        <f t="shared" si="6"/>
        <v>0.98666666666666669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49.5" customHeight="1" x14ac:dyDescent="0.25">
      <c r="A72" s="40"/>
      <c r="B72" s="92"/>
      <c r="C72" s="92" t="s">
        <v>55</v>
      </c>
      <c r="D72" s="92" t="s">
        <v>19</v>
      </c>
      <c r="E72" s="93" t="s">
        <v>56</v>
      </c>
      <c r="F72" s="100">
        <v>66.5</v>
      </c>
      <c r="G72" s="50">
        <v>43</v>
      </c>
      <c r="H72" s="50"/>
      <c r="I72" s="112">
        <f>H72/$H$10</f>
        <v>0</v>
      </c>
      <c r="J72" s="50">
        <f>H72-G72</f>
        <v>-43</v>
      </c>
      <c r="K72" s="51">
        <f t="shared" si="13"/>
        <v>0</v>
      </c>
      <c r="L72" s="52"/>
      <c r="M72" s="50"/>
      <c r="N72" s="50"/>
      <c r="O72" s="50"/>
      <c r="P72" s="34">
        <f>O72-N72</f>
        <v>0</v>
      </c>
      <c r="Q72" s="51" t="str">
        <f t="shared" si="2"/>
        <v/>
      </c>
      <c r="R72" s="52">
        <f>SUM(F72,L72)</f>
        <v>66.5</v>
      </c>
      <c r="S72" s="50">
        <f t="shared" si="15"/>
        <v>66.5</v>
      </c>
      <c r="T72" s="50">
        <f t="shared" si="15"/>
        <v>43</v>
      </c>
      <c r="U72" s="50">
        <f t="shared" si="4"/>
        <v>0</v>
      </c>
      <c r="V72" s="50">
        <f>U72-T72</f>
        <v>-43</v>
      </c>
      <c r="W72" s="51">
        <f t="shared" si="6"/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s="66" customFormat="1" ht="204.6" hidden="1" customHeight="1" x14ac:dyDescent="0.3">
      <c r="A73" s="53"/>
      <c r="B73" s="95"/>
      <c r="C73" s="95" t="s">
        <v>263</v>
      </c>
      <c r="D73" s="95" t="s">
        <v>264</v>
      </c>
      <c r="E73" s="113" t="s">
        <v>265</v>
      </c>
      <c r="F73" s="79"/>
      <c r="G73" s="62"/>
      <c r="H73" s="62"/>
      <c r="I73" s="67">
        <f t="shared" ref="I73:I74" si="17">H73/$H$10</f>
        <v>0</v>
      </c>
      <c r="J73" s="62">
        <f t="shared" ref="J73:J74" si="18">H73-G73</f>
        <v>0</v>
      </c>
      <c r="K73" s="51" t="str">
        <f t="shared" si="13"/>
        <v/>
      </c>
      <c r="L73" s="61"/>
      <c r="M73" s="62"/>
      <c r="N73" s="62"/>
      <c r="O73" s="62"/>
      <c r="P73" s="62">
        <f t="shared" ref="P73:P74" si="19">O73-N73</f>
        <v>0</v>
      </c>
      <c r="Q73" s="51" t="str">
        <f t="shared" si="2"/>
        <v/>
      </c>
      <c r="R73" s="61">
        <f t="shared" ref="R73:R74" si="20">SUM(F73,L73)</f>
        <v>0</v>
      </c>
      <c r="S73" s="62">
        <f t="shared" ref="S73:T74" si="21">SUM(F73,M73)</f>
        <v>0</v>
      </c>
      <c r="T73" s="62">
        <f t="shared" si="21"/>
        <v>0</v>
      </c>
      <c r="U73" s="50">
        <f t="shared" si="4"/>
        <v>0</v>
      </c>
      <c r="V73" s="62">
        <f t="shared" ref="V73:V74" si="22">U73-T73</f>
        <v>0</v>
      </c>
      <c r="W73" s="51" t="str">
        <f t="shared" si="6"/>
        <v/>
      </c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5"/>
      <c r="GF73" s="65"/>
      <c r="GG73" s="65"/>
      <c r="GH73" s="65"/>
      <c r="GI73" s="65"/>
      <c r="GJ73" s="65"/>
      <c r="GK73" s="65"/>
      <c r="GL73" s="65"/>
      <c r="GM73" s="65"/>
      <c r="GN73" s="65"/>
    </row>
    <row r="74" spans="1:196" s="66" customFormat="1" ht="283.14999999999998" hidden="1" customHeight="1" x14ac:dyDescent="0.3">
      <c r="A74" s="53"/>
      <c r="B74" s="95"/>
      <c r="C74" s="95" t="s">
        <v>266</v>
      </c>
      <c r="D74" s="95" t="s">
        <v>19</v>
      </c>
      <c r="E74" s="114" t="s">
        <v>267</v>
      </c>
      <c r="F74" s="79"/>
      <c r="G74" s="62"/>
      <c r="H74" s="62"/>
      <c r="I74" s="67">
        <f t="shared" si="17"/>
        <v>0</v>
      </c>
      <c r="J74" s="62">
        <f t="shared" si="18"/>
        <v>0</v>
      </c>
      <c r="K74" s="51" t="str">
        <f t="shared" si="13"/>
        <v/>
      </c>
      <c r="L74" s="61"/>
      <c r="M74" s="62"/>
      <c r="N74" s="62"/>
      <c r="O74" s="62"/>
      <c r="P74" s="62">
        <f t="shared" si="19"/>
        <v>0</v>
      </c>
      <c r="Q74" s="51" t="str">
        <f t="shared" si="2"/>
        <v/>
      </c>
      <c r="R74" s="61">
        <f t="shared" si="20"/>
        <v>0</v>
      </c>
      <c r="S74" s="62">
        <f t="shared" si="21"/>
        <v>0</v>
      </c>
      <c r="T74" s="62">
        <f t="shared" si="21"/>
        <v>0</v>
      </c>
      <c r="U74" s="50">
        <f t="shared" si="4"/>
        <v>0</v>
      </c>
      <c r="V74" s="62">
        <f t="shared" si="22"/>
        <v>0</v>
      </c>
      <c r="W74" s="51" t="str">
        <f t="shared" si="6"/>
        <v/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5"/>
      <c r="GF74" s="65"/>
      <c r="GG74" s="65"/>
      <c r="GH74" s="65"/>
      <c r="GI74" s="65"/>
      <c r="GJ74" s="65"/>
      <c r="GK74" s="65"/>
      <c r="GL74" s="65"/>
      <c r="GM74" s="65"/>
      <c r="GN74" s="65"/>
    </row>
    <row r="75" spans="1:196" s="116" customFormat="1" ht="34.5" customHeight="1" x14ac:dyDescent="0.25">
      <c r="A75" s="40"/>
      <c r="B75" s="41" t="s">
        <v>57</v>
      </c>
      <c r="C75" s="41" t="s">
        <v>58</v>
      </c>
      <c r="D75" s="41" t="s">
        <v>59</v>
      </c>
      <c r="E75" s="93" t="s">
        <v>60</v>
      </c>
      <c r="F75" s="100">
        <v>4186</v>
      </c>
      <c r="G75" s="50">
        <v>2544.5</v>
      </c>
      <c r="H75" s="50">
        <v>1678</v>
      </c>
      <c r="I75" s="49">
        <f>H75/$H$10</f>
        <v>5.056873249080239E-3</v>
      </c>
      <c r="J75" s="50">
        <f>H75-G75</f>
        <v>-866.5</v>
      </c>
      <c r="K75" s="51">
        <f t="shared" si="13"/>
        <v>0.65946158380821385</v>
      </c>
      <c r="L75" s="52"/>
      <c r="M75" s="50"/>
      <c r="N75" s="50"/>
      <c r="O75" s="50"/>
      <c r="P75" s="34">
        <f>O75-N75</f>
        <v>0</v>
      </c>
      <c r="Q75" s="51" t="str">
        <f t="shared" si="2"/>
        <v/>
      </c>
      <c r="R75" s="52">
        <f>SUM(F75,L75)</f>
        <v>4186</v>
      </c>
      <c r="S75" s="50">
        <f>SUM(F75,M75)</f>
        <v>4186</v>
      </c>
      <c r="T75" s="50">
        <f>SUM(G75,N75)</f>
        <v>2544.5</v>
      </c>
      <c r="U75" s="50">
        <f t="shared" si="4"/>
        <v>1678</v>
      </c>
      <c r="V75" s="50">
        <f>U75-T75</f>
        <v>-866.5</v>
      </c>
      <c r="W75" s="51">
        <f t="shared" si="6"/>
        <v>0.65946158380821385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</row>
    <row r="76" spans="1:196" s="98" customFormat="1" ht="30" customHeight="1" x14ac:dyDescent="0.3">
      <c r="A76" s="30">
        <v>4</v>
      </c>
      <c r="B76" s="31" t="s">
        <v>128</v>
      </c>
      <c r="C76" s="31" t="s">
        <v>129</v>
      </c>
      <c r="D76" s="31"/>
      <c r="E76" s="96" t="s">
        <v>309</v>
      </c>
      <c r="F76" s="33">
        <f>SUM(F77:F80)</f>
        <v>15170.3</v>
      </c>
      <c r="G76" s="34">
        <f t="shared" ref="G76:H76" si="23">SUM(G77:G80)</f>
        <v>8031.7</v>
      </c>
      <c r="H76" s="34">
        <f t="shared" si="23"/>
        <v>6082.9</v>
      </c>
      <c r="I76" s="35">
        <f t="shared" si="8"/>
        <v>1.8331617572604403E-2</v>
      </c>
      <c r="J76" s="34">
        <f t="shared" ref="J76:J139" si="24">H76-G76</f>
        <v>-1948.8000000000002</v>
      </c>
      <c r="K76" s="28">
        <f t="shared" si="13"/>
        <v>0.75736145523363674</v>
      </c>
      <c r="L76" s="36">
        <f>SUM(L77:L80)</f>
        <v>2299.1</v>
      </c>
      <c r="M76" s="34">
        <f t="shared" ref="M76" si="25">SUM(M77:M80)</f>
        <v>2344</v>
      </c>
      <c r="N76" s="34">
        <f>SUM(N77:N80)</f>
        <v>332.6</v>
      </c>
      <c r="O76" s="34">
        <f t="shared" ref="O76" si="26">SUM(O77:O80)</f>
        <v>87.300000000000011</v>
      </c>
      <c r="P76" s="34">
        <f t="shared" si="11"/>
        <v>-245.3</v>
      </c>
      <c r="Q76" s="28">
        <f t="shared" ref="Q76:Q140" si="27">IFERROR(100%*(O76/N76),"")</f>
        <v>0.2624774503908599</v>
      </c>
      <c r="R76" s="36">
        <f>SUM(R77:R80)</f>
        <v>17469.399999999998</v>
      </c>
      <c r="S76" s="34">
        <f t="shared" ref="S76:T76" si="28">SUM(S77:S80)</f>
        <v>17514.3</v>
      </c>
      <c r="T76" s="34">
        <f t="shared" si="28"/>
        <v>8364.3000000000011</v>
      </c>
      <c r="U76" s="34">
        <f t="shared" si="4"/>
        <v>6170.2</v>
      </c>
      <c r="V76" s="34">
        <f t="shared" si="5"/>
        <v>-2194.1000000000013</v>
      </c>
      <c r="W76" s="28">
        <f t="shared" ref="W76:W139" si="29">IFERROR(100%*(U76/T76),"")</f>
        <v>0.73768277082361933</v>
      </c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97"/>
      <c r="GF76" s="97"/>
      <c r="GG76" s="97"/>
      <c r="GH76" s="97"/>
      <c r="GI76" s="97"/>
      <c r="GJ76" s="97"/>
      <c r="GK76" s="97"/>
      <c r="GL76" s="97"/>
      <c r="GM76" s="97"/>
      <c r="GN76" s="97"/>
    </row>
    <row r="77" spans="1:196" ht="24.75" customHeight="1" x14ac:dyDescent="0.25">
      <c r="A77" s="40"/>
      <c r="B77" s="41" t="s">
        <v>130</v>
      </c>
      <c r="C77" s="92" t="s">
        <v>131</v>
      </c>
      <c r="D77" s="92" t="s">
        <v>132</v>
      </c>
      <c r="E77" s="46" t="s">
        <v>133</v>
      </c>
      <c r="F77" s="100">
        <v>6201.5</v>
      </c>
      <c r="G77" s="50">
        <v>3733.6</v>
      </c>
      <c r="H77" s="50">
        <v>2823.5</v>
      </c>
      <c r="I77" s="49">
        <f t="shared" si="8"/>
        <v>8.508987853860582E-3</v>
      </c>
      <c r="J77" s="50">
        <f t="shared" si="24"/>
        <v>-910.09999999999991</v>
      </c>
      <c r="K77" s="51">
        <f t="shared" si="13"/>
        <v>0.75624062566959505</v>
      </c>
      <c r="L77" s="52">
        <v>194.2</v>
      </c>
      <c r="M77" s="50">
        <v>237.2</v>
      </c>
      <c r="N77" s="50">
        <v>193.6</v>
      </c>
      <c r="O77" s="50">
        <v>43</v>
      </c>
      <c r="P77" s="50">
        <f t="shared" si="11"/>
        <v>-150.6</v>
      </c>
      <c r="Q77" s="51">
        <f t="shared" si="27"/>
        <v>0.22210743801652894</v>
      </c>
      <c r="R77" s="52">
        <f t="shared" si="3"/>
        <v>6395.7</v>
      </c>
      <c r="S77" s="50">
        <f t="shared" si="4"/>
        <v>6438.7</v>
      </c>
      <c r="T77" s="50">
        <f t="shared" si="4"/>
        <v>3927.2</v>
      </c>
      <c r="U77" s="50">
        <f t="shared" si="4"/>
        <v>2866.5</v>
      </c>
      <c r="V77" s="50">
        <f t="shared" si="5"/>
        <v>-1060.6999999999998</v>
      </c>
      <c r="W77" s="51">
        <f t="shared" si="29"/>
        <v>0.72990935017315139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53.45" customHeight="1" x14ac:dyDescent="0.25">
      <c r="A78" s="40"/>
      <c r="B78" s="41" t="s">
        <v>134</v>
      </c>
      <c r="C78" s="92" t="s">
        <v>135</v>
      </c>
      <c r="D78" s="92" t="s">
        <v>136</v>
      </c>
      <c r="E78" s="99" t="s">
        <v>137</v>
      </c>
      <c r="F78" s="100">
        <v>3679.3</v>
      </c>
      <c r="G78" s="50">
        <v>2034</v>
      </c>
      <c r="H78" s="50">
        <v>1545</v>
      </c>
      <c r="I78" s="49">
        <f t="shared" si="8"/>
        <v>4.656060291912378E-3</v>
      </c>
      <c r="J78" s="50">
        <f t="shared" si="24"/>
        <v>-489</v>
      </c>
      <c r="K78" s="51">
        <f t="shared" si="13"/>
        <v>0.75958702064896755</v>
      </c>
      <c r="L78" s="52">
        <v>1988.1</v>
      </c>
      <c r="M78" s="50">
        <v>1990</v>
      </c>
      <c r="N78" s="50">
        <v>88.9</v>
      </c>
      <c r="O78" s="50">
        <v>28.9</v>
      </c>
      <c r="P78" s="50">
        <f t="shared" si="11"/>
        <v>-60.000000000000007</v>
      </c>
      <c r="Q78" s="51">
        <f t="shared" si="27"/>
        <v>0.32508436445444316</v>
      </c>
      <c r="R78" s="52">
        <f t="shared" si="3"/>
        <v>5667.4</v>
      </c>
      <c r="S78" s="50">
        <f t="shared" si="4"/>
        <v>5669.3</v>
      </c>
      <c r="T78" s="50">
        <f t="shared" si="4"/>
        <v>2122.9</v>
      </c>
      <c r="U78" s="50">
        <f t="shared" si="4"/>
        <v>1573.9</v>
      </c>
      <c r="V78" s="50">
        <f t="shared" si="5"/>
        <v>-549</v>
      </c>
      <c r="W78" s="51">
        <f t="shared" si="29"/>
        <v>0.74139149276932503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31.5" customHeight="1" x14ac:dyDescent="0.25">
      <c r="A79" s="40"/>
      <c r="B79" s="41" t="s">
        <v>138</v>
      </c>
      <c r="C79" s="92" t="s">
        <v>139</v>
      </c>
      <c r="D79" s="92" t="s">
        <v>140</v>
      </c>
      <c r="E79" s="46" t="s">
        <v>141</v>
      </c>
      <c r="F79" s="100">
        <v>3430.5</v>
      </c>
      <c r="G79" s="50">
        <v>1859.7</v>
      </c>
      <c r="H79" s="50">
        <v>1646</v>
      </c>
      <c r="I79" s="49">
        <f t="shared" si="8"/>
        <v>4.9604370488594007E-3</v>
      </c>
      <c r="J79" s="50">
        <f t="shared" si="24"/>
        <v>-213.70000000000005</v>
      </c>
      <c r="K79" s="51">
        <f t="shared" ref="K79:K143" si="30">IFERROR(100%*(H79/G79),"")</f>
        <v>0.88508899284830889</v>
      </c>
      <c r="L79" s="52">
        <v>86.8</v>
      </c>
      <c r="M79" s="50">
        <v>86.8</v>
      </c>
      <c r="N79" s="50">
        <v>50.1</v>
      </c>
      <c r="O79" s="50">
        <v>15.4</v>
      </c>
      <c r="P79" s="50">
        <f t="shared" si="11"/>
        <v>-34.700000000000003</v>
      </c>
      <c r="Q79" s="51">
        <f t="shared" si="27"/>
        <v>0.30738522954091818</v>
      </c>
      <c r="R79" s="52">
        <f t="shared" si="3"/>
        <v>3517.3</v>
      </c>
      <c r="S79" s="50">
        <f t="shared" si="4"/>
        <v>3517.3</v>
      </c>
      <c r="T79" s="50">
        <f t="shared" si="4"/>
        <v>1909.8</v>
      </c>
      <c r="U79" s="50">
        <f t="shared" si="4"/>
        <v>1661.4</v>
      </c>
      <c r="V79" s="50">
        <f t="shared" si="5"/>
        <v>-248.39999999999986</v>
      </c>
      <c r="W79" s="51">
        <f t="shared" si="29"/>
        <v>0.86993402450518387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24.75" customHeight="1" thickBot="1" x14ac:dyDescent="0.3">
      <c r="A80" s="40"/>
      <c r="B80" s="41" t="s">
        <v>142</v>
      </c>
      <c r="C80" s="92" t="s">
        <v>143</v>
      </c>
      <c r="D80" s="92" t="s">
        <v>140</v>
      </c>
      <c r="E80" s="93" t="s">
        <v>144</v>
      </c>
      <c r="F80" s="100">
        <v>1859</v>
      </c>
      <c r="G80" s="50">
        <v>404.4</v>
      </c>
      <c r="H80" s="50">
        <v>68.400000000000006</v>
      </c>
      <c r="I80" s="106">
        <f t="shared" si="8"/>
        <v>2.0613237797204313E-4</v>
      </c>
      <c r="J80" s="50">
        <f t="shared" si="24"/>
        <v>-336</v>
      </c>
      <c r="K80" s="51">
        <f t="shared" si="30"/>
        <v>0.16913946587537093</v>
      </c>
      <c r="L80" s="52">
        <v>30</v>
      </c>
      <c r="M80" s="50">
        <v>30</v>
      </c>
      <c r="N80" s="50"/>
      <c r="O80" s="50"/>
      <c r="P80" s="50">
        <f t="shared" si="11"/>
        <v>0</v>
      </c>
      <c r="Q80" s="51" t="str">
        <f t="shared" si="27"/>
        <v/>
      </c>
      <c r="R80" s="52">
        <f t="shared" si="3"/>
        <v>1889</v>
      </c>
      <c r="S80" s="50">
        <f t="shared" si="4"/>
        <v>1889</v>
      </c>
      <c r="T80" s="50">
        <f t="shared" si="4"/>
        <v>404.4</v>
      </c>
      <c r="U80" s="50">
        <f t="shared" si="4"/>
        <v>68.400000000000006</v>
      </c>
      <c r="V80" s="50">
        <f t="shared" si="5"/>
        <v>-336</v>
      </c>
      <c r="W80" s="51">
        <f t="shared" si="29"/>
        <v>0.16913946587537093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s="118" customFormat="1" ht="31.5" customHeight="1" thickBot="1" x14ac:dyDescent="0.35">
      <c r="A81" s="30">
        <v>5</v>
      </c>
      <c r="B81" s="31" t="s">
        <v>145</v>
      </c>
      <c r="C81" s="31" t="s">
        <v>146</v>
      </c>
      <c r="D81" s="31"/>
      <c r="E81" s="43" t="s">
        <v>310</v>
      </c>
      <c r="F81" s="33">
        <f>SUM(F82:F86)</f>
        <v>5806.1</v>
      </c>
      <c r="G81" s="34">
        <f t="shared" ref="G81:H81" si="31">SUM(G82:G86)</f>
        <v>3630</v>
      </c>
      <c r="H81" s="34">
        <f t="shared" si="31"/>
        <v>1707.3</v>
      </c>
      <c r="I81" s="35">
        <f t="shared" si="8"/>
        <v>5.1451726449074451E-3</v>
      </c>
      <c r="J81" s="34">
        <f t="shared" si="24"/>
        <v>-1922.7</v>
      </c>
      <c r="K81" s="28">
        <f t="shared" si="30"/>
        <v>0.47033057851239668</v>
      </c>
      <c r="L81" s="36">
        <f>SUM(L82:L86)</f>
        <v>194.7</v>
      </c>
      <c r="M81" s="34">
        <f t="shared" ref="M81:O81" si="32">SUM(M82:M86)</f>
        <v>194.7</v>
      </c>
      <c r="N81" s="34">
        <f t="shared" si="32"/>
        <v>10.6</v>
      </c>
      <c r="O81" s="34">
        <f t="shared" si="32"/>
        <v>0.6</v>
      </c>
      <c r="P81" s="34">
        <f t="shared" si="11"/>
        <v>-10</v>
      </c>
      <c r="Q81" s="28">
        <f t="shared" si="27"/>
        <v>5.6603773584905662E-2</v>
      </c>
      <c r="R81" s="36">
        <f>SUM(R82:R86)</f>
        <v>6000.8</v>
      </c>
      <c r="S81" s="34">
        <f t="shared" ref="S81:T81" si="33">SUM(S82:S86)</f>
        <v>6000.8</v>
      </c>
      <c r="T81" s="34">
        <f t="shared" si="33"/>
        <v>3640.6</v>
      </c>
      <c r="U81" s="34">
        <f t="shared" si="4"/>
        <v>1707.8999999999999</v>
      </c>
      <c r="V81" s="34">
        <f t="shared" si="5"/>
        <v>-1932.7</v>
      </c>
      <c r="W81" s="28">
        <f t="shared" si="29"/>
        <v>0.46912596824699221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</row>
    <row r="82" spans="1:196" ht="33.6" customHeight="1" x14ac:dyDescent="0.25">
      <c r="A82" s="40"/>
      <c r="B82" s="41" t="s">
        <v>147</v>
      </c>
      <c r="C82" s="92" t="s">
        <v>148</v>
      </c>
      <c r="D82" s="92" t="s">
        <v>149</v>
      </c>
      <c r="E82" s="46" t="s">
        <v>150</v>
      </c>
      <c r="F82" s="100">
        <v>1398.8</v>
      </c>
      <c r="G82" s="50">
        <v>956.9</v>
      </c>
      <c r="H82" s="50">
        <v>112.1</v>
      </c>
      <c r="I82" s="49">
        <f t="shared" si="8"/>
        <v>3.3782806389862622E-4</v>
      </c>
      <c r="J82" s="50">
        <f t="shared" si="24"/>
        <v>-844.8</v>
      </c>
      <c r="K82" s="51">
        <f t="shared" si="30"/>
        <v>0.11714912739053192</v>
      </c>
      <c r="L82" s="52">
        <v>30</v>
      </c>
      <c r="M82" s="50">
        <v>30</v>
      </c>
      <c r="N82" s="50">
        <v>10</v>
      </c>
      <c r="O82" s="50"/>
      <c r="P82" s="50">
        <f t="shared" si="11"/>
        <v>-10</v>
      </c>
      <c r="Q82" s="51">
        <f t="shared" si="27"/>
        <v>0</v>
      </c>
      <c r="R82" s="52">
        <f t="shared" si="3"/>
        <v>1428.8</v>
      </c>
      <c r="S82" s="50">
        <f t="shared" si="4"/>
        <v>1428.8</v>
      </c>
      <c r="T82" s="50">
        <f t="shared" si="4"/>
        <v>966.9</v>
      </c>
      <c r="U82" s="50">
        <f t="shared" si="4"/>
        <v>112.1</v>
      </c>
      <c r="V82" s="50">
        <f t="shared" si="5"/>
        <v>-854.8</v>
      </c>
      <c r="W82" s="51">
        <f t="shared" si="29"/>
        <v>0.11593753231978488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ht="36" customHeight="1" x14ac:dyDescent="0.25">
      <c r="A83" s="40"/>
      <c r="B83" s="41" t="s">
        <v>147</v>
      </c>
      <c r="C83" s="92" t="s">
        <v>151</v>
      </c>
      <c r="D83" s="92" t="s">
        <v>149</v>
      </c>
      <c r="E83" s="46" t="s">
        <v>152</v>
      </c>
      <c r="F83" s="100">
        <v>329.7</v>
      </c>
      <c r="G83" s="50">
        <v>241.5</v>
      </c>
      <c r="H83" s="50">
        <v>12.3</v>
      </c>
      <c r="I83" s="94">
        <f t="shared" si="8"/>
        <v>3.706766445988495E-5</v>
      </c>
      <c r="J83" s="50">
        <f t="shared" si="24"/>
        <v>-229.2</v>
      </c>
      <c r="K83" s="51">
        <f t="shared" si="30"/>
        <v>5.0931677018633541E-2</v>
      </c>
      <c r="L83" s="52"/>
      <c r="M83" s="50"/>
      <c r="N83" s="50"/>
      <c r="O83" s="50"/>
      <c r="P83" s="50">
        <f t="shared" si="11"/>
        <v>0</v>
      </c>
      <c r="Q83" s="51" t="str">
        <f t="shared" si="27"/>
        <v/>
      </c>
      <c r="R83" s="52">
        <f t="shared" si="3"/>
        <v>329.7</v>
      </c>
      <c r="S83" s="50">
        <f t="shared" si="4"/>
        <v>329.7</v>
      </c>
      <c r="T83" s="50">
        <f t="shared" si="4"/>
        <v>241.5</v>
      </c>
      <c r="U83" s="50">
        <f t="shared" si="4"/>
        <v>12.3</v>
      </c>
      <c r="V83" s="50">
        <f t="shared" si="5"/>
        <v>-229.2</v>
      </c>
      <c r="W83" s="51">
        <f t="shared" si="29"/>
        <v>5.0931677018633541E-2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s="120" customFormat="1" ht="31.5" customHeight="1" x14ac:dyDescent="0.25">
      <c r="A84" s="40"/>
      <c r="B84" s="41" t="s">
        <v>153</v>
      </c>
      <c r="C84" s="92" t="s">
        <v>154</v>
      </c>
      <c r="D84" s="92" t="s">
        <v>149</v>
      </c>
      <c r="E84" s="99" t="s">
        <v>155</v>
      </c>
      <c r="F84" s="100">
        <v>3861</v>
      </c>
      <c r="G84" s="50">
        <v>2311</v>
      </c>
      <c r="H84" s="50">
        <v>1462.3</v>
      </c>
      <c r="I84" s="49">
        <f t="shared" si="8"/>
        <v>4.4068329869666467E-3</v>
      </c>
      <c r="J84" s="50">
        <f t="shared" si="24"/>
        <v>-848.7</v>
      </c>
      <c r="K84" s="51">
        <f t="shared" si="30"/>
        <v>0.63275638251839028</v>
      </c>
      <c r="L84" s="52">
        <v>164.7</v>
      </c>
      <c r="M84" s="50">
        <v>164.7</v>
      </c>
      <c r="N84" s="50">
        <v>0.6</v>
      </c>
      <c r="O84" s="50">
        <v>0.6</v>
      </c>
      <c r="P84" s="50">
        <f t="shared" si="11"/>
        <v>0</v>
      </c>
      <c r="Q84" s="51">
        <f t="shared" si="27"/>
        <v>1</v>
      </c>
      <c r="R84" s="52">
        <f t="shared" si="3"/>
        <v>4025.7</v>
      </c>
      <c r="S84" s="50">
        <f t="shared" si="4"/>
        <v>4025.7</v>
      </c>
      <c r="T84" s="50">
        <f t="shared" si="4"/>
        <v>2311.6</v>
      </c>
      <c r="U84" s="50">
        <f t="shared" si="4"/>
        <v>1462.8999999999999</v>
      </c>
      <c r="V84" s="50">
        <f t="shared" si="5"/>
        <v>-848.7</v>
      </c>
      <c r="W84" s="51">
        <f t="shared" si="29"/>
        <v>0.63285170444713612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</row>
    <row r="85" spans="1:196" s="120" customFormat="1" ht="51" hidden="1" customHeight="1" x14ac:dyDescent="0.25">
      <c r="A85" s="40"/>
      <c r="B85" s="41" t="s">
        <v>153</v>
      </c>
      <c r="C85" s="92" t="s">
        <v>156</v>
      </c>
      <c r="D85" s="92" t="s">
        <v>149</v>
      </c>
      <c r="E85" s="99" t="s">
        <v>157</v>
      </c>
      <c r="F85" s="100"/>
      <c r="G85" s="50"/>
      <c r="H85" s="50"/>
      <c r="I85" s="49">
        <f t="shared" si="8"/>
        <v>0</v>
      </c>
      <c r="J85" s="50">
        <f t="shared" si="24"/>
        <v>0</v>
      </c>
      <c r="K85" s="51" t="str">
        <f t="shared" si="30"/>
        <v/>
      </c>
      <c r="L85" s="52"/>
      <c r="M85" s="50"/>
      <c r="N85" s="50"/>
      <c r="O85" s="50"/>
      <c r="P85" s="50">
        <f t="shared" si="11"/>
        <v>0</v>
      </c>
      <c r="Q85" s="51" t="str">
        <f t="shared" si="27"/>
        <v/>
      </c>
      <c r="R85" s="52">
        <f t="shared" si="3"/>
        <v>0</v>
      </c>
      <c r="S85" s="50">
        <f t="shared" si="4"/>
        <v>0</v>
      </c>
      <c r="T85" s="50">
        <f t="shared" si="4"/>
        <v>0</v>
      </c>
      <c r="U85" s="50">
        <f t="shared" si="4"/>
        <v>0</v>
      </c>
      <c r="V85" s="50">
        <f t="shared" si="5"/>
        <v>0</v>
      </c>
      <c r="W85" s="51" t="str">
        <f t="shared" si="29"/>
        <v/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</row>
    <row r="86" spans="1:196" s="120" customFormat="1" ht="47.25" customHeight="1" thickBot="1" x14ac:dyDescent="0.3">
      <c r="A86" s="40"/>
      <c r="B86" s="41" t="s">
        <v>153</v>
      </c>
      <c r="C86" s="92" t="s">
        <v>158</v>
      </c>
      <c r="D86" s="92" t="s">
        <v>149</v>
      </c>
      <c r="E86" s="99" t="s">
        <v>159</v>
      </c>
      <c r="F86" s="100">
        <v>216.6</v>
      </c>
      <c r="G86" s="50">
        <v>120.6</v>
      </c>
      <c r="H86" s="50">
        <v>120.6</v>
      </c>
      <c r="I86" s="94">
        <f t="shared" si="8"/>
        <v>3.6344392958228655E-4</v>
      </c>
      <c r="J86" s="50">
        <f t="shared" si="24"/>
        <v>0</v>
      </c>
      <c r="K86" s="51">
        <f t="shared" si="30"/>
        <v>1</v>
      </c>
      <c r="L86" s="52"/>
      <c r="M86" s="50"/>
      <c r="N86" s="50"/>
      <c r="O86" s="50"/>
      <c r="P86" s="50">
        <f t="shared" si="11"/>
        <v>0</v>
      </c>
      <c r="Q86" s="51" t="str">
        <f t="shared" si="27"/>
        <v/>
      </c>
      <c r="R86" s="52">
        <f t="shared" si="3"/>
        <v>216.6</v>
      </c>
      <c r="S86" s="50">
        <f t="shared" si="4"/>
        <v>216.6</v>
      </c>
      <c r="T86" s="50">
        <f t="shared" si="4"/>
        <v>120.6</v>
      </c>
      <c r="U86" s="50">
        <f t="shared" si="4"/>
        <v>120.6</v>
      </c>
      <c r="V86" s="50">
        <f t="shared" si="5"/>
        <v>0</v>
      </c>
      <c r="W86" s="51">
        <f t="shared" si="29"/>
        <v>1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</row>
    <row r="87" spans="1:196" s="118" customFormat="1" ht="78" customHeight="1" thickBot="1" x14ac:dyDescent="0.3">
      <c r="A87" s="30">
        <v>6</v>
      </c>
      <c r="B87" s="31" t="s">
        <v>160</v>
      </c>
      <c r="C87" s="31" t="s">
        <v>161</v>
      </c>
      <c r="D87" s="31" t="s">
        <v>162</v>
      </c>
      <c r="E87" s="121" t="s">
        <v>163</v>
      </c>
      <c r="F87" s="33">
        <v>43537.5</v>
      </c>
      <c r="G87" s="34">
        <v>22937</v>
      </c>
      <c r="H87" s="34">
        <v>21232.5</v>
      </c>
      <c r="I87" s="35">
        <f t="shared" si="8"/>
        <v>6.3986925662155053E-2</v>
      </c>
      <c r="J87" s="34">
        <f t="shared" si="24"/>
        <v>-1704.5</v>
      </c>
      <c r="K87" s="28">
        <f t="shared" si="30"/>
        <v>0.92568775341151854</v>
      </c>
      <c r="L87" s="36">
        <v>170</v>
      </c>
      <c r="M87" s="34">
        <v>170.7</v>
      </c>
      <c r="N87" s="34">
        <v>170.7</v>
      </c>
      <c r="O87" s="34">
        <v>0.7</v>
      </c>
      <c r="P87" s="34">
        <f t="shared" si="11"/>
        <v>-170</v>
      </c>
      <c r="Q87" s="28">
        <f t="shared" si="27"/>
        <v>4.1007615700058581E-3</v>
      </c>
      <c r="R87" s="36">
        <f t="shared" si="3"/>
        <v>43707.5</v>
      </c>
      <c r="S87" s="34">
        <f t="shared" si="4"/>
        <v>43708.2</v>
      </c>
      <c r="T87" s="34">
        <f t="shared" si="4"/>
        <v>23107.7</v>
      </c>
      <c r="U87" s="34">
        <f t="shared" si="4"/>
        <v>21233.200000000001</v>
      </c>
      <c r="V87" s="34">
        <f t="shared" si="5"/>
        <v>-1874.5</v>
      </c>
      <c r="W87" s="28">
        <f t="shared" si="29"/>
        <v>0.91887985390151339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</row>
    <row r="88" spans="1:196" s="123" customFormat="1" ht="45.75" customHeight="1" thickBot="1" x14ac:dyDescent="0.3">
      <c r="A88" s="30">
        <v>7</v>
      </c>
      <c r="B88" s="31" t="s">
        <v>160</v>
      </c>
      <c r="C88" s="31" t="s">
        <v>164</v>
      </c>
      <c r="D88" s="31" t="s">
        <v>162</v>
      </c>
      <c r="E88" s="121" t="s">
        <v>165</v>
      </c>
      <c r="F88" s="181">
        <v>51034.1</v>
      </c>
      <c r="G88" s="34">
        <v>28303.599999999999</v>
      </c>
      <c r="H88" s="182">
        <v>25489.1</v>
      </c>
      <c r="I88" s="35">
        <f t="shared" ref="I88:I152" si="34">H88/$H$10</f>
        <v>7.6814748470280761E-2</v>
      </c>
      <c r="J88" s="34">
        <f t="shared" si="24"/>
        <v>-2814.5</v>
      </c>
      <c r="K88" s="28">
        <f t="shared" si="30"/>
        <v>0.90056035274664703</v>
      </c>
      <c r="L88" s="36">
        <v>448.1</v>
      </c>
      <c r="M88" s="34">
        <v>448.1</v>
      </c>
      <c r="N88" s="34">
        <v>448.1</v>
      </c>
      <c r="O88" s="34"/>
      <c r="P88" s="34">
        <f t="shared" ref="P88:P151" si="35">O88-N88</f>
        <v>-448.1</v>
      </c>
      <c r="Q88" s="28">
        <f t="shared" si="27"/>
        <v>0</v>
      </c>
      <c r="R88" s="36">
        <f t="shared" ref="R88:R159" si="36">SUM(F88,L88)</f>
        <v>51482.2</v>
      </c>
      <c r="S88" s="34">
        <f t="shared" ref="S88:U164" si="37">SUM(F88,M88)</f>
        <v>51482.2</v>
      </c>
      <c r="T88" s="34">
        <f t="shared" si="37"/>
        <v>28751.699999999997</v>
      </c>
      <c r="U88" s="34">
        <f t="shared" si="37"/>
        <v>25489.1</v>
      </c>
      <c r="V88" s="34">
        <f t="shared" ref="V88:V160" si="38">U88-T88</f>
        <v>-3262.5999999999985</v>
      </c>
      <c r="W88" s="28">
        <f t="shared" si="29"/>
        <v>0.8865249706973849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</row>
    <row r="89" spans="1:196" s="123" customFormat="1" ht="28.5" customHeight="1" thickBot="1" x14ac:dyDescent="0.3">
      <c r="A89" s="30">
        <v>8</v>
      </c>
      <c r="B89" s="31" t="s">
        <v>160</v>
      </c>
      <c r="C89" s="31" t="s">
        <v>166</v>
      </c>
      <c r="D89" s="31" t="s">
        <v>167</v>
      </c>
      <c r="E89" s="121" t="s">
        <v>168</v>
      </c>
      <c r="F89" s="33">
        <v>905.8</v>
      </c>
      <c r="G89" s="34">
        <v>423.8</v>
      </c>
      <c r="H89" s="34">
        <v>271.2</v>
      </c>
      <c r="I89" s="35">
        <f t="shared" si="34"/>
        <v>8.1729679687160951E-4</v>
      </c>
      <c r="J89" s="34">
        <f t="shared" si="24"/>
        <v>-152.60000000000002</v>
      </c>
      <c r="K89" s="28">
        <f t="shared" si="30"/>
        <v>0.63992449268522889</v>
      </c>
      <c r="L89" s="36"/>
      <c r="M89" s="34">
        <v>886.7</v>
      </c>
      <c r="N89" s="34">
        <v>886.7</v>
      </c>
      <c r="O89" s="34">
        <v>886.7</v>
      </c>
      <c r="P89" s="34">
        <f t="shared" si="35"/>
        <v>0</v>
      </c>
      <c r="Q89" s="28">
        <f t="shared" si="27"/>
        <v>1</v>
      </c>
      <c r="R89" s="36">
        <f t="shared" si="36"/>
        <v>905.8</v>
      </c>
      <c r="S89" s="34">
        <f t="shared" si="37"/>
        <v>1792.5</v>
      </c>
      <c r="T89" s="34">
        <f t="shared" si="37"/>
        <v>1310.5</v>
      </c>
      <c r="U89" s="34">
        <f t="shared" si="37"/>
        <v>1157.9000000000001</v>
      </c>
      <c r="V89" s="34">
        <f t="shared" si="38"/>
        <v>-152.59999999999991</v>
      </c>
      <c r="W89" s="28">
        <f t="shared" si="29"/>
        <v>0.88355589469668072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</row>
    <row r="90" spans="1:196" s="123" customFormat="1" ht="30" customHeight="1" thickBot="1" x14ac:dyDescent="0.35">
      <c r="A90" s="30">
        <v>9</v>
      </c>
      <c r="B90" s="31" t="s">
        <v>169</v>
      </c>
      <c r="C90" s="31" t="s">
        <v>170</v>
      </c>
      <c r="D90" s="31"/>
      <c r="E90" s="43" t="s">
        <v>171</v>
      </c>
      <c r="F90" s="33">
        <f>SUM(F91:F96,F98:F101)</f>
        <v>60465.9</v>
      </c>
      <c r="G90" s="34">
        <f t="shared" ref="G90:H90" si="39">SUM(G91:G96,G98:G101)</f>
        <v>34926.400000000001</v>
      </c>
      <c r="H90" s="34">
        <f t="shared" si="39"/>
        <v>29850.699999999997</v>
      </c>
      <c r="I90" s="35">
        <f t="shared" si="34"/>
        <v>8.9959002560381099E-2</v>
      </c>
      <c r="J90" s="34">
        <f t="shared" si="24"/>
        <v>-5075.7000000000044</v>
      </c>
      <c r="K90" s="28">
        <f t="shared" si="30"/>
        <v>0.85467440102615777</v>
      </c>
      <c r="L90" s="36">
        <f>SUM(L91:L96,L98:L101)</f>
        <v>8700.5</v>
      </c>
      <c r="M90" s="34">
        <f t="shared" ref="M90:O90" si="40">SUM(M91:M96,M98:M101)</f>
        <v>8700.5</v>
      </c>
      <c r="N90" s="34">
        <f t="shared" si="40"/>
        <v>8700.5</v>
      </c>
      <c r="O90" s="34">
        <f t="shared" si="40"/>
        <v>0</v>
      </c>
      <c r="P90" s="34">
        <f t="shared" si="35"/>
        <v>-8700.5</v>
      </c>
      <c r="Q90" s="28">
        <f t="shared" si="27"/>
        <v>0</v>
      </c>
      <c r="R90" s="36">
        <f>SUM(R91:R96,R98:R101)</f>
        <v>69166.399999999994</v>
      </c>
      <c r="S90" s="34">
        <f t="shared" ref="S90:T90" si="41">SUM(S91:S96,S98:S101)</f>
        <v>69166.399999999994</v>
      </c>
      <c r="T90" s="34">
        <f t="shared" si="41"/>
        <v>43626.9</v>
      </c>
      <c r="U90" s="34">
        <f t="shared" si="37"/>
        <v>29850.699999999997</v>
      </c>
      <c r="V90" s="34">
        <f t="shared" si="38"/>
        <v>-13776.200000000004</v>
      </c>
      <c r="W90" s="28">
        <f t="shared" si="29"/>
        <v>0.68422693338284402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</row>
    <row r="91" spans="1:196" ht="31.5" customHeight="1" x14ac:dyDescent="0.25">
      <c r="A91" s="40"/>
      <c r="B91" s="41"/>
      <c r="C91" s="92" t="s">
        <v>172</v>
      </c>
      <c r="D91" s="92" t="s">
        <v>173</v>
      </c>
      <c r="E91" s="99" t="s">
        <v>174</v>
      </c>
      <c r="F91" s="100"/>
      <c r="G91" s="50"/>
      <c r="H91" s="50"/>
      <c r="I91" s="49">
        <f t="shared" si="34"/>
        <v>0</v>
      </c>
      <c r="J91" s="50">
        <f t="shared" si="24"/>
        <v>0</v>
      </c>
      <c r="K91" s="51" t="str">
        <f t="shared" si="30"/>
        <v/>
      </c>
      <c r="L91" s="52"/>
      <c r="M91" s="50"/>
      <c r="N91" s="50"/>
      <c r="O91" s="50"/>
      <c r="P91" s="50">
        <f t="shared" si="35"/>
        <v>0</v>
      </c>
      <c r="Q91" s="51" t="str">
        <f t="shared" si="27"/>
        <v/>
      </c>
      <c r="R91" s="52">
        <f t="shared" si="36"/>
        <v>0</v>
      </c>
      <c r="S91" s="50">
        <f t="shared" si="37"/>
        <v>0</v>
      </c>
      <c r="T91" s="50">
        <f t="shared" si="37"/>
        <v>0</v>
      </c>
      <c r="U91" s="50">
        <f t="shared" si="37"/>
        <v>0</v>
      </c>
      <c r="V91" s="50">
        <f t="shared" si="38"/>
        <v>0</v>
      </c>
      <c r="W91" s="51" t="str">
        <f t="shared" si="29"/>
        <v/>
      </c>
      <c r="X91" s="2"/>
      <c r="Y91" s="105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3.75" customHeight="1" x14ac:dyDescent="0.25">
      <c r="A92" s="40"/>
      <c r="B92" s="41" t="s">
        <v>176</v>
      </c>
      <c r="C92" s="92" t="s">
        <v>177</v>
      </c>
      <c r="D92" s="92" t="s">
        <v>175</v>
      </c>
      <c r="E92" s="99" t="s">
        <v>178</v>
      </c>
      <c r="F92" s="100"/>
      <c r="G92" s="50"/>
      <c r="H92" s="50"/>
      <c r="I92" s="94">
        <f t="shared" si="34"/>
        <v>0</v>
      </c>
      <c r="J92" s="50">
        <f t="shared" si="24"/>
        <v>0</v>
      </c>
      <c r="K92" s="51" t="str">
        <f t="shared" si="30"/>
        <v/>
      </c>
      <c r="L92" s="52"/>
      <c r="M92" s="50"/>
      <c r="N92" s="50"/>
      <c r="O92" s="50"/>
      <c r="P92" s="50">
        <f t="shared" si="35"/>
        <v>0</v>
      </c>
      <c r="Q92" s="51" t="str">
        <f t="shared" si="27"/>
        <v/>
      </c>
      <c r="R92" s="52">
        <f t="shared" si="36"/>
        <v>0</v>
      </c>
      <c r="S92" s="50">
        <f t="shared" si="37"/>
        <v>0</v>
      </c>
      <c r="T92" s="50">
        <f t="shared" si="37"/>
        <v>0</v>
      </c>
      <c r="U92" s="50">
        <f t="shared" si="37"/>
        <v>0</v>
      </c>
      <c r="V92" s="50">
        <f t="shared" si="38"/>
        <v>0</v>
      </c>
      <c r="W92" s="51" t="str">
        <f t="shared" si="29"/>
        <v/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4.5" customHeight="1" x14ac:dyDescent="0.25">
      <c r="A93" s="40"/>
      <c r="B93" s="41" t="s">
        <v>176</v>
      </c>
      <c r="C93" s="92" t="s">
        <v>179</v>
      </c>
      <c r="D93" s="92" t="s">
        <v>175</v>
      </c>
      <c r="E93" s="99" t="s">
        <v>180</v>
      </c>
      <c r="F93" s="100"/>
      <c r="G93" s="50"/>
      <c r="H93" s="50"/>
      <c r="I93" s="49">
        <f t="shared" si="34"/>
        <v>0</v>
      </c>
      <c r="J93" s="50">
        <f t="shared" si="24"/>
        <v>0</v>
      </c>
      <c r="K93" s="51" t="str">
        <f t="shared" si="30"/>
        <v/>
      </c>
      <c r="L93" s="52"/>
      <c r="M93" s="50"/>
      <c r="N93" s="50"/>
      <c r="O93" s="50"/>
      <c r="P93" s="50">
        <f t="shared" si="35"/>
        <v>0</v>
      </c>
      <c r="Q93" s="51" t="str">
        <f t="shared" si="27"/>
        <v/>
      </c>
      <c r="R93" s="52">
        <f t="shared" si="36"/>
        <v>0</v>
      </c>
      <c r="S93" s="50">
        <f t="shared" si="37"/>
        <v>0</v>
      </c>
      <c r="T93" s="50">
        <f t="shared" si="37"/>
        <v>0</v>
      </c>
      <c r="U93" s="50">
        <f t="shared" si="37"/>
        <v>0</v>
      </c>
      <c r="V93" s="50">
        <f t="shared" si="38"/>
        <v>0</v>
      </c>
      <c r="W93" s="51" t="str">
        <f t="shared" si="29"/>
        <v/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28.5" customHeight="1" x14ac:dyDescent="0.25">
      <c r="A94" s="40"/>
      <c r="B94" s="41"/>
      <c r="C94" s="92" t="s">
        <v>181</v>
      </c>
      <c r="D94" s="92" t="s">
        <v>175</v>
      </c>
      <c r="E94" s="124" t="s">
        <v>182</v>
      </c>
      <c r="F94" s="100"/>
      <c r="G94" s="50"/>
      <c r="H94" s="50"/>
      <c r="I94" s="94">
        <f t="shared" si="34"/>
        <v>0</v>
      </c>
      <c r="J94" s="50">
        <f t="shared" si="24"/>
        <v>0</v>
      </c>
      <c r="K94" s="51" t="str">
        <f t="shared" si="30"/>
        <v/>
      </c>
      <c r="L94" s="52">
        <v>1722</v>
      </c>
      <c r="M94" s="50">
        <v>1722</v>
      </c>
      <c r="N94" s="50">
        <v>1722</v>
      </c>
      <c r="O94" s="50"/>
      <c r="P94" s="50">
        <f t="shared" si="35"/>
        <v>-1722</v>
      </c>
      <c r="Q94" s="51">
        <f t="shared" si="27"/>
        <v>0</v>
      </c>
      <c r="R94" s="52">
        <f t="shared" si="36"/>
        <v>1722</v>
      </c>
      <c r="S94" s="50">
        <f t="shared" si="37"/>
        <v>1722</v>
      </c>
      <c r="T94" s="50">
        <f t="shared" si="37"/>
        <v>1722</v>
      </c>
      <c r="U94" s="50">
        <f t="shared" si="37"/>
        <v>0</v>
      </c>
      <c r="V94" s="50">
        <f t="shared" si="38"/>
        <v>-1722</v>
      </c>
      <c r="W94" s="51">
        <f t="shared" si="29"/>
        <v>0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45.75" customHeight="1" x14ac:dyDescent="0.25">
      <c r="A95" s="40"/>
      <c r="B95" s="41" t="s">
        <v>176</v>
      </c>
      <c r="C95" s="92" t="s">
        <v>183</v>
      </c>
      <c r="D95" s="92" t="s">
        <v>175</v>
      </c>
      <c r="E95" s="124" t="s">
        <v>184</v>
      </c>
      <c r="F95" s="100">
        <v>17900.099999999999</v>
      </c>
      <c r="G95" s="50">
        <v>8950.1</v>
      </c>
      <c r="H95" s="50">
        <v>8950.1</v>
      </c>
      <c r="I95" s="49">
        <f t="shared" si="34"/>
        <v>2.6972301112391569E-2</v>
      </c>
      <c r="J95" s="50">
        <f t="shared" si="24"/>
        <v>0</v>
      </c>
      <c r="K95" s="51">
        <f t="shared" si="30"/>
        <v>1</v>
      </c>
      <c r="L95" s="52"/>
      <c r="M95" s="50"/>
      <c r="N95" s="50"/>
      <c r="O95" s="50"/>
      <c r="P95" s="50">
        <f t="shared" si="35"/>
        <v>0</v>
      </c>
      <c r="Q95" s="51" t="str">
        <f t="shared" si="27"/>
        <v/>
      </c>
      <c r="R95" s="52">
        <f t="shared" si="36"/>
        <v>17900.099999999999</v>
      </c>
      <c r="S95" s="50">
        <f t="shared" si="37"/>
        <v>17900.099999999999</v>
      </c>
      <c r="T95" s="50">
        <f t="shared" si="37"/>
        <v>8950.1</v>
      </c>
      <c r="U95" s="50">
        <f t="shared" si="37"/>
        <v>8950.1</v>
      </c>
      <c r="V95" s="50">
        <f t="shared" si="38"/>
        <v>0</v>
      </c>
      <c r="W95" s="51">
        <f t="shared" si="29"/>
        <v>1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27" customHeight="1" x14ac:dyDescent="0.25">
      <c r="A96" s="40"/>
      <c r="B96" s="41" t="s">
        <v>185</v>
      </c>
      <c r="C96" s="92" t="s">
        <v>186</v>
      </c>
      <c r="D96" s="92" t="s">
        <v>175</v>
      </c>
      <c r="E96" s="125" t="s">
        <v>187</v>
      </c>
      <c r="F96" s="103">
        <v>42565.8</v>
      </c>
      <c r="G96" s="104">
        <v>25976.3</v>
      </c>
      <c r="H96" s="104">
        <v>20900.599999999999</v>
      </c>
      <c r="I96" s="49">
        <f t="shared" si="34"/>
        <v>6.298670144798954E-2</v>
      </c>
      <c r="J96" s="50">
        <f t="shared" si="24"/>
        <v>-5075.7000000000007</v>
      </c>
      <c r="K96" s="51">
        <f t="shared" si="30"/>
        <v>0.80460265703737632</v>
      </c>
      <c r="L96" s="52">
        <v>5978.5</v>
      </c>
      <c r="M96" s="50">
        <v>5978.5</v>
      </c>
      <c r="N96" s="50">
        <v>5978.5</v>
      </c>
      <c r="O96" s="50"/>
      <c r="P96" s="50">
        <f t="shared" si="35"/>
        <v>-5978.5</v>
      </c>
      <c r="Q96" s="51">
        <f t="shared" si="27"/>
        <v>0</v>
      </c>
      <c r="R96" s="52">
        <f t="shared" si="36"/>
        <v>48544.3</v>
      </c>
      <c r="S96" s="50">
        <f t="shared" si="37"/>
        <v>48544.3</v>
      </c>
      <c r="T96" s="50">
        <f t="shared" si="37"/>
        <v>31954.799999999999</v>
      </c>
      <c r="U96" s="50">
        <f t="shared" si="37"/>
        <v>20900.599999999999</v>
      </c>
      <c r="V96" s="50">
        <f t="shared" si="38"/>
        <v>-11054.2</v>
      </c>
      <c r="W96" s="51">
        <f t="shared" si="29"/>
        <v>0.65406762051397593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s="66" customFormat="1" ht="69" hidden="1" customHeight="1" x14ac:dyDescent="0.3">
      <c r="A97" s="53"/>
      <c r="B97" s="56"/>
      <c r="C97" s="56"/>
      <c r="D97" s="56"/>
      <c r="E97" s="57" t="s">
        <v>289</v>
      </c>
      <c r="F97" s="79"/>
      <c r="G97" s="62"/>
      <c r="H97" s="62"/>
      <c r="I97" s="73">
        <f t="shared" si="34"/>
        <v>0</v>
      </c>
      <c r="J97" s="62">
        <f t="shared" si="24"/>
        <v>0</v>
      </c>
      <c r="K97" s="51" t="str">
        <f t="shared" si="30"/>
        <v/>
      </c>
      <c r="L97" s="61"/>
      <c r="M97" s="62"/>
      <c r="N97" s="62"/>
      <c r="O97" s="126"/>
      <c r="P97" s="50">
        <f t="shared" si="35"/>
        <v>0</v>
      </c>
      <c r="Q97" s="51" t="str">
        <f t="shared" si="27"/>
        <v/>
      </c>
      <c r="R97" s="61">
        <f t="shared" si="36"/>
        <v>0</v>
      </c>
      <c r="S97" s="62">
        <f t="shared" si="37"/>
        <v>0</v>
      </c>
      <c r="T97" s="62">
        <f t="shared" si="37"/>
        <v>0</v>
      </c>
      <c r="U97" s="50">
        <f t="shared" si="37"/>
        <v>0</v>
      </c>
      <c r="V97" s="50">
        <f t="shared" si="38"/>
        <v>0</v>
      </c>
      <c r="W97" s="51" t="str">
        <f t="shared" si="29"/>
        <v/>
      </c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5"/>
      <c r="GF97" s="65"/>
      <c r="GG97" s="65"/>
      <c r="GH97" s="65"/>
      <c r="GI97" s="65"/>
      <c r="GJ97" s="65"/>
      <c r="GK97" s="65"/>
      <c r="GL97" s="65"/>
      <c r="GM97" s="65"/>
      <c r="GN97" s="65"/>
    </row>
    <row r="98" spans="1:196" s="66" customFormat="1" ht="135.6" hidden="1" customHeight="1" x14ac:dyDescent="0.3">
      <c r="A98" s="53"/>
      <c r="B98" s="56" t="s">
        <v>185</v>
      </c>
      <c r="C98" s="95" t="s">
        <v>292</v>
      </c>
      <c r="D98" s="95" t="s">
        <v>273</v>
      </c>
      <c r="E98" s="127" t="s">
        <v>311</v>
      </c>
      <c r="F98" s="109"/>
      <c r="G98" s="110"/>
      <c r="H98" s="110"/>
      <c r="I98" s="73">
        <f t="shared" si="34"/>
        <v>0</v>
      </c>
      <c r="J98" s="62">
        <f t="shared" si="24"/>
        <v>0</v>
      </c>
      <c r="K98" s="51" t="str">
        <f t="shared" si="30"/>
        <v/>
      </c>
      <c r="L98" s="61"/>
      <c r="M98" s="62"/>
      <c r="N98" s="62"/>
      <c r="O98" s="126"/>
      <c r="P98" s="62">
        <f t="shared" si="35"/>
        <v>0</v>
      </c>
      <c r="Q98" s="51" t="str">
        <f t="shared" si="27"/>
        <v/>
      </c>
      <c r="R98" s="61">
        <f t="shared" si="36"/>
        <v>0</v>
      </c>
      <c r="S98" s="62">
        <f t="shared" si="37"/>
        <v>0</v>
      </c>
      <c r="T98" s="62">
        <f t="shared" si="37"/>
        <v>0</v>
      </c>
      <c r="U98" s="50">
        <f t="shared" si="37"/>
        <v>0</v>
      </c>
      <c r="V98" s="62">
        <f t="shared" si="38"/>
        <v>0</v>
      </c>
      <c r="W98" s="51" t="str">
        <f t="shared" si="29"/>
        <v/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5"/>
      <c r="GF98" s="65"/>
      <c r="GG98" s="65"/>
      <c r="GH98" s="65"/>
      <c r="GI98" s="65"/>
      <c r="GJ98" s="65"/>
      <c r="GK98" s="65"/>
      <c r="GL98" s="65"/>
      <c r="GM98" s="65"/>
      <c r="GN98" s="65"/>
    </row>
    <row r="99" spans="1:196" ht="36.6" customHeight="1" x14ac:dyDescent="0.25">
      <c r="A99" s="40"/>
      <c r="B99" s="41" t="s">
        <v>185</v>
      </c>
      <c r="C99" s="92" t="s">
        <v>188</v>
      </c>
      <c r="D99" s="92" t="s">
        <v>173</v>
      </c>
      <c r="E99" s="125" t="s">
        <v>189</v>
      </c>
      <c r="F99" s="103"/>
      <c r="G99" s="104"/>
      <c r="H99" s="104"/>
      <c r="I99" s="49">
        <f t="shared" si="34"/>
        <v>0</v>
      </c>
      <c r="J99" s="50">
        <f t="shared" si="24"/>
        <v>0</v>
      </c>
      <c r="K99" s="51" t="str">
        <f t="shared" si="30"/>
        <v/>
      </c>
      <c r="L99" s="52">
        <v>1000</v>
      </c>
      <c r="M99" s="50">
        <v>1000</v>
      </c>
      <c r="N99" s="50">
        <v>1000</v>
      </c>
      <c r="O99" s="50"/>
      <c r="P99" s="50">
        <f t="shared" si="35"/>
        <v>-1000</v>
      </c>
      <c r="Q99" s="51">
        <f t="shared" si="27"/>
        <v>0</v>
      </c>
      <c r="R99" s="52">
        <f t="shared" si="36"/>
        <v>1000</v>
      </c>
      <c r="S99" s="50">
        <f t="shared" si="37"/>
        <v>1000</v>
      </c>
      <c r="T99" s="50">
        <f t="shared" si="37"/>
        <v>1000</v>
      </c>
      <c r="U99" s="50">
        <f t="shared" si="37"/>
        <v>0</v>
      </c>
      <c r="V99" s="50">
        <f t="shared" si="38"/>
        <v>-1000</v>
      </c>
      <c r="W99" s="51">
        <f t="shared" si="29"/>
        <v>0</v>
      </c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196" s="66" customFormat="1" ht="121.15" hidden="1" customHeight="1" x14ac:dyDescent="0.3">
      <c r="A100" s="53"/>
      <c r="B100" s="56" t="s">
        <v>185</v>
      </c>
      <c r="C100" s="95" t="s">
        <v>190</v>
      </c>
      <c r="D100" s="95" t="s">
        <v>173</v>
      </c>
      <c r="E100" s="127" t="s">
        <v>312</v>
      </c>
      <c r="F100" s="109"/>
      <c r="G100" s="110"/>
      <c r="H100" s="110"/>
      <c r="I100" s="73">
        <f t="shared" si="34"/>
        <v>0</v>
      </c>
      <c r="J100" s="62">
        <f t="shared" si="24"/>
        <v>0</v>
      </c>
      <c r="K100" s="51" t="str">
        <f t="shared" si="30"/>
        <v/>
      </c>
      <c r="L100" s="61"/>
      <c r="M100" s="62"/>
      <c r="N100" s="62"/>
      <c r="O100" s="62"/>
      <c r="P100" s="62">
        <f t="shared" si="35"/>
        <v>0</v>
      </c>
      <c r="Q100" s="51" t="str">
        <f t="shared" si="27"/>
        <v/>
      </c>
      <c r="R100" s="61">
        <f t="shared" si="36"/>
        <v>0</v>
      </c>
      <c r="S100" s="62">
        <f t="shared" si="37"/>
        <v>0</v>
      </c>
      <c r="T100" s="62">
        <f t="shared" si="37"/>
        <v>0</v>
      </c>
      <c r="U100" s="50">
        <f t="shared" si="37"/>
        <v>0</v>
      </c>
      <c r="V100" s="128">
        <f t="shared" si="38"/>
        <v>0</v>
      </c>
      <c r="W100" s="51" t="str">
        <f t="shared" si="29"/>
        <v/>
      </c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</row>
    <row r="101" spans="1:196" ht="36.6" hidden="1" customHeight="1" x14ac:dyDescent="0.25">
      <c r="A101" s="40"/>
      <c r="B101" s="41" t="s">
        <v>185</v>
      </c>
      <c r="C101" s="92" t="s">
        <v>272</v>
      </c>
      <c r="D101" s="92" t="s">
        <v>273</v>
      </c>
      <c r="E101" s="125" t="s">
        <v>274</v>
      </c>
      <c r="F101" s="103"/>
      <c r="G101" s="104"/>
      <c r="H101" s="104"/>
      <c r="I101" s="94">
        <f t="shared" si="34"/>
        <v>0</v>
      </c>
      <c r="J101" s="50">
        <f t="shared" si="24"/>
        <v>0</v>
      </c>
      <c r="K101" s="51" t="str">
        <f t="shared" si="30"/>
        <v/>
      </c>
      <c r="L101" s="52"/>
      <c r="M101" s="50"/>
      <c r="N101" s="50"/>
      <c r="O101" s="50"/>
      <c r="P101" s="50">
        <f t="shared" si="35"/>
        <v>0</v>
      </c>
      <c r="Q101" s="51" t="str">
        <f t="shared" si="27"/>
        <v/>
      </c>
      <c r="R101" s="52">
        <f t="shared" si="36"/>
        <v>0</v>
      </c>
      <c r="S101" s="50">
        <f t="shared" si="37"/>
        <v>0</v>
      </c>
      <c r="T101" s="50">
        <f t="shared" si="37"/>
        <v>0</v>
      </c>
      <c r="U101" s="50">
        <f t="shared" si="37"/>
        <v>0</v>
      </c>
      <c r="V101" s="50">
        <f t="shared" si="38"/>
        <v>0</v>
      </c>
      <c r="W101" s="51" t="str">
        <f t="shared" si="29"/>
        <v/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196" s="123" customFormat="1" ht="27.75" customHeight="1" thickBot="1" x14ac:dyDescent="0.35">
      <c r="A102" s="30">
        <v>10</v>
      </c>
      <c r="B102" s="31" t="s">
        <v>169</v>
      </c>
      <c r="C102" s="31" t="s">
        <v>275</v>
      </c>
      <c r="D102" s="31"/>
      <c r="E102" s="43" t="s">
        <v>276</v>
      </c>
      <c r="F102" s="33">
        <f>F103+F104+F105+F107+F108+F109+F110+F111+F112+F113+F116+F117+F119+F120+F133+F135+F136+F137</f>
        <v>6464.6</v>
      </c>
      <c r="G102" s="34">
        <f t="shared" ref="G102:H102" si="42">G103+G104+G105+G107+G108+G109+G110+G111+G112+G113+G116+G117+G119+G120+G133+G135+G136+G137</f>
        <v>3864.6</v>
      </c>
      <c r="H102" s="34">
        <f t="shared" si="42"/>
        <v>660.7</v>
      </c>
      <c r="I102" s="35">
        <f t="shared" si="34"/>
        <v>1.9911061714346328E-3</v>
      </c>
      <c r="J102" s="34">
        <f t="shared" si="24"/>
        <v>-3203.8999999999996</v>
      </c>
      <c r="K102" s="28">
        <f t="shared" si="30"/>
        <v>0.17096206593179114</v>
      </c>
      <c r="L102" s="183">
        <f>L103+L104+L105+L107+L108+L109+L110+L111+L112+L113+L116+L117+L119+L120+L133+L135+L136+L137</f>
        <v>10177.9</v>
      </c>
      <c r="M102" s="34">
        <f t="shared" ref="M102:O102" si="43">M103+M104+M105+M107+M108+M109+M110+M111+M112+M113+M116+M117+M119+M120+M133+M135+M136+M137</f>
        <v>10177.9</v>
      </c>
      <c r="N102" s="34">
        <f t="shared" si="43"/>
        <v>4632</v>
      </c>
      <c r="O102" s="34">
        <f t="shared" si="43"/>
        <v>0</v>
      </c>
      <c r="P102" s="34">
        <f t="shared" si="35"/>
        <v>-4632</v>
      </c>
      <c r="Q102" s="51">
        <f t="shared" si="27"/>
        <v>0</v>
      </c>
      <c r="R102" s="36">
        <f t="shared" si="36"/>
        <v>16642.5</v>
      </c>
      <c r="S102" s="34">
        <f t="shared" si="37"/>
        <v>16642.5</v>
      </c>
      <c r="T102" s="34">
        <f t="shared" si="37"/>
        <v>8496.6</v>
      </c>
      <c r="U102" s="184">
        <f>U103+U104+U105+U107+U108+U109+U110+U111+U112+U113+U116+U117+U119+U120+U133+U135+U136+U137</f>
        <v>660.7</v>
      </c>
      <c r="V102" s="34">
        <f t="shared" si="38"/>
        <v>-7835.9000000000005</v>
      </c>
      <c r="W102" s="28">
        <f t="shared" si="29"/>
        <v>7.7760515971094318E-2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</row>
    <row r="103" spans="1:196" s="123" customFormat="1" ht="1.5" hidden="1" customHeight="1" thickBot="1" x14ac:dyDescent="0.3">
      <c r="A103" s="40"/>
      <c r="B103" s="130">
        <v>180404</v>
      </c>
      <c r="C103" s="92" t="s">
        <v>191</v>
      </c>
      <c r="D103" s="92" t="s">
        <v>192</v>
      </c>
      <c r="E103" s="99" t="s">
        <v>193</v>
      </c>
      <c r="F103" s="47"/>
      <c r="G103" s="48"/>
      <c r="H103" s="48"/>
      <c r="I103" s="94">
        <f t="shared" si="34"/>
        <v>0</v>
      </c>
      <c r="J103" s="50">
        <f t="shared" si="24"/>
        <v>0</v>
      </c>
      <c r="K103" s="51" t="str">
        <f t="shared" si="30"/>
        <v/>
      </c>
      <c r="L103" s="185"/>
      <c r="M103" s="50"/>
      <c r="N103" s="50"/>
      <c r="O103" s="48"/>
      <c r="P103" s="50">
        <f t="shared" si="35"/>
        <v>0</v>
      </c>
      <c r="Q103" s="51" t="str">
        <f t="shared" si="27"/>
        <v/>
      </c>
      <c r="R103" s="52">
        <f t="shared" si="36"/>
        <v>0</v>
      </c>
      <c r="S103" s="50">
        <f t="shared" si="37"/>
        <v>0</v>
      </c>
      <c r="T103" s="50">
        <f t="shared" si="37"/>
        <v>0</v>
      </c>
      <c r="U103" s="50">
        <f t="shared" si="37"/>
        <v>0</v>
      </c>
      <c r="V103" s="50">
        <f>U103-T103</f>
        <v>0</v>
      </c>
      <c r="W103" s="51" t="str">
        <f t="shared" si="29"/>
        <v/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</row>
    <row r="104" spans="1:196" s="123" customFormat="1" ht="33.75" customHeight="1" thickBot="1" x14ac:dyDescent="0.3">
      <c r="A104" s="40"/>
      <c r="B104" s="130">
        <v>180404</v>
      </c>
      <c r="C104" s="92" t="s">
        <v>194</v>
      </c>
      <c r="D104" s="92" t="s">
        <v>195</v>
      </c>
      <c r="E104" s="99" t="s">
        <v>196</v>
      </c>
      <c r="F104" s="47"/>
      <c r="G104" s="48"/>
      <c r="H104" s="48"/>
      <c r="I104" s="49">
        <f t="shared" si="34"/>
        <v>0</v>
      </c>
      <c r="J104" s="50">
        <f t="shared" si="24"/>
        <v>0</v>
      </c>
      <c r="K104" s="51" t="str">
        <f t="shared" si="30"/>
        <v/>
      </c>
      <c r="L104" s="185">
        <v>6407.9</v>
      </c>
      <c r="M104" s="50">
        <v>6407.9</v>
      </c>
      <c r="N104" s="50">
        <v>3862</v>
      </c>
      <c r="O104" s="48"/>
      <c r="P104" s="50">
        <f t="shared" si="35"/>
        <v>-3862</v>
      </c>
      <c r="Q104" s="51">
        <f t="shared" si="27"/>
        <v>0</v>
      </c>
      <c r="R104" s="52">
        <f t="shared" si="36"/>
        <v>6407.9</v>
      </c>
      <c r="S104" s="50">
        <f t="shared" si="37"/>
        <v>6407.9</v>
      </c>
      <c r="T104" s="50">
        <f t="shared" si="37"/>
        <v>3862</v>
      </c>
      <c r="U104" s="50">
        <f t="shared" si="37"/>
        <v>0</v>
      </c>
      <c r="V104" s="50">
        <f t="shared" si="38"/>
        <v>-3862</v>
      </c>
      <c r="W104" s="51">
        <f t="shared" si="29"/>
        <v>0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</row>
    <row r="105" spans="1:196" s="123" customFormat="1" ht="23.25" hidden="1" customHeight="1" thickBot="1" x14ac:dyDescent="0.3">
      <c r="A105" s="40"/>
      <c r="B105" s="130">
        <v>180404</v>
      </c>
      <c r="C105" s="92" t="s">
        <v>197</v>
      </c>
      <c r="D105" s="92" t="s">
        <v>195</v>
      </c>
      <c r="E105" s="99" t="s">
        <v>198</v>
      </c>
      <c r="F105" s="47"/>
      <c r="G105" s="48"/>
      <c r="H105" s="48"/>
      <c r="I105" s="49">
        <f t="shared" si="34"/>
        <v>0</v>
      </c>
      <c r="J105" s="50">
        <f t="shared" si="24"/>
        <v>0</v>
      </c>
      <c r="K105" s="51" t="str">
        <f t="shared" si="30"/>
        <v/>
      </c>
      <c r="L105" s="185"/>
      <c r="M105" s="50"/>
      <c r="N105" s="50"/>
      <c r="O105" s="48"/>
      <c r="P105" s="50">
        <f t="shared" si="35"/>
        <v>0</v>
      </c>
      <c r="Q105" s="51" t="str">
        <f t="shared" si="27"/>
        <v/>
      </c>
      <c r="R105" s="52">
        <f t="shared" si="36"/>
        <v>0</v>
      </c>
      <c r="S105" s="50">
        <f t="shared" si="37"/>
        <v>0</v>
      </c>
      <c r="T105" s="50">
        <f t="shared" si="37"/>
        <v>0</v>
      </c>
      <c r="U105" s="50">
        <f t="shared" si="37"/>
        <v>0</v>
      </c>
      <c r="V105" s="50">
        <f t="shared" si="38"/>
        <v>0</v>
      </c>
      <c r="W105" s="51" t="str">
        <f t="shared" si="29"/>
        <v/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</row>
    <row r="106" spans="1:196" s="66" customFormat="1" ht="66.599999999999994" hidden="1" customHeight="1" x14ac:dyDescent="0.3">
      <c r="A106" s="53"/>
      <c r="B106" s="56"/>
      <c r="C106" s="56"/>
      <c r="D106" s="56"/>
      <c r="E106" s="57" t="s">
        <v>313</v>
      </c>
      <c r="F106" s="79"/>
      <c r="G106" s="62"/>
      <c r="H106" s="62"/>
      <c r="I106" s="73">
        <f t="shared" si="34"/>
        <v>0</v>
      </c>
      <c r="J106" s="62">
        <f t="shared" si="24"/>
        <v>0</v>
      </c>
      <c r="K106" s="51" t="str">
        <f t="shared" si="30"/>
        <v/>
      </c>
      <c r="L106" s="145"/>
      <c r="M106" s="62"/>
      <c r="N106" s="62"/>
      <c r="O106" s="62"/>
      <c r="P106" s="62">
        <f t="shared" si="35"/>
        <v>0</v>
      </c>
      <c r="Q106" s="51" t="str">
        <f t="shared" si="27"/>
        <v/>
      </c>
      <c r="R106" s="61">
        <f t="shared" si="36"/>
        <v>0</v>
      </c>
      <c r="S106" s="62">
        <f t="shared" si="37"/>
        <v>0</v>
      </c>
      <c r="T106" s="62">
        <f t="shared" si="37"/>
        <v>0</v>
      </c>
      <c r="U106" s="50">
        <f t="shared" si="37"/>
        <v>0</v>
      </c>
      <c r="V106" s="62">
        <f t="shared" si="38"/>
        <v>0</v>
      </c>
      <c r="W106" s="51" t="str">
        <f t="shared" si="29"/>
        <v/>
      </c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</row>
    <row r="107" spans="1:196" s="123" customFormat="1" ht="25.9" hidden="1" customHeight="1" thickBot="1" x14ac:dyDescent="0.3">
      <c r="A107" s="40"/>
      <c r="B107" s="130"/>
      <c r="C107" s="92" t="s">
        <v>199</v>
      </c>
      <c r="D107" s="92" t="s">
        <v>195</v>
      </c>
      <c r="E107" s="99" t="s">
        <v>200</v>
      </c>
      <c r="F107" s="47"/>
      <c r="G107" s="48"/>
      <c r="H107" s="48"/>
      <c r="I107" s="49">
        <f t="shared" si="34"/>
        <v>0</v>
      </c>
      <c r="J107" s="50">
        <f t="shared" si="24"/>
        <v>0</v>
      </c>
      <c r="K107" s="51" t="str">
        <f t="shared" si="30"/>
        <v/>
      </c>
      <c r="L107" s="185"/>
      <c r="M107" s="50"/>
      <c r="N107" s="50"/>
      <c r="O107" s="48"/>
      <c r="P107" s="50">
        <f t="shared" si="35"/>
        <v>0</v>
      </c>
      <c r="Q107" s="51" t="str">
        <f t="shared" si="27"/>
        <v/>
      </c>
      <c r="R107" s="52">
        <f t="shared" si="36"/>
        <v>0</v>
      </c>
      <c r="S107" s="50">
        <f t="shared" si="37"/>
        <v>0</v>
      </c>
      <c r="T107" s="50">
        <f t="shared" si="37"/>
        <v>0</v>
      </c>
      <c r="U107" s="50">
        <f t="shared" si="37"/>
        <v>0</v>
      </c>
      <c r="V107" s="50">
        <f t="shared" si="38"/>
        <v>0</v>
      </c>
      <c r="W107" s="51" t="str">
        <f t="shared" si="29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2"/>
      <c r="GF107" s="122"/>
      <c r="GG107" s="122"/>
      <c r="GH107" s="122"/>
      <c r="GI107" s="122"/>
      <c r="GJ107" s="122"/>
      <c r="GK107" s="122"/>
      <c r="GL107" s="122"/>
      <c r="GM107" s="122"/>
      <c r="GN107" s="122"/>
    </row>
    <row r="108" spans="1:196" s="123" customFormat="1" ht="25.9" hidden="1" customHeight="1" thickBot="1" x14ac:dyDescent="0.3">
      <c r="A108" s="40"/>
      <c r="B108" s="130"/>
      <c r="C108" s="92" t="s">
        <v>201</v>
      </c>
      <c r="D108" s="92" t="s">
        <v>195</v>
      </c>
      <c r="E108" s="99" t="s">
        <v>202</v>
      </c>
      <c r="F108" s="47"/>
      <c r="G108" s="48"/>
      <c r="H108" s="48"/>
      <c r="I108" s="49">
        <f t="shared" si="34"/>
        <v>0</v>
      </c>
      <c r="J108" s="50">
        <f t="shared" si="24"/>
        <v>0</v>
      </c>
      <c r="K108" s="51" t="str">
        <f t="shared" si="30"/>
        <v/>
      </c>
      <c r="L108" s="185"/>
      <c r="M108" s="50"/>
      <c r="N108" s="50"/>
      <c r="O108" s="48"/>
      <c r="P108" s="50">
        <f t="shared" si="35"/>
        <v>0</v>
      </c>
      <c r="Q108" s="51" t="str">
        <f t="shared" si="27"/>
        <v/>
      </c>
      <c r="R108" s="52">
        <f t="shared" si="36"/>
        <v>0</v>
      </c>
      <c r="S108" s="50">
        <f t="shared" si="37"/>
        <v>0</v>
      </c>
      <c r="T108" s="50">
        <f t="shared" si="37"/>
        <v>0</v>
      </c>
      <c r="U108" s="50">
        <f t="shared" si="37"/>
        <v>0</v>
      </c>
      <c r="V108" s="50">
        <f t="shared" si="38"/>
        <v>0</v>
      </c>
      <c r="W108" s="51" t="str">
        <f t="shared" si="29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</row>
    <row r="109" spans="1:196" s="123" customFormat="1" ht="34.15" customHeight="1" thickBot="1" x14ac:dyDescent="0.3">
      <c r="A109" s="40"/>
      <c r="B109" s="130"/>
      <c r="C109" s="92" t="s">
        <v>277</v>
      </c>
      <c r="D109" s="92" t="s">
        <v>195</v>
      </c>
      <c r="E109" s="99" t="s">
        <v>278</v>
      </c>
      <c r="F109" s="47"/>
      <c r="G109" s="48"/>
      <c r="H109" s="48"/>
      <c r="I109" s="49">
        <f t="shared" si="34"/>
        <v>0</v>
      </c>
      <c r="J109" s="50">
        <f t="shared" si="24"/>
        <v>0</v>
      </c>
      <c r="K109" s="51" t="str">
        <f t="shared" si="30"/>
        <v/>
      </c>
      <c r="L109" s="185">
        <v>1000</v>
      </c>
      <c r="M109" s="50">
        <v>1000</v>
      </c>
      <c r="N109" s="50"/>
      <c r="O109" s="48"/>
      <c r="P109" s="50">
        <f t="shared" si="35"/>
        <v>0</v>
      </c>
      <c r="Q109" s="51" t="str">
        <f t="shared" si="27"/>
        <v/>
      </c>
      <c r="R109" s="52">
        <f t="shared" si="36"/>
        <v>1000</v>
      </c>
      <c r="S109" s="50">
        <f t="shared" si="37"/>
        <v>1000</v>
      </c>
      <c r="T109" s="50">
        <f t="shared" si="37"/>
        <v>0</v>
      </c>
      <c r="U109" s="50">
        <f t="shared" si="37"/>
        <v>0</v>
      </c>
      <c r="V109" s="50">
        <f t="shared" si="38"/>
        <v>0</v>
      </c>
      <c r="W109" s="51" t="str">
        <f t="shared" si="29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</row>
    <row r="110" spans="1:196" s="123" customFormat="1" ht="34.9" hidden="1" customHeight="1" thickBot="1" x14ac:dyDescent="0.3">
      <c r="A110" s="40"/>
      <c r="B110" s="130">
        <v>180404</v>
      </c>
      <c r="C110" s="92" t="s">
        <v>203</v>
      </c>
      <c r="D110" s="92" t="s">
        <v>195</v>
      </c>
      <c r="E110" s="99" t="s">
        <v>204</v>
      </c>
      <c r="F110" s="47"/>
      <c r="G110" s="48"/>
      <c r="H110" s="48"/>
      <c r="I110" s="49">
        <f t="shared" si="34"/>
        <v>0</v>
      </c>
      <c r="J110" s="50">
        <f t="shared" si="24"/>
        <v>0</v>
      </c>
      <c r="K110" s="51" t="str">
        <f t="shared" si="30"/>
        <v/>
      </c>
      <c r="L110" s="52"/>
      <c r="M110" s="50"/>
      <c r="N110" s="50"/>
      <c r="O110" s="48"/>
      <c r="P110" s="50">
        <f t="shared" si="35"/>
        <v>0</v>
      </c>
      <c r="Q110" s="51" t="str">
        <f t="shared" si="27"/>
        <v/>
      </c>
      <c r="R110" s="52">
        <f t="shared" si="36"/>
        <v>0</v>
      </c>
      <c r="S110" s="50">
        <f t="shared" si="37"/>
        <v>0</v>
      </c>
      <c r="T110" s="50">
        <f t="shared" si="37"/>
        <v>0</v>
      </c>
      <c r="U110" s="50">
        <f t="shared" si="37"/>
        <v>0</v>
      </c>
      <c r="V110" s="50">
        <f t="shared" si="38"/>
        <v>0</v>
      </c>
      <c r="W110" s="51" t="str">
        <f t="shared" si="29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2"/>
      <c r="GF110" s="122"/>
      <c r="GG110" s="122"/>
      <c r="GH110" s="122"/>
      <c r="GI110" s="122"/>
      <c r="GJ110" s="122"/>
      <c r="GK110" s="122"/>
      <c r="GL110" s="122"/>
      <c r="GM110" s="122"/>
      <c r="GN110" s="122"/>
    </row>
    <row r="111" spans="1:196" s="123" customFormat="1" ht="40.9" customHeight="1" thickBot="1" x14ac:dyDescent="0.3">
      <c r="A111" s="40"/>
      <c r="B111" s="130">
        <v>180404</v>
      </c>
      <c r="C111" s="92" t="s">
        <v>205</v>
      </c>
      <c r="D111" s="92" t="s">
        <v>195</v>
      </c>
      <c r="E111" s="99" t="s">
        <v>206</v>
      </c>
      <c r="F111" s="47"/>
      <c r="G111" s="48"/>
      <c r="H111" s="48"/>
      <c r="I111" s="49">
        <f t="shared" si="34"/>
        <v>0</v>
      </c>
      <c r="J111" s="50">
        <f t="shared" si="24"/>
        <v>0</v>
      </c>
      <c r="K111" s="51" t="str">
        <f t="shared" si="30"/>
        <v/>
      </c>
      <c r="L111" s="52">
        <v>120</v>
      </c>
      <c r="M111" s="50">
        <v>120</v>
      </c>
      <c r="N111" s="50">
        <v>120</v>
      </c>
      <c r="O111" s="48"/>
      <c r="P111" s="50">
        <f t="shared" si="35"/>
        <v>-120</v>
      </c>
      <c r="Q111" s="51">
        <f t="shared" si="27"/>
        <v>0</v>
      </c>
      <c r="R111" s="52">
        <f t="shared" si="36"/>
        <v>120</v>
      </c>
      <c r="S111" s="50">
        <f t="shared" si="37"/>
        <v>120</v>
      </c>
      <c r="T111" s="50">
        <f t="shared" si="37"/>
        <v>120</v>
      </c>
      <c r="U111" s="50">
        <f t="shared" si="37"/>
        <v>0</v>
      </c>
      <c r="V111" s="50">
        <f t="shared" si="38"/>
        <v>-120</v>
      </c>
      <c r="W111" s="51">
        <f t="shared" si="29"/>
        <v>0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2"/>
      <c r="GF111" s="122"/>
      <c r="GG111" s="122"/>
      <c r="GH111" s="122"/>
      <c r="GI111" s="122"/>
      <c r="GJ111" s="122"/>
      <c r="GK111" s="122"/>
      <c r="GL111" s="122"/>
      <c r="GM111" s="122"/>
      <c r="GN111" s="122"/>
    </row>
    <row r="112" spans="1:196" s="123" customFormat="1" ht="39.6" customHeight="1" thickBot="1" x14ac:dyDescent="0.3">
      <c r="A112" s="40"/>
      <c r="B112" s="130"/>
      <c r="C112" s="92" t="s">
        <v>314</v>
      </c>
      <c r="D112" s="92" t="s">
        <v>195</v>
      </c>
      <c r="E112" s="99" t="s">
        <v>315</v>
      </c>
      <c r="F112" s="47"/>
      <c r="G112" s="48"/>
      <c r="H112" s="48"/>
      <c r="I112" s="49">
        <f t="shared" si="34"/>
        <v>0</v>
      </c>
      <c r="J112" s="50">
        <f t="shared" si="24"/>
        <v>0</v>
      </c>
      <c r="K112" s="51" t="str">
        <f t="shared" si="30"/>
        <v/>
      </c>
      <c r="L112" s="52"/>
      <c r="M112" s="50"/>
      <c r="N112" s="50"/>
      <c r="O112" s="48"/>
      <c r="P112" s="50">
        <f t="shared" si="35"/>
        <v>0</v>
      </c>
      <c r="Q112" s="51" t="str">
        <f t="shared" si="27"/>
        <v/>
      </c>
      <c r="R112" s="52">
        <f t="shared" si="36"/>
        <v>0</v>
      </c>
      <c r="S112" s="50">
        <f t="shared" si="37"/>
        <v>0</v>
      </c>
      <c r="T112" s="50">
        <f t="shared" si="37"/>
        <v>0</v>
      </c>
      <c r="U112" s="50">
        <f t="shared" si="37"/>
        <v>0</v>
      </c>
      <c r="V112" s="50">
        <f t="shared" si="38"/>
        <v>0</v>
      </c>
      <c r="W112" s="51" t="str">
        <f t="shared" si="29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2"/>
      <c r="GF112" s="122"/>
      <c r="GG112" s="122"/>
      <c r="GH112" s="122"/>
      <c r="GI112" s="122"/>
      <c r="GJ112" s="122"/>
      <c r="GK112" s="122"/>
      <c r="GL112" s="122"/>
      <c r="GM112" s="122"/>
      <c r="GN112" s="122"/>
    </row>
    <row r="113" spans="1:196" s="123" customFormat="1" ht="54.6" hidden="1" customHeight="1" thickBot="1" x14ac:dyDescent="0.3">
      <c r="A113" s="40"/>
      <c r="B113" s="130">
        <v>180404</v>
      </c>
      <c r="C113" s="92" t="s">
        <v>208</v>
      </c>
      <c r="D113" s="92" t="s">
        <v>207</v>
      </c>
      <c r="E113" s="99" t="s">
        <v>209</v>
      </c>
      <c r="F113" s="47"/>
      <c r="G113" s="48"/>
      <c r="H113" s="48"/>
      <c r="I113" s="49">
        <f t="shared" si="34"/>
        <v>0</v>
      </c>
      <c r="J113" s="50">
        <f t="shared" si="24"/>
        <v>0</v>
      </c>
      <c r="K113" s="51" t="str">
        <f t="shared" si="30"/>
        <v/>
      </c>
      <c r="L113" s="52"/>
      <c r="M113" s="50"/>
      <c r="N113" s="50"/>
      <c r="O113" s="50"/>
      <c r="P113" s="50">
        <f t="shared" si="35"/>
        <v>0</v>
      </c>
      <c r="Q113" s="51" t="str">
        <f t="shared" si="27"/>
        <v/>
      </c>
      <c r="R113" s="52">
        <f t="shared" si="36"/>
        <v>0</v>
      </c>
      <c r="S113" s="50">
        <f t="shared" si="37"/>
        <v>0</v>
      </c>
      <c r="T113" s="50">
        <f t="shared" si="37"/>
        <v>0</v>
      </c>
      <c r="U113" s="50">
        <f t="shared" si="37"/>
        <v>0</v>
      </c>
      <c r="V113" s="50">
        <f t="shared" si="38"/>
        <v>0</v>
      </c>
      <c r="W113" s="51" t="str">
        <f t="shared" si="29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</row>
    <row r="114" spans="1:196" s="133" customFormat="1" ht="69" hidden="1" customHeight="1" thickBot="1" x14ac:dyDescent="0.35">
      <c r="A114" s="53"/>
      <c r="B114" s="131"/>
      <c r="C114" s="95"/>
      <c r="D114" s="95"/>
      <c r="E114" s="108" t="s">
        <v>279</v>
      </c>
      <c r="F114" s="79"/>
      <c r="G114" s="62"/>
      <c r="H114" s="62"/>
      <c r="I114" s="73">
        <f t="shared" si="34"/>
        <v>0</v>
      </c>
      <c r="J114" s="62">
        <f t="shared" si="24"/>
        <v>0</v>
      </c>
      <c r="K114" s="51" t="str">
        <f t="shared" si="30"/>
        <v/>
      </c>
      <c r="L114" s="61"/>
      <c r="M114" s="62"/>
      <c r="N114" s="62"/>
      <c r="O114" s="62"/>
      <c r="P114" s="62">
        <f t="shared" si="35"/>
        <v>0</v>
      </c>
      <c r="Q114" s="51" t="str">
        <f t="shared" si="27"/>
        <v/>
      </c>
      <c r="R114" s="61">
        <f t="shared" si="36"/>
        <v>0</v>
      </c>
      <c r="S114" s="62">
        <f t="shared" si="37"/>
        <v>0</v>
      </c>
      <c r="T114" s="62">
        <f t="shared" si="37"/>
        <v>0</v>
      </c>
      <c r="U114" s="50">
        <f t="shared" si="37"/>
        <v>0</v>
      </c>
      <c r="V114" s="62">
        <f t="shared" si="38"/>
        <v>0</v>
      </c>
      <c r="W114" s="51" t="str">
        <f t="shared" si="29"/>
        <v/>
      </c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</row>
    <row r="115" spans="1:196" s="133" customFormat="1" ht="63.6" hidden="1" customHeight="1" thickBot="1" x14ac:dyDescent="0.35">
      <c r="A115" s="53"/>
      <c r="B115" s="131"/>
      <c r="C115" s="95"/>
      <c r="D115" s="95"/>
      <c r="E115" s="108" t="s">
        <v>280</v>
      </c>
      <c r="F115" s="79"/>
      <c r="G115" s="62"/>
      <c r="H115" s="62"/>
      <c r="I115" s="73">
        <f t="shared" si="34"/>
        <v>0</v>
      </c>
      <c r="J115" s="62">
        <f t="shared" si="24"/>
        <v>0</v>
      </c>
      <c r="K115" s="51" t="str">
        <f t="shared" si="30"/>
        <v/>
      </c>
      <c r="L115" s="61"/>
      <c r="M115" s="62"/>
      <c r="N115" s="62"/>
      <c r="O115" s="62"/>
      <c r="P115" s="62">
        <f t="shared" si="35"/>
        <v>0</v>
      </c>
      <c r="Q115" s="51" t="str">
        <f t="shared" si="27"/>
        <v/>
      </c>
      <c r="R115" s="61">
        <f t="shared" si="36"/>
        <v>0</v>
      </c>
      <c r="S115" s="62">
        <f t="shared" si="37"/>
        <v>0</v>
      </c>
      <c r="T115" s="62">
        <f t="shared" si="37"/>
        <v>0</v>
      </c>
      <c r="U115" s="50">
        <f t="shared" si="37"/>
        <v>0</v>
      </c>
      <c r="V115" s="62">
        <f t="shared" si="38"/>
        <v>0</v>
      </c>
      <c r="W115" s="51" t="str">
        <f t="shared" si="29"/>
        <v/>
      </c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</row>
    <row r="116" spans="1:196" s="123" customFormat="1" ht="40.15" hidden="1" customHeight="1" thickBot="1" x14ac:dyDescent="0.3">
      <c r="A116" s="40"/>
      <c r="B116" s="130"/>
      <c r="C116" s="92" t="s">
        <v>210</v>
      </c>
      <c r="D116" s="92" t="s">
        <v>207</v>
      </c>
      <c r="E116" s="99" t="s">
        <v>211</v>
      </c>
      <c r="F116" s="47"/>
      <c r="G116" s="48"/>
      <c r="H116" s="48"/>
      <c r="I116" s="49">
        <f t="shared" si="34"/>
        <v>0</v>
      </c>
      <c r="J116" s="50">
        <f t="shared" si="24"/>
        <v>0</v>
      </c>
      <c r="K116" s="51" t="str">
        <f t="shared" si="30"/>
        <v/>
      </c>
      <c r="L116" s="52"/>
      <c r="M116" s="50"/>
      <c r="N116" s="50"/>
      <c r="O116" s="48"/>
      <c r="P116" s="50">
        <f t="shared" si="35"/>
        <v>0</v>
      </c>
      <c r="Q116" s="51" t="str">
        <f t="shared" si="27"/>
        <v/>
      </c>
      <c r="R116" s="52">
        <f t="shared" si="36"/>
        <v>0</v>
      </c>
      <c r="S116" s="50">
        <f t="shared" si="37"/>
        <v>0</v>
      </c>
      <c r="T116" s="50">
        <f t="shared" si="37"/>
        <v>0</v>
      </c>
      <c r="U116" s="50">
        <f t="shared" si="37"/>
        <v>0</v>
      </c>
      <c r="V116" s="50">
        <f t="shared" si="38"/>
        <v>0</v>
      </c>
      <c r="W116" s="51" t="str">
        <f t="shared" si="29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2"/>
      <c r="GF116" s="122"/>
      <c r="GG116" s="122"/>
      <c r="GH116" s="122"/>
      <c r="GI116" s="122"/>
      <c r="GJ116" s="122"/>
      <c r="GK116" s="122"/>
      <c r="GL116" s="122"/>
      <c r="GM116" s="122"/>
      <c r="GN116" s="122"/>
    </row>
    <row r="117" spans="1:196" s="123" customFormat="1" ht="31.9" hidden="1" customHeight="1" thickBot="1" x14ac:dyDescent="0.3">
      <c r="A117" s="40"/>
      <c r="B117" s="130"/>
      <c r="C117" s="92" t="s">
        <v>281</v>
      </c>
      <c r="D117" s="92" t="s">
        <v>207</v>
      </c>
      <c r="E117" s="99" t="s">
        <v>316</v>
      </c>
      <c r="F117" s="47"/>
      <c r="G117" s="48"/>
      <c r="H117" s="48"/>
      <c r="I117" s="49">
        <f t="shared" si="34"/>
        <v>0</v>
      </c>
      <c r="J117" s="50">
        <f t="shared" si="24"/>
        <v>0</v>
      </c>
      <c r="K117" s="51" t="str">
        <f t="shared" si="30"/>
        <v/>
      </c>
      <c r="L117" s="52"/>
      <c r="M117" s="50"/>
      <c r="N117" s="50"/>
      <c r="O117" s="48"/>
      <c r="P117" s="50">
        <f t="shared" si="35"/>
        <v>0</v>
      </c>
      <c r="Q117" s="51" t="str">
        <f t="shared" si="27"/>
        <v/>
      </c>
      <c r="R117" s="52">
        <f t="shared" si="36"/>
        <v>0</v>
      </c>
      <c r="S117" s="50">
        <f t="shared" si="37"/>
        <v>0</v>
      </c>
      <c r="T117" s="50">
        <f t="shared" si="37"/>
        <v>0</v>
      </c>
      <c r="U117" s="50">
        <f t="shared" si="37"/>
        <v>0</v>
      </c>
      <c r="V117" s="50">
        <f t="shared" si="38"/>
        <v>0</v>
      </c>
      <c r="W117" s="51" t="str">
        <f t="shared" si="29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2"/>
      <c r="GF117" s="122"/>
      <c r="GG117" s="122"/>
      <c r="GH117" s="122"/>
      <c r="GI117" s="122"/>
      <c r="GJ117" s="122"/>
      <c r="GK117" s="122"/>
      <c r="GL117" s="122"/>
      <c r="GM117" s="122"/>
      <c r="GN117" s="122"/>
    </row>
    <row r="118" spans="1:196" s="133" customFormat="1" ht="52.9" hidden="1" customHeight="1" thickBot="1" x14ac:dyDescent="0.35">
      <c r="A118" s="53"/>
      <c r="B118" s="131"/>
      <c r="C118" s="95"/>
      <c r="D118" s="95"/>
      <c r="E118" s="108" t="s">
        <v>282</v>
      </c>
      <c r="F118" s="79"/>
      <c r="G118" s="62"/>
      <c r="H118" s="62"/>
      <c r="I118" s="73">
        <f t="shared" si="34"/>
        <v>0</v>
      </c>
      <c r="J118" s="62">
        <f t="shared" si="24"/>
        <v>0</v>
      </c>
      <c r="K118" s="51" t="str">
        <f t="shared" si="30"/>
        <v/>
      </c>
      <c r="L118" s="61"/>
      <c r="M118" s="62"/>
      <c r="N118" s="62"/>
      <c r="O118" s="62"/>
      <c r="P118" s="62">
        <f t="shared" si="35"/>
        <v>0</v>
      </c>
      <c r="Q118" s="51" t="str">
        <f t="shared" si="27"/>
        <v/>
      </c>
      <c r="R118" s="61">
        <f t="shared" si="36"/>
        <v>0</v>
      </c>
      <c r="S118" s="62">
        <f t="shared" si="37"/>
        <v>0</v>
      </c>
      <c r="T118" s="62">
        <f t="shared" si="37"/>
        <v>0</v>
      </c>
      <c r="U118" s="50">
        <f t="shared" si="37"/>
        <v>0</v>
      </c>
      <c r="V118" s="62">
        <f t="shared" si="38"/>
        <v>0</v>
      </c>
      <c r="W118" s="51" t="str">
        <f t="shared" si="29"/>
        <v/>
      </c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</row>
    <row r="119" spans="1:196" s="123" customFormat="1" ht="52.15" customHeight="1" thickBot="1" x14ac:dyDescent="0.3">
      <c r="A119" s="40"/>
      <c r="B119" s="130"/>
      <c r="C119" s="92" t="s">
        <v>213</v>
      </c>
      <c r="D119" s="92" t="s">
        <v>212</v>
      </c>
      <c r="E119" s="99" t="s">
        <v>214</v>
      </c>
      <c r="F119" s="47">
        <v>3597.6</v>
      </c>
      <c r="G119" s="48">
        <v>3597.6</v>
      </c>
      <c r="H119" s="48">
        <v>660.7</v>
      </c>
      <c r="I119" s="49">
        <f t="shared" si="34"/>
        <v>1.9911061714346328E-3</v>
      </c>
      <c r="J119" s="50">
        <f t="shared" si="24"/>
        <v>-2936.8999999999996</v>
      </c>
      <c r="K119" s="51">
        <f t="shared" si="30"/>
        <v>0.18365021125194575</v>
      </c>
      <c r="L119" s="52">
        <v>2400</v>
      </c>
      <c r="M119" s="50">
        <v>2400</v>
      </c>
      <c r="N119" s="50">
        <v>400</v>
      </c>
      <c r="O119" s="48"/>
      <c r="P119" s="50">
        <f t="shared" si="35"/>
        <v>-400</v>
      </c>
      <c r="Q119" s="51">
        <f t="shared" si="27"/>
        <v>0</v>
      </c>
      <c r="R119" s="52">
        <f t="shared" si="36"/>
        <v>5997.6</v>
      </c>
      <c r="S119" s="50">
        <f t="shared" si="37"/>
        <v>5997.6</v>
      </c>
      <c r="T119" s="50">
        <f t="shared" si="37"/>
        <v>3997.6</v>
      </c>
      <c r="U119" s="50">
        <f t="shared" si="37"/>
        <v>660.7</v>
      </c>
      <c r="V119" s="50">
        <f t="shared" si="38"/>
        <v>-3336.8999999999996</v>
      </c>
      <c r="W119" s="51">
        <f t="shared" si="29"/>
        <v>0.16527416449869922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2"/>
      <c r="GF119" s="122"/>
      <c r="GG119" s="122"/>
      <c r="GH119" s="122"/>
      <c r="GI119" s="122"/>
      <c r="GJ119" s="122"/>
      <c r="GK119" s="122"/>
      <c r="GL119" s="122"/>
      <c r="GM119" s="122"/>
      <c r="GN119" s="122"/>
    </row>
    <row r="120" spans="1:196" s="123" customFormat="1" ht="34.5" customHeight="1" thickBot="1" x14ac:dyDescent="0.3">
      <c r="A120" s="40"/>
      <c r="B120" s="130"/>
      <c r="C120" s="92" t="s">
        <v>215</v>
      </c>
      <c r="D120" s="92" t="s">
        <v>216</v>
      </c>
      <c r="E120" s="99" t="s">
        <v>217</v>
      </c>
      <c r="F120" s="47">
        <v>2600</v>
      </c>
      <c r="G120" s="48"/>
      <c r="H120" s="48"/>
      <c r="I120" s="49">
        <f t="shared" si="34"/>
        <v>0</v>
      </c>
      <c r="J120" s="50">
        <f t="shared" si="24"/>
        <v>0</v>
      </c>
      <c r="K120" s="51" t="str">
        <f t="shared" si="30"/>
        <v/>
      </c>
      <c r="L120" s="52">
        <v>250</v>
      </c>
      <c r="M120" s="50">
        <v>250</v>
      </c>
      <c r="N120" s="50">
        <v>250</v>
      </c>
      <c r="O120" s="48"/>
      <c r="P120" s="50">
        <f t="shared" si="35"/>
        <v>-250</v>
      </c>
      <c r="Q120" s="51">
        <f t="shared" si="27"/>
        <v>0</v>
      </c>
      <c r="R120" s="52">
        <f t="shared" si="36"/>
        <v>2850</v>
      </c>
      <c r="S120" s="50">
        <f t="shared" si="37"/>
        <v>2850</v>
      </c>
      <c r="T120" s="50">
        <f t="shared" si="37"/>
        <v>250</v>
      </c>
      <c r="U120" s="50">
        <f>SUM(H120,O120)</f>
        <v>0</v>
      </c>
      <c r="V120" s="50">
        <f>U120-T120</f>
        <v>-250</v>
      </c>
      <c r="W120" s="51">
        <f>IFERROR(100%*(U120/T120),"")</f>
        <v>0</v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2"/>
      <c r="GF120" s="122"/>
      <c r="GG120" s="122"/>
      <c r="GH120" s="122"/>
      <c r="GI120" s="122"/>
      <c r="GJ120" s="122"/>
      <c r="GK120" s="122"/>
      <c r="GL120" s="122"/>
      <c r="GM120" s="122"/>
      <c r="GN120" s="122"/>
    </row>
    <row r="121" spans="1:196" s="123" customFormat="1" ht="58.5" hidden="1" customHeight="1" thickBot="1" x14ac:dyDescent="0.3">
      <c r="A121" s="40">
        <v>21</v>
      </c>
      <c r="B121" s="130">
        <v>180404</v>
      </c>
      <c r="C121" s="92" t="s">
        <v>218</v>
      </c>
      <c r="D121" s="92" t="s">
        <v>219</v>
      </c>
      <c r="E121" s="99" t="s">
        <v>220</v>
      </c>
      <c r="F121" s="47"/>
      <c r="G121" s="48"/>
      <c r="H121" s="48"/>
      <c r="I121" s="49">
        <f t="shared" si="34"/>
        <v>0</v>
      </c>
      <c r="J121" s="50">
        <f t="shared" si="24"/>
        <v>0</v>
      </c>
      <c r="K121" s="51" t="str">
        <f t="shared" si="30"/>
        <v/>
      </c>
      <c r="L121" s="52"/>
      <c r="M121" s="50"/>
      <c r="N121" s="50"/>
      <c r="O121" s="48"/>
      <c r="P121" s="50">
        <f t="shared" si="35"/>
        <v>0</v>
      </c>
      <c r="Q121" s="51" t="str">
        <f t="shared" si="27"/>
        <v/>
      </c>
      <c r="R121" s="52">
        <f t="shared" si="36"/>
        <v>0</v>
      </c>
      <c r="S121" s="50">
        <f t="shared" si="37"/>
        <v>0</v>
      </c>
      <c r="T121" s="50">
        <f t="shared" si="37"/>
        <v>0</v>
      </c>
      <c r="U121" s="50">
        <f t="shared" si="37"/>
        <v>0</v>
      </c>
      <c r="V121" s="50">
        <f t="shared" si="38"/>
        <v>0</v>
      </c>
      <c r="W121" s="51" t="str">
        <f t="shared" si="29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2"/>
      <c r="GF121" s="122"/>
      <c r="GG121" s="122"/>
      <c r="GH121" s="122"/>
      <c r="GI121" s="122"/>
      <c r="GJ121" s="122"/>
      <c r="GK121" s="122"/>
      <c r="GL121" s="122"/>
      <c r="GM121" s="122"/>
      <c r="GN121" s="122"/>
    </row>
    <row r="122" spans="1:196" s="123" customFormat="1" ht="58.5" hidden="1" customHeight="1" thickBot="1" x14ac:dyDescent="0.3">
      <c r="A122" s="40">
        <v>22</v>
      </c>
      <c r="B122" s="130">
        <v>180404</v>
      </c>
      <c r="C122" s="92" t="s">
        <v>221</v>
      </c>
      <c r="D122" s="92" t="s">
        <v>222</v>
      </c>
      <c r="E122" s="99" t="s">
        <v>223</v>
      </c>
      <c r="F122" s="47"/>
      <c r="G122" s="48"/>
      <c r="H122" s="48"/>
      <c r="I122" s="49">
        <f t="shared" si="34"/>
        <v>0</v>
      </c>
      <c r="J122" s="50">
        <f t="shared" si="24"/>
        <v>0</v>
      </c>
      <c r="K122" s="51" t="str">
        <f t="shared" si="30"/>
        <v/>
      </c>
      <c r="L122" s="52"/>
      <c r="M122" s="50"/>
      <c r="N122" s="50"/>
      <c r="O122" s="48"/>
      <c r="P122" s="50">
        <f t="shared" si="35"/>
        <v>0</v>
      </c>
      <c r="Q122" s="51" t="str">
        <f t="shared" si="27"/>
        <v/>
      </c>
      <c r="R122" s="52">
        <f t="shared" si="36"/>
        <v>0</v>
      </c>
      <c r="S122" s="50">
        <f t="shared" si="37"/>
        <v>0</v>
      </c>
      <c r="T122" s="50">
        <f t="shared" si="37"/>
        <v>0</v>
      </c>
      <c r="U122" s="50">
        <f t="shared" si="37"/>
        <v>0</v>
      </c>
      <c r="V122" s="50">
        <f t="shared" si="38"/>
        <v>0</v>
      </c>
      <c r="W122" s="51" t="str">
        <f t="shared" si="29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2"/>
      <c r="GF122" s="122"/>
      <c r="GG122" s="122"/>
      <c r="GH122" s="122"/>
      <c r="GI122" s="122"/>
      <c r="GJ122" s="122"/>
      <c r="GK122" s="122"/>
      <c r="GL122" s="122"/>
      <c r="GM122" s="122"/>
      <c r="GN122" s="122"/>
    </row>
    <row r="123" spans="1:196" s="15" customFormat="1" ht="58.5" hidden="1" customHeight="1" x14ac:dyDescent="0.25">
      <c r="A123" s="40">
        <v>22</v>
      </c>
      <c r="B123" s="130"/>
      <c r="C123" s="92" t="s">
        <v>224</v>
      </c>
      <c r="D123" s="92" t="s">
        <v>207</v>
      </c>
      <c r="E123" s="99" t="s">
        <v>225</v>
      </c>
      <c r="F123" s="47"/>
      <c r="G123" s="48"/>
      <c r="H123" s="48"/>
      <c r="I123" s="49">
        <f t="shared" si="34"/>
        <v>0</v>
      </c>
      <c r="J123" s="50">
        <f t="shared" si="24"/>
        <v>0</v>
      </c>
      <c r="K123" s="51" t="str">
        <f t="shared" si="30"/>
        <v/>
      </c>
      <c r="L123" s="52"/>
      <c r="M123" s="50"/>
      <c r="N123" s="50"/>
      <c r="O123" s="48"/>
      <c r="P123" s="50">
        <f t="shared" si="35"/>
        <v>0</v>
      </c>
      <c r="Q123" s="51" t="str">
        <f t="shared" si="27"/>
        <v/>
      </c>
      <c r="R123" s="52">
        <f t="shared" si="36"/>
        <v>0</v>
      </c>
      <c r="S123" s="50">
        <f t="shared" si="37"/>
        <v>0</v>
      </c>
      <c r="T123" s="50">
        <f t="shared" si="37"/>
        <v>0</v>
      </c>
      <c r="U123" s="50">
        <f t="shared" si="37"/>
        <v>0</v>
      </c>
      <c r="V123" s="50">
        <f t="shared" si="38"/>
        <v>0</v>
      </c>
      <c r="W123" s="51" t="str">
        <f t="shared" si="29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15" customFormat="1" ht="58.5" hidden="1" customHeight="1" x14ac:dyDescent="0.25">
      <c r="A124" s="40">
        <v>24</v>
      </c>
      <c r="B124" s="130"/>
      <c r="C124" s="92" t="s">
        <v>226</v>
      </c>
      <c r="D124" s="92" t="s">
        <v>227</v>
      </c>
      <c r="E124" s="99" t="s">
        <v>228</v>
      </c>
      <c r="F124" s="47"/>
      <c r="G124" s="48"/>
      <c r="H124" s="48"/>
      <c r="I124" s="49">
        <f t="shared" si="34"/>
        <v>0</v>
      </c>
      <c r="J124" s="50">
        <f t="shared" si="24"/>
        <v>0</v>
      </c>
      <c r="K124" s="51" t="str">
        <f t="shared" si="30"/>
        <v/>
      </c>
      <c r="L124" s="52"/>
      <c r="M124" s="50"/>
      <c r="N124" s="50"/>
      <c r="O124" s="48"/>
      <c r="P124" s="50">
        <f t="shared" si="35"/>
        <v>0</v>
      </c>
      <c r="Q124" s="51" t="str">
        <f t="shared" si="27"/>
        <v/>
      </c>
      <c r="R124" s="52">
        <f t="shared" si="36"/>
        <v>0</v>
      </c>
      <c r="S124" s="50">
        <f t="shared" si="37"/>
        <v>0</v>
      </c>
      <c r="T124" s="50">
        <f t="shared" si="37"/>
        <v>0</v>
      </c>
      <c r="U124" s="50">
        <f t="shared" si="37"/>
        <v>0</v>
      </c>
      <c r="V124" s="50">
        <f t="shared" si="38"/>
        <v>0</v>
      </c>
      <c r="W124" s="51" t="str">
        <f t="shared" si="29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85" customFormat="1" ht="58.5" hidden="1" customHeight="1" x14ac:dyDescent="0.3">
      <c r="A125" s="78"/>
      <c r="B125" s="71"/>
      <c r="C125" s="72"/>
      <c r="D125" s="71"/>
      <c r="E125" s="134" t="s">
        <v>229</v>
      </c>
      <c r="F125" s="88"/>
      <c r="G125" s="80"/>
      <c r="H125" s="82"/>
      <c r="I125" s="49">
        <f t="shared" si="34"/>
        <v>0</v>
      </c>
      <c r="J125" s="50">
        <f t="shared" si="24"/>
        <v>0</v>
      </c>
      <c r="K125" s="51" t="str">
        <f t="shared" si="30"/>
        <v/>
      </c>
      <c r="L125" s="61"/>
      <c r="M125" s="62"/>
      <c r="N125" s="62"/>
      <c r="O125" s="62"/>
      <c r="P125" s="50">
        <f t="shared" si="35"/>
        <v>0</v>
      </c>
      <c r="Q125" s="51" t="str">
        <f t="shared" si="27"/>
        <v/>
      </c>
      <c r="R125" s="52">
        <f t="shared" si="36"/>
        <v>0</v>
      </c>
      <c r="S125" s="50">
        <f t="shared" si="37"/>
        <v>0</v>
      </c>
      <c r="T125" s="50">
        <f t="shared" si="37"/>
        <v>0</v>
      </c>
      <c r="U125" s="50">
        <f t="shared" si="37"/>
        <v>0</v>
      </c>
      <c r="V125" s="50">
        <f t="shared" si="38"/>
        <v>0</v>
      </c>
      <c r="W125" s="51" t="str">
        <f t="shared" si="29"/>
        <v/>
      </c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</row>
    <row r="126" spans="1:196" s="85" customFormat="1" ht="58.5" hidden="1" customHeight="1" x14ac:dyDescent="0.3">
      <c r="A126" s="78"/>
      <c r="B126" s="71"/>
      <c r="C126" s="72"/>
      <c r="D126" s="71"/>
      <c r="E126" s="134" t="s">
        <v>230</v>
      </c>
      <c r="F126" s="88"/>
      <c r="G126" s="80"/>
      <c r="H126" s="82"/>
      <c r="I126" s="49">
        <f t="shared" si="34"/>
        <v>0</v>
      </c>
      <c r="J126" s="50">
        <f t="shared" si="24"/>
        <v>0</v>
      </c>
      <c r="K126" s="51" t="str">
        <f t="shared" si="30"/>
        <v/>
      </c>
      <c r="L126" s="61"/>
      <c r="M126" s="62"/>
      <c r="N126" s="62"/>
      <c r="O126" s="62"/>
      <c r="P126" s="50">
        <f t="shared" si="35"/>
        <v>0</v>
      </c>
      <c r="Q126" s="51" t="str">
        <f t="shared" si="27"/>
        <v/>
      </c>
      <c r="R126" s="52">
        <f t="shared" si="36"/>
        <v>0</v>
      </c>
      <c r="S126" s="50">
        <f t="shared" si="37"/>
        <v>0</v>
      </c>
      <c r="T126" s="50">
        <f t="shared" si="37"/>
        <v>0</v>
      </c>
      <c r="U126" s="50">
        <f t="shared" si="37"/>
        <v>0</v>
      </c>
      <c r="V126" s="50">
        <f t="shared" si="38"/>
        <v>0</v>
      </c>
      <c r="W126" s="51" t="str">
        <f t="shared" si="29"/>
        <v/>
      </c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</row>
    <row r="127" spans="1:196" s="15" customFormat="1" ht="58.5" hidden="1" customHeight="1" x14ac:dyDescent="0.25">
      <c r="A127" s="40">
        <v>25</v>
      </c>
      <c r="B127" s="130"/>
      <c r="C127" s="92" t="s">
        <v>231</v>
      </c>
      <c r="D127" s="92" t="s">
        <v>232</v>
      </c>
      <c r="E127" s="99" t="s">
        <v>233</v>
      </c>
      <c r="F127" s="47"/>
      <c r="G127" s="48"/>
      <c r="H127" s="48"/>
      <c r="I127" s="49">
        <f t="shared" si="34"/>
        <v>0</v>
      </c>
      <c r="J127" s="50">
        <f t="shared" si="24"/>
        <v>0</v>
      </c>
      <c r="K127" s="51" t="str">
        <f t="shared" si="30"/>
        <v/>
      </c>
      <c r="L127" s="52"/>
      <c r="M127" s="50"/>
      <c r="N127" s="50"/>
      <c r="O127" s="48"/>
      <c r="P127" s="50">
        <f t="shared" si="35"/>
        <v>0</v>
      </c>
      <c r="Q127" s="51" t="str">
        <f t="shared" si="27"/>
        <v/>
      </c>
      <c r="R127" s="52">
        <f t="shared" si="36"/>
        <v>0</v>
      </c>
      <c r="S127" s="50">
        <f t="shared" si="37"/>
        <v>0</v>
      </c>
      <c r="T127" s="50">
        <f t="shared" si="37"/>
        <v>0</v>
      </c>
      <c r="U127" s="50">
        <f t="shared" si="37"/>
        <v>0</v>
      </c>
      <c r="V127" s="50">
        <f t="shared" si="38"/>
        <v>0</v>
      </c>
      <c r="W127" s="51" t="str">
        <f t="shared" si="29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5" customFormat="1" ht="58.5" hidden="1" customHeight="1" x14ac:dyDescent="0.25">
      <c r="A128" s="40">
        <v>23</v>
      </c>
      <c r="B128" s="130"/>
      <c r="C128" s="92" t="s">
        <v>234</v>
      </c>
      <c r="D128" s="92" t="s">
        <v>207</v>
      </c>
      <c r="E128" s="99" t="s">
        <v>235</v>
      </c>
      <c r="F128" s="47"/>
      <c r="G128" s="48"/>
      <c r="H128" s="48"/>
      <c r="I128" s="49">
        <f t="shared" si="34"/>
        <v>0</v>
      </c>
      <c r="J128" s="50">
        <f t="shared" si="24"/>
        <v>0</v>
      </c>
      <c r="K128" s="51" t="str">
        <f t="shared" si="30"/>
        <v/>
      </c>
      <c r="L128" s="52"/>
      <c r="M128" s="50"/>
      <c r="N128" s="50"/>
      <c r="O128" s="48"/>
      <c r="P128" s="50">
        <f t="shared" si="35"/>
        <v>0</v>
      </c>
      <c r="Q128" s="51" t="str">
        <f t="shared" si="27"/>
        <v/>
      </c>
      <c r="R128" s="52">
        <f t="shared" si="36"/>
        <v>0</v>
      </c>
      <c r="S128" s="50">
        <f t="shared" si="37"/>
        <v>0</v>
      </c>
      <c r="T128" s="50">
        <f t="shared" si="37"/>
        <v>0</v>
      </c>
      <c r="U128" s="50">
        <f t="shared" si="37"/>
        <v>0</v>
      </c>
      <c r="V128" s="50">
        <f t="shared" si="38"/>
        <v>0</v>
      </c>
      <c r="W128" s="51" t="str">
        <f t="shared" si="29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5" customFormat="1" ht="58.5" hidden="1" customHeight="1" x14ac:dyDescent="0.25">
      <c r="A129" s="40">
        <v>24</v>
      </c>
      <c r="B129" s="130"/>
      <c r="C129" s="92" t="s">
        <v>226</v>
      </c>
      <c r="D129" s="92" t="s">
        <v>227</v>
      </c>
      <c r="E129" s="99" t="s">
        <v>228</v>
      </c>
      <c r="F129" s="47"/>
      <c r="G129" s="48"/>
      <c r="H129" s="48"/>
      <c r="I129" s="49">
        <f t="shared" si="34"/>
        <v>0</v>
      </c>
      <c r="J129" s="50">
        <f t="shared" si="24"/>
        <v>0</v>
      </c>
      <c r="K129" s="51" t="str">
        <f t="shared" si="30"/>
        <v/>
      </c>
      <c r="L129" s="52"/>
      <c r="M129" s="50"/>
      <c r="N129" s="50"/>
      <c r="O129" s="48"/>
      <c r="P129" s="50">
        <f t="shared" si="35"/>
        <v>0</v>
      </c>
      <c r="Q129" s="51" t="str">
        <f t="shared" si="27"/>
        <v/>
      </c>
      <c r="R129" s="52">
        <f t="shared" si="36"/>
        <v>0</v>
      </c>
      <c r="S129" s="50">
        <f t="shared" si="37"/>
        <v>0</v>
      </c>
      <c r="T129" s="50">
        <f t="shared" si="37"/>
        <v>0</v>
      </c>
      <c r="U129" s="50">
        <f t="shared" si="37"/>
        <v>0</v>
      </c>
      <c r="V129" s="50">
        <f t="shared" si="38"/>
        <v>0</v>
      </c>
      <c r="W129" s="51" t="str">
        <f t="shared" si="29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33" customFormat="1" ht="54.75" hidden="1" customHeight="1" thickBot="1" x14ac:dyDescent="0.35">
      <c r="A130" s="53"/>
      <c r="B130" s="131"/>
      <c r="C130" s="95"/>
      <c r="D130" s="95"/>
      <c r="E130" s="108" t="s">
        <v>236</v>
      </c>
      <c r="F130" s="79"/>
      <c r="G130" s="62"/>
      <c r="H130" s="62"/>
      <c r="I130" s="49">
        <f t="shared" si="34"/>
        <v>0</v>
      </c>
      <c r="J130" s="50">
        <f t="shared" si="24"/>
        <v>0</v>
      </c>
      <c r="K130" s="51" t="str">
        <f t="shared" si="30"/>
        <v/>
      </c>
      <c r="L130" s="61"/>
      <c r="M130" s="62"/>
      <c r="N130" s="62"/>
      <c r="O130" s="62"/>
      <c r="P130" s="50">
        <f t="shared" si="35"/>
        <v>0</v>
      </c>
      <c r="Q130" s="51" t="str">
        <f t="shared" si="27"/>
        <v/>
      </c>
      <c r="R130" s="52">
        <f t="shared" si="36"/>
        <v>0</v>
      </c>
      <c r="S130" s="50">
        <f t="shared" si="37"/>
        <v>0</v>
      </c>
      <c r="T130" s="50">
        <f t="shared" si="37"/>
        <v>0</v>
      </c>
      <c r="U130" s="50">
        <f t="shared" si="37"/>
        <v>0</v>
      </c>
      <c r="V130" s="50">
        <f t="shared" si="38"/>
        <v>0</v>
      </c>
      <c r="W130" s="51" t="str">
        <f t="shared" si="29"/>
        <v/>
      </c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</row>
    <row r="131" spans="1:196" s="133" customFormat="1" ht="41.25" hidden="1" customHeight="1" thickBot="1" x14ac:dyDescent="0.35">
      <c r="A131" s="53"/>
      <c r="B131" s="131"/>
      <c r="C131" s="95"/>
      <c r="D131" s="95"/>
      <c r="E131" s="108" t="s">
        <v>237</v>
      </c>
      <c r="F131" s="79"/>
      <c r="G131" s="62"/>
      <c r="H131" s="62"/>
      <c r="I131" s="49">
        <f t="shared" si="34"/>
        <v>0</v>
      </c>
      <c r="J131" s="50">
        <f t="shared" si="24"/>
        <v>0</v>
      </c>
      <c r="K131" s="51" t="str">
        <f t="shared" si="30"/>
        <v/>
      </c>
      <c r="L131" s="61"/>
      <c r="M131" s="62"/>
      <c r="N131" s="62"/>
      <c r="O131" s="62"/>
      <c r="P131" s="50">
        <f t="shared" si="35"/>
        <v>0</v>
      </c>
      <c r="Q131" s="51" t="str">
        <f t="shared" si="27"/>
        <v/>
      </c>
      <c r="R131" s="52">
        <f t="shared" si="36"/>
        <v>0</v>
      </c>
      <c r="S131" s="50">
        <f t="shared" si="37"/>
        <v>0</v>
      </c>
      <c r="T131" s="50">
        <f t="shared" si="37"/>
        <v>0</v>
      </c>
      <c r="U131" s="50">
        <f t="shared" si="37"/>
        <v>0</v>
      </c>
      <c r="V131" s="50">
        <f t="shared" si="38"/>
        <v>0</v>
      </c>
      <c r="W131" s="51" t="str">
        <f t="shared" si="29"/>
        <v/>
      </c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</row>
    <row r="132" spans="1:196" s="15" customFormat="1" ht="39.75" hidden="1" customHeight="1" x14ac:dyDescent="0.25">
      <c r="A132" s="40">
        <v>25</v>
      </c>
      <c r="B132" s="130"/>
      <c r="C132" s="92" t="s">
        <v>231</v>
      </c>
      <c r="D132" s="92" t="s">
        <v>232</v>
      </c>
      <c r="E132" s="99" t="s">
        <v>233</v>
      </c>
      <c r="F132" s="47"/>
      <c r="G132" s="48"/>
      <c r="H132" s="48"/>
      <c r="I132" s="49">
        <f t="shared" si="34"/>
        <v>0</v>
      </c>
      <c r="J132" s="50">
        <f t="shared" si="24"/>
        <v>0</v>
      </c>
      <c r="K132" s="51" t="str">
        <f t="shared" si="30"/>
        <v/>
      </c>
      <c r="L132" s="52"/>
      <c r="M132" s="50"/>
      <c r="N132" s="50"/>
      <c r="O132" s="48"/>
      <c r="P132" s="50">
        <f t="shared" si="35"/>
        <v>0</v>
      </c>
      <c r="Q132" s="51" t="str">
        <f t="shared" si="27"/>
        <v/>
      </c>
      <c r="R132" s="52">
        <f t="shared" si="36"/>
        <v>0</v>
      </c>
      <c r="S132" s="50">
        <f t="shared" si="37"/>
        <v>0</v>
      </c>
      <c r="T132" s="50">
        <f t="shared" si="37"/>
        <v>0</v>
      </c>
      <c r="U132" s="50">
        <f t="shared" si="37"/>
        <v>0</v>
      </c>
      <c r="V132" s="50">
        <f t="shared" si="38"/>
        <v>0</v>
      </c>
      <c r="W132" s="51" t="str">
        <f t="shared" si="29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</row>
    <row r="133" spans="1:196" s="123" customFormat="1" ht="42" hidden="1" customHeight="1" thickBot="1" x14ac:dyDescent="0.3">
      <c r="A133" s="40"/>
      <c r="B133" s="130"/>
      <c r="C133" s="92" t="s">
        <v>283</v>
      </c>
      <c r="D133" s="92" t="s">
        <v>216</v>
      </c>
      <c r="E133" s="99" t="s">
        <v>284</v>
      </c>
      <c r="F133" s="47"/>
      <c r="G133" s="48"/>
      <c r="H133" s="48"/>
      <c r="I133" s="49">
        <f t="shared" si="34"/>
        <v>0</v>
      </c>
      <c r="J133" s="50">
        <f t="shared" si="24"/>
        <v>0</v>
      </c>
      <c r="K133" s="51" t="str">
        <f t="shared" si="30"/>
        <v/>
      </c>
      <c r="L133" s="52"/>
      <c r="M133" s="50"/>
      <c r="N133" s="50"/>
      <c r="O133" s="48"/>
      <c r="P133" s="50">
        <f t="shared" si="35"/>
        <v>0</v>
      </c>
      <c r="Q133" s="51" t="str">
        <f t="shared" si="27"/>
        <v/>
      </c>
      <c r="R133" s="52">
        <f t="shared" si="36"/>
        <v>0</v>
      </c>
      <c r="S133" s="50">
        <f t="shared" si="37"/>
        <v>0</v>
      </c>
      <c r="T133" s="50">
        <f t="shared" si="37"/>
        <v>0</v>
      </c>
      <c r="U133" s="50">
        <f t="shared" si="37"/>
        <v>0</v>
      </c>
      <c r="V133" s="50">
        <f t="shared" si="38"/>
        <v>0</v>
      </c>
      <c r="W133" s="51" t="str">
        <f t="shared" si="29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</row>
    <row r="134" spans="1:196" s="133" customFormat="1" ht="47.25" hidden="1" customHeight="1" thickBot="1" x14ac:dyDescent="0.35">
      <c r="A134" s="53"/>
      <c r="B134" s="131"/>
      <c r="C134" s="95"/>
      <c r="D134" s="95"/>
      <c r="E134" s="108" t="s">
        <v>285</v>
      </c>
      <c r="F134" s="79"/>
      <c r="G134" s="62"/>
      <c r="H134" s="62"/>
      <c r="I134" s="49">
        <f t="shared" si="34"/>
        <v>0</v>
      </c>
      <c r="J134" s="50">
        <f t="shared" si="24"/>
        <v>0</v>
      </c>
      <c r="K134" s="51" t="str">
        <f t="shared" si="30"/>
        <v/>
      </c>
      <c r="L134" s="135"/>
      <c r="M134" s="126"/>
      <c r="N134" s="126"/>
      <c r="O134" s="126"/>
      <c r="P134" s="50">
        <f t="shared" si="35"/>
        <v>0</v>
      </c>
      <c r="Q134" s="51" t="str">
        <f t="shared" si="27"/>
        <v/>
      </c>
      <c r="R134" s="52">
        <f t="shared" si="36"/>
        <v>0</v>
      </c>
      <c r="S134" s="50">
        <f t="shared" si="37"/>
        <v>0</v>
      </c>
      <c r="T134" s="50">
        <f t="shared" si="37"/>
        <v>0</v>
      </c>
      <c r="U134" s="50">
        <f t="shared" si="37"/>
        <v>0</v>
      </c>
      <c r="V134" s="50">
        <f t="shared" si="38"/>
        <v>0</v>
      </c>
      <c r="W134" s="51" t="str">
        <f t="shared" si="29"/>
        <v/>
      </c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</row>
    <row r="135" spans="1:196" s="123" customFormat="1" ht="30.75" hidden="1" customHeight="1" thickBot="1" x14ac:dyDescent="0.3">
      <c r="A135" s="40"/>
      <c r="B135" s="130"/>
      <c r="C135" s="92" t="s">
        <v>238</v>
      </c>
      <c r="D135" s="92" t="s">
        <v>207</v>
      </c>
      <c r="E135" s="99" t="s">
        <v>239</v>
      </c>
      <c r="F135" s="47"/>
      <c r="G135" s="48"/>
      <c r="H135" s="48"/>
      <c r="I135" s="49">
        <f t="shared" si="34"/>
        <v>0</v>
      </c>
      <c r="J135" s="50">
        <f t="shared" si="24"/>
        <v>0</v>
      </c>
      <c r="K135" s="51" t="str">
        <f t="shared" si="30"/>
        <v/>
      </c>
      <c r="L135" s="52"/>
      <c r="M135" s="50"/>
      <c r="N135" s="50"/>
      <c r="O135" s="48"/>
      <c r="P135" s="50">
        <f t="shared" si="35"/>
        <v>0</v>
      </c>
      <c r="Q135" s="51" t="str">
        <f t="shared" si="27"/>
        <v/>
      </c>
      <c r="R135" s="52">
        <f t="shared" si="36"/>
        <v>0</v>
      </c>
      <c r="S135" s="50">
        <f t="shared" si="37"/>
        <v>0</v>
      </c>
      <c r="T135" s="50">
        <f t="shared" si="37"/>
        <v>0</v>
      </c>
      <c r="U135" s="50">
        <f t="shared" si="37"/>
        <v>0</v>
      </c>
      <c r="V135" s="50">
        <f t="shared" si="38"/>
        <v>0</v>
      </c>
      <c r="W135" s="51" t="str">
        <f t="shared" si="29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2"/>
      <c r="GF135" s="122"/>
      <c r="GG135" s="122"/>
      <c r="GH135" s="122"/>
      <c r="GI135" s="122"/>
      <c r="GJ135" s="122"/>
      <c r="GK135" s="122"/>
      <c r="GL135" s="122"/>
      <c r="GM135" s="122"/>
      <c r="GN135" s="122"/>
    </row>
    <row r="136" spans="1:196" s="123" customFormat="1" ht="31.5" hidden="1" customHeight="1" thickBot="1" x14ac:dyDescent="0.3">
      <c r="A136" s="40"/>
      <c r="B136" s="130"/>
      <c r="C136" s="92" t="s">
        <v>234</v>
      </c>
      <c r="D136" s="92" t="s">
        <v>207</v>
      </c>
      <c r="E136" s="99" t="s">
        <v>235</v>
      </c>
      <c r="F136" s="47"/>
      <c r="G136" s="48"/>
      <c r="H136" s="48"/>
      <c r="I136" s="49">
        <f t="shared" si="34"/>
        <v>0</v>
      </c>
      <c r="J136" s="50">
        <f t="shared" si="24"/>
        <v>0</v>
      </c>
      <c r="K136" s="51" t="str">
        <f t="shared" si="30"/>
        <v/>
      </c>
      <c r="L136" s="52"/>
      <c r="M136" s="50"/>
      <c r="N136" s="50"/>
      <c r="O136" s="48"/>
      <c r="P136" s="50">
        <f t="shared" si="35"/>
        <v>0</v>
      </c>
      <c r="Q136" s="51" t="str">
        <f t="shared" si="27"/>
        <v/>
      </c>
      <c r="R136" s="52">
        <f t="shared" si="36"/>
        <v>0</v>
      </c>
      <c r="S136" s="50">
        <f t="shared" si="37"/>
        <v>0</v>
      </c>
      <c r="T136" s="50">
        <f t="shared" si="37"/>
        <v>0</v>
      </c>
      <c r="U136" s="50">
        <f t="shared" si="37"/>
        <v>0</v>
      </c>
      <c r="V136" s="50">
        <f t="shared" si="38"/>
        <v>0</v>
      </c>
      <c r="W136" s="51" t="str">
        <f t="shared" si="29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</row>
    <row r="137" spans="1:196" s="199" customFormat="1" ht="24" customHeight="1" thickBot="1" x14ac:dyDescent="0.3">
      <c r="A137" s="186"/>
      <c r="B137" s="187"/>
      <c r="C137" s="188" t="s">
        <v>332</v>
      </c>
      <c r="D137" s="188" t="s">
        <v>207</v>
      </c>
      <c r="E137" s="189" t="s">
        <v>333</v>
      </c>
      <c r="F137" s="190">
        <v>267</v>
      </c>
      <c r="G137" s="48">
        <v>267</v>
      </c>
      <c r="H137" s="191"/>
      <c r="I137" s="192">
        <f t="shared" si="34"/>
        <v>0</v>
      </c>
      <c r="J137" s="179">
        <f t="shared" si="24"/>
        <v>-267</v>
      </c>
      <c r="K137" s="193">
        <f t="shared" si="30"/>
        <v>0</v>
      </c>
      <c r="L137" s="194"/>
      <c r="M137" s="179"/>
      <c r="N137" s="50"/>
      <c r="O137" s="191"/>
      <c r="P137" s="179">
        <f t="shared" si="35"/>
        <v>0</v>
      </c>
      <c r="Q137" s="193" t="str">
        <f t="shared" si="27"/>
        <v/>
      </c>
      <c r="R137" s="195">
        <f t="shared" si="36"/>
        <v>267</v>
      </c>
      <c r="S137" s="179">
        <f t="shared" si="37"/>
        <v>267</v>
      </c>
      <c r="T137" s="179">
        <f t="shared" si="37"/>
        <v>267</v>
      </c>
      <c r="U137" s="179">
        <f t="shared" si="37"/>
        <v>0</v>
      </c>
      <c r="V137" s="179">
        <f>U137-T137</f>
        <v>-267</v>
      </c>
      <c r="W137" s="193">
        <f>IFERROR(100%*(U137/T137),"")</f>
        <v>0</v>
      </c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8"/>
      <c r="GF137" s="198"/>
      <c r="GG137" s="198"/>
      <c r="GH137" s="198"/>
      <c r="GI137" s="198"/>
      <c r="GJ137" s="198"/>
      <c r="GK137" s="198"/>
      <c r="GL137" s="198"/>
      <c r="GM137" s="198"/>
      <c r="GN137" s="198"/>
    </row>
    <row r="138" spans="1:196" s="199" customFormat="1" ht="24" customHeight="1" thickBot="1" x14ac:dyDescent="0.35">
      <c r="A138" s="200">
        <v>11</v>
      </c>
      <c r="B138" s="201" t="s">
        <v>169</v>
      </c>
      <c r="C138" s="201" t="s">
        <v>286</v>
      </c>
      <c r="D138" s="201"/>
      <c r="E138" s="202" t="s">
        <v>287</v>
      </c>
      <c r="F138" s="181">
        <f>SUM(F139:F148)</f>
        <v>50475.9</v>
      </c>
      <c r="G138" s="34">
        <f t="shared" ref="G138" si="44">SUM(G139:G148)</f>
        <v>29623.200000000001</v>
      </c>
      <c r="H138" s="203">
        <f>SUM(H139:H148)</f>
        <v>1649.4</v>
      </c>
      <c r="I138" s="204">
        <f t="shared" si="34"/>
        <v>4.9706833951328648E-3</v>
      </c>
      <c r="J138" s="203">
        <f t="shared" si="24"/>
        <v>-27973.8</v>
      </c>
      <c r="K138" s="205">
        <f t="shared" si="30"/>
        <v>5.5679332415134085E-2</v>
      </c>
      <c r="L138" s="206">
        <f>SUM(L139:L148)</f>
        <v>34924.1</v>
      </c>
      <c r="M138" s="203">
        <f t="shared" ref="M138:O138" si="45">SUM(M139:M148)</f>
        <v>34924.1</v>
      </c>
      <c r="N138" s="34">
        <f t="shared" si="45"/>
        <v>18585.400000000001</v>
      </c>
      <c r="O138" s="203">
        <f t="shared" si="45"/>
        <v>14878.7</v>
      </c>
      <c r="P138" s="203">
        <f t="shared" si="35"/>
        <v>-3706.7000000000007</v>
      </c>
      <c r="Q138" s="193">
        <f t="shared" si="27"/>
        <v>0.80055850291088704</v>
      </c>
      <c r="R138" s="206">
        <f>SUM(R139:R148)</f>
        <v>85400</v>
      </c>
      <c r="S138" s="203">
        <f t="shared" ref="S138:U138" si="46">SUM(S139:S148)</f>
        <v>85400</v>
      </c>
      <c r="T138" s="203">
        <f t="shared" si="46"/>
        <v>48208.600000000006</v>
      </c>
      <c r="U138" s="207">
        <f t="shared" si="46"/>
        <v>16528.099999999999</v>
      </c>
      <c r="V138" s="203">
        <f t="shared" ref="V138:V144" si="47">U138-T138</f>
        <v>-31680.500000000007</v>
      </c>
      <c r="W138" s="205">
        <f t="shared" si="29"/>
        <v>0.34284546740623034</v>
      </c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8"/>
      <c r="GF138" s="198"/>
      <c r="GG138" s="198"/>
      <c r="GH138" s="198"/>
      <c r="GI138" s="198"/>
      <c r="GJ138" s="198"/>
      <c r="GK138" s="198"/>
      <c r="GL138" s="198"/>
      <c r="GM138" s="198"/>
      <c r="GN138" s="198"/>
    </row>
    <row r="139" spans="1:196" s="209" customFormat="1" ht="33.75" customHeight="1" x14ac:dyDescent="0.25">
      <c r="A139" s="186"/>
      <c r="B139" s="187"/>
      <c r="C139" s="188" t="s">
        <v>226</v>
      </c>
      <c r="D139" s="188" t="s">
        <v>227</v>
      </c>
      <c r="E139" s="189" t="s">
        <v>228</v>
      </c>
      <c r="F139" s="190">
        <v>728.3</v>
      </c>
      <c r="G139" s="48">
        <v>622.4</v>
      </c>
      <c r="H139" s="191">
        <v>165.4</v>
      </c>
      <c r="I139" s="208">
        <f t="shared" si="34"/>
        <v>4.9845460989146107E-4</v>
      </c>
      <c r="J139" s="179">
        <f t="shared" si="24"/>
        <v>-457</v>
      </c>
      <c r="K139" s="193">
        <f t="shared" si="30"/>
        <v>0.26574550128534707</v>
      </c>
      <c r="L139" s="194">
        <v>148.1</v>
      </c>
      <c r="M139" s="179">
        <v>148.1</v>
      </c>
      <c r="N139" s="50">
        <v>38</v>
      </c>
      <c r="O139" s="191"/>
      <c r="P139" s="179">
        <f t="shared" si="35"/>
        <v>-38</v>
      </c>
      <c r="Q139" s="193">
        <f t="shared" si="27"/>
        <v>0</v>
      </c>
      <c r="R139" s="195">
        <f t="shared" ref="R139:R140" si="48">SUM(F139,L139)</f>
        <v>876.4</v>
      </c>
      <c r="S139" s="179">
        <f t="shared" ref="S139:T140" si="49">SUM(F139,M139)</f>
        <v>876.4</v>
      </c>
      <c r="T139" s="179">
        <f t="shared" si="49"/>
        <v>660.4</v>
      </c>
      <c r="U139" s="179">
        <f t="shared" si="37"/>
        <v>165.4</v>
      </c>
      <c r="V139" s="179">
        <f t="shared" si="47"/>
        <v>-495</v>
      </c>
      <c r="W139" s="193">
        <f t="shared" si="29"/>
        <v>0.25045427013930954</v>
      </c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</row>
    <row r="140" spans="1:196" s="209" customFormat="1" ht="34.5" customHeight="1" x14ac:dyDescent="0.25">
      <c r="A140" s="186"/>
      <c r="B140" s="187"/>
      <c r="C140" s="188" t="s">
        <v>317</v>
      </c>
      <c r="D140" s="188" t="s">
        <v>232</v>
      </c>
      <c r="E140" s="189" t="s">
        <v>318</v>
      </c>
      <c r="F140" s="190">
        <v>64</v>
      </c>
      <c r="G140" s="48">
        <v>64</v>
      </c>
      <c r="H140" s="191"/>
      <c r="I140" s="208">
        <f t="shared" si="34"/>
        <v>0</v>
      </c>
      <c r="J140" s="179">
        <f t="shared" ref="J140:J166" si="50">H140-G140</f>
        <v>-64</v>
      </c>
      <c r="K140" s="193">
        <f t="shared" si="30"/>
        <v>0</v>
      </c>
      <c r="L140" s="195"/>
      <c r="M140" s="179"/>
      <c r="N140" s="50"/>
      <c r="O140" s="191"/>
      <c r="P140" s="179">
        <f t="shared" si="35"/>
        <v>0</v>
      </c>
      <c r="Q140" s="193" t="str">
        <f t="shared" si="27"/>
        <v/>
      </c>
      <c r="R140" s="195">
        <f t="shared" si="48"/>
        <v>64</v>
      </c>
      <c r="S140" s="179">
        <f t="shared" si="49"/>
        <v>64</v>
      </c>
      <c r="T140" s="179">
        <f t="shared" si="49"/>
        <v>64</v>
      </c>
      <c r="U140" s="179">
        <f t="shared" si="37"/>
        <v>0</v>
      </c>
      <c r="V140" s="179">
        <f t="shared" si="47"/>
        <v>-64</v>
      </c>
      <c r="W140" s="193">
        <f t="shared" ref="W140:W166" si="51">IFERROR(100%*(U140/T140),"")</f>
        <v>0</v>
      </c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</row>
    <row r="141" spans="1:196" s="209" customFormat="1" ht="37.15" customHeight="1" x14ac:dyDescent="0.25">
      <c r="A141" s="186"/>
      <c r="B141" s="187"/>
      <c r="C141" s="188" t="s">
        <v>319</v>
      </c>
      <c r="D141" s="188" t="s">
        <v>232</v>
      </c>
      <c r="E141" s="189" t="s">
        <v>320</v>
      </c>
      <c r="F141" s="190">
        <v>664.3</v>
      </c>
      <c r="G141" s="48">
        <v>664.3</v>
      </c>
      <c r="H141" s="191">
        <v>385.4</v>
      </c>
      <c r="I141" s="208">
        <f t="shared" si="34"/>
        <v>1.1614534864097283E-3</v>
      </c>
      <c r="J141" s="179">
        <f t="shared" si="50"/>
        <v>-278.89999999999998</v>
      </c>
      <c r="K141" s="193">
        <f t="shared" si="30"/>
        <v>0.58015956646093636</v>
      </c>
      <c r="L141" s="195"/>
      <c r="M141" s="210"/>
      <c r="N141" s="50"/>
      <c r="O141" s="191"/>
      <c r="P141" s="179">
        <f t="shared" si="35"/>
        <v>0</v>
      </c>
      <c r="Q141" s="193" t="str">
        <f t="shared" ref="Q141:Q166" si="52">IFERROR(100%*(O141/N141),"")</f>
        <v/>
      </c>
      <c r="R141" s="195">
        <f t="shared" si="36"/>
        <v>664.3</v>
      </c>
      <c r="S141" s="179">
        <f t="shared" si="37"/>
        <v>664.3</v>
      </c>
      <c r="T141" s="179">
        <f t="shared" si="37"/>
        <v>664.3</v>
      </c>
      <c r="U141" s="179">
        <f t="shared" si="37"/>
        <v>385.4</v>
      </c>
      <c r="V141" s="179">
        <f t="shared" si="47"/>
        <v>-278.89999999999998</v>
      </c>
      <c r="W141" s="193">
        <f t="shared" si="51"/>
        <v>0.58015956646093636</v>
      </c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</row>
    <row r="142" spans="1:196" s="209" customFormat="1" ht="26.25" customHeight="1" x14ac:dyDescent="0.25">
      <c r="A142" s="186"/>
      <c r="B142" s="187"/>
      <c r="C142" s="188" t="s">
        <v>231</v>
      </c>
      <c r="D142" s="188" t="s">
        <v>232</v>
      </c>
      <c r="E142" s="189" t="s">
        <v>233</v>
      </c>
      <c r="F142" s="190">
        <v>96.1</v>
      </c>
      <c r="G142" s="48">
        <v>48</v>
      </c>
      <c r="H142" s="191"/>
      <c r="I142" s="208">
        <f t="shared" si="34"/>
        <v>0</v>
      </c>
      <c r="J142" s="179">
        <f t="shared" si="50"/>
        <v>-48</v>
      </c>
      <c r="K142" s="193">
        <f t="shared" si="30"/>
        <v>0</v>
      </c>
      <c r="L142" s="195"/>
      <c r="M142" s="211"/>
      <c r="N142" s="50"/>
      <c r="O142" s="191"/>
      <c r="P142" s="179">
        <f t="shared" si="35"/>
        <v>0</v>
      </c>
      <c r="Q142" s="193" t="str">
        <f t="shared" si="52"/>
        <v/>
      </c>
      <c r="R142" s="195">
        <f t="shared" si="36"/>
        <v>96.1</v>
      </c>
      <c r="S142" s="179">
        <f t="shared" si="37"/>
        <v>96.1</v>
      </c>
      <c r="T142" s="179">
        <f t="shared" si="37"/>
        <v>48</v>
      </c>
      <c r="U142" s="179">
        <f t="shared" si="37"/>
        <v>0</v>
      </c>
      <c r="V142" s="179">
        <f t="shared" si="47"/>
        <v>-48</v>
      </c>
      <c r="W142" s="193">
        <f t="shared" si="51"/>
        <v>0</v>
      </c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</row>
    <row r="143" spans="1:196" s="209" customFormat="1" ht="24" customHeight="1" x14ac:dyDescent="0.25">
      <c r="A143" s="186"/>
      <c r="B143" s="187"/>
      <c r="C143" s="188" t="s">
        <v>321</v>
      </c>
      <c r="D143" s="188" t="s">
        <v>232</v>
      </c>
      <c r="E143" s="189" t="s">
        <v>322</v>
      </c>
      <c r="F143" s="190">
        <v>6892.1</v>
      </c>
      <c r="G143" s="48">
        <v>6867</v>
      </c>
      <c r="H143" s="191">
        <v>284.7</v>
      </c>
      <c r="I143" s="208">
        <f t="shared" si="34"/>
        <v>8.5798081883977598E-4</v>
      </c>
      <c r="J143" s="179">
        <f t="shared" si="50"/>
        <v>-6582.3</v>
      </c>
      <c r="K143" s="193">
        <f t="shared" si="30"/>
        <v>4.1459152468326779E-2</v>
      </c>
      <c r="L143" s="195"/>
      <c r="M143" s="179"/>
      <c r="N143" s="50"/>
      <c r="O143" s="191"/>
      <c r="P143" s="179">
        <f t="shared" si="35"/>
        <v>0</v>
      </c>
      <c r="Q143" s="193" t="str">
        <f t="shared" si="52"/>
        <v/>
      </c>
      <c r="R143" s="195">
        <f t="shared" si="36"/>
        <v>6892.1</v>
      </c>
      <c r="S143" s="179">
        <f t="shared" si="37"/>
        <v>6892.1</v>
      </c>
      <c r="T143" s="179">
        <f t="shared" si="37"/>
        <v>6867</v>
      </c>
      <c r="U143" s="179">
        <f t="shared" si="37"/>
        <v>284.7</v>
      </c>
      <c r="V143" s="179">
        <f t="shared" si="47"/>
        <v>-6582.3</v>
      </c>
      <c r="W143" s="193">
        <f t="shared" si="51"/>
        <v>4.1459152468326779E-2</v>
      </c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</row>
    <row r="144" spans="1:196" s="209" customFormat="1" ht="31.5" customHeight="1" x14ac:dyDescent="0.25">
      <c r="A144" s="186"/>
      <c r="B144" s="187"/>
      <c r="C144" s="188" t="s">
        <v>240</v>
      </c>
      <c r="D144" s="188" t="s">
        <v>241</v>
      </c>
      <c r="E144" s="189" t="s">
        <v>242</v>
      </c>
      <c r="F144" s="190"/>
      <c r="G144" s="48"/>
      <c r="H144" s="191"/>
      <c r="I144" s="208">
        <f t="shared" si="34"/>
        <v>0</v>
      </c>
      <c r="J144" s="179">
        <f t="shared" si="50"/>
        <v>0</v>
      </c>
      <c r="K144" s="193" t="str">
        <f t="shared" ref="K144:K166" si="53">IFERROR(100%*(H144/G144),"")</f>
        <v/>
      </c>
      <c r="L144" s="195">
        <v>443</v>
      </c>
      <c r="M144" s="179">
        <v>443</v>
      </c>
      <c r="N144" s="50">
        <v>214.5</v>
      </c>
      <c r="O144" s="191"/>
      <c r="P144" s="179">
        <f t="shared" si="35"/>
        <v>-214.5</v>
      </c>
      <c r="Q144" s="193">
        <f t="shared" si="52"/>
        <v>0</v>
      </c>
      <c r="R144" s="195">
        <f t="shared" si="36"/>
        <v>443</v>
      </c>
      <c r="S144" s="179">
        <f t="shared" si="37"/>
        <v>443</v>
      </c>
      <c r="T144" s="179">
        <f t="shared" si="37"/>
        <v>214.5</v>
      </c>
      <c r="U144" s="179">
        <f t="shared" si="37"/>
        <v>0</v>
      </c>
      <c r="V144" s="179">
        <f t="shared" si="47"/>
        <v>-214.5</v>
      </c>
      <c r="W144" s="193">
        <f t="shared" si="51"/>
        <v>0</v>
      </c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</row>
    <row r="145" spans="1:196" s="209" customFormat="1" ht="24.75" hidden="1" customHeight="1" x14ac:dyDescent="0.25">
      <c r="A145" s="186"/>
      <c r="B145" s="187"/>
      <c r="C145" s="188" t="s">
        <v>243</v>
      </c>
      <c r="D145" s="188" t="s">
        <v>244</v>
      </c>
      <c r="E145" s="189" t="s">
        <v>245</v>
      </c>
      <c r="F145" s="190"/>
      <c r="G145" s="48"/>
      <c r="H145" s="191"/>
      <c r="I145" s="208">
        <f t="shared" si="34"/>
        <v>0</v>
      </c>
      <c r="J145" s="179">
        <f t="shared" si="50"/>
        <v>0</v>
      </c>
      <c r="K145" s="193" t="str">
        <f t="shared" si="53"/>
        <v/>
      </c>
      <c r="L145" s="195"/>
      <c r="M145" s="179"/>
      <c r="N145" s="50"/>
      <c r="O145" s="191"/>
      <c r="P145" s="179">
        <f t="shared" si="35"/>
        <v>0</v>
      </c>
      <c r="Q145" s="193" t="str">
        <f t="shared" si="52"/>
        <v/>
      </c>
      <c r="R145" s="195">
        <f t="shared" si="36"/>
        <v>0</v>
      </c>
      <c r="S145" s="179">
        <f t="shared" si="37"/>
        <v>0</v>
      </c>
      <c r="T145" s="179">
        <f t="shared" si="37"/>
        <v>0</v>
      </c>
      <c r="U145" s="179">
        <f t="shared" si="37"/>
        <v>0</v>
      </c>
      <c r="V145" s="179">
        <f t="shared" si="38"/>
        <v>0</v>
      </c>
      <c r="W145" s="193" t="str">
        <f t="shared" si="51"/>
        <v/>
      </c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</row>
    <row r="146" spans="1:196" s="216" customFormat="1" ht="24.75" customHeight="1" x14ac:dyDescent="0.25">
      <c r="A146" s="186"/>
      <c r="B146" s="212" t="s">
        <v>246</v>
      </c>
      <c r="C146" s="188" t="s">
        <v>247</v>
      </c>
      <c r="D146" s="188" t="s">
        <v>167</v>
      </c>
      <c r="E146" s="213" t="s">
        <v>248</v>
      </c>
      <c r="F146" s="214">
        <v>40369</v>
      </c>
      <c r="G146" s="104">
        <v>19695.400000000001</v>
      </c>
      <c r="H146" s="180"/>
      <c r="I146" s="192">
        <f t="shared" si="34"/>
        <v>0</v>
      </c>
      <c r="J146" s="179">
        <f t="shared" si="50"/>
        <v>-19695.400000000001</v>
      </c>
      <c r="K146" s="193">
        <f t="shared" si="53"/>
        <v>0</v>
      </c>
      <c r="L146" s="195"/>
      <c r="M146" s="179"/>
      <c r="N146" s="50"/>
      <c r="O146" s="180"/>
      <c r="P146" s="179">
        <f t="shared" si="35"/>
        <v>0</v>
      </c>
      <c r="Q146" s="193" t="str">
        <f t="shared" si="52"/>
        <v/>
      </c>
      <c r="R146" s="195">
        <f t="shared" si="36"/>
        <v>40369</v>
      </c>
      <c r="S146" s="179">
        <f t="shared" si="37"/>
        <v>40369</v>
      </c>
      <c r="T146" s="179">
        <f t="shared" si="37"/>
        <v>19695.400000000001</v>
      </c>
      <c r="U146" s="179">
        <f t="shared" si="37"/>
        <v>0</v>
      </c>
      <c r="V146" s="179">
        <f t="shared" si="38"/>
        <v>-19695.400000000001</v>
      </c>
      <c r="W146" s="193">
        <f t="shared" si="51"/>
        <v>0</v>
      </c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215"/>
      <c r="GF146" s="215"/>
      <c r="GG146" s="215"/>
      <c r="GH146" s="215"/>
      <c r="GI146" s="215"/>
      <c r="GJ146" s="215"/>
      <c r="GK146" s="215"/>
      <c r="GL146" s="215"/>
      <c r="GM146" s="215"/>
      <c r="GN146" s="215"/>
    </row>
    <row r="147" spans="1:196" s="216" customFormat="1" ht="93" hidden="1" customHeight="1" x14ac:dyDescent="0.25">
      <c r="A147" s="186"/>
      <c r="B147" s="212" t="s">
        <v>246</v>
      </c>
      <c r="C147" s="188" t="s">
        <v>291</v>
      </c>
      <c r="D147" s="188" t="s">
        <v>112</v>
      </c>
      <c r="E147" s="213" t="s">
        <v>290</v>
      </c>
      <c r="F147" s="214"/>
      <c r="G147" s="104"/>
      <c r="H147" s="180"/>
      <c r="I147" s="192">
        <f t="shared" si="34"/>
        <v>0</v>
      </c>
      <c r="J147" s="179">
        <f t="shared" si="50"/>
        <v>0</v>
      </c>
      <c r="K147" s="193" t="str">
        <f t="shared" si="53"/>
        <v/>
      </c>
      <c r="L147" s="195"/>
      <c r="M147" s="179"/>
      <c r="N147" s="50"/>
      <c r="O147" s="180"/>
      <c r="P147" s="179">
        <f t="shared" si="35"/>
        <v>0</v>
      </c>
      <c r="Q147" s="193" t="str">
        <f t="shared" si="52"/>
        <v/>
      </c>
      <c r="R147" s="195">
        <f t="shared" si="36"/>
        <v>0</v>
      </c>
      <c r="S147" s="179">
        <f t="shared" si="37"/>
        <v>0</v>
      </c>
      <c r="T147" s="179">
        <f t="shared" si="37"/>
        <v>0</v>
      </c>
      <c r="U147" s="179">
        <f t="shared" si="37"/>
        <v>0</v>
      </c>
      <c r="V147" s="179">
        <f t="shared" si="38"/>
        <v>0</v>
      </c>
      <c r="W147" s="193" t="str">
        <f t="shared" si="51"/>
        <v/>
      </c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215"/>
      <c r="GF147" s="215"/>
      <c r="GG147" s="215"/>
      <c r="GH147" s="215"/>
      <c r="GI147" s="215"/>
      <c r="GJ147" s="215"/>
      <c r="GK147" s="215"/>
      <c r="GL147" s="215"/>
      <c r="GM147" s="215"/>
      <c r="GN147" s="215"/>
    </row>
    <row r="148" spans="1:196" s="216" customFormat="1" ht="34.5" customHeight="1" x14ac:dyDescent="0.25">
      <c r="A148" s="186"/>
      <c r="B148" s="212"/>
      <c r="C148" s="188" t="s">
        <v>334</v>
      </c>
      <c r="D148" s="188" t="s">
        <v>167</v>
      </c>
      <c r="E148" s="213" t="s">
        <v>335</v>
      </c>
      <c r="F148" s="214">
        <v>1662.1</v>
      </c>
      <c r="G148" s="104">
        <v>1662.1</v>
      </c>
      <c r="H148" s="180">
        <v>813.9</v>
      </c>
      <c r="I148" s="192">
        <f t="shared" si="34"/>
        <v>2.452794479991899E-3</v>
      </c>
      <c r="J148" s="179">
        <f t="shared" si="50"/>
        <v>-848.19999999999993</v>
      </c>
      <c r="K148" s="193">
        <f t="shared" si="53"/>
        <v>0.48968172793454068</v>
      </c>
      <c r="L148" s="194">
        <v>34333</v>
      </c>
      <c r="M148" s="179">
        <v>34333</v>
      </c>
      <c r="N148" s="50">
        <v>18332.900000000001</v>
      </c>
      <c r="O148" s="180">
        <v>14878.7</v>
      </c>
      <c r="P148" s="179">
        <f t="shared" si="35"/>
        <v>-3454.2000000000007</v>
      </c>
      <c r="Q148" s="193">
        <f t="shared" si="52"/>
        <v>0.81158463745506715</v>
      </c>
      <c r="R148" s="195">
        <f t="shared" si="36"/>
        <v>35995.1</v>
      </c>
      <c r="S148" s="179">
        <f t="shared" si="37"/>
        <v>35995.1</v>
      </c>
      <c r="T148" s="179">
        <f t="shared" si="37"/>
        <v>19995</v>
      </c>
      <c r="U148" s="179">
        <f t="shared" si="37"/>
        <v>15692.6</v>
      </c>
      <c r="V148" s="179">
        <f t="shared" si="38"/>
        <v>-4302.3999999999996</v>
      </c>
      <c r="W148" s="193">
        <f t="shared" si="51"/>
        <v>0.78482620655163793</v>
      </c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215"/>
      <c r="GF148" s="215"/>
      <c r="GG148" s="215"/>
      <c r="GH148" s="215"/>
      <c r="GI148" s="215"/>
      <c r="GJ148" s="215"/>
      <c r="GK148" s="215"/>
      <c r="GL148" s="215"/>
      <c r="GM148" s="215"/>
      <c r="GN148" s="215"/>
    </row>
    <row r="149" spans="1:196" s="15" customFormat="1" ht="23.25" customHeight="1" x14ac:dyDescent="0.3">
      <c r="A149" s="30">
        <v>12</v>
      </c>
      <c r="B149" s="31" t="s">
        <v>249</v>
      </c>
      <c r="C149" s="136" t="s">
        <v>250</v>
      </c>
      <c r="D149" s="136" t="s">
        <v>166</v>
      </c>
      <c r="E149" s="137" t="s">
        <v>323</v>
      </c>
      <c r="F149" s="138">
        <v>119952.6</v>
      </c>
      <c r="G149" s="139">
        <v>59976.6</v>
      </c>
      <c r="H149" s="139">
        <v>16660.2</v>
      </c>
      <c r="I149" s="35">
        <f t="shared" si="34"/>
        <v>5.0207699466225629E-2</v>
      </c>
      <c r="J149" s="34">
        <f t="shared" si="50"/>
        <v>-43316.399999999994</v>
      </c>
      <c r="K149" s="28">
        <f t="shared" si="53"/>
        <v>0.27777833355008458</v>
      </c>
      <c r="L149" s="36"/>
      <c r="M149" s="34"/>
      <c r="N149" s="34"/>
      <c r="O149" s="139"/>
      <c r="P149" s="34">
        <f t="shared" si="35"/>
        <v>0</v>
      </c>
      <c r="Q149" s="28" t="str">
        <f t="shared" si="52"/>
        <v/>
      </c>
      <c r="R149" s="36">
        <f t="shared" si="36"/>
        <v>119952.6</v>
      </c>
      <c r="S149" s="34">
        <f t="shared" si="37"/>
        <v>119952.6</v>
      </c>
      <c r="T149" s="34">
        <f t="shared" si="37"/>
        <v>59976.6</v>
      </c>
      <c r="U149" s="34">
        <f t="shared" si="37"/>
        <v>16660.2</v>
      </c>
      <c r="V149" s="34">
        <f t="shared" si="38"/>
        <v>-43316.399999999994</v>
      </c>
      <c r="W149" s="28">
        <f t="shared" si="51"/>
        <v>0.27777833355008458</v>
      </c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</row>
    <row r="150" spans="1:196" s="15" customFormat="1" ht="23.25" customHeight="1" x14ac:dyDescent="0.3">
      <c r="A150" s="30">
        <v>13</v>
      </c>
      <c r="B150" s="31" t="s">
        <v>249</v>
      </c>
      <c r="C150" s="136" t="s">
        <v>251</v>
      </c>
      <c r="D150" s="136" t="s">
        <v>166</v>
      </c>
      <c r="E150" s="137" t="s">
        <v>252</v>
      </c>
      <c r="F150" s="138">
        <f>SUM(F151:F156)</f>
        <v>8314.2999999999993</v>
      </c>
      <c r="G150" s="139">
        <f>SUM(G151:G156)</f>
        <v>8314.2999999999993</v>
      </c>
      <c r="H150" s="139">
        <f t="shared" ref="H150" si="54">SUM(H151:H156)</f>
        <v>8314.2999999999993</v>
      </c>
      <c r="I150" s="35">
        <f t="shared" si="34"/>
        <v>2.5056234359253773E-2</v>
      </c>
      <c r="J150" s="34">
        <f t="shared" si="50"/>
        <v>0</v>
      </c>
      <c r="K150" s="28">
        <f t="shared" si="53"/>
        <v>1</v>
      </c>
      <c r="L150" s="138">
        <f t="shared" ref="L150" si="55">SUM(L151:L156)</f>
        <v>150</v>
      </c>
      <c r="M150" s="217">
        <f>SUM(M151:M156)</f>
        <v>150</v>
      </c>
      <c r="N150" s="139">
        <f t="shared" ref="N150:O150" si="56">SUM(N151:N156)</f>
        <v>150</v>
      </c>
      <c r="O150" s="139">
        <f t="shared" si="56"/>
        <v>150</v>
      </c>
      <c r="P150" s="34">
        <f t="shared" si="35"/>
        <v>0</v>
      </c>
      <c r="Q150" s="28">
        <f t="shared" si="52"/>
        <v>1</v>
      </c>
      <c r="R150" s="36">
        <f t="shared" si="36"/>
        <v>8464.2999999999993</v>
      </c>
      <c r="S150" s="34">
        <f t="shared" si="37"/>
        <v>8464.2999999999993</v>
      </c>
      <c r="T150" s="34">
        <f t="shared" si="37"/>
        <v>8464.2999999999993</v>
      </c>
      <c r="U150" s="34">
        <f t="shared" si="37"/>
        <v>8464.2999999999993</v>
      </c>
      <c r="V150" s="34">
        <f t="shared" si="38"/>
        <v>0</v>
      </c>
      <c r="W150" s="28">
        <f t="shared" si="51"/>
        <v>1</v>
      </c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s="111" customFormat="1" ht="98.45" hidden="1" customHeight="1" x14ac:dyDescent="0.3">
      <c r="A151" s="53"/>
      <c r="B151" s="56"/>
      <c r="C151" s="56"/>
      <c r="D151" s="56"/>
      <c r="E151" s="108" t="s">
        <v>253</v>
      </c>
      <c r="F151" s="140"/>
      <c r="G151" s="141"/>
      <c r="H151" s="141"/>
      <c r="I151" s="142">
        <f t="shared" si="34"/>
        <v>0</v>
      </c>
      <c r="J151" s="62">
        <f t="shared" si="50"/>
        <v>0</v>
      </c>
      <c r="K151" s="51" t="str">
        <f t="shared" si="53"/>
        <v/>
      </c>
      <c r="L151" s="135"/>
      <c r="M151" s="126"/>
      <c r="N151" s="126"/>
      <c r="O151" s="141"/>
      <c r="P151" s="34">
        <f t="shared" si="35"/>
        <v>0</v>
      </c>
      <c r="Q151" s="51" t="str">
        <f t="shared" si="52"/>
        <v/>
      </c>
      <c r="R151" s="61">
        <f t="shared" si="36"/>
        <v>0</v>
      </c>
      <c r="S151" s="62">
        <f t="shared" si="37"/>
        <v>0</v>
      </c>
      <c r="T151" s="62">
        <f t="shared" si="37"/>
        <v>0</v>
      </c>
      <c r="U151" s="50">
        <f t="shared" si="37"/>
        <v>0</v>
      </c>
      <c r="V151" s="62">
        <f t="shared" si="38"/>
        <v>0</v>
      </c>
      <c r="W151" s="51" t="str">
        <f t="shared" si="51"/>
        <v/>
      </c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</row>
    <row r="152" spans="1:196" s="111" customFormat="1" ht="36.75" hidden="1" customHeight="1" x14ac:dyDescent="0.3">
      <c r="A152" s="53"/>
      <c r="B152" s="56"/>
      <c r="C152" s="56"/>
      <c r="D152" s="56"/>
      <c r="E152" s="108" t="s">
        <v>324</v>
      </c>
      <c r="F152" s="140"/>
      <c r="G152" s="141"/>
      <c r="H152" s="141"/>
      <c r="I152" s="73">
        <f t="shared" si="34"/>
        <v>0</v>
      </c>
      <c r="J152" s="62">
        <f t="shared" si="50"/>
        <v>0</v>
      </c>
      <c r="K152" s="51" t="str">
        <f t="shared" si="53"/>
        <v/>
      </c>
      <c r="L152" s="135"/>
      <c r="M152" s="126"/>
      <c r="N152" s="126"/>
      <c r="O152" s="141"/>
      <c r="P152" s="62">
        <f>O152-N152</f>
        <v>0</v>
      </c>
      <c r="Q152" s="51" t="str">
        <f t="shared" si="52"/>
        <v/>
      </c>
      <c r="R152" s="61">
        <f t="shared" si="36"/>
        <v>0</v>
      </c>
      <c r="S152" s="62">
        <f t="shared" si="37"/>
        <v>0</v>
      </c>
      <c r="T152" s="62">
        <f t="shared" si="37"/>
        <v>0</v>
      </c>
      <c r="U152" s="50">
        <f t="shared" si="37"/>
        <v>0</v>
      </c>
      <c r="V152" s="62">
        <f t="shared" si="38"/>
        <v>0</v>
      </c>
      <c r="W152" s="51" t="str">
        <f t="shared" si="51"/>
        <v/>
      </c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</row>
    <row r="153" spans="1:196" s="111" customFormat="1" ht="76.5" customHeight="1" x14ac:dyDescent="0.3">
      <c r="A153" s="53"/>
      <c r="B153" s="56"/>
      <c r="C153" s="56"/>
      <c r="D153" s="56"/>
      <c r="E153" s="108" t="s">
        <v>336</v>
      </c>
      <c r="F153" s="109">
        <v>1300</v>
      </c>
      <c r="G153" s="143">
        <v>1300</v>
      </c>
      <c r="H153" s="143">
        <v>1300</v>
      </c>
      <c r="I153" s="73">
        <f t="shared" ref="I153:I166" si="57">H153/$H$10</f>
        <v>3.9177206339715796E-3</v>
      </c>
      <c r="J153" s="62">
        <f t="shared" si="50"/>
        <v>0</v>
      </c>
      <c r="K153" s="144">
        <f t="shared" si="53"/>
        <v>1</v>
      </c>
      <c r="L153" s="145">
        <v>150</v>
      </c>
      <c r="M153" s="62">
        <v>150</v>
      </c>
      <c r="N153" s="62">
        <v>150</v>
      </c>
      <c r="O153" s="146">
        <v>150</v>
      </c>
      <c r="P153" s="62">
        <f>O153-N153</f>
        <v>0</v>
      </c>
      <c r="Q153" s="144">
        <f t="shared" si="52"/>
        <v>1</v>
      </c>
      <c r="R153" s="61">
        <f t="shared" si="36"/>
        <v>1450</v>
      </c>
      <c r="S153" s="62">
        <f t="shared" si="37"/>
        <v>1450</v>
      </c>
      <c r="T153" s="62">
        <f t="shared" si="37"/>
        <v>1450</v>
      </c>
      <c r="U153" s="62">
        <f t="shared" si="37"/>
        <v>1450</v>
      </c>
      <c r="V153" s="62">
        <f t="shared" si="38"/>
        <v>0</v>
      </c>
      <c r="W153" s="144">
        <f t="shared" si="51"/>
        <v>1</v>
      </c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</row>
    <row r="154" spans="1:196" s="111" customFormat="1" ht="78" customHeight="1" x14ac:dyDescent="0.3">
      <c r="A154" s="53"/>
      <c r="B154" s="56"/>
      <c r="C154" s="56"/>
      <c r="D154" s="56"/>
      <c r="E154" s="108" t="s">
        <v>337</v>
      </c>
      <c r="F154" s="109">
        <v>2000</v>
      </c>
      <c r="G154" s="110">
        <v>2000</v>
      </c>
      <c r="H154" s="110">
        <v>2000</v>
      </c>
      <c r="I154" s="73">
        <f t="shared" si="57"/>
        <v>6.0272625138024305E-3</v>
      </c>
      <c r="J154" s="62">
        <f t="shared" si="50"/>
        <v>0</v>
      </c>
      <c r="K154" s="144">
        <f t="shared" si="53"/>
        <v>1</v>
      </c>
      <c r="L154" s="147"/>
      <c r="M154" s="126"/>
      <c r="N154" s="126"/>
      <c r="O154" s="148"/>
      <c r="P154" s="62">
        <f>O154-N154</f>
        <v>0</v>
      </c>
      <c r="Q154" s="144" t="str">
        <f t="shared" si="52"/>
        <v/>
      </c>
      <c r="R154" s="61">
        <f t="shared" si="36"/>
        <v>2000</v>
      </c>
      <c r="S154" s="62">
        <f t="shared" si="37"/>
        <v>2000</v>
      </c>
      <c r="T154" s="62">
        <f t="shared" si="37"/>
        <v>2000</v>
      </c>
      <c r="U154" s="62">
        <f t="shared" si="37"/>
        <v>2000</v>
      </c>
      <c r="V154" s="62">
        <f t="shared" si="38"/>
        <v>0</v>
      </c>
      <c r="W154" s="144">
        <f t="shared" si="51"/>
        <v>1</v>
      </c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</row>
    <row r="155" spans="1:196" s="111" customFormat="1" ht="79.5" customHeight="1" x14ac:dyDescent="0.3">
      <c r="A155" s="53"/>
      <c r="B155" s="56"/>
      <c r="C155" s="56"/>
      <c r="D155" s="56"/>
      <c r="E155" s="108" t="s">
        <v>338</v>
      </c>
      <c r="F155" s="109">
        <v>5014.3</v>
      </c>
      <c r="G155" s="110">
        <v>5014.3</v>
      </c>
      <c r="H155" s="110">
        <v>5014.3</v>
      </c>
      <c r="I155" s="60">
        <f t="shared" si="57"/>
        <v>1.5111251211479763E-2</v>
      </c>
      <c r="J155" s="62">
        <f t="shared" si="50"/>
        <v>0</v>
      </c>
      <c r="K155" s="144">
        <f t="shared" si="53"/>
        <v>1</v>
      </c>
      <c r="L155" s="147"/>
      <c r="M155" s="126"/>
      <c r="N155" s="126"/>
      <c r="O155" s="148"/>
      <c r="P155" s="62"/>
      <c r="Q155" s="144" t="str">
        <f t="shared" si="52"/>
        <v/>
      </c>
      <c r="R155" s="61">
        <f t="shared" si="36"/>
        <v>5014.3</v>
      </c>
      <c r="S155" s="62">
        <f t="shared" si="37"/>
        <v>5014.3</v>
      </c>
      <c r="T155" s="62">
        <f t="shared" si="37"/>
        <v>5014.3</v>
      </c>
      <c r="U155" s="62">
        <f t="shared" si="37"/>
        <v>5014.3</v>
      </c>
      <c r="V155" s="62">
        <f t="shared" si="38"/>
        <v>0</v>
      </c>
      <c r="W155" s="144">
        <f t="shared" si="51"/>
        <v>1</v>
      </c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</row>
    <row r="156" spans="1:196" s="111" customFormat="1" ht="0.75" hidden="1" customHeight="1" x14ac:dyDescent="0.3">
      <c r="A156" s="53"/>
      <c r="B156" s="56"/>
      <c r="C156" s="56"/>
      <c r="D156" s="56"/>
      <c r="E156" s="108" t="s">
        <v>325</v>
      </c>
      <c r="F156" s="140"/>
      <c r="G156" s="141"/>
      <c r="H156" s="141"/>
      <c r="I156" s="73">
        <f t="shared" si="57"/>
        <v>0</v>
      </c>
      <c r="J156" s="62">
        <f t="shared" si="50"/>
        <v>0</v>
      </c>
      <c r="K156" s="51" t="str">
        <f t="shared" si="53"/>
        <v/>
      </c>
      <c r="L156" s="147"/>
      <c r="M156" s="126"/>
      <c r="N156" s="126"/>
      <c r="O156" s="148"/>
      <c r="P156" s="62">
        <f>O156-N156</f>
        <v>0</v>
      </c>
      <c r="Q156" s="51" t="str">
        <f t="shared" si="52"/>
        <v/>
      </c>
      <c r="R156" s="61">
        <f t="shared" si="36"/>
        <v>0</v>
      </c>
      <c r="S156" s="62">
        <f t="shared" si="37"/>
        <v>0</v>
      </c>
      <c r="T156" s="62">
        <f t="shared" si="37"/>
        <v>0</v>
      </c>
      <c r="U156" s="50">
        <f t="shared" si="37"/>
        <v>0</v>
      </c>
      <c r="V156" s="62">
        <f t="shared" si="38"/>
        <v>0</v>
      </c>
      <c r="W156" s="51" t="str">
        <f t="shared" si="51"/>
        <v/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</row>
    <row r="157" spans="1:196" s="39" customFormat="1" ht="48.75" customHeight="1" x14ac:dyDescent="0.3">
      <c r="A157" s="30">
        <v>14</v>
      </c>
      <c r="B157" s="31"/>
      <c r="C157" s="31" t="s">
        <v>254</v>
      </c>
      <c r="D157" s="31" t="s">
        <v>166</v>
      </c>
      <c r="E157" s="149" t="s">
        <v>255</v>
      </c>
      <c r="F157" s="138">
        <f>SUM(F158:F162)</f>
        <v>1732.6</v>
      </c>
      <c r="G157" s="139">
        <f t="shared" ref="G157:H157" si="58">SUM(G158:G162)</f>
        <v>1732.6</v>
      </c>
      <c r="H157" s="139">
        <f t="shared" si="58"/>
        <v>1732.6</v>
      </c>
      <c r="I157" s="218">
        <f t="shared" si="57"/>
        <v>5.2214175157070455E-3</v>
      </c>
      <c r="J157" s="62">
        <f t="shared" si="50"/>
        <v>0</v>
      </c>
      <c r="K157" s="28">
        <f t="shared" si="53"/>
        <v>1</v>
      </c>
      <c r="L157" s="138">
        <f t="shared" ref="L157:O157" si="59">SUM(L158:L162)</f>
        <v>817.30000000000007</v>
      </c>
      <c r="M157" s="139">
        <f t="shared" si="59"/>
        <v>817.30000000000007</v>
      </c>
      <c r="N157" s="139">
        <f t="shared" si="59"/>
        <v>817.30000000000007</v>
      </c>
      <c r="O157" s="139">
        <f t="shared" si="59"/>
        <v>817.30000000000007</v>
      </c>
      <c r="P157" s="34">
        <f>O157-N157</f>
        <v>0</v>
      </c>
      <c r="Q157" s="28">
        <f t="shared" si="52"/>
        <v>1</v>
      </c>
      <c r="R157" s="36">
        <f t="shared" si="36"/>
        <v>2549.9</v>
      </c>
      <c r="S157" s="34">
        <f t="shared" si="37"/>
        <v>2549.9</v>
      </c>
      <c r="T157" s="34">
        <f t="shared" si="37"/>
        <v>2549.9</v>
      </c>
      <c r="U157" s="34">
        <f t="shared" si="37"/>
        <v>2549.9</v>
      </c>
      <c r="V157" s="34">
        <f t="shared" si="38"/>
        <v>0</v>
      </c>
      <c r="W157" s="28">
        <f t="shared" si="51"/>
        <v>1</v>
      </c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</row>
    <row r="158" spans="1:196" s="111" customFormat="1" ht="94.5" customHeight="1" x14ac:dyDescent="0.3">
      <c r="A158" s="53"/>
      <c r="B158" s="56"/>
      <c r="C158" s="56"/>
      <c r="D158" s="56"/>
      <c r="E158" s="108" t="s">
        <v>326</v>
      </c>
      <c r="F158" s="109">
        <v>282.7</v>
      </c>
      <c r="G158" s="110">
        <v>282.7</v>
      </c>
      <c r="H158" s="110">
        <v>282.7</v>
      </c>
      <c r="I158" s="73">
        <f t="shared" si="57"/>
        <v>8.5195355632597348E-4</v>
      </c>
      <c r="J158" s="62">
        <f t="shared" si="50"/>
        <v>0</v>
      </c>
      <c r="K158" s="144">
        <f t="shared" si="53"/>
        <v>1</v>
      </c>
      <c r="L158" s="61">
        <v>616.70000000000005</v>
      </c>
      <c r="M158" s="62">
        <v>616.70000000000005</v>
      </c>
      <c r="N158" s="62">
        <v>616.70000000000005</v>
      </c>
      <c r="O158" s="110">
        <v>616.70000000000005</v>
      </c>
      <c r="P158" s="62">
        <f>O158-N158</f>
        <v>0</v>
      </c>
      <c r="Q158" s="144">
        <f t="shared" si="52"/>
        <v>1</v>
      </c>
      <c r="R158" s="61">
        <f t="shared" si="36"/>
        <v>899.40000000000009</v>
      </c>
      <c r="S158" s="62">
        <f t="shared" si="37"/>
        <v>899.40000000000009</v>
      </c>
      <c r="T158" s="62">
        <f t="shared" si="37"/>
        <v>899.40000000000009</v>
      </c>
      <c r="U158" s="62">
        <f t="shared" si="37"/>
        <v>899.40000000000009</v>
      </c>
      <c r="V158" s="62">
        <f t="shared" si="38"/>
        <v>0</v>
      </c>
      <c r="W158" s="144">
        <f t="shared" si="51"/>
        <v>1</v>
      </c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</row>
    <row r="159" spans="1:196" s="111" customFormat="1" ht="32.25" customHeight="1" x14ac:dyDescent="0.3">
      <c r="A159" s="53"/>
      <c r="B159" s="56"/>
      <c r="C159" s="56"/>
      <c r="D159" s="56"/>
      <c r="E159" s="108" t="s">
        <v>339</v>
      </c>
      <c r="F159" s="109">
        <v>649.4</v>
      </c>
      <c r="G159" s="110">
        <v>649.4</v>
      </c>
      <c r="H159" s="110">
        <v>649.4</v>
      </c>
      <c r="I159" s="73">
        <f t="shared" si="57"/>
        <v>1.9570521382316491E-3</v>
      </c>
      <c r="J159" s="62">
        <f t="shared" si="50"/>
        <v>0</v>
      </c>
      <c r="K159" s="144">
        <f t="shared" si="53"/>
        <v>1</v>
      </c>
      <c r="L159" s="61">
        <v>200.6</v>
      </c>
      <c r="M159" s="62">
        <v>200.6</v>
      </c>
      <c r="N159" s="62">
        <v>200.6</v>
      </c>
      <c r="O159" s="110">
        <v>200.6</v>
      </c>
      <c r="P159" s="62">
        <f>O159-N159</f>
        <v>0</v>
      </c>
      <c r="Q159" s="144">
        <f t="shared" si="52"/>
        <v>1</v>
      </c>
      <c r="R159" s="61">
        <f t="shared" si="36"/>
        <v>850</v>
      </c>
      <c r="S159" s="62">
        <f t="shared" si="37"/>
        <v>850</v>
      </c>
      <c r="T159" s="62">
        <f t="shared" si="37"/>
        <v>850</v>
      </c>
      <c r="U159" s="62">
        <f t="shared" si="37"/>
        <v>850</v>
      </c>
      <c r="V159" s="62">
        <f t="shared" si="38"/>
        <v>0</v>
      </c>
      <c r="W159" s="144">
        <f t="shared" si="51"/>
        <v>1</v>
      </c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</row>
    <row r="160" spans="1:196" s="231" customFormat="1" ht="144" hidden="1" customHeight="1" x14ac:dyDescent="0.3">
      <c r="A160" s="219">
        <v>15</v>
      </c>
      <c r="B160" s="220"/>
      <c r="C160" s="220" t="s">
        <v>340</v>
      </c>
      <c r="D160" s="220" t="s">
        <v>166</v>
      </c>
      <c r="E160" s="221" t="s">
        <v>341</v>
      </c>
      <c r="F160" s="222"/>
      <c r="G160" s="223"/>
      <c r="H160" s="224"/>
      <c r="I160" s="225"/>
      <c r="J160" s="226">
        <f t="shared" si="50"/>
        <v>0</v>
      </c>
      <c r="K160" s="227" t="str">
        <f t="shared" si="53"/>
        <v/>
      </c>
      <c r="L160" s="222">
        <f t="shared" ref="L160" si="60">SUM(L161:L162)</f>
        <v>0</v>
      </c>
      <c r="M160" s="223">
        <f t="shared" ref="M160:Q160" si="61">SUM(M161:M162)</f>
        <v>0</v>
      </c>
      <c r="N160" s="223">
        <f t="shared" si="61"/>
        <v>0</v>
      </c>
      <c r="O160" s="223">
        <f t="shared" si="61"/>
        <v>0</v>
      </c>
      <c r="P160" s="223">
        <f t="shared" si="61"/>
        <v>0</v>
      </c>
      <c r="Q160" s="224">
        <f t="shared" si="61"/>
        <v>0</v>
      </c>
      <c r="R160" s="228">
        <f>SUM(F160,L160)</f>
        <v>0</v>
      </c>
      <c r="S160" s="226">
        <f t="shared" si="37"/>
        <v>0</v>
      </c>
      <c r="T160" s="226">
        <f t="shared" si="37"/>
        <v>0</v>
      </c>
      <c r="U160" s="226">
        <f t="shared" si="37"/>
        <v>0</v>
      </c>
      <c r="V160" s="226">
        <f t="shared" si="38"/>
        <v>0</v>
      </c>
      <c r="W160" s="227" t="str">
        <f t="shared" si="51"/>
        <v/>
      </c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  <c r="CI160" s="230"/>
      <c r="CJ160" s="230"/>
      <c r="CK160" s="230"/>
      <c r="CL160" s="230"/>
      <c r="CM160" s="230"/>
      <c r="CN160" s="230"/>
      <c r="CO160" s="230"/>
      <c r="CP160" s="230"/>
      <c r="CQ160" s="230"/>
      <c r="CR160" s="230"/>
      <c r="CS160" s="230"/>
      <c r="CT160" s="230"/>
      <c r="CU160" s="230"/>
      <c r="CV160" s="230"/>
      <c r="CW160" s="230"/>
      <c r="CX160" s="230"/>
      <c r="CY160" s="230"/>
      <c r="CZ160" s="230"/>
      <c r="DA160" s="230"/>
      <c r="DB160" s="230"/>
      <c r="DC160" s="230"/>
      <c r="DD160" s="230"/>
      <c r="DE160" s="230"/>
      <c r="DF160" s="230"/>
      <c r="DG160" s="230"/>
      <c r="DH160" s="230"/>
      <c r="DI160" s="230"/>
      <c r="DJ160" s="230"/>
      <c r="DK160" s="230"/>
      <c r="DL160" s="230"/>
      <c r="DM160" s="230"/>
      <c r="DN160" s="230"/>
      <c r="DO160" s="230"/>
      <c r="DP160" s="230"/>
      <c r="DQ160" s="230"/>
      <c r="DR160" s="230"/>
      <c r="DS160" s="230"/>
      <c r="DT160" s="230"/>
      <c r="DU160" s="230"/>
      <c r="DV160" s="230"/>
      <c r="DW160" s="230"/>
      <c r="DX160" s="230"/>
      <c r="DY160" s="230"/>
      <c r="DZ160" s="230"/>
      <c r="EA160" s="230"/>
      <c r="EB160" s="230"/>
      <c r="EC160" s="230"/>
      <c r="ED160" s="230"/>
      <c r="EE160" s="230"/>
      <c r="EF160" s="230"/>
      <c r="EG160" s="230"/>
      <c r="EH160" s="230"/>
      <c r="EI160" s="230"/>
      <c r="EJ160" s="230"/>
      <c r="EK160" s="230"/>
      <c r="EL160" s="230"/>
      <c r="EM160" s="230"/>
      <c r="EN160" s="230"/>
      <c r="EO160" s="230"/>
      <c r="EP160" s="230"/>
      <c r="EQ160" s="230"/>
      <c r="ER160" s="230"/>
      <c r="ES160" s="230"/>
      <c r="ET160" s="230"/>
      <c r="EU160" s="230"/>
      <c r="EV160" s="230"/>
      <c r="EW160" s="230"/>
      <c r="EX160" s="230"/>
      <c r="EY160" s="230"/>
      <c r="EZ160" s="230"/>
      <c r="FA160" s="230"/>
      <c r="FB160" s="230"/>
      <c r="FC160" s="230"/>
      <c r="FD160" s="230"/>
      <c r="FE160" s="230"/>
      <c r="FF160" s="230"/>
      <c r="FG160" s="230"/>
      <c r="FH160" s="230"/>
      <c r="FI160" s="230"/>
      <c r="FJ160" s="230"/>
      <c r="FK160" s="230"/>
      <c r="FL160" s="230"/>
      <c r="FM160" s="230"/>
      <c r="FN160" s="230"/>
      <c r="FO160" s="230"/>
      <c r="FP160" s="230"/>
      <c r="FQ160" s="230"/>
      <c r="FR160" s="230"/>
      <c r="FS160" s="230"/>
      <c r="FT160" s="230"/>
      <c r="FU160" s="230"/>
      <c r="FV160" s="230"/>
      <c r="FW160" s="230"/>
      <c r="FX160" s="230"/>
      <c r="FY160" s="230"/>
      <c r="FZ160" s="230"/>
      <c r="GA160" s="230"/>
      <c r="GB160" s="230"/>
      <c r="GC160" s="230"/>
      <c r="GD160" s="230"/>
      <c r="GE160" s="230"/>
      <c r="GF160" s="230"/>
      <c r="GG160" s="230"/>
      <c r="GH160" s="230"/>
      <c r="GI160" s="230"/>
      <c r="GJ160" s="230"/>
      <c r="GK160" s="230"/>
      <c r="GL160" s="230"/>
      <c r="GM160" s="230"/>
      <c r="GN160" s="230"/>
    </row>
    <row r="161" spans="1:196" s="111" customFormat="1" ht="41.25" customHeight="1" x14ac:dyDescent="0.3">
      <c r="A161" s="30"/>
      <c r="B161" s="31"/>
      <c r="C161" s="31"/>
      <c r="D161" s="31"/>
      <c r="E161" s="236" t="s">
        <v>342</v>
      </c>
      <c r="F161" s="109">
        <v>100.5</v>
      </c>
      <c r="G161" s="110">
        <v>100.5</v>
      </c>
      <c r="H161" s="110">
        <v>100.5</v>
      </c>
      <c r="I161" s="73">
        <f t="shared" si="57"/>
        <v>3.0286994131857212E-4</v>
      </c>
      <c r="J161" s="62">
        <f t="shared" si="50"/>
        <v>0</v>
      </c>
      <c r="K161" s="144">
        <f t="shared" si="53"/>
        <v>1</v>
      </c>
      <c r="L161" s="145"/>
      <c r="M161" s="62"/>
      <c r="N161" s="62"/>
      <c r="O161" s="110"/>
      <c r="P161" s="62">
        <f t="shared" ref="P161:P162" si="62">O161-N161</f>
        <v>0</v>
      </c>
      <c r="Q161" s="144" t="str">
        <f t="shared" si="52"/>
        <v/>
      </c>
      <c r="R161" s="61">
        <f t="shared" ref="R161:R162" si="63">SUM(F161,L161)</f>
        <v>100.5</v>
      </c>
      <c r="S161" s="62">
        <f t="shared" si="37"/>
        <v>100.5</v>
      </c>
      <c r="T161" s="62">
        <f t="shared" si="37"/>
        <v>100.5</v>
      </c>
      <c r="U161" s="62">
        <f t="shared" si="37"/>
        <v>100.5</v>
      </c>
      <c r="V161" s="62">
        <f t="shared" ref="V161:V162" si="64">U161-T161</f>
        <v>0</v>
      </c>
      <c r="W161" s="144">
        <f t="shared" si="51"/>
        <v>1</v>
      </c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</row>
    <row r="162" spans="1:196" s="111" customFormat="1" ht="62.25" customHeight="1" x14ac:dyDescent="0.3">
      <c r="A162" s="30"/>
      <c r="B162" s="31"/>
      <c r="C162" s="31"/>
      <c r="D162" s="31"/>
      <c r="E162" s="232" t="s">
        <v>343</v>
      </c>
      <c r="F162" s="109">
        <v>700</v>
      </c>
      <c r="G162" s="110">
        <v>700</v>
      </c>
      <c r="H162" s="110">
        <v>700</v>
      </c>
      <c r="I162" s="73">
        <f t="shared" si="57"/>
        <v>2.1095418798308505E-3</v>
      </c>
      <c r="J162" s="62">
        <f t="shared" si="50"/>
        <v>0</v>
      </c>
      <c r="K162" s="144">
        <f t="shared" si="53"/>
        <v>1</v>
      </c>
      <c r="L162" s="145"/>
      <c r="M162" s="62"/>
      <c r="N162" s="62"/>
      <c r="O162" s="110"/>
      <c r="P162" s="62">
        <f t="shared" si="62"/>
        <v>0</v>
      </c>
      <c r="Q162" s="144" t="str">
        <f t="shared" si="52"/>
        <v/>
      </c>
      <c r="R162" s="61">
        <f t="shared" si="63"/>
        <v>700</v>
      </c>
      <c r="S162" s="62">
        <f t="shared" si="37"/>
        <v>700</v>
      </c>
      <c r="T162" s="62">
        <f t="shared" si="37"/>
        <v>700</v>
      </c>
      <c r="U162" s="62">
        <f t="shared" si="37"/>
        <v>700</v>
      </c>
      <c r="V162" s="62">
        <f t="shared" si="64"/>
        <v>0</v>
      </c>
      <c r="W162" s="144">
        <f t="shared" si="51"/>
        <v>1</v>
      </c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</row>
    <row r="163" spans="1:196" s="15" customFormat="1" ht="25.5" customHeight="1" x14ac:dyDescent="0.3">
      <c r="A163" s="260" t="s">
        <v>12</v>
      </c>
      <c r="B163" s="261"/>
      <c r="C163" s="261"/>
      <c r="D163" s="261"/>
      <c r="E163" s="262"/>
      <c r="F163" s="33">
        <f>SUM(F56,F13,F43,F76,F81,F87,F88,F89,F90,F102,F138,F149:F150,F157,F160)</f>
        <v>845684.60000000009</v>
      </c>
      <c r="G163" s="34">
        <f>SUM(G56,G13,G43,G76,G81,G87,G88,G89,G90,G102,G138,G149:G150,G157,G160)</f>
        <v>477612.19999999995</v>
      </c>
      <c r="H163" s="34">
        <f t="shared" ref="H163:V163" si="65">SUM(H56,H13,H43,H76,H81,H87,H88,H89,H90,H102,H138,H149:H150,H157,H160)</f>
        <v>331825.60000000003</v>
      </c>
      <c r="I163" s="35">
        <f t="shared" si="57"/>
        <v>1</v>
      </c>
      <c r="J163" s="129">
        <f t="shared" si="65"/>
        <v>-145786.60000000003</v>
      </c>
      <c r="K163" s="28">
        <f t="shared" si="53"/>
        <v>0.69475947222453716</v>
      </c>
      <c r="L163" s="33">
        <f t="shared" si="65"/>
        <v>82304.600000000006</v>
      </c>
      <c r="M163" s="34">
        <f t="shared" si="65"/>
        <v>84144.1</v>
      </c>
      <c r="N163" s="34">
        <f t="shared" si="65"/>
        <v>51105.100000000006</v>
      </c>
      <c r="O163" s="34">
        <f t="shared" si="65"/>
        <v>21966.799999999999</v>
      </c>
      <c r="P163" s="129">
        <f t="shared" si="65"/>
        <v>-29138.3</v>
      </c>
      <c r="Q163" s="28">
        <f t="shared" si="52"/>
        <v>0.42983576981553695</v>
      </c>
      <c r="R163" s="33">
        <f t="shared" si="65"/>
        <v>927989.20000000007</v>
      </c>
      <c r="S163" s="33">
        <f t="shared" si="65"/>
        <v>929828.70000000007</v>
      </c>
      <c r="T163" s="34">
        <f>SUM(T56,T13,T43,T76,T81,T87,T88,T89,T90,T102,T138,T149:T150,T157,T160)</f>
        <v>528717.30000000005</v>
      </c>
      <c r="U163" s="34">
        <f t="shared" si="65"/>
        <v>353792.40000000008</v>
      </c>
      <c r="V163" s="129">
        <f t="shared" si="65"/>
        <v>-174924.9</v>
      </c>
      <c r="W163" s="28">
        <f t="shared" si="51"/>
        <v>0.66915230502198442</v>
      </c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</row>
    <row r="164" spans="1:196" s="155" customFormat="1" ht="75.599999999999994" hidden="1" customHeight="1" x14ac:dyDescent="0.3">
      <c r="A164" s="30">
        <v>15</v>
      </c>
      <c r="B164" s="150">
        <v>250909</v>
      </c>
      <c r="C164" s="150">
        <v>8821</v>
      </c>
      <c r="D164" s="150">
        <v>1060</v>
      </c>
      <c r="E164" s="151" t="s">
        <v>288</v>
      </c>
      <c r="F164" s="103"/>
      <c r="G164" s="139"/>
      <c r="H164" s="139"/>
      <c r="I164" s="35">
        <f t="shared" si="57"/>
        <v>0</v>
      </c>
      <c r="J164" s="62">
        <f t="shared" si="50"/>
        <v>0</v>
      </c>
      <c r="K164" s="28" t="str">
        <f t="shared" si="53"/>
        <v/>
      </c>
      <c r="L164" s="52"/>
      <c r="M164" s="50"/>
      <c r="N164" s="50"/>
      <c r="O164" s="104"/>
      <c r="P164" s="50">
        <f>O164-N164</f>
        <v>0</v>
      </c>
      <c r="Q164" s="28" t="str">
        <f t="shared" si="52"/>
        <v/>
      </c>
      <c r="R164" s="52">
        <f>SUM(F164,L164)</f>
        <v>0</v>
      </c>
      <c r="S164" s="50">
        <f t="shared" si="37"/>
        <v>0</v>
      </c>
      <c r="T164" s="50">
        <f t="shared" si="37"/>
        <v>0</v>
      </c>
      <c r="U164" s="50">
        <f t="shared" si="37"/>
        <v>0</v>
      </c>
      <c r="V164" s="50">
        <f>U164-T164</f>
        <v>0</v>
      </c>
      <c r="W164" s="28" t="str">
        <f t="shared" si="51"/>
        <v/>
      </c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  <c r="BT164" s="153"/>
      <c r="BU164" s="153"/>
      <c r="BV164" s="153"/>
      <c r="BW164" s="153"/>
      <c r="BX164" s="153"/>
      <c r="BY164" s="153"/>
      <c r="BZ164" s="153"/>
      <c r="CA164" s="153"/>
      <c r="CB164" s="153"/>
      <c r="CC164" s="153"/>
      <c r="CD164" s="153"/>
      <c r="CE164" s="153"/>
      <c r="CF164" s="153"/>
      <c r="CG164" s="153"/>
      <c r="CH164" s="153"/>
      <c r="CI164" s="153"/>
      <c r="CJ164" s="153"/>
      <c r="CK164" s="153"/>
      <c r="CL164" s="153"/>
      <c r="CM164" s="153"/>
      <c r="CN164" s="153"/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53"/>
      <c r="DI164" s="153"/>
      <c r="DJ164" s="153"/>
      <c r="DK164" s="153"/>
      <c r="DL164" s="153"/>
      <c r="DM164" s="153"/>
      <c r="DN164" s="153"/>
      <c r="DO164" s="153"/>
      <c r="DP164" s="153"/>
      <c r="DQ164" s="153"/>
      <c r="DR164" s="153"/>
      <c r="DS164" s="153"/>
      <c r="DT164" s="153"/>
      <c r="DU164" s="153"/>
      <c r="DV164" s="153"/>
      <c r="DW164" s="153"/>
      <c r="DX164" s="153"/>
      <c r="DY164" s="153"/>
      <c r="DZ164" s="153"/>
      <c r="EA164" s="153"/>
      <c r="EB164" s="153"/>
      <c r="EC164" s="153"/>
      <c r="ED164" s="153"/>
      <c r="EE164" s="153"/>
      <c r="EF164" s="153"/>
      <c r="EG164" s="153"/>
      <c r="EH164" s="153"/>
      <c r="EI164" s="153"/>
      <c r="EJ164" s="153"/>
      <c r="EK164" s="153"/>
      <c r="EL164" s="153"/>
      <c r="EM164" s="153"/>
      <c r="EN164" s="153"/>
      <c r="EO164" s="153"/>
      <c r="EP164" s="153"/>
      <c r="EQ164" s="153"/>
      <c r="ER164" s="153"/>
      <c r="ES164" s="153"/>
      <c r="ET164" s="153"/>
      <c r="EU164" s="153"/>
      <c r="EV164" s="153"/>
      <c r="EW164" s="153"/>
      <c r="EX164" s="153"/>
      <c r="EY164" s="153"/>
      <c r="EZ164" s="153"/>
      <c r="FA164" s="153"/>
      <c r="FB164" s="153"/>
      <c r="FC164" s="153"/>
      <c r="FD164" s="153"/>
      <c r="FE164" s="153"/>
      <c r="FF164" s="153"/>
      <c r="FG164" s="153"/>
      <c r="FH164" s="153"/>
      <c r="FI164" s="153"/>
      <c r="FJ164" s="153"/>
      <c r="FK164" s="153"/>
      <c r="FL164" s="153"/>
      <c r="FM164" s="153"/>
      <c r="FN164" s="153"/>
      <c r="FO164" s="153"/>
      <c r="FP164" s="153"/>
      <c r="FQ164" s="153"/>
      <c r="FR164" s="153"/>
      <c r="FS164" s="153"/>
      <c r="FT164" s="153"/>
      <c r="FU164" s="153"/>
      <c r="FV164" s="153"/>
      <c r="FW164" s="153"/>
      <c r="FX164" s="153"/>
      <c r="FY164" s="153"/>
      <c r="FZ164" s="153"/>
      <c r="GA164" s="153"/>
      <c r="GB164" s="153"/>
      <c r="GC164" s="153"/>
      <c r="GD164" s="153"/>
      <c r="GE164" s="154"/>
      <c r="GF164" s="154"/>
      <c r="GG164" s="154"/>
      <c r="GH164" s="154"/>
      <c r="GI164" s="154"/>
      <c r="GJ164" s="154"/>
      <c r="GK164" s="154"/>
      <c r="GL164" s="154"/>
      <c r="GM164" s="154"/>
      <c r="GN164" s="154"/>
    </row>
    <row r="165" spans="1:196" s="155" customFormat="1" ht="81" customHeight="1" x14ac:dyDescent="0.3">
      <c r="A165" s="30">
        <v>15</v>
      </c>
      <c r="B165" s="150">
        <v>250909</v>
      </c>
      <c r="C165" s="150">
        <v>8822</v>
      </c>
      <c r="D165" s="150">
        <v>1060</v>
      </c>
      <c r="E165" s="156" t="s">
        <v>256</v>
      </c>
      <c r="F165" s="138"/>
      <c r="G165" s="139"/>
      <c r="H165" s="139"/>
      <c r="I165" s="35">
        <f t="shared" si="57"/>
        <v>0</v>
      </c>
      <c r="J165" s="62">
        <f t="shared" si="50"/>
        <v>0</v>
      </c>
      <c r="K165" s="28" t="str">
        <f t="shared" si="53"/>
        <v/>
      </c>
      <c r="L165" s="52"/>
      <c r="M165" s="50"/>
      <c r="N165" s="50"/>
      <c r="O165" s="104">
        <v>-19.3</v>
      </c>
      <c r="P165" s="50">
        <f>O165-N165</f>
        <v>-19.3</v>
      </c>
      <c r="Q165" s="28" t="str">
        <f t="shared" si="52"/>
        <v/>
      </c>
      <c r="R165" s="52">
        <f>SUM(F165,L165)</f>
        <v>0</v>
      </c>
      <c r="S165" s="50" t="s">
        <v>257</v>
      </c>
      <c r="T165" s="50">
        <f t="shared" ref="S165:U166" si="66">SUM(G165,N165)</f>
        <v>0</v>
      </c>
      <c r="U165" s="50">
        <f t="shared" si="66"/>
        <v>-19.3</v>
      </c>
      <c r="V165" s="50">
        <f>U165-T165</f>
        <v>-19.3</v>
      </c>
      <c r="W165" s="28" t="str">
        <f t="shared" si="51"/>
        <v/>
      </c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  <c r="BT165" s="153"/>
      <c r="BU165" s="153"/>
      <c r="BV165" s="153"/>
      <c r="BW165" s="153"/>
      <c r="BX165" s="153"/>
      <c r="BY165" s="153"/>
      <c r="BZ165" s="153"/>
      <c r="CA165" s="153"/>
      <c r="CB165" s="153"/>
      <c r="CC165" s="153"/>
      <c r="CD165" s="153"/>
      <c r="CE165" s="153"/>
      <c r="CF165" s="153"/>
      <c r="CG165" s="153"/>
      <c r="CH165" s="153"/>
      <c r="CI165" s="153"/>
      <c r="CJ165" s="153"/>
      <c r="CK165" s="153"/>
      <c r="CL165" s="153"/>
      <c r="CM165" s="153"/>
      <c r="CN165" s="153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53"/>
      <c r="DI165" s="153"/>
      <c r="DJ165" s="153"/>
      <c r="DK165" s="153"/>
      <c r="DL165" s="153"/>
      <c r="DM165" s="153"/>
      <c r="DN165" s="153"/>
      <c r="DO165" s="153"/>
      <c r="DP165" s="153"/>
      <c r="DQ165" s="153"/>
      <c r="DR165" s="153"/>
      <c r="DS165" s="153"/>
      <c r="DT165" s="153"/>
      <c r="DU165" s="153"/>
      <c r="DV165" s="153"/>
      <c r="DW165" s="153"/>
      <c r="DX165" s="153"/>
      <c r="DY165" s="153"/>
      <c r="DZ165" s="153"/>
      <c r="EA165" s="153"/>
      <c r="EB165" s="153"/>
      <c r="EC165" s="153"/>
      <c r="ED165" s="153"/>
      <c r="EE165" s="153"/>
      <c r="EF165" s="153"/>
      <c r="EG165" s="153"/>
      <c r="EH165" s="153"/>
      <c r="EI165" s="153"/>
      <c r="EJ165" s="153"/>
      <c r="EK165" s="153"/>
      <c r="EL165" s="153"/>
      <c r="EM165" s="153"/>
      <c r="EN165" s="153"/>
      <c r="EO165" s="153"/>
      <c r="EP165" s="153"/>
      <c r="EQ165" s="153"/>
      <c r="ER165" s="153"/>
      <c r="ES165" s="153"/>
      <c r="ET165" s="153"/>
      <c r="EU165" s="153"/>
      <c r="EV165" s="153"/>
      <c r="EW165" s="153"/>
      <c r="EX165" s="153"/>
      <c r="EY165" s="153"/>
      <c r="EZ165" s="153"/>
      <c r="FA165" s="153"/>
      <c r="FB165" s="153"/>
      <c r="FC165" s="153"/>
      <c r="FD165" s="153"/>
      <c r="FE165" s="153"/>
      <c r="FF165" s="153"/>
      <c r="FG165" s="153"/>
      <c r="FH165" s="153"/>
      <c r="FI165" s="153"/>
      <c r="FJ165" s="153"/>
      <c r="FK165" s="153"/>
      <c r="FL165" s="153"/>
      <c r="FM165" s="153"/>
      <c r="FN165" s="153"/>
      <c r="FO165" s="153"/>
      <c r="FP165" s="153"/>
      <c r="FQ165" s="153"/>
      <c r="FR165" s="153"/>
      <c r="FS165" s="153"/>
      <c r="FT165" s="153"/>
      <c r="FU165" s="153"/>
      <c r="FV165" s="153"/>
      <c r="FW165" s="153"/>
      <c r="FX165" s="153"/>
      <c r="FY165" s="153"/>
      <c r="FZ165" s="153"/>
      <c r="GA165" s="153"/>
      <c r="GB165" s="153"/>
      <c r="GC165" s="153"/>
      <c r="GD165" s="153"/>
      <c r="GE165" s="154"/>
      <c r="GF165" s="154"/>
      <c r="GG165" s="154"/>
      <c r="GH165" s="154"/>
      <c r="GI165" s="154"/>
      <c r="GJ165" s="154"/>
      <c r="GK165" s="154"/>
      <c r="GL165" s="154"/>
      <c r="GM165" s="154"/>
      <c r="GN165" s="154"/>
    </row>
    <row r="166" spans="1:196" s="170" customFormat="1" ht="36" customHeight="1" thickBot="1" x14ac:dyDescent="0.35">
      <c r="A166" s="157"/>
      <c r="B166" s="158"/>
      <c r="C166" s="158"/>
      <c r="D166" s="158"/>
      <c r="E166" s="159" t="s">
        <v>258</v>
      </c>
      <c r="F166" s="160">
        <f>SUM(F163:F165)</f>
        <v>845684.60000000009</v>
      </c>
      <c r="G166" s="161">
        <f>SUM(G163:G165)</f>
        <v>477612.19999999995</v>
      </c>
      <c r="H166" s="161">
        <f>SUM(H163:H165)</f>
        <v>331825.60000000003</v>
      </c>
      <c r="I166" s="162">
        <f t="shared" si="57"/>
        <v>1</v>
      </c>
      <c r="J166" s="163">
        <f t="shared" si="50"/>
        <v>-145786.59999999992</v>
      </c>
      <c r="K166" s="164">
        <f t="shared" si="53"/>
        <v>0.69475947222453716</v>
      </c>
      <c r="L166" s="165">
        <f>SUM(L163:L165)</f>
        <v>82304.600000000006</v>
      </c>
      <c r="M166" s="161">
        <f>SUM(M163:M165)</f>
        <v>84144.1</v>
      </c>
      <c r="N166" s="233">
        <f>SUM(N163:N165)</f>
        <v>51105.100000000006</v>
      </c>
      <c r="O166" s="161">
        <f>SUM(O163:O165)</f>
        <v>21947.5</v>
      </c>
      <c r="P166" s="161">
        <f>SUM(P163:P165)</f>
        <v>-29157.599999999999</v>
      </c>
      <c r="Q166" s="164">
        <f t="shared" si="52"/>
        <v>0.42945811670459499</v>
      </c>
      <c r="R166" s="166">
        <f>SUM(F166,L166)</f>
        <v>927989.20000000007</v>
      </c>
      <c r="S166" s="163">
        <f t="shared" si="66"/>
        <v>929828.70000000007</v>
      </c>
      <c r="T166" s="163">
        <f>SUM(G166,N166)</f>
        <v>528717.29999999993</v>
      </c>
      <c r="U166" s="163">
        <f t="shared" si="66"/>
        <v>353773.10000000003</v>
      </c>
      <c r="V166" s="163">
        <f>U166-T166</f>
        <v>-174944.1999999999</v>
      </c>
      <c r="W166" s="164">
        <f t="shared" si="51"/>
        <v>0.66911580158243367</v>
      </c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  <c r="ED166" s="168"/>
      <c r="EE166" s="168"/>
      <c r="EF166" s="168"/>
      <c r="EG166" s="168"/>
      <c r="EH166" s="168"/>
      <c r="EI166" s="168"/>
      <c r="EJ166" s="168"/>
      <c r="EK166" s="168"/>
      <c r="EL166" s="168"/>
      <c r="EM166" s="168"/>
      <c r="EN166" s="168"/>
      <c r="EO166" s="168"/>
      <c r="EP166" s="168"/>
      <c r="EQ166" s="168"/>
      <c r="ER166" s="168"/>
      <c r="ES166" s="168"/>
      <c r="ET166" s="168"/>
      <c r="EU166" s="168"/>
      <c r="EV166" s="168"/>
      <c r="EW166" s="168"/>
      <c r="EX166" s="168"/>
      <c r="EY166" s="168"/>
      <c r="EZ166" s="168"/>
      <c r="FA166" s="168"/>
      <c r="FB166" s="168"/>
      <c r="FC166" s="168"/>
      <c r="FD166" s="168"/>
      <c r="FE166" s="168"/>
      <c r="FF166" s="168"/>
      <c r="FG166" s="168"/>
      <c r="FH166" s="168"/>
      <c r="FI166" s="168"/>
      <c r="FJ166" s="168"/>
      <c r="FK166" s="168"/>
      <c r="FL166" s="168"/>
      <c r="FM166" s="168"/>
      <c r="FN166" s="168"/>
      <c r="FO166" s="168"/>
      <c r="FP166" s="168"/>
      <c r="FQ166" s="168"/>
      <c r="FR166" s="168"/>
      <c r="FS166" s="168"/>
      <c r="FT166" s="168"/>
      <c r="FU166" s="168"/>
      <c r="FV166" s="168"/>
      <c r="FW166" s="168"/>
      <c r="FX166" s="168"/>
      <c r="FY166" s="168"/>
      <c r="FZ166" s="168"/>
      <c r="GA166" s="168"/>
      <c r="GB166" s="168"/>
      <c r="GC166" s="168"/>
      <c r="GD166" s="168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</row>
    <row r="167" spans="1:196" ht="63.75" customHeight="1" x14ac:dyDescent="0.45">
      <c r="E167" s="249" t="s">
        <v>347</v>
      </c>
      <c r="F167" s="249"/>
      <c r="G167" s="250"/>
      <c r="H167" s="250"/>
      <c r="I167" s="250"/>
      <c r="J167" s="250"/>
      <c r="K167" s="8"/>
      <c r="L167" s="6"/>
      <c r="M167" s="10" t="s">
        <v>348</v>
      </c>
      <c r="N167" s="11"/>
      <c r="O167" s="6"/>
      <c r="P167" s="9"/>
      <c r="Q167" s="6"/>
      <c r="U167" s="6"/>
      <c r="V167" s="6"/>
      <c r="W167" s="6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9" spans="1:196" ht="18" x14ac:dyDescent="0.25">
      <c r="J169" s="234"/>
    </row>
    <row r="170" spans="1:196" x14ac:dyDescent="0.2">
      <c r="B170" s="5"/>
      <c r="C170" s="5"/>
      <c r="D170" s="5"/>
      <c r="E170" s="5"/>
      <c r="F170" s="171"/>
      <c r="G170" s="171"/>
      <c r="H170" s="6"/>
      <c r="I170" s="6"/>
      <c r="J170" s="6"/>
      <c r="K170" s="172"/>
      <c r="L170" s="6"/>
      <c r="M170" s="6"/>
      <c r="N170" s="6"/>
      <c r="O170" s="6"/>
      <c r="P170" s="9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1:196" x14ac:dyDescent="0.2">
      <c r="B171" s="5"/>
      <c r="C171" s="5"/>
      <c r="D171" s="5"/>
      <c r="E171" s="5"/>
      <c r="F171" s="171"/>
      <c r="G171" s="171"/>
      <c r="H171" s="6"/>
      <c r="I171" s="6"/>
      <c r="J171" s="6"/>
      <c r="K171" s="172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1:196" x14ac:dyDescent="0.2">
      <c r="B172" s="5"/>
      <c r="C172" s="5"/>
      <c r="D172" s="5"/>
      <c r="E172" s="5"/>
      <c r="F172" s="171"/>
      <c r="G172" s="171"/>
      <c r="H172" s="6"/>
      <c r="I172" s="6"/>
      <c r="J172" s="6"/>
      <c r="K172" s="172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1:196" x14ac:dyDescent="0.2">
      <c r="B173" s="5"/>
      <c r="C173" s="5"/>
      <c r="D173" s="5"/>
      <c r="E173" s="5"/>
      <c r="F173" s="171"/>
      <c r="G173" s="171"/>
      <c r="H173" s="6"/>
      <c r="I173" s="6"/>
      <c r="J173" s="6"/>
      <c r="K173" s="172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1:196" x14ac:dyDescent="0.2">
      <c r="B174" s="5"/>
      <c r="C174" s="5"/>
      <c r="D174" s="5"/>
      <c r="E174" s="5"/>
      <c r="F174" s="171"/>
      <c r="G174" s="171"/>
      <c r="H174" s="6"/>
      <c r="I174" s="6"/>
      <c r="J174" s="6"/>
      <c r="K174" s="172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1:196" x14ac:dyDescent="0.2">
      <c r="B175" s="5"/>
      <c r="C175" s="5"/>
      <c r="D175" s="5"/>
      <c r="E175" s="5"/>
      <c r="F175" s="171"/>
      <c r="G175" s="171"/>
      <c r="H175" s="6"/>
      <c r="I175" s="6"/>
      <c r="J175" s="6"/>
      <c r="K175" s="172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1:196" x14ac:dyDescent="0.2">
      <c r="B176" s="5"/>
      <c r="C176" s="5"/>
      <c r="D176" s="5"/>
      <c r="E176" s="5"/>
      <c r="F176" s="171"/>
      <c r="G176" s="171"/>
      <c r="H176" s="6"/>
      <c r="I176" s="6"/>
      <c r="J176" s="6"/>
      <c r="K176" s="172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1"/>
      <c r="G177" s="171"/>
      <c r="H177" s="6"/>
      <c r="I177" s="6"/>
      <c r="J177" s="6"/>
      <c r="K177" s="172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1"/>
      <c r="G178" s="171"/>
      <c r="H178" s="6"/>
      <c r="I178" s="6"/>
      <c r="J178" s="6"/>
      <c r="K178" s="172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1"/>
      <c r="G179" s="171"/>
      <c r="H179" s="6"/>
      <c r="I179" s="6"/>
      <c r="J179" s="6"/>
      <c r="K179" s="172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1"/>
      <c r="G180" s="171"/>
      <c r="H180" s="6"/>
      <c r="I180" s="6"/>
      <c r="J180" s="6"/>
      <c r="K180" s="172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1"/>
      <c r="G181" s="171"/>
      <c r="H181" s="6"/>
      <c r="I181" s="6"/>
      <c r="J181" s="6"/>
      <c r="K181" s="172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1"/>
      <c r="G182" s="171"/>
      <c r="H182" s="6"/>
      <c r="I182" s="6"/>
      <c r="J182" s="6"/>
      <c r="K182" s="172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1"/>
      <c r="G183" s="171"/>
      <c r="H183" s="6"/>
      <c r="I183" s="6"/>
      <c r="J183" s="6"/>
      <c r="K183" s="172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1"/>
      <c r="G184" s="171"/>
      <c r="H184" s="6"/>
      <c r="I184" s="6"/>
      <c r="J184" s="6"/>
      <c r="K184" s="172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1"/>
      <c r="G185" s="171"/>
      <c r="H185" s="6"/>
      <c r="I185" s="6"/>
      <c r="J185" s="6"/>
      <c r="K185" s="172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1"/>
      <c r="G186" s="171"/>
      <c r="H186" s="6"/>
      <c r="I186" s="6"/>
      <c r="J186" s="6"/>
      <c r="K186" s="172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1"/>
      <c r="G187" s="171"/>
      <c r="H187" s="6"/>
      <c r="I187" s="6"/>
      <c r="J187" s="6"/>
      <c r="K187" s="172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1"/>
      <c r="G188" s="171"/>
      <c r="H188" s="6"/>
      <c r="I188" s="6"/>
      <c r="J188" s="6"/>
      <c r="K188" s="172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1"/>
      <c r="G189" s="171"/>
      <c r="H189" s="6"/>
      <c r="I189" s="6"/>
      <c r="J189" s="6"/>
      <c r="K189" s="172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1"/>
      <c r="G190" s="171"/>
      <c r="H190" s="6"/>
      <c r="I190" s="6"/>
      <c r="J190" s="6"/>
      <c r="K190" s="172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1"/>
      <c r="G191" s="171"/>
      <c r="H191" s="6"/>
      <c r="I191" s="6"/>
      <c r="J191" s="6"/>
      <c r="K191" s="172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1"/>
      <c r="G192" s="171"/>
      <c r="H192" s="6"/>
      <c r="I192" s="6"/>
      <c r="J192" s="6"/>
      <c r="K192" s="172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1"/>
      <c r="G193" s="171"/>
      <c r="H193" s="6"/>
      <c r="I193" s="6"/>
      <c r="J193" s="6"/>
      <c r="K193" s="172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1"/>
      <c r="G194" s="171"/>
      <c r="H194" s="6"/>
      <c r="I194" s="6"/>
      <c r="J194" s="6"/>
      <c r="K194" s="172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1"/>
      <c r="G195" s="171"/>
      <c r="H195" s="6"/>
      <c r="I195" s="6"/>
      <c r="J195" s="6"/>
      <c r="K195" s="172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1"/>
      <c r="G196" s="171"/>
      <c r="H196" s="6"/>
      <c r="I196" s="6"/>
      <c r="J196" s="6"/>
      <c r="K196" s="172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1"/>
      <c r="G197" s="171"/>
      <c r="H197" s="6"/>
      <c r="I197" s="6"/>
      <c r="J197" s="6"/>
      <c r="K197" s="172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1"/>
      <c r="G198" s="171"/>
      <c r="H198" s="6"/>
      <c r="I198" s="6"/>
      <c r="J198" s="6"/>
      <c r="K198" s="172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1"/>
      <c r="G199" s="171"/>
      <c r="H199" s="6"/>
      <c r="I199" s="6"/>
      <c r="J199" s="6"/>
      <c r="K199" s="172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1"/>
      <c r="G200" s="171"/>
      <c r="H200" s="6"/>
      <c r="I200" s="6"/>
      <c r="J200" s="6"/>
      <c r="K200" s="172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1"/>
      <c r="G201" s="171"/>
      <c r="H201" s="6"/>
      <c r="I201" s="6"/>
      <c r="J201" s="6"/>
      <c r="K201" s="172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1"/>
      <c r="G202" s="171"/>
      <c r="H202" s="6"/>
      <c r="I202" s="6"/>
      <c r="J202" s="6"/>
      <c r="K202" s="172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1"/>
      <c r="G203" s="171"/>
      <c r="H203" s="6"/>
      <c r="I203" s="6"/>
      <c r="J203" s="6"/>
      <c r="K203" s="172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1"/>
      <c r="G204" s="171"/>
      <c r="H204" s="6"/>
      <c r="I204" s="6"/>
      <c r="J204" s="6"/>
      <c r="K204" s="172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1"/>
      <c r="G205" s="171"/>
      <c r="H205" s="6"/>
      <c r="I205" s="6"/>
      <c r="J205" s="6"/>
      <c r="K205" s="172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1"/>
      <c r="G206" s="171"/>
      <c r="H206" s="6"/>
      <c r="I206" s="6"/>
      <c r="J206" s="6"/>
      <c r="K206" s="172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1"/>
      <c r="G207" s="171"/>
      <c r="H207" s="6"/>
      <c r="I207" s="6"/>
      <c r="J207" s="6"/>
      <c r="K207" s="172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1"/>
      <c r="G208" s="171"/>
      <c r="H208" s="6"/>
      <c r="I208" s="6"/>
      <c r="J208" s="6"/>
      <c r="K208" s="172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1"/>
      <c r="G209" s="171"/>
      <c r="H209" s="6"/>
      <c r="I209" s="6"/>
      <c r="J209" s="6"/>
      <c r="K209" s="172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1"/>
      <c r="G210" s="171"/>
      <c r="H210" s="6"/>
      <c r="I210" s="6"/>
      <c r="J210" s="6"/>
      <c r="K210" s="172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1"/>
      <c r="G211" s="171"/>
      <c r="H211" s="6"/>
      <c r="I211" s="6"/>
      <c r="J211" s="6"/>
      <c r="K211" s="172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1"/>
      <c r="G212" s="171"/>
      <c r="H212" s="6"/>
      <c r="I212" s="6"/>
      <c r="J212" s="6"/>
      <c r="K212" s="172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1"/>
      <c r="G213" s="171"/>
      <c r="H213" s="6"/>
      <c r="I213" s="6"/>
      <c r="J213" s="6"/>
      <c r="K213" s="172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1"/>
      <c r="G214" s="171"/>
      <c r="H214" s="6"/>
      <c r="I214" s="6"/>
      <c r="J214" s="6"/>
      <c r="K214" s="172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1"/>
      <c r="G215" s="171"/>
      <c r="H215" s="6"/>
      <c r="I215" s="6"/>
      <c r="J215" s="6"/>
      <c r="K215" s="172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71"/>
      <c r="G216" s="171"/>
      <c r="H216" s="6"/>
      <c r="I216" s="6"/>
      <c r="J216" s="6"/>
      <c r="K216" s="172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171"/>
      <c r="G217" s="171"/>
      <c r="H217" s="6"/>
      <c r="I217" s="6"/>
      <c r="J217" s="6"/>
      <c r="K217" s="172"/>
      <c r="L217" s="6"/>
      <c r="M217" s="6"/>
      <c r="N217" s="6"/>
      <c r="O217" s="6"/>
      <c r="P217" s="9"/>
      <c r="Q217" s="6"/>
      <c r="R217" s="6"/>
      <c r="S217" s="6"/>
      <c r="T217" s="6"/>
      <c r="U217" s="6"/>
      <c r="V217" s="6"/>
      <c r="W217" s="6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171"/>
      <c r="G218" s="171"/>
      <c r="H218" s="6"/>
      <c r="I218" s="6"/>
      <c r="J218" s="6"/>
      <c r="K218" s="172"/>
      <c r="L218" s="6"/>
      <c r="M218" s="6"/>
      <c r="N218" s="6"/>
      <c r="O218" s="6"/>
      <c r="P218" s="9"/>
      <c r="Q218" s="6"/>
      <c r="R218" s="6"/>
      <c r="S218" s="6"/>
      <c r="T218" s="6"/>
      <c r="U218" s="6"/>
      <c r="V218" s="6"/>
      <c r="W218" s="6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171"/>
      <c r="G219" s="171"/>
      <c r="H219" s="6"/>
      <c r="I219" s="6"/>
      <c r="J219" s="6"/>
      <c r="K219" s="172"/>
      <c r="L219" s="6"/>
      <c r="M219" s="6"/>
      <c r="N219" s="6"/>
      <c r="O219" s="6"/>
      <c r="P219" s="9"/>
      <c r="Q219" s="6"/>
      <c r="R219" s="6"/>
      <c r="S219" s="6"/>
      <c r="T219" s="6"/>
      <c r="U219" s="6"/>
      <c r="V219" s="6"/>
      <c r="W219" s="6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171"/>
      <c r="G220" s="171"/>
      <c r="H220" s="6"/>
      <c r="I220" s="6"/>
      <c r="J220" s="6"/>
      <c r="K220" s="172"/>
      <c r="L220" s="6"/>
      <c r="M220" s="6"/>
      <c r="N220" s="6"/>
      <c r="O220" s="6"/>
      <c r="P220" s="9"/>
      <c r="Q220" s="6"/>
      <c r="R220" s="6"/>
      <c r="S220" s="6"/>
      <c r="T220" s="6"/>
      <c r="U220" s="6"/>
      <c r="V220" s="6"/>
      <c r="W220" s="6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171"/>
      <c r="G221" s="171"/>
      <c r="H221" s="6"/>
      <c r="I221" s="6"/>
      <c r="J221" s="6"/>
      <c r="K221" s="172"/>
      <c r="L221" s="6"/>
      <c r="M221" s="6"/>
      <c r="N221" s="6"/>
      <c r="O221" s="6"/>
      <c r="P221" s="9"/>
      <c r="Q221" s="6"/>
      <c r="R221" s="6"/>
      <c r="S221" s="6"/>
      <c r="T221" s="6"/>
      <c r="U221" s="6"/>
      <c r="V221" s="6"/>
      <c r="W221" s="6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171"/>
      <c r="G222" s="171"/>
      <c r="H222" s="6"/>
      <c r="I222" s="6"/>
      <c r="J222" s="6"/>
      <c r="K222" s="172"/>
      <c r="L222" s="6"/>
      <c r="M222" s="6"/>
      <c r="N222" s="6"/>
      <c r="O222" s="6"/>
      <c r="P222" s="9"/>
      <c r="Q222" s="6"/>
      <c r="R222" s="6"/>
      <c r="S222" s="6"/>
      <c r="T222" s="6"/>
      <c r="U222" s="6"/>
      <c r="V222" s="6"/>
      <c r="W222" s="6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171"/>
      <c r="G223" s="171"/>
      <c r="H223" s="6"/>
      <c r="I223" s="6"/>
      <c r="J223" s="6"/>
      <c r="K223" s="172"/>
      <c r="L223" s="6"/>
      <c r="M223" s="6"/>
      <c r="N223" s="6"/>
      <c r="O223" s="6"/>
      <c r="P223" s="9"/>
      <c r="Q223" s="6"/>
      <c r="R223" s="6"/>
      <c r="S223" s="6"/>
      <c r="T223" s="6"/>
      <c r="U223" s="6"/>
      <c r="V223" s="6"/>
      <c r="W223" s="6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171"/>
      <c r="G224" s="171"/>
      <c r="H224" s="6"/>
      <c r="I224" s="6"/>
      <c r="J224" s="6"/>
      <c r="K224" s="172"/>
      <c r="L224" s="6"/>
      <c r="M224" s="6"/>
      <c r="N224" s="6"/>
      <c r="O224" s="6"/>
      <c r="P224" s="9"/>
      <c r="Q224" s="6"/>
      <c r="R224" s="6"/>
      <c r="S224" s="6"/>
      <c r="T224" s="6"/>
      <c r="U224" s="6"/>
      <c r="V224" s="6"/>
      <c r="W224" s="6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171"/>
      <c r="G225" s="171"/>
      <c r="H225" s="6"/>
      <c r="I225" s="6"/>
      <c r="J225" s="6"/>
      <c r="K225" s="172"/>
      <c r="L225" s="6"/>
      <c r="M225" s="6"/>
      <c r="N225" s="6"/>
      <c r="O225" s="6"/>
      <c r="P225" s="9"/>
      <c r="Q225" s="6"/>
      <c r="R225" s="6"/>
      <c r="S225" s="6"/>
      <c r="T225" s="6"/>
      <c r="U225" s="6"/>
      <c r="V225" s="6"/>
      <c r="W225" s="6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171"/>
      <c r="G226" s="171"/>
      <c r="H226" s="6"/>
      <c r="I226" s="6"/>
      <c r="J226" s="6"/>
      <c r="K226" s="172"/>
      <c r="L226" s="6"/>
      <c r="M226" s="6"/>
      <c r="N226" s="6"/>
      <c r="O226" s="6"/>
      <c r="P226" s="9"/>
      <c r="Q226" s="6"/>
      <c r="R226" s="6"/>
      <c r="S226" s="6"/>
      <c r="T226" s="6"/>
      <c r="U226" s="6"/>
      <c r="V226" s="6"/>
      <c r="W226" s="6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171"/>
      <c r="G227" s="171"/>
      <c r="H227" s="6"/>
      <c r="I227" s="6"/>
      <c r="J227" s="6"/>
      <c r="K227" s="172"/>
      <c r="L227" s="6"/>
      <c r="M227" s="6"/>
      <c r="N227" s="6"/>
      <c r="O227" s="6"/>
      <c r="P227" s="9"/>
      <c r="Q227" s="6"/>
      <c r="R227" s="6"/>
      <c r="S227" s="6"/>
      <c r="T227" s="6"/>
      <c r="U227" s="6"/>
      <c r="V227" s="6"/>
      <c r="W227" s="6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171"/>
      <c r="G228" s="171"/>
      <c r="H228" s="6"/>
      <c r="I228" s="6"/>
      <c r="J228" s="6"/>
      <c r="K228" s="172"/>
      <c r="L228" s="6"/>
      <c r="M228" s="6"/>
      <c r="N228" s="6"/>
      <c r="O228" s="6"/>
      <c r="P228" s="9"/>
      <c r="Q228" s="6"/>
      <c r="R228" s="6"/>
      <c r="S228" s="6"/>
      <c r="T228" s="6"/>
      <c r="U228" s="6"/>
      <c r="V228" s="6"/>
      <c r="W228" s="6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171"/>
      <c r="G229" s="171"/>
      <c r="H229" s="6"/>
      <c r="I229" s="6"/>
      <c r="J229" s="6"/>
      <c r="K229" s="172"/>
      <c r="L229" s="6"/>
      <c r="M229" s="6"/>
      <c r="N229" s="6"/>
      <c r="O229" s="6"/>
      <c r="P229" s="9"/>
      <c r="Q229" s="6"/>
      <c r="R229" s="6"/>
      <c r="S229" s="6"/>
      <c r="T229" s="6"/>
      <c r="U229" s="6"/>
      <c r="V229" s="6"/>
      <c r="W229" s="6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171"/>
      <c r="G230" s="171"/>
      <c r="H230" s="6"/>
      <c r="I230" s="6"/>
      <c r="J230" s="6"/>
      <c r="K230" s="172"/>
      <c r="L230" s="6"/>
      <c r="M230" s="6"/>
      <c r="N230" s="6"/>
      <c r="O230" s="6"/>
      <c r="P230" s="9"/>
      <c r="Q230" s="6"/>
      <c r="R230" s="6"/>
      <c r="S230" s="6"/>
      <c r="T230" s="6"/>
      <c r="U230" s="6"/>
      <c r="V230" s="6"/>
      <c r="W230" s="6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171"/>
      <c r="G231" s="171"/>
      <c r="H231" s="6"/>
      <c r="I231" s="6"/>
      <c r="J231" s="6"/>
      <c r="K231" s="172"/>
      <c r="L231" s="6"/>
      <c r="M231" s="6"/>
      <c r="N231" s="6"/>
      <c r="O231" s="6"/>
      <c r="P231" s="9"/>
      <c r="Q231" s="6"/>
      <c r="R231" s="6"/>
      <c r="S231" s="6"/>
      <c r="T231" s="6"/>
      <c r="U231" s="6"/>
      <c r="V231" s="6"/>
      <c r="W231" s="6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171"/>
      <c r="G232" s="171"/>
      <c r="H232" s="6"/>
      <c r="I232" s="6"/>
      <c r="J232" s="6"/>
      <c r="K232" s="172"/>
      <c r="L232" s="6"/>
      <c r="M232" s="6"/>
      <c r="N232" s="6"/>
      <c r="O232" s="6"/>
      <c r="P232" s="9"/>
      <c r="Q232" s="6"/>
      <c r="R232" s="6"/>
      <c r="S232" s="6"/>
      <c r="T232" s="6"/>
      <c r="U232" s="6"/>
      <c r="V232" s="6"/>
      <c r="W232" s="6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171"/>
      <c r="G233" s="171"/>
      <c r="H233" s="6"/>
      <c r="I233" s="6"/>
      <c r="J233" s="6"/>
      <c r="K233" s="172"/>
      <c r="L233" s="6"/>
      <c r="M233" s="6"/>
      <c r="N233" s="6"/>
      <c r="O233" s="6"/>
      <c r="P233" s="9"/>
      <c r="Q233" s="6"/>
      <c r="R233" s="6"/>
      <c r="S233" s="6"/>
      <c r="T233" s="6"/>
      <c r="U233" s="6"/>
      <c r="V233" s="6"/>
      <c r="W233" s="6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171"/>
      <c r="G234" s="171"/>
      <c r="H234" s="6"/>
      <c r="I234" s="6"/>
      <c r="J234" s="6"/>
      <c r="K234" s="172"/>
      <c r="L234" s="6"/>
      <c r="M234" s="6"/>
      <c r="N234" s="6"/>
      <c r="O234" s="6"/>
      <c r="P234" s="9"/>
      <c r="Q234" s="6"/>
      <c r="R234" s="6"/>
      <c r="S234" s="6"/>
      <c r="T234" s="6"/>
      <c r="U234" s="6"/>
      <c r="V234" s="6"/>
      <c r="W234" s="6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171"/>
      <c r="G235" s="171"/>
      <c r="H235" s="6"/>
      <c r="I235" s="6"/>
      <c r="J235" s="6"/>
      <c r="K235" s="172"/>
      <c r="L235" s="6"/>
      <c r="M235" s="6"/>
      <c r="N235" s="6"/>
      <c r="O235" s="6"/>
      <c r="P235" s="9"/>
      <c r="Q235" s="6"/>
      <c r="R235" s="6"/>
      <c r="S235" s="6"/>
      <c r="T235" s="6"/>
      <c r="U235" s="6"/>
      <c r="V235" s="6"/>
      <c r="W235" s="6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171"/>
      <c r="G236" s="171"/>
      <c r="H236" s="6"/>
      <c r="I236" s="6"/>
      <c r="J236" s="6"/>
      <c r="K236" s="172"/>
      <c r="L236" s="6"/>
      <c r="M236" s="6"/>
      <c r="N236" s="6"/>
      <c r="O236" s="6"/>
      <c r="P236" s="9"/>
      <c r="Q236" s="6"/>
      <c r="R236" s="6"/>
      <c r="S236" s="6"/>
      <c r="T236" s="6"/>
      <c r="U236" s="6"/>
      <c r="V236" s="6"/>
      <c r="W236" s="6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171"/>
      <c r="G237" s="171"/>
      <c r="H237" s="6"/>
      <c r="I237" s="6"/>
      <c r="J237" s="6"/>
      <c r="K237" s="172"/>
      <c r="L237" s="6"/>
      <c r="M237" s="6"/>
      <c r="N237" s="6"/>
      <c r="O237" s="6"/>
      <c r="P237" s="9"/>
      <c r="Q237" s="6"/>
      <c r="R237" s="6"/>
      <c r="S237" s="6"/>
      <c r="T237" s="6"/>
      <c r="U237" s="6"/>
      <c r="V237" s="6"/>
      <c r="W237" s="6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171"/>
      <c r="G238" s="171"/>
      <c r="H238" s="6"/>
      <c r="I238" s="6"/>
      <c r="J238" s="6"/>
      <c r="K238" s="172"/>
      <c r="L238" s="6"/>
      <c r="M238" s="6"/>
      <c r="N238" s="6"/>
      <c r="O238" s="6"/>
      <c r="P238" s="9"/>
      <c r="Q238" s="6"/>
      <c r="R238" s="6"/>
      <c r="S238" s="6"/>
      <c r="T238" s="6"/>
      <c r="U238" s="6"/>
      <c r="V238" s="6"/>
      <c r="W238" s="6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171"/>
      <c r="G239" s="171"/>
      <c r="H239" s="6"/>
      <c r="I239" s="6"/>
      <c r="J239" s="6"/>
      <c r="K239" s="172"/>
      <c r="L239" s="6"/>
      <c r="M239" s="6"/>
      <c r="N239" s="6"/>
      <c r="O239" s="6"/>
      <c r="P239" s="9"/>
      <c r="Q239" s="6"/>
      <c r="R239" s="6"/>
      <c r="S239" s="6"/>
      <c r="T239" s="6"/>
      <c r="U239" s="6"/>
      <c r="V239" s="6"/>
      <c r="W239" s="6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171"/>
      <c r="G240" s="171"/>
      <c r="H240" s="6"/>
      <c r="I240" s="6"/>
      <c r="J240" s="6"/>
      <c r="K240" s="172"/>
      <c r="L240" s="6"/>
      <c r="M240" s="6"/>
      <c r="N240" s="6"/>
      <c r="O240" s="6"/>
      <c r="P240" s="9"/>
      <c r="Q240" s="6"/>
      <c r="R240" s="6"/>
      <c r="S240" s="6"/>
      <c r="T240" s="6"/>
      <c r="U240" s="6"/>
      <c r="V240" s="6"/>
      <c r="W240" s="6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171"/>
      <c r="G241" s="171"/>
      <c r="H241" s="6"/>
      <c r="I241" s="6"/>
      <c r="J241" s="6"/>
      <c r="K241" s="172"/>
      <c r="L241" s="6"/>
      <c r="M241" s="6"/>
      <c r="N241" s="6"/>
      <c r="O241" s="6"/>
      <c r="P241" s="9"/>
      <c r="Q241" s="6"/>
      <c r="R241" s="6"/>
      <c r="S241" s="6"/>
      <c r="T241" s="6"/>
      <c r="U241" s="6"/>
      <c r="V241" s="6"/>
      <c r="W241" s="6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171"/>
      <c r="G242" s="171"/>
      <c r="H242" s="6"/>
      <c r="I242" s="6"/>
      <c r="J242" s="6"/>
      <c r="K242" s="172"/>
      <c r="L242" s="6"/>
      <c r="M242" s="6"/>
      <c r="N242" s="6"/>
      <c r="O242" s="6"/>
      <c r="P242" s="9"/>
      <c r="Q242" s="6"/>
      <c r="R242" s="6"/>
      <c r="S242" s="6"/>
      <c r="T242" s="6"/>
      <c r="U242" s="6"/>
      <c r="V242" s="6"/>
      <c r="W242" s="6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171"/>
      <c r="G243" s="171"/>
      <c r="H243" s="6"/>
      <c r="I243" s="6"/>
      <c r="J243" s="6"/>
      <c r="K243" s="172"/>
      <c r="L243" s="6"/>
      <c r="M243" s="6"/>
      <c r="N243" s="6"/>
      <c r="O243" s="6"/>
      <c r="P243" s="9"/>
      <c r="Q243" s="6"/>
      <c r="R243" s="6"/>
      <c r="S243" s="6"/>
      <c r="T243" s="6"/>
      <c r="U243" s="6"/>
      <c r="V243" s="6"/>
      <c r="W243" s="6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171"/>
      <c r="G244" s="171"/>
      <c r="H244" s="6"/>
      <c r="I244" s="6"/>
      <c r="J244" s="6"/>
      <c r="K244" s="172"/>
      <c r="L244" s="6"/>
      <c r="M244" s="6"/>
      <c r="N244" s="6"/>
      <c r="O244" s="6"/>
      <c r="P244" s="9"/>
      <c r="Q244" s="6"/>
      <c r="R244" s="6"/>
      <c r="S244" s="6"/>
      <c r="T244" s="6"/>
      <c r="U244" s="6"/>
      <c r="V244" s="6"/>
      <c r="W244" s="6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171"/>
      <c r="G245" s="171"/>
      <c r="H245" s="6"/>
      <c r="I245" s="6"/>
      <c r="J245" s="6"/>
      <c r="K245" s="172"/>
      <c r="L245" s="6"/>
      <c r="M245" s="6"/>
      <c r="N245" s="6"/>
      <c r="O245" s="6"/>
      <c r="P245" s="9"/>
      <c r="Q245" s="6"/>
      <c r="R245" s="6"/>
      <c r="S245" s="6"/>
      <c r="T245" s="6"/>
      <c r="U245" s="6"/>
      <c r="V245" s="6"/>
      <c r="W245" s="6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171"/>
      <c r="G246" s="171"/>
      <c r="H246" s="6"/>
      <c r="I246" s="6"/>
      <c r="J246" s="6"/>
      <c r="K246" s="172"/>
      <c r="L246" s="6"/>
      <c r="M246" s="6"/>
      <c r="N246" s="6"/>
      <c r="O246" s="6"/>
      <c r="P246" s="9"/>
      <c r="Q246" s="6"/>
      <c r="R246" s="6"/>
      <c r="S246" s="6"/>
      <c r="T246" s="6"/>
      <c r="U246" s="6"/>
      <c r="V246" s="6"/>
      <c r="W246" s="6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171"/>
      <c r="G247" s="171"/>
      <c r="H247" s="6"/>
      <c r="I247" s="6"/>
      <c r="J247" s="6"/>
      <c r="K247" s="172"/>
      <c r="L247" s="6"/>
      <c r="M247" s="6"/>
      <c r="N247" s="6"/>
      <c r="O247" s="6"/>
      <c r="P247" s="9"/>
      <c r="Q247" s="6"/>
      <c r="R247" s="6"/>
      <c r="S247" s="6"/>
      <c r="T247" s="6"/>
      <c r="U247" s="6"/>
      <c r="V247" s="6"/>
      <c r="W247" s="6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171"/>
      <c r="G248" s="171"/>
      <c r="H248" s="6"/>
      <c r="I248" s="6"/>
      <c r="J248" s="6"/>
      <c r="K248" s="172"/>
      <c r="L248" s="6"/>
      <c r="M248" s="6"/>
      <c r="N248" s="6"/>
      <c r="O248" s="6"/>
      <c r="P248" s="9"/>
      <c r="Q248" s="6"/>
      <c r="R248" s="6"/>
      <c r="S248" s="6"/>
      <c r="T248" s="6"/>
      <c r="U248" s="6"/>
      <c r="V248" s="6"/>
      <c r="W248" s="6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171"/>
      <c r="G249" s="171"/>
      <c r="H249" s="6"/>
      <c r="I249" s="6"/>
      <c r="J249" s="6"/>
      <c r="K249" s="172"/>
      <c r="L249" s="6"/>
      <c r="M249" s="6"/>
      <c r="N249" s="6"/>
      <c r="O249" s="6"/>
      <c r="P249" s="9"/>
      <c r="Q249" s="6"/>
      <c r="R249" s="6"/>
      <c r="S249" s="6"/>
      <c r="T249" s="6"/>
      <c r="U249" s="6"/>
      <c r="V249" s="6"/>
      <c r="W249" s="6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171"/>
      <c r="G250" s="171"/>
      <c r="H250" s="6"/>
      <c r="I250" s="6"/>
      <c r="J250" s="6"/>
      <c r="K250" s="172"/>
      <c r="L250" s="6"/>
      <c r="M250" s="6"/>
      <c r="N250" s="6"/>
      <c r="O250" s="6"/>
      <c r="P250" s="9"/>
      <c r="Q250" s="6"/>
      <c r="R250" s="6"/>
      <c r="S250" s="6"/>
      <c r="T250" s="6"/>
      <c r="U250" s="6"/>
      <c r="V250" s="6"/>
      <c r="W250" s="6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171"/>
      <c r="G251" s="171"/>
      <c r="H251" s="6"/>
      <c r="I251" s="6"/>
      <c r="J251" s="6"/>
      <c r="K251" s="172"/>
      <c r="L251" s="6"/>
      <c r="M251" s="6"/>
      <c r="N251" s="6"/>
      <c r="O251" s="6"/>
      <c r="P251" s="9"/>
      <c r="Q251" s="6"/>
      <c r="R251" s="6"/>
      <c r="S251" s="6"/>
      <c r="T251" s="6"/>
      <c r="U251" s="6"/>
      <c r="V251" s="6"/>
      <c r="W251" s="6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171"/>
      <c r="G252" s="171"/>
      <c r="H252" s="6"/>
      <c r="I252" s="6"/>
      <c r="J252" s="6"/>
      <c r="K252" s="172"/>
      <c r="L252" s="6"/>
      <c r="M252" s="6"/>
      <c r="N252" s="6"/>
      <c r="O252" s="6"/>
      <c r="P252" s="9"/>
      <c r="Q252" s="6"/>
      <c r="R252" s="6"/>
      <c r="S252" s="6"/>
      <c r="T252" s="6"/>
      <c r="U252" s="6"/>
      <c r="V252" s="6"/>
      <c r="W252" s="6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171"/>
      <c r="G253" s="171"/>
      <c r="H253" s="6"/>
      <c r="I253" s="6"/>
      <c r="J253" s="6"/>
      <c r="K253" s="172"/>
      <c r="L253" s="6"/>
      <c r="M253" s="6"/>
      <c r="N253" s="6"/>
      <c r="O253" s="6"/>
      <c r="P253" s="9"/>
      <c r="Q253" s="6"/>
      <c r="R253" s="6"/>
      <c r="S253" s="6"/>
      <c r="T253" s="6"/>
      <c r="U253" s="6"/>
      <c r="V253" s="6"/>
      <c r="W253" s="6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171"/>
      <c r="G254" s="171"/>
      <c r="H254" s="6"/>
      <c r="I254" s="6"/>
      <c r="J254" s="6"/>
      <c r="K254" s="172"/>
      <c r="L254" s="6"/>
      <c r="M254" s="6"/>
      <c r="N254" s="6"/>
      <c r="O254" s="6"/>
      <c r="P254" s="9"/>
      <c r="Q254" s="6"/>
      <c r="R254" s="6"/>
      <c r="S254" s="6"/>
      <c r="T254" s="6"/>
      <c r="U254" s="6"/>
      <c r="V254" s="6"/>
      <c r="W254" s="6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171"/>
      <c r="G255" s="171"/>
      <c r="H255" s="6"/>
      <c r="I255" s="6"/>
      <c r="J255" s="6"/>
      <c r="K255" s="172"/>
      <c r="L255" s="6"/>
      <c r="M255" s="6"/>
      <c r="N255" s="6"/>
      <c r="O255" s="6"/>
      <c r="P255" s="9"/>
      <c r="Q255" s="6"/>
      <c r="R255" s="6"/>
      <c r="S255" s="6"/>
      <c r="T255" s="6"/>
      <c r="U255" s="6"/>
      <c r="V255" s="6"/>
      <c r="W255" s="6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171"/>
      <c r="G256" s="171"/>
      <c r="H256" s="6"/>
      <c r="I256" s="6"/>
      <c r="J256" s="6"/>
      <c r="K256" s="172"/>
      <c r="L256" s="6"/>
      <c r="M256" s="6"/>
      <c r="N256" s="6"/>
      <c r="O256" s="6"/>
      <c r="P256" s="9"/>
      <c r="Q256" s="6"/>
      <c r="R256" s="6"/>
      <c r="S256" s="6"/>
      <c r="T256" s="6"/>
      <c r="U256" s="6"/>
      <c r="V256" s="6"/>
      <c r="W256" s="6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171"/>
      <c r="G257" s="171"/>
      <c r="H257" s="6"/>
      <c r="I257" s="6"/>
      <c r="J257" s="6"/>
      <c r="K257" s="172"/>
      <c r="L257" s="6"/>
      <c r="M257" s="6"/>
      <c r="N257" s="6"/>
      <c r="O257" s="6"/>
      <c r="P257" s="9"/>
      <c r="Q257" s="6"/>
      <c r="R257" s="6"/>
      <c r="S257" s="6"/>
      <c r="T257" s="6"/>
      <c r="U257" s="6"/>
      <c r="V257" s="6"/>
      <c r="W257" s="6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171"/>
      <c r="G258" s="171"/>
      <c r="H258" s="6"/>
      <c r="I258" s="6"/>
      <c r="J258" s="6"/>
      <c r="K258" s="172"/>
      <c r="L258" s="6"/>
      <c r="M258" s="6"/>
      <c r="N258" s="6"/>
      <c r="O258" s="6"/>
      <c r="P258" s="9"/>
      <c r="Q258" s="6"/>
      <c r="R258" s="6"/>
      <c r="S258" s="6"/>
      <c r="T258" s="6"/>
      <c r="U258" s="6"/>
      <c r="V258" s="6"/>
      <c r="W258" s="6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171"/>
      <c r="G259" s="171"/>
      <c r="H259" s="6"/>
      <c r="I259" s="6"/>
      <c r="J259" s="6"/>
      <c r="K259" s="172"/>
      <c r="L259" s="6"/>
      <c r="M259" s="6"/>
      <c r="N259" s="6"/>
      <c r="O259" s="6"/>
      <c r="P259" s="9"/>
      <c r="Q259" s="6"/>
      <c r="R259" s="6"/>
      <c r="S259" s="6"/>
      <c r="T259" s="6"/>
      <c r="U259" s="6"/>
      <c r="V259" s="6"/>
      <c r="W259" s="6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171"/>
      <c r="G260" s="171"/>
      <c r="H260" s="6"/>
      <c r="I260" s="6"/>
      <c r="J260" s="6"/>
      <c r="K260" s="172"/>
      <c r="L260" s="6"/>
      <c r="M260" s="6"/>
      <c r="N260" s="6"/>
      <c r="O260" s="6"/>
      <c r="P260" s="9"/>
      <c r="Q260" s="6"/>
      <c r="R260" s="6"/>
      <c r="S260" s="6"/>
      <c r="T260" s="6"/>
      <c r="U260" s="6"/>
      <c r="V260" s="6"/>
      <c r="W260" s="6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171"/>
      <c r="G261" s="171"/>
      <c r="H261" s="6"/>
      <c r="I261" s="6"/>
      <c r="J261" s="6"/>
      <c r="K261" s="172"/>
      <c r="L261" s="6"/>
      <c r="M261" s="6"/>
      <c r="N261" s="6"/>
      <c r="O261" s="6"/>
      <c r="P261" s="9"/>
      <c r="Q261" s="6"/>
      <c r="R261" s="6"/>
      <c r="S261" s="6"/>
      <c r="T261" s="6"/>
      <c r="U261" s="6"/>
      <c r="V261" s="6"/>
      <c r="W261" s="6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171"/>
      <c r="G262" s="171"/>
      <c r="H262" s="6"/>
      <c r="I262" s="6"/>
      <c r="J262" s="6"/>
      <c r="K262" s="172"/>
      <c r="L262" s="6"/>
      <c r="M262" s="6"/>
      <c r="N262" s="6"/>
      <c r="O262" s="6"/>
      <c r="P262" s="9"/>
      <c r="Q262" s="6"/>
      <c r="R262" s="6"/>
      <c r="S262" s="6"/>
      <c r="T262" s="6"/>
      <c r="U262" s="6"/>
      <c r="V262" s="6"/>
      <c r="W262" s="6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171"/>
      <c r="G263" s="171"/>
      <c r="H263" s="6"/>
      <c r="I263" s="6"/>
      <c r="J263" s="6"/>
      <c r="K263" s="172"/>
      <c r="L263" s="6"/>
      <c r="M263" s="6"/>
      <c r="N263" s="6"/>
      <c r="O263" s="6"/>
      <c r="P263" s="9"/>
      <c r="Q263" s="6"/>
      <c r="R263" s="6"/>
      <c r="S263" s="6"/>
      <c r="T263" s="6"/>
      <c r="U263" s="6"/>
      <c r="V263" s="6"/>
      <c r="W263" s="6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171"/>
      <c r="G264" s="171"/>
      <c r="H264" s="6"/>
      <c r="I264" s="6"/>
      <c r="J264" s="6"/>
      <c r="K264" s="172"/>
      <c r="L264" s="6"/>
      <c r="M264" s="6"/>
      <c r="N264" s="6"/>
      <c r="O264" s="6"/>
      <c r="P264" s="9"/>
      <c r="Q264" s="6"/>
      <c r="R264" s="6"/>
      <c r="S264" s="6"/>
      <c r="T264" s="6"/>
      <c r="U264" s="6"/>
      <c r="V264" s="6"/>
      <c r="W264" s="6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171"/>
      <c r="G265" s="171"/>
      <c r="H265" s="6"/>
      <c r="I265" s="6"/>
      <c r="J265" s="6"/>
      <c r="K265" s="172"/>
      <c r="L265" s="6"/>
      <c r="M265" s="6"/>
      <c r="N265" s="6"/>
      <c r="O265" s="6"/>
      <c r="P265" s="9"/>
      <c r="Q265" s="6"/>
      <c r="R265" s="6"/>
      <c r="S265" s="6"/>
      <c r="T265" s="6"/>
      <c r="U265" s="6"/>
      <c r="V265" s="6"/>
      <c r="W265" s="6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171"/>
      <c r="G266" s="171"/>
      <c r="H266" s="6"/>
      <c r="I266" s="6"/>
      <c r="J266" s="6"/>
      <c r="K266" s="172"/>
      <c r="L266" s="6"/>
      <c r="M266" s="6"/>
      <c r="N266" s="6"/>
      <c r="O266" s="6"/>
      <c r="P266" s="9"/>
      <c r="Q266" s="6"/>
      <c r="R266" s="6"/>
      <c r="S266" s="6"/>
      <c r="T266" s="6"/>
      <c r="U266" s="6"/>
      <c r="V266" s="6"/>
      <c r="W266" s="6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171"/>
      <c r="G267" s="171"/>
      <c r="H267" s="6"/>
      <c r="I267" s="6"/>
      <c r="J267" s="6"/>
      <c r="K267" s="172"/>
      <c r="L267" s="6"/>
      <c r="M267" s="6"/>
      <c r="N267" s="6"/>
      <c r="O267" s="6"/>
      <c r="P267" s="9"/>
      <c r="Q267" s="6"/>
      <c r="R267" s="6"/>
      <c r="S267" s="6"/>
      <c r="T267" s="6"/>
      <c r="U267" s="6"/>
      <c r="V267" s="6"/>
      <c r="W267" s="6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171"/>
      <c r="G268" s="171"/>
      <c r="H268" s="6"/>
      <c r="I268" s="6"/>
      <c r="J268" s="6"/>
      <c r="K268" s="172"/>
      <c r="L268" s="6"/>
      <c r="M268" s="6"/>
      <c r="N268" s="6"/>
      <c r="O268" s="6"/>
      <c r="P268" s="9"/>
      <c r="Q268" s="6"/>
      <c r="R268" s="6"/>
      <c r="S268" s="6"/>
      <c r="T268" s="6"/>
      <c r="U268" s="6"/>
      <c r="V268" s="6"/>
      <c r="W268" s="6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171"/>
      <c r="G269" s="171"/>
      <c r="H269" s="6"/>
      <c r="I269" s="6"/>
      <c r="J269" s="6"/>
      <c r="K269" s="172"/>
      <c r="L269" s="6"/>
      <c r="M269" s="6"/>
      <c r="N269" s="6"/>
      <c r="O269" s="6"/>
      <c r="P269" s="9"/>
      <c r="Q269" s="6"/>
      <c r="R269" s="6"/>
      <c r="S269" s="6"/>
      <c r="T269" s="6"/>
      <c r="U269" s="6"/>
      <c r="V269" s="6"/>
      <c r="W269" s="6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171"/>
      <c r="G270" s="171"/>
      <c r="H270" s="6"/>
      <c r="I270" s="6"/>
      <c r="J270" s="6"/>
      <c r="K270" s="172"/>
      <c r="L270" s="6"/>
      <c r="M270" s="6"/>
      <c r="N270" s="6"/>
      <c r="O270" s="6"/>
      <c r="P270" s="9"/>
      <c r="Q270" s="6"/>
      <c r="R270" s="6"/>
      <c r="S270" s="6"/>
      <c r="T270" s="6"/>
      <c r="U270" s="6"/>
      <c r="V270" s="6"/>
      <c r="W270" s="6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171"/>
      <c r="G271" s="171"/>
      <c r="H271" s="6"/>
      <c r="I271" s="6"/>
      <c r="J271" s="6"/>
      <c r="K271" s="172"/>
      <c r="L271" s="6"/>
      <c r="M271" s="6"/>
      <c r="N271" s="6"/>
      <c r="O271" s="6"/>
      <c r="P271" s="9"/>
      <c r="Q271" s="6"/>
      <c r="R271" s="6"/>
      <c r="S271" s="6"/>
      <c r="T271" s="6"/>
      <c r="U271" s="6"/>
      <c r="V271" s="6"/>
      <c r="W271" s="6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171"/>
      <c r="G272" s="171"/>
      <c r="H272" s="6"/>
      <c r="I272" s="6"/>
      <c r="J272" s="6"/>
      <c r="K272" s="172"/>
      <c r="L272" s="6"/>
      <c r="M272" s="6"/>
      <c r="N272" s="6"/>
      <c r="O272" s="6"/>
      <c r="P272" s="9"/>
      <c r="Q272" s="6"/>
      <c r="R272" s="6"/>
      <c r="S272" s="6"/>
      <c r="T272" s="6"/>
      <c r="U272" s="6"/>
      <c r="V272" s="6"/>
      <c r="W272" s="6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171"/>
      <c r="G273" s="171"/>
      <c r="H273" s="6"/>
      <c r="I273" s="6"/>
      <c r="J273" s="6"/>
      <c r="K273" s="172"/>
      <c r="L273" s="6"/>
      <c r="M273" s="6"/>
      <c r="N273" s="6"/>
      <c r="O273" s="6"/>
      <c r="P273" s="9"/>
      <c r="Q273" s="6"/>
      <c r="R273" s="6"/>
      <c r="S273" s="6"/>
      <c r="T273" s="6"/>
      <c r="U273" s="6"/>
      <c r="V273" s="6"/>
      <c r="W273" s="6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171"/>
      <c r="G274" s="171"/>
      <c r="H274" s="6"/>
      <c r="I274" s="6"/>
      <c r="J274" s="6"/>
      <c r="K274" s="172"/>
      <c r="L274" s="6"/>
      <c r="M274" s="6"/>
      <c r="N274" s="6"/>
      <c r="O274" s="6"/>
      <c r="P274" s="9"/>
      <c r="Q274" s="6"/>
      <c r="R274" s="6"/>
      <c r="S274" s="6"/>
      <c r="T274" s="6"/>
      <c r="U274" s="6"/>
      <c r="V274" s="6"/>
      <c r="W274" s="6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171"/>
      <c r="G275" s="171"/>
      <c r="H275" s="6"/>
      <c r="I275" s="6"/>
      <c r="J275" s="6"/>
      <c r="K275" s="172"/>
      <c r="L275" s="6"/>
      <c r="M275" s="6"/>
      <c r="N275" s="6"/>
      <c r="O275" s="6"/>
      <c r="P275" s="9"/>
      <c r="Q275" s="6"/>
      <c r="R275" s="6"/>
      <c r="S275" s="6"/>
      <c r="T275" s="6"/>
      <c r="U275" s="6"/>
      <c r="V275" s="6"/>
      <c r="W275" s="6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171"/>
      <c r="G276" s="171"/>
      <c r="H276" s="6"/>
      <c r="I276" s="6"/>
      <c r="J276" s="6"/>
      <c r="K276" s="172"/>
      <c r="L276" s="6"/>
      <c r="M276" s="6"/>
      <c r="N276" s="6"/>
      <c r="O276" s="6"/>
      <c r="P276" s="9"/>
      <c r="Q276" s="6"/>
      <c r="R276" s="6"/>
      <c r="S276" s="6"/>
      <c r="T276" s="6"/>
      <c r="U276" s="6"/>
      <c r="V276" s="6"/>
      <c r="W276" s="6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171"/>
      <c r="G277" s="171"/>
      <c r="H277" s="6"/>
      <c r="I277" s="6"/>
      <c r="J277" s="6"/>
      <c r="K277" s="172"/>
      <c r="L277" s="6"/>
      <c r="M277" s="6"/>
      <c r="N277" s="6"/>
      <c r="O277" s="6"/>
      <c r="P277" s="9"/>
      <c r="Q277" s="6"/>
      <c r="R277" s="6"/>
      <c r="S277" s="6"/>
      <c r="T277" s="6"/>
      <c r="U277" s="6"/>
      <c r="V277" s="6"/>
      <c r="W277" s="6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171"/>
      <c r="G278" s="171"/>
      <c r="H278" s="6"/>
      <c r="I278" s="6"/>
      <c r="J278" s="6"/>
      <c r="K278" s="172"/>
      <c r="L278" s="6"/>
      <c r="M278" s="6"/>
      <c r="N278" s="6"/>
      <c r="O278" s="6"/>
      <c r="P278" s="9"/>
      <c r="Q278" s="6"/>
      <c r="R278" s="6"/>
      <c r="S278" s="6"/>
      <c r="T278" s="6"/>
      <c r="U278" s="6"/>
      <c r="V278" s="6"/>
      <c r="W278" s="6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171"/>
      <c r="G279" s="171"/>
      <c r="H279" s="6"/>
      <c r="I279" s="6"/>
      <c r="J279" s="6"/>
      <c r="K279" s="172"/>
      <c r="L279" s="6"/>
      <c r="M279" s="6"/>
      <c r="N279" s="6"/>
      <c r="O279" s="6"/>
      <c r="P279" s="9"/>
      <c r="Q279" s="6"/>
      <c r="R279" s="6"/>
      <c r="S279" s="6"/>
      <c r="T279" s="6"/>
      <c r="U279" s="6"/>
      <c r="V279" s="6"/>
      <c r="W279" s="6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171"/>
      <c r="G280" s="171"/>
      <c r="H280" s="6"/>
      <c r="I280" s="6"/>
      <c r="J280" s="6"/>
      <c r="K280" s="172"/>
      <c r="L280" s="6"/>
      <c r="M280" s="6"/>
      <c r="N280" s="6"/>
      <c r="O280" s="6"/>
      <c r="P280" s="9"/>
      <c r="Q280" s="6"/>
      <c r="R280" s="6"/>
      <c r="S280" s="6"/>
      <c r="T280" s="6"/>
      <c r="U280" s="6"/>
      <c r="V280" s="6"/>
      <c r="W280" s="6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171"/>
      <c r="G281" s="171"/>
      <c r="H281" s="6"/>
      <c r="I281" s="6"/>
      <c r="J281" s="6"/>
      <c r="K281" s="172"/>
      <c r="L281" s="6"/>
      <c r="M281" s="6"/>
      <c r="N281" s="6"/>
      <c r="O281" s="6"/>
      <c r="P281" s="9"/>
      <c r="Q281" s="6"/>
      <c r="R281" s="6"/>
      <c r="S281" s="6"/>
      <c r="T281" s="6"/>
      <c r="U281" s="6"/>
      <c r="V281" s="6"/>
      <c r="W281" s="6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171"/>
      <c r="G282" s="171"/>
      <c r="H282" s="6"/>
      <c r="I282" s="6"/>
      <c r="J282" s="6"/>
      <c r="K282" s="172"/>
      <c r="L282" s="6"/>
      <c r="M282" s="6"/>
      <c r="N282" s="6"/>
      <c r="O282" s="6"/>
      <c r="P282" s="9"/>
      <c r="Q282" s="6"/>
      <c r="R282" s="6"/>
      <c r="S282" s="6"/>
      <c r="T282" s="6"/>
      <c r="U282" s="6"/>
      <c r="V282" s="6"/>
      <c r="W282" s="6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171"/>
      <c r="G283" s="171"/>
      <c r="H283" s="6"/>
      <c r="I283" s="6"/>
      <c r="J283" s="6"/>
      <c r="K283" s="172"/>
      <c r="L283" s="6"/>
      <c r="M283" s="6"/>
      <c r="N283" s="6"/>
      <c r="O283" s="6"/>
      <c r="P283" s="9"/>
      <c r="Q283" s="6"/>
      <c r="R283" s="6"/>
      <c r="S283" s="6"/>
      <c r="T283" s="6"/>
      <c r="U283" s="6"/>
      <c r="V283" s="6"/>
      <c r="W283" s="6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171"/>
      <c r="G284" s="171"/>
      <c r="H284" s="6"/>
      <c r="I284" s="6"/>
      <c r="J284" s="6"/>
      <c r="K284" s="172"/>
      <c r="L284" s="6"/>
      <c r="M284" s="6"/>
      <c r="N284" s="6"/>
      <c r="O284" s="6"/>
      <c r="P284" s="9"/>
      <c r="Q284" s="6"/>
      <c r="R284" s="6"/>
      <c r="S284" s="6"/>
      <c r="T284" s="6"/>
      <c r="U284" s="6"/>
      <c r="V284" s="6"/>
      <c r="W284" s="6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171"/>
      <c r="G285" s="171"/>
      <c r="H285" s="6"/>
      <c r="I285" s="6"/>
      <c r="J285" s="6"/>
      <c r="K285" s="172"/>
      <c r="L285" s="6"/>
      <c r="M285" s="6"/>
      <c r="N285" s="6"/>
      <c r="O285" s="6"/>
      <c r="P285" s="9"/>
      <c r="Q285" s="6"/>
      <c r="R285" s="6"/>
      <c r="S285" s="6"/>
      <c r="T285" s="6"/>
      <c r="U285" s="6"/>
      <c r="V285" s="6"/>
      <c r="W285" s="6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171"/>
      <c r="G286" s="171"/>
      <c r="H286" s="6"/>
      <c r="I286" s="6"/>
      <c r="J286" s="6"/>
      <c r="K286" s="172"/>
      <c r="L286" s="6"/>
      <c r="M286" s="6"/>
      <c r="N286" s="6"/>
      <c r="O286" s="6"/>
      <c r="P286" s="9"/>
      <c r="Q286" s="6"/>
      <c r="R286" s="6"/>
      <c r="S286" s="6"/>
      <c r="T286" s="6"/>
      <c r="U286" s="6"/>
      <c r="V286" s="6"/>
      <c r="W286" s="6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171"/>
      <c r="G287" s="171"/>
      <c r="H287" s="6"/>
      <c r="I287" s="6"/>
      <c r="J287" s="6"/>
      <c r="K287" s="172"/>
      <c r="L287" s="6"/>
      <c r="M287" s="6"/>
      <c r="N287" s="6"/>
      <c r="O287" s="6"/>
      <c r="P287" s="9"/>
      <c r="Q287" s="6"/>
      <c r="R287" s="6"/>
      <c r="S287" s="6"/>
      <c r="T287" s="6"/>
      <c r="U287" s="6"/>
      <c r="V287" s="6"/>
      <c r="W287" s="6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171"/>
      <c r="G288" s="171"/>
      <c r="H288" s="6"/>
      <c r="I288" s="6"/>
      <c r="J288" s="6"/>
      <c r="K288" s="172"/>
      <c r="L288" s="6"/>
      <c r="M288" s="6"/>
      <c r="N288" s="6"/>
      <c r="O288" s="6"/>
      <c r="P288" s="9"/>
      <c r="Q288" s="6"/>
      <c r="R288" s="6"/>
      <c r="S288" s="6"/>
      <c r="T288" s="6"/>
      <c r="U288" s="6"/>
      <c r="V288" s="6"/>
      <c r="W288" s="6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171"/>
      <c r="G289" s="171"/>
      <c r="H289" s="6"/>
      <c r="I289" s="6"/>
      <c r="J289" s="6"/>
      <c r="K289" s="172"/>
      <c r="L289" s="6"/>
      <c r="M289" s="6"/>
      <c r="N289" s="6"/>
      <c r="O289" s="6"/>
      <c r="P289" s="9"/>
      <c r="Q289" s="6"/>
      <c r="R289" s="6"/>
      <c r="S289" s="6"/>
      <c r="T289" s="6"/>
      <c r="U289" s="6"/>
      <c r="V289" s="6"/>
      <c r="W289" s="6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171"/>
      <c r="G290" s="171"/>
      <c r="H290" s="6"/>
      <c r="I290" s="6"/>
      <c r="J290" s="6"/>
      <c r="K290" s="172"/>
      <c r="L290" s="6"/>
      <c r="M290" s="6"/>
      <c r="N290" s="6"/>
      <c r="O290" s="6"/>
      <c r="P290" s="9"/>
      <c r="Q290" s="6"/>
      <c r="R290" s="6"/>
      <c r="S290" s="6"/>
      <c r="T290" s="6"/>
      <c r="U290" s="6"/>
      <c r="V290" s="6"/>
      <c r="W290" s="6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171"/>
      <c r="G291" s="171"/>
      <c r="H291" s="6"/>
      <c r="I291" s="6"/>
      <c r="J291" s="6"/>
      <c r="K291" s="172"/>
      <c r="L291" s="6"/>
      <c r="M291" s="6"/>
      <c r="N291" s="6"/>
      <c r="O291" s="6"/>
      <c r="P291" s="9"/>
      <c r="Q291" s="6"/>
      <c r="R291" s="6"/>
      <c r="S291" s="6"/>
      <c r="T291" s="6"/>
      <c r="U291" s="6"/>
      <c r="V291" s="6"/>
      <c r="W291" s="6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171"/>
      <c r="G292" s="171"/>
      <c r="H292" s="6"/>
      <c r="I292" s="6"/>
      <c r="J292" s="6"/>
      <c r="K292" s="172"/>
      <c r="L292" s="6"/>
      <c r="M292" s="6"/>
      <c r="N292" s="6"/>
      <c r="O292" s="6"/>
      <c r="P292" s="9"/>
      <c r="Q292" s="6"/>
      <c r="R292" s="6"/>
      <c r="S292" s="6"/>
      <c r="T292" s="6"/>
      <c r="U292" s="6"/>
      <c r="V292" s="6"/>
      <c r="W292" s="6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171"/>
      <c r="G293" s="171"/>
      <c r="H293" s="6"/>
      <c r="I293" s="6"/>
      <c r="J293" s="6"/>
      <c r="K293" s="172"/>
      <c r="L293" s="6"/>
      <c r="M293" s="6"/>
      <c r="N293" s="6"/>
      <c r="O293" s="6"/>
      <c r="P293" s="9"/>
      <c r="Q293" s="6"/>
      <c r="R293" s="6"/>
      <c r="S293" s="6"/>
      <c r="T293" s="6"/>
      <c r="U293" s="6"/>
      <c r="V293" s="6"/>
      <c r="W293" s="6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171"/>
      <c r="G294" s="171"/>
      <c r="H294" s="6"/>
      <c r="I294" s="6"/>
      <c r="J294" s="6"/>
      <c r="K294" s="172"/>
      <c r="L294" s="6"/>
      <c r="M294" s="6"/>
      <c r="N294" s="6"/>
      <c r="O294" s="6"/>
      <c r="P294" s="9"/>
      <c r="Q294" s="6"/>
      <c r="R294" s="6"/>
      <c r="S294" s="6"/>
      <c r="T294" s="6"/>
      <c r="U294" s="6"/>
      <c r="V294" s="6"/>
      <c r="W294" s="6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2:196" x14ac:dyDescent="0.2">
      <c r="B1994" s="5"/>
      <c r="C1994" s="5"/>
      <c r="D1994" s="5"/>
      <c r="E1994" s="5"/>
      <c r="F1994" s="3"/>
      <c r="G1994" s="3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2:196" x14ac:dyDescent="0.2">
      <c r="B1995" s="5"/>
      <c r="C1995" s="5"/>
      <c r="D1995" s="5"/>
      <c r="E1995" s="5"/>
      <c r="F1995" s="3"/>
      <c r="G1995" s="3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2:196" x14ac:dyDescent="0.2">
      <c r="B1996" s="5"/>
      <c r="C1996" s="5"/>
      <c r="D1996" s="5"/>
      <c r="E1996" s="5"/>
      <c r="F1996" s="3"/>
      <c r="G1996" s="3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2:196" x14ac:dyDescent="0.2">
      <c r="B1997" s="5"/>
      <c r="C1997" s="5"/>
      <c r="D1997" s="5"/>
      <c r="E1997" s="5"/>
      <c r="F1997" s="3"/>
      <c r="G1997" s="3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2:196" x14ac:dyDescent="0.2">
      <c r="B1998" s="5"/>
      <c r="C1998" s="5"/>
      <c r="D1998" s="5"/>
      <c r="E1998" s="5"/>
      <c r="F1998" s="3"/>
      <c r="G1998" s="3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2:196" x14ac:dyDescent="0.2">
      <c r="B1999" s="5"/>
      <c r="C1999" s="5"/>
      <c r="D1999" s="5"/>
      <c r="E1999" s="5"/>
      <c r="F1999" s="3"/>
      <c r="G1999" s="3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2:196" x14ac:dyDescent="0.2">
      <c r="B2000" s="5"/>
      <c r="C2000" s="5"/>
      <c r="D2000" s="5"/>
      <c r="E2000" s="5"/>
      <c r="F2000" s="3"/>
      <c r="G2000" s="3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2:196" x14ac:dyDescent="0.2">
      <c r="B2001" s="5"/>
      <c r="C2001" s="5"/>
      <c r="D2001" s="5"/>
      <c r="E2001" s="5"/>
      <c r="F2001" s="3"/>
      <c r="G2001" s="3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2:196" x14ac:dyDescent="0.2">
      <c r="B2002" s="5"/>
      <c r="C2002" s="5"/>
      <c r="D2002" s="5"/>
      <c r="E2002" s="5"/>
      <c r="F2002" s="3"/>
      <c r="G2002" s="3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2:196" x14ac:dyDescent="0.2">
      <c r="B2003" s="5"/>
      <c r="C2003" s="5"/>
      <c r="D2003" s="5"/>
      <c r="E2003" s="5"/>
      <c r="F2003" s="3"/>
      <c r="G2003" s="3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2:196" x14ac:dyDescent="0.2">
      <c r="B2004" s="5"/>
      <c r="C2004" s="5"/>
      <c r="D2004" s="5"/>
      <c r="E2004" s="5"/>
      <c r="F2004" s="3"/>
      <c r="G2004" s="3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2:196" x14ac:dyDescent="0.2">
      <c r="B2005" s="5"/>
      <c r="C2005" s="5"/>
      <c r="D2005" s="5"/>
      <c r="E2005" s="5"/>
      <c r="F2005" s="3"/>
      <c r="G2005" s="3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2:196" x14ac:dyDescent="0.2">
      <c r="B2006" s="5"/>
      <c r="C2006" s="5"/>
      <c r="D2006" s="5"/>
      <c r="E2006" s="5"/>
      <c r="F2006" s="3"/>
      <c r="G2006" s="3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2:196" x14ac:dyDescent="0.2">
      <c r="B2007" s="5"/>
      <c r="C2007" s="5"/>
      <c r="D2007" s="5"/>
      <c r="E2007" s="5"/>
      <c r="F2007" s="3"/>
      <c r="G2007" s="3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2:196" x14ac:dyDescent="0.2">
      <c r="B2008" s="5"/>
      <c r="C2008" s="5"/>
      <c r="D2008" s="5"/>
      <c r="E2008" s="5"/>
      <c r="F2008" s="3"/>
      <c r="G2008" s="3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2:196" x14ac:dyDescent="0.2">
      <c r="B2009" s="5"/>
      <c r="C2009" s="5"/>
      <c r="D2009" s="5"/>
      <c r="E2009" s="5"/>
      <c r="F2009" s="3"/>
      <c r="G2009" s="3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2:196" x14ac:dyDescent="0.2">
      <c r="B2010" s="5"/>
      <c r="C2010" s="5"/>
      <c r="D2010" s="5"/>
      <c r="E2010" s="5"/>
      <c r="F2010" s="3"/>
      <c r="G2010" s="3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2:196" x14ac:dyDescent="0.2">
      <c r="B2011" s="5"/>
      <c r="C2011" s="5"/>
      <c r="D2011" s="5"/>
      <c r="E2011" s="5"/>
      <c r="F2011" s="3"/>
      <c r="G2011" s="3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2:196" x14ac:dyDescent="0.2">
      <c r="B2012" s="5"/>
      <c r="C2012" s="5"/>
      <c r="D2012" s="5"/>
      <c r="E2012" s="5"/>
      <c r="F2012" s="3"/>
      <c r="G2012" s="3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2:196" x14ac:dyDescent="0.2">
      <c r="B2013" s="5"/>
      <c r="C2013" s="5"/>
      <c r="D2013" s="5"/>
      <c r="E2013" s="5"/>
      <c r="F2013" s="3"/>
      <c r="G2013" s="3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2:196" x14ac:dyDescent="0.2">
      <c r="B2014" s="5"/>
      <c r="C2014" s="5"/>
      <c r="D2014" s="5"/>
      <c r="E2014" s="5"/>
      <c r="F2014" s="3"/>
      <c r="G2014" s="3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2:196" x14ac:dyDescent="0.2">
      <c r="B2015" s="5"/>
      <c r="C2015" s="5"/>
      <c r="D2015" s="5"/>
      <c r="E2015" s="5"/>
      <c r="F2015" s="3"/>
      <c r="G2015" s="3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2:196" x14ac:dyDescent="0.2">
      <c r="B2016" s="5"/>
      <c r="C2016" s="5"/>
      <c r="D2016" s="5"/>
      <c r="E2016" s="5"/>
      <c r="F2016" s="3"/>
      <c r="G2016" s="3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2:196" x14ac:dyDescent="0.2">
      <c r="B2017" s="5"/>
      <c r="C2017" s="5"/>
      <c r="D2017" s="5"/>
      <c r="E2017" s="5"/>
      <c r="F2017" s="3"/>
      <c r="G2017" s="3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2:196" x14ac:dyDescent="0.2">
      <c r="B2018" s="5"/>
      <c r="C2018" s="5"/>
      <c r="D2018" s="5"/>
      <c r="E2018" s="5"/>
      <c r="F2018" s="3"/>
      <c r="G2018" s="3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2:196" x14ac:dyDescent="0.2">
      <c r="B2019" s="5"/>
      <c r="C2019" s="5"/>
      <c r="D2019" s="5"/>
      <c r="E2019" s="5"/>
      <c r="F2019" s="3"/>
      <c r="G2019" s="3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2:196" x14ac:dyDescent="0.2">
      <c r="B2020" s="5"/>
      <c r="C2020" s="5"/>
      <c r="D2020" s="5"/>
      <c r="E2020" s="5"/>
      <c r="F2020" s="3"/>
      <c r="G2020" s="3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2:196" x14ac:dyDescent="0.2">
      <c r="B2021" s="5"/>
      <c r="C2021" s="5"/>
      <c r="D2021" s="5"/>
      <c r="E2021" s="5"/>
      <c r="F2021" s="3"/>
      <c r="G2021" s="3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2:196" x14ac:dyDescent="0.2">
      <c r="B2022" s="5"/>
      <c r="C2022" s="5"/>
      <c r="D2022" s="5"/>
      <c r="E2022" s="5"/>
      <c r="F2022" s="3"/>
      <c r="G2022" s="3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2:196" x14ac:dyDescent="0.2">
      <c r="B2023" s="5"/>
      <c r="C2023" s="5"/>
      <c r="D2023" s="5"/>
      <c r="E2023" s="5"/>
      <c r="F2023" s="3"/>
      <c r="G2023" s="3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2:196" x14ac:dyDescent="0.2">
      <c r="B2024" s="5"/>
      <c r="C2024" s="5"/>
      <c r="D2024" s="5"/>
      <c r="E2024" s="5"/>
      <c r="F2024" s="3"/>
      <c r="G2024" s="3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2:196" x14ac:dyDescent="0.2">
      <c r="B2025" s="5"/>
      <c r="C2025" s="5"/>
      <c r="D2025" s="5"/>
      <c r="E2025" s="5"/>
      <c r="F2025" s="3"/>
      <c r="G2025" s="3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2:196" x14ac:dyDescent="0.2">
      <c r="B2026" s="5"/>
      <c r="C2026" s="5"/>
      <c r="D2026" s="5"/>
      <c r="E2026" s="5"/>
      <c r="F2026" s="3"/>
      <c r="G2026" s="3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2:196" x14ac:dyDescent="0.2">
      <c r="B2027" s="5"/>
      <c r="C2027" s="5"/>
      <c r="D2027" s="5"/>
      <c r="E2027" s="5"/>
      <c r="F2027" s="3"/>
      <c r="G2027" s="3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2:196" x14ac:dyDescent="0.2">
      <c r="B2028" s="5"/>
      <c r="C2028" s="5"/>
      <c r="D2028" s="5"/>
      <c r="E2028" s="5"/>
      <c r="F2028" s="3"/>
      <c r="G2028" s="3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2:196" x14ac:dyDescent="0.2">
      <c r="B2029" s="5"/>
      <c r="C2029" s="5"/>
      <c r="D2029" s="5"/>
      <c r="E2029" s="5"/>
      <c r="F2029" s="3"/>
      <c r="G2029" s="3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2:196" x14ac:dyDescent="0.2">
      <c r="B2030" s="5"/>
      <c r="C2030" s="5"/>
      <c r="D2030" s="5"/>
      <c r="E2030" s="5"/>
      <c r="F2030" s="3"/>
      <c r="G2030" s="3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2:196" x14ac:dyDescent="0.2">
      <c r="B2031" s="5"/>
      <c r="C2031" s="5"/>
      <c r="D2031" s="5"/>
      <c r="E2031" s="5"/>
      <c r="F2031" s="3"/>
      <c r="G2031" s="3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2:196" x14ac:dyDescent="0.2">
      <c r="B2032" s="5"/>
      <c r="C2032" s="5"/>
      <c r="D2032" s="5"/>
      <c r="E2032" s="5"/>
      <c r="F2032" s="3"/>
      <c r="G2032" s="3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2:196" x14ac:dyDescent="0.2">
      <c r="B2033" s="5"/>
      <c r="C2033" s="5"/>
      <c r="D2033" s="5"/>
      <c r="E2033" s="5"/>
      <c r="F2033" s="3"/>
      <c r="G2033" s="3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2:196" x14ac:dyDescent="0.2">
      <c r="B2034" s="5"/>
      <c r="C2034" s="5"/>
      <c r="D2034" s="5"/>
      <c r="E2034" s="5"/>
      <c r="F2034" s="3"/>
      <c r="G2034" s="3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2:196" x14ac:dyDescent="0.2">
      <c r="B2035" s="5"/>
      <c r="C2035" s="5"/>
      <c r="D2035" s="5"/>
      <c r="E2035" s="5"/>
      <c r="F2035" s="3"/>
      <c r="G2035" s="3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2:196" x14ac:dyDescent="0.2">
      <c r="B2036" s="5"/>
      <c r="C2036" s="5"/>
      <c r="D2036" s="5"/>
      <c r="E2036" s="5"/>
      <c r="F2036" s="3"/>
      <c r="G2036" s="3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2:196" x14ac:dyDescent="0.2">
      <c r="B2037" s="5"/>
      <c r="C2037" s="5"/>
      <c r="D2037" s="5"/>
      <c r="E2037" s="5"/>
      <c r="F2037" s="3"/>
      <c r="G2037" s="3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2:196" x14ac:dyDescent="0.2">
      <c r="B2038" s="5"/>
      <c r="C2038" s="5"/>
      <c r="D2038" s="5"/>
      <c r="E2038" s="5"/>
      <c r="F2038" s="3"/>
      <c r="G2038" s="3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2:196" x14ac:dyDescent="0.2">
      <c r="B2039" s="5"/>
      <c r="C2039" s="5"/>
      <c r="D2039" s="5"/>
      <c r="E2039" s="5"/>
      <c r="F2039" s="3"/>
      <c r="G2039" s="3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2:196" x14ac:dyDescent="0.2">
      <c r="B2040" s="5"/>
      <c r="C2040" s="5"/>
      <c r="D2040" s="5"/>
      <c r="E2040" s="5"/>
      <c r="F2040" s="3"/>
      <c r="G2040" s="3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2:196" x14ac:dyDescent="0.2">
      <c r="B2041" s="5"/>
      <c r="C2041" s="5"/>
      <c r="D2041" s="5"/>
      <c r="E2041" s="5"/>
      <c r="F2041" s="3"/>
      <c r="G2041" s="3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2:196" x14ac:dyDescent="0.2">
      <c r="B2042" s="5"/>
      <c r="C2042" s="5"/>
      <c r="D2042" s="5"/>
      <c r="E2042" s="5"/>
      <c r="F2042" s="3"/>
      <c r="G2042" s="3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2:196" x14ac:dyDescent="0.2">
      <c r="B2043" s="5"/>
      <c r="C2043" s="5"/>
      <c r="D2043" s="5"/>
      <c r="E2043" s="5"/>
      <c r="F2043" s="3"/>
      <c r="G2043" s="3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2:196" x14ac:dyDescent="0.2">
      <c r="B2044" s="5"/>
      <c r="C2044" s="5"/>
      <c r="D2044" s="5"/>
      <c r="E2044" s="5"/>
      <c r="F2044" s="3"/>
      <c r="G2044" s="3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2:196" x14ac:dyDescent="0.2">
      <c r="B2045" s="5"/>
      <c r="C2045" s="5"/>
      <c r="D2045" s="5"/>
      <c r="E2045" s="5"/>
      <c r="F2045" s="3"/>
      <c r="G2045" s="3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2:196" x14ac:dyDescent="0.2">
      <c r="B2046" s="5"/>
      <c r="C2046" s="5"/>
      <c r="D2046" s="5"/>
      <c r="E2046" s="5"/>
      <c r="F2046" s="3"/>
      <c r="G2046" s="3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2:196" x14ac:dyDescent="0.2">
      <c r="B2047" s="5"/>
      <c r="C2047" s="5"/>
      <c r="D2047" s="5"/>
      <c r="E2047" s="5"/>
      <c r="F2047" s="3"/>
      <c r="G2047" s="3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2:196" x14ac:dyDescent="0.2">
      <c r="B2048" s="5"/>
      <c r="C2048" s="5"/>
      <c r="D2048" s="5"/>
      <c r="E2048" s="5"/>
      <c r="F2048" s="3"/>
      <c r="G2048" s="3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2:196" x14ac:dyDescent="0.2">
      <c r="B2049" s="5"/>
      <c r="C2049" s="5"/>
      <c r="D2049" s="5"/>
      <c r="E2049" s="5"/>
      <c r="F2049" s="3"/>
      <c r="G2049" s="3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2:196" x14ac:dyDescent="0.2">
      <c r="B2050" s="5"/>
      <c r="C2050" s="5"/>
      <c r="D2050" s="5"/>
      <c r="E2050" s="5"/>
      <c r="F2050" s="3"/>
      <c r="G2050" s="3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2:196" x14ac:dyDescent="0.2">
      <c r="B2051" s="5"/>
      <c r="C2051" s="5"/>
      <c r="D2051" s="5"/>
      <c r="E2051" s="5"/>
      <c r="F2051" s="3"/>
      <c r="G2051" s="3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2:196" x14ac:dyDescent="0.2">
      <c r="B2052" s="5"/>
      <c r="C2052" s="5"/>
      <c r="D2052" s="5"/>
      <c r="E2052" s="5"/>
      <c r="F2052" s="3"/>
      <c r="G2052" s="3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2:196" x14ac:dyDescent="0.2">
      <c r="B2053" s="5"/>
      <c r="C2053" s="5"/>
      <c r="D2053" s="5"/>
      <c r="E2053" s="5"/>
      <c r="F2053" s="3"/>
      <c r="G2053" s="3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2:196" x14ac:dyDescent="0.2">
      <c r="B2054" s="5"/>
      <c r="C2054" s="5"/>
      <c r="D2054" s="5"/>
      <c r="E2054" s="5"/>
      <c r="F2054" s="3"/>
      <c r="G2054" s="3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2:196" x14ac:dyDescent="0.2">
      <c r="B2055" s="5"/>
      <c r="C2055" s="5"/>
      <c r="D2055" s="5"/>
      <c r="E2055" s="5"/>
      <c r="F2055" s="3"/>
      <c r="G2055" s="3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2:196" x14ac:dyDescent="0.2">
      <c r="B2056" s="5"/>
      <c r="C2056" s="5"/>
      <c r="D2056" s="5"/>
      <c r="E2056" s="5"/>
      <c r="F2056" s="3"/>
      <c r="G2056" s="3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2:196" x14ac:dyDescent="0.2">
      <c r="B2057" s="5"/>
      <c r="C2057" s="5"/>
      <c r="D2057" s="5"/>
      <c r="E2057" s="5"/>
      <c r="F2057" s="3"/>
      <c r="G2057" s="3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2:196" x14ac:dyDescent="0.2">
      <c r="B2058" s="5"/>
      <c r="C2058" s="5"/>
      <c r="D2058" s="5"/>
      <c r="E2058" s="5"/>
      <c r="F2058" s="3"/>
      <c r="G2058" s="3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2:196" x14ac:dyDescent="0.2">
      <c r="B2059" s="5"/>
      <c r="C2059" s="5"/>
      <c r="D2059" s="5"/>
      <c r="E2059" s="5"/>
      <c r="F2059" s="3"/>
      <c r="G2059" s="3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2:196" x14ac:dyDescent="0.2">
      <c r="B2060" s="5"/>
      <c r="C2060" s="5"/>
      <c r="D2060" s="5"/>
      <c r="E2060" s="5"/>
      <c r="F2060" s="3"/>
      <c r="G2060" s="3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2:196" x14ac:dyDescent="0.2">
      <c r="B2061" s="5"/>
      <c r="C2061" s="5"/>
      <c r="D2061" s="5"/>
      <c r="E2061" s="5"/>
      <c r="F2061" s="3"/>
      <c r="G2061" s="3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2:196" x14ac:dyDescent="0.2">
      <c r="B2062" s="5"/>
      <c r="C2062" s="5"/>
      <c r="D2062" s="5"/>
      <c r="E2062" s="5"/>
      <c r="F2062" s="3"/>
      <c r="G2062" s="3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2:196" x14ac:dyDescent="0.2">
      <c r="B2063" s="5"/>
      <c r="C2063" s="5"/>
      <c r="D2063" s="5"/>
      <c r="E2063" s="5"/>
      <c r="F2063" s="3"/>
      <c r="G2063" s="3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2:196" x14ac:dyDescent="0.2">
      <c r="B2064" s="5"/>
      <c r="C2064" s="5"/>
      <c r="D2064" s="5"/>
      <c r="E2064" s="5"/>
      <c r="F2064" s="3"/>
      <c r="G2064" s="3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2:196" x14ac:dyDescent="0.2">
      <c r="B2065" s="5"/>
      <c r="C2065" s="5"/>
      <c r="D2065" s="5"/>
      <c r="E2065" s="5"/>
      <c r="F2065" s="3"/>
      <c r="G2065" s="3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2:196" x14ac:dyDescent="0.2">
      <c r="B2066" s="5"/>
      <c r="C2066" s="5"/>
      <c r="D2066" s="5"/>
      <c r="E2066" s="5"/>
      <c r="F2066" s="3"/>
      <c r="G2066" s="3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2:196" x14ac:dyDescent="0.2">
      <c r="B2067" s="5"/>
      <c r="C2067" s="5"/>
      <c r="D2067" s="5"/>
      <c r="E2067" s="5"/>
      <c r="F2067" s="3"/>
      <c r="G2067" s="3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2:196" x14ac:dyDescent="0.2">
      <c r="B2068" s="5"/>
      <c r="C2068" s="5"/>
      <c r="D2068" s="5"/>
      <c r="E2068" s="5"/>
      <c r="F2068" s="3"/>
      <c r="G2068" s="3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2:196" x14ac:dyDescent="0.2">
      <c r="B2069" s="5"/>
      <c r="C2069" s="5"/>
      <c r="D2069" s="5"/>
      <c r="E2069" s="5"/>
      <c r="F2069" s="3"/>
      <c r="G2069" s="3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2:196" x14ac:dyDescent="0.2">
      <c r="B2070" s="5"/>
      <c r="C2070" s="5"/>
      <c r="D2070" s="5"/>
      <c r="E2070" s="5"/>
      <c r="F2070" s="3"/>
      <c r="G2070" s="3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2:196" x14ac:dyDescent="0.2">
      <c r="B2071" s="5"/>
      <c r="C2071" s="5"/>
      <c r="D2071" s="5"/>
      <c r="E2071" s="5"/>
      <c r="F2071" s="3"/>
      <c r="G2071" s="3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</sheetData>
  <mergeCells count="35">
    <mergeCell ref="D1:G1"/>
    <mergeCell ref="S1:W1"/>
    <mergeCell ref="D2:G2"/>
    <mergeCell ref="R2:W2"/>
    <mergeCell ref="D3:G3"/>
    <mergeCell ref="R3:W3"/>
    <mergeCell ref="A5:V5"/>
    <mergeCell ref="E167:J167"/>
    <mergeCell ref="S7:S8"/>
    <mergeCell ref="T7:T8"/>
    <mergeCell ref="U7:U8"/>
    <mergeCell ref="V7:V8"/>
    <mergeCell ref="C6:C8"/>
    <mergeCell ref="D6:D8"/>
    <mergeCell ref="E6:E8"/>
    <mergeCell ref="F6:K6"/>
    <mergeCell ref="L6:Q6"/>
    <mergeCell ref="R6:W6"/>
    <mergeCell ref="F7:F8"/>
    <mergeCell ref="W7:W8"/>
    <mergeCell ref="A163:E163"/>
    <mergeCell ref="M7:M8"/>
    <mergeCell ref="N7:N8"/>
    <mergeCell ref="O7:O8"/>
    <mergeCell ref="P7:P8"/>
    <mergeCell ref="Q7:Q8"/>
    <mergeCell ref="R7:R8"/>
    <mergeCell ref="L7:L8"/>
    <mergeCell ref="A6:A8"/>
    <mergeCell ref="B6:B8"/>
    <mergeCell ref="G7:G8"/>
    <mergeCell ref="H7:H8"/>
    <mergeCell ref="I7:I8"/>
    <mergeCell ref="J7:J8"/>
    <mergeCell ref="K7:K8"/>
  </mergeCells>
  <pageMargins left="0.39370078740157483" right="0.19685039370078741" top="0.82677165354330717" bottom="0.70866141732283472" header="0" footer="0"/>
  <pageSetup paperSize="9" scale="45" fitToHeight="8" orientation="landscape" r:id="rId1"/>
  <headerFooter alignWithMargins="0"/>
  <rowBreaks count="3" manualBreakCount="3">
    <brk id="46" max="22" man="1"/>
    <brk id="78" max="22" man="1"/>
    <brk id="13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2022-08-10T09:40:52Z</cp:lastPrinted>
  <dcterms:created xsi:type="dcterms:W3CDTF">2004-10-20T06:45:28Z</dcterms:created>
  <dcterms:modified xsi:type="dcterms:W3CDTF">2022-08-11T13:58:08Z</dcterms:modified>
</cp:coreProperties>
</file>