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Проекти ВИКОНКОМ\"/>
    </mc:Choice>
  </mc:AlternateContent>
  <xr:revisionPtr revIDLastSave="0" documentId="8_{88E07411-1A8E-49A9-B711-4B58CEE5919A}" xr6:coauthVersionLast="45" xr6:coauthVersionMax="45" xr10:uidLastSave="{00000000-0000-0000-0000-000000000000}"/>
  <bookViews>
    <workbookView xWindow="-120" yWindow="-120" windowWidth="29040" windowHeight="15840" tabRatio="551" xr2:uid="{00000000-000D-0000-FFFF-FFFF00000000}"/>
  </bookViews>
  <sheets>
    <sheet name="дод2" sheetId="23" r:id="rId1"/>
  </sheets>
  <definedNames>
    <definedName name="_xlnm._FilterDatabase" localSheetId="0" hidden="1">дод2!$A$9:$GN$183</definedName>
    <definedName name="_xlnm.Print_Titles" localSheetId="0">дод2!$6:$9</definedName>
    <definedName name="_xlnm.Print_Area" localSheetId="0">дод2!$A$1:$W$182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202" i="23" l="1"/>
  <c r="N202" i="23"/>
  <c r="M202" i="23"/>
  <c r="L202" i="23"/>
  <c r="H202" i="23"/>
  <c r="J202" i="23" s="1"/>
  <c r="G202" i="23"/>
  <c r="T202" i="23" s="1"/>
  <c r="F202" i="23"/>
  <c r="O198" i="23"/>
  <c r="N198" i="23"/>
  <c r="M198" i="23"/>
  <c r="L198" i="23"/>
  <c r="H198" i="23"/>
  <c r="K198" i="23" s="1"/>
  <c r="G198" i="23"/>
  <c r="T198" i="23" s="1"/>
  <c r="F198" i="23"/>
  <c r="S198" i="23" s="1"/>
  <c r="O197" i="23"/>
  <c r="N197" i="23"/>
  <c r="M197" i="23"/>
  <c r="L197" i="23"/>
  <c r="H197" i="23"/>
  <c r="U197" i="23" s="1"/>
  <c r="G197" i="23"/>
  <c r="T197" i="23" s="1"/>
  <c r="F197" i="23"/>
  <c r="O196" i="23"/>
  <c r="N196" i="23"/>
  <c r="P196" i="23" s="1"/>
  <c r="M196" i="23"/>
  <c r="L196" i="23"/>
  <c r="H196" i="23"/>
  <c r="U196" i="23" s="1"/>
  <c r="G196" i="23"/>
  <c r="T196" i="23" s="1"/>
  <c r="F196" i="23"/>
  <c r="S196" i="23" s="1"/>
  <c r="O195" i="23"/>
  <c r="N195" i="23"/>
  <c r="M195" i="23"/>
  <c r="L195" i="23"/>
  <c r="H195" i="23"/>
  <c r="U195" i="23" s="1"/>
  <c r="G195" i="23"/>
  <c r="T195" i="23" s="1"/>
  <c r="F195" i="23"/>
  <c r="S195" i="23" s="1"/>
  <c r="O194" i="23"/>
  <c r="N194" i="23"/>
  <c r="M194" i="23"/>
  <c r="L194" i="23"/>
  <c r="H194" i="23"/>
  <c r="U194" i="23" s="1"/>
  <c r="G194" i="23"/>
  <c r="T194" i="23" s="1"/>
  <c r="F194" i="23"/>
  <c r="S194" i="23" s="1"/>
  <c r="O193" i="23"/>
  <c r="N193" i="23"/>
  <c r="M193" i="23"/>
  <c r="L193" i="23"/>
  <c r="H193" i="23"/>
  <c r="U193" i="23" s="1"/>
  <c r="G193" i="23"/>
  <c r="T193" i="23" s="1"/>
  <c r="F193" i="23"/>
  <c r="S193" i="23" s="1"/>
  <c r="O192" i="23"/>
  <c r="N192" i="23"/>
  <c r="M192" i="23"/>
  <c r="L192" i="23"/>
  <c r="H192" i="23"/>
  <c r="K192" i="23" s="1"/>
  <c r="G192" i="23"/>
  <c r="T192" i="23" s="1"/>
  <c r="F192" i="23"/>
  <c r="O191" i="23"/>
  <c r="N191" i="23"/>
  <c r="M191" i="23"/>
  <c r="L191" i="23"/>
  <c r="H191" i="23"/>
  <c r="G191" i="23"/>
  <c r="T191" i="23" s="1"/>
  <c r="F191" i="23"/>
  <c r="O190" i="23"/>
  <c r="Q190" i="23" s="1"/>
  <c r="N190" i="23"/>
  <c r="M190" i="23"/>
  <c r="L190" i="23"/>
  <c r="H190" i="23"/>
  <c r="G190" i="23"/>
  <c r="T190" i="23" s="1"/>
  <c r="F190" i="23"/>
  <c r="S190" i="23" s="1"/>
  <c r="O189" i="23"/>
  <c r="N189" i="23"/>
  <c r="N204" i="23" s="1"/>
  <c r="T204" i="23" s="1"/>
  <c r="M189" i="23"/>
  <c r="L189" i="23"/>
  <c r="L204" i="23" s="1"/>
  <c r="R204" i="23" s="1"/>
  <c r="H189" i="23"/>
  <c r="G189" i="23"/>
  <c r="F189" i="23"/>
  <c r="S189" i="23" s="1"/>
  <c r="O188" i="23"/>
  <c r="O204" i="23" s="1"/>
  <c r="N188" i="23"/>
  <c r="M188" i="23"/>
  <c r="L188" i="23"/>
  <c r="H188" i="23"/>
  <c r="H199" i="23" s="1"/>
  <c r="G188" i="23"/>
  <c r="F188" i="23"/>
  <c r="R188" i="23" s="1"/>
  <c r="P187" i="23"/>
  <c r="J187" i="23"/>
  <c r="P186" i="23"/>
  <c r="J186" i="23"/>
  <c r="P185" i="23"/>
  <c r="J185" i="23"/>
  <c r="P184" i="23"/>
  <c r="J184" i="23"/>
  <c r="P183" i="23"/>
  <c r="U180" i="23"/>
  <c r="V180" i="23" s="1"/>
  <c r="T180" i="23"/>
  <c r="R180" i="23"/>
  <c r="Q180" i="23"/>
  <c r="P180" i="23"/>
  <c r="K180" i="23"/>
  <c r="J180" i="23"/>
  <c r="U179" i="23"/>
  <c r="W179" i="23" s="1"/>
  <c r="T179" i="23"/>
  <c r="S179" i="23"/>
  <c r="R179" i="23"/>
  <c r="Q179" i="23"/>
  <c r="P179" i="23"/>
  <c r="K179" i="23"/>
  <c r="J179" i="23"/>
  <c r="U177" i="23"/>
  <c r="T177" i="23"/>
  <c r="S177" i="23"/>
  <c r="R177" i="23"/>
  <c r="Q177" i="23"/>
  <c r="P177" i="23"/>
  <c r="K177" i="23"/>
  <c r="J177" i="23"/>
  <c r="U176" i="23"/>
  <c r="T176" i="23"/>
  <c r="S176" i="23"/>
  <c r="R176" i="23"/>
  <c r="Q176" i="23"/>
  <c r="P176" i="23"/>
  <c r="J176" i="23"/>
  <c r="U175" i="23"/>
  <c r="T175" i="23"/>
  <c r="S175" i="23"/>
  <c r="R175" i="23"/>
  <c r="Q175" i="23"/>
  <c r="P175" i="23"/>
  <c r="J175" i="23"/>
  <c r="U174" i="23"/>
  <c r="T174" i="23"/>
  <c r="V174" i="23" s="1"/>
  <c r="S174" i="23"/>
  <c r="R174" i="23"/>
  <c r="Q174" i="23"/>
  <c r="P174" i="23"/>
  <c r="K174" i="23"/>
  <c r="J174" i="23"/>
  <c r="U173" i="23"/>
  <c r="T173" i="23"/>
  <c r="S173" i="23"/>
  <c r="R173" i="23"/>
  <c r="Q173" i="23"/>
  <c r="P173" i="23"/>
  <c r="K173" i="23"/>
  <c r="J173" i="23"/>
  <c r="U172" i="23"/>
  <c r="T172" i="23"/>
  <c r="W172" i="23" s="1"/>
  <c r="S172" i="23"/>
  <c r="R172" i="23"/>
  <c r="Q172" i="23"/>
  <c r="P172" i="23"/>
  <c r="K172" i="23"/>
  <c r="J172" i="23"/>
  <c r="U171" i="23"/>
  <c r="T171" i="23"/>
  <c r="W171" i="23" s="1"/>
  <c r="S171" i="23"/>
  <c r="R171" i="23"/>
  <c r="Q171" i="23"/>
  <c r="P171" i="23"/>
  <c r="K171" i="23"/>
  <c r="J171" i="23"/>
  <c r="U170" i="23"/>
  <c r="T170" i="23"/>
  <c r="S170" i="23"/>
  <c r="R170" i="23"/>
  <c r="Q170" i="23"/>
  <c r="P170" i="23"/>
  <c r="K170" i="23"/>
  <c r="J170" i="23"/>
  <c r="U169" i="23"/>
  <c r="T169" i="23"/>
  <c r="S169" i="23"/>
  <c r="R169" i="23"/>
  <c r="Q169" i="23"/>
  <c r="P169" i="23"/>
  <c r="K169" i="23"/>
  <c r="J169" i="23"/>
  <c r="U168" i="23"/>
  <c r="T168" i="23"/>
  <c r="S168" i="23"/>
  <c r="R168" i="23"/>
  <c r="Q168" i="23"/>
  <c r="P168" i="23"/>
  <c r="K168" i="23"/>
  <c r="J168" i="23"/>
  <c r="O167" i="23"/>
  <c r="N167" i="23"/>
  <c r="M167" i="23"/>
  <c r="L167" i="23"/>
  <c r="H167" i="23"/>
  <c r="K167" i="23" s="1"/>
  <c r="G167" i="23"/>
  <c r="F167" i="23"/>
  <c r="U166" i="23"/>
  <c r="W166" i="23" s="1"/>
  <c r="T166" i="23"/>
  <c r="S166" i="23"/>
  <c r="R166" i="23"/>
  <c r="Q166" i="23"/>
  <c r="P166" i="23"/>
  <c r="K166" i="23"/>
  <c r="J166" i="23"/>
  <c r="U165" i="23"/>
  <c r="T165" i="23"/>
  <c r="S165" i="23"/>
  <c r="R165" i="23"/>
  <c r="Q165" i="23"/>
  <c r="P165" i="23"/>
  <c r="K165" i="23"/>
  <c r="J165" i="23"/>
  <c r="U164" i="23"/>
  <c r="W164" i="23" s="1"/>
  <c r="T164" i="23"/>
  <c r="S164" i="23"/>
  <c r="R164" i="23"/>
  <c r="Q164" i="23"/>
  <c r="P164" i="23"/>
  <c r="K164" i="23"/>
  <c r="J164" i="23"/>
  <c r="U163" i="23"/>
  <c r="W163" i="23" s="1"/>
  <c r="T163" i="23"/>
  <c r="S163" i="23"/>
  <c r="R163" i="23"/>
  <c r="Q163" i="23"/>
  <c r="P163" i="23"/>
  <c r="K163" i="23"/>
  <c r="J163" i="23"/>
  <c r="U162" i="23"/>
  <c r="W162" i="23" s="1"/>
  <c r="T162" i="23"/>
  <c r="S162" i="23"/>
  <c r="R162" i="23"/>
  <c r="Q162" i="23"/>
  <c r="P162" i="23"/>
  <c r="K162" i="23"/>
  <c r="J162" i="23"/>
  <c r="U161" i="23"/>
  <c r="W161" i="23" s="1"/>
  <c r="T161" i="23"/>
  <c r="S161" i="23"/>
  <c r="R161" i="23"/>
  <c r="Q161" i="23"/>
  <c r="P161" i="23"/>
  <c r="K161" i="23"/>
  <c r="J161" i="23"/>
  <c r="V160" i="23"/>
  <c r="U160" i="23"/>
  <c r="T160" i="23"/>
  <c r="S160" i="23"/>
  <c r="R160" i="23"/>
  <c r="Q160" i="23"/>
  <c r="P160" i="23"/>
  <c r="K160" i="23"/>
  <c r="J160" i="23"/>
  <c r="U159" i="23"/>
  <c r="V159" i="23" s="1"/>
  <c r="T159" i="23"/>
  <c r="S159" i="23"/>
  <c r="R159" i="23"/>
  <c r="Q159" i="23"/>
  <c r="P159" i="23"/>
  <c r="K159" i="23"/>
  <c r="J159" i="23"/>
  <c r="W158" i="23"/>
  <c r="U158" i="23"/>
  <c r="V158" i="23" s="1"/>
  <c r="T158" i="23"/>
  <c r="S158" i="23"/>
  <c r="R158" i="23"/>
  <c r="Q158" i="23"/>
  <c r="P158" i="23"/>
  <c r="K158" i="23"/>
  <c r="J158" i="23"/>
  <c r="U157" i="23"/>
  <c r="V157" i="23" s="1"/>
  <c r="T157" i="23"/>
  <c r="S157" i="23"/>
  <c r="R157" i="23"/>
  <c r="Q157" i="23"/>
  <c r="P157" i="23"/>
  <c r="K157" i="23"/>
  <c r="J157" i="23"/>
  <c r="U156" i="23"/>
  <c r="T156" i="23"/>
  <c r="S156" i="23"/>
  <c r="R156" i="23"/>
  <c r="Q156" i="23"/>
  <c r="P156" i="23"/>
  <c r="J156" i="23"/>
  <c r="U155" i="23"/>
  <c r="T155" i="23"/>
  <c r="S155" i="23"/>
  <c r="R155" i="23"/>
  <c r="Q155" i="23"/>
  <c r="P155" i="23"/>
  <c r="U154" i="23"/>
  <c r="T154" i="23"/>
  <c r="S154" i="23"/>
  <c r="R154" i="23"/>
  <c r="Q154" i="23"/>
  <c r="P154" i="23"/>
  <c r="K154" i="23"/>
  <c r="J154" i="23"/>
  <c r="U153" i="23"/>
  <c r="V153" i="23" s="1"/>
  <c r="T153" i="23"/>
  <c r="S153" i="23"/>
  <c r="R153" i="23"/>
  <c r="Q153" i="23"/>
  <c r="P153" i="23"/>
  <c r="K153" i="23"/>
  <c r="J153" i="23"/>
  <c r="U152" i="23"/>
  <c r="O152" i="23"/>
  <c r="N152" i="23"/>
  <c r="Q152" i="23" s="1"/>
  <c r="M152" i="23"/>
  <c r="L152" i="23"/>
  <c r="H152" i="23"/>
  <c r="G152" i="23"/>
  <c r="J152" i="23" s="1"/>
  <c r="F152" i="23"/>
  <c r="S152" i="23" s="1"/>
  <c r="U151" i="23"/>
  <c r="W151" i="23" s="1"/>
  <c r="T151" i="23"/>
  <c r="S151" i="23"/>
  <c r="R151" i="23"/>
  <c r="Q151" i="23"/>
  <c r="P151" i="23"/>
  <c r="K151" i="23"/>
  <c r="J151" i="23"/>
  <c r="V150" i="23"/>
  <c r="U150" i="23"/>
  <c r="T150" i="23"/>
  <c r="S150" i="23"/>
  <c r="R150" i="23"/>
  <c r="Q150" i="23"/>
  <c r="P150" i="23"/>
  <c r="K150" i="23"/>
  <c r="J150" i="23"/>
  <c r="U149" i="23"/>
  <c r="T149" i="23"/>
  <c r="S149" i="23"/>
  <c r="R149" i="23"/>
  <c r="Q149" i="23"/>
  <c r="P149" i="23"/>
  <c r="K149" i="23"/>
  <c r="J149" i="23"/>
  <c r="U148" i="23"/>
  <c r="V148" i="23" s="1"/>
  <c r="T148" i="23"/>
  <c r="S148" i="23"/>
  <c r="R148" i="23"/>
  <c r="Q148" i="23"/>
  <c r="P148" i="23"/>
  <c r="K148" i="23"/>
  <c r="J148" i="23"/>
  <c r="U147" i="23"/>
  <c r="V147" i="23" s="1"/>
  <c r="T147" i="23"/>
  <c r="S147" i="23"/>
  <c r="R147" i="23"/>
  <c r="Q147" i="23"/>
  <c r="P147" i="23"/>
  <c r="K147" i="23"/>
  <c r="J147" i="23"/>
  <c r="U146" i="23"/>
  <c r="T146" i="23"/>
  <c r="S146" i="23"/>
  <c r="R146" i="23"/>
  <c r="Q146" i="23"/>
  <c r="P146" i="23"/>
  <c r="K146" i="23"/>
  <c r="J146" i="23"/>
  <c r="U145" i="23"/>
  <c r="T145" i="23"/>
  <c r="S145" i="23"/>
  <c r="R145" i="23"/>
  <c r="Q145" i="23"/>
  <c r="P145" i="23"/>
  <c r="K145" i="23"/>
  <c r="J145" i="23"/>
  <c r="U144" i="23"/>
  <c r="T144" i="23"/>
  <c r="S144" i="23"/>
  <c r="R144" i="23"/>
  <c r="Q144" i="23"/>
  <c r="P144" i="23"/>
  <c r="K144" i="23"/>
  <c r="J144" i="23"/>
  <c r="U143" i="23"/>
  <c r="T143" i="23"/>
  <c r="V143" i="23" s="1"/>
  <c r="S143" i="23"/>
  <c r="R143" i="23"/>
  <c r="Q143" i="23"/>
  <c r="P143" i="23"/>
  <c r="K143" i="23"/>
  <c r="J143" i="23"/>
  <c r="U142" i="23"/>
  <c r="T142" i="23"/>
  <c r="S142" i="23"/>
  <c r="R142" i="23"/>
  <c r="Q142" i="23"/>
  <c r="P142" i="23"/>
  <c r="K142" i="23"/>
  <c r="J142" i="23"/>
  <c r="U141" i="23"/>
  <c r="T141" i="23"/>
  <c r="S141" i="23"/>
  <c r="R141" i="23"/>
  <c r="Q141" i="23"/>
  <c r="P141" i="23"/>
  <c r="K141" i="23"/>
  <c r="J141" i="23"/>
  <c r="O140" i="23"/>
  <c r="N140" i="23"/>
  <c r="P140" i="23" s="1"/>
  <c r="M140" i="23"/>
  <c r="L140" i="23"/>
  <c r="H140" i="23"/>
  <c r="G140" i="23"/>
  <c r="F140" i="23"/>
  <c r="U139" i="23"/>
  <c r="T139" i="23"/>
  <c r="W139" i="23" s="1"/>
  <c r="S139" i="23"/>
  <c r="R139" i="23"/>
  <c r="Q139" i="23"/>
  <c r="P139" i="23"/>
  <c r="K139" i="23"/>
  <c r="J139" i="23"/>
  <c r="U138" i="23"/>
  <c r="T138" i="23"/>
  <c r="S138" i="23"/>
  <c r="R138" i="23"/>
  <c r="Q138" i="23"/>
  <c r="P138" i="23"/>
  <c r="K138" i="23"/>
  <c r="J138" i="23"/>
  <c r="U137" i="23"/>
  <c r="T137" i="23"/>
  <c r="S137" i="23"/>
  <c r="R137" i="23"/>
  <c r="Q137" i="23"/>
  <c r="P137" i="23"/>
  <c r="K137" i="23"/>
  <c r="J137" i="23"/>
  <c r="U136" i="23"/>
  <c r="T136" i="23"/>
  <c r="S136" i="23"/>
  <c r="R136" i="23"/>
  <c r="Q136" i="23"/>
  <c r="P136" i="23"/>
  <c r="K136" i="23"/>
  <c r="J136" i="23"/>
  <c r="U135" i="23"/>
  <c r="V135" i="23" s="1"/>
  <c r="T135" i="23"/>
  <c r="S135" i="23"/>
  <c r="R135" i="23"/>
  <c r="Q135" i="23"/>
  <c r="P135" i="23"/>
  <c r="K135" i="23"/>
  <c r="J135" i="23"/>
  <c r="U134" i="23"/>
  <c r="T134" i="23"/>
  <c r="S134" i="23"/>
  <c r="R134" i="23"/>
  <c r="Q134" i="23"/>
  <c r="P134" i="23"/>
  <c r="K134" i="23"/>
  <c r="J134" i="23"/>
  <c r="U133" i="23"/>
  <c r="W133" i="23" s="1"/>
  <c r="T133" i="23"/>
  <c r="S133" i="23"/>
  <c r="R133" i="23"/>
  <c r="Q133" i="23"/>
  <c r="P133" i="23"/>
  <c r="K133" i="23"/>
  <c r="J133" i="23"/>
  <c r="U132" i="23"/>
  <c r="T132" i="23"/>
  <c r="S132" i="23"/>
  <c r="R132" i="23"/>
  <c r="Q132" i="23"/>
  <c r="P132" i="23"/>
  <c r="K132" i="23"/>
  <c r="J132" i="23"/>
  <c r="U131" i="23"/>
  <c r="V131" i="23" s="1"/>
  <c r="T131" i="23"/>
  <c r="S131" i="23"/>
  <c r="R131" i="23"/>
  <c r="Q131" i="23"/>
  <c r="P131" i="23"/>
  <c r="K131" i="23"/>
  <c r="J131" i="23"/>
  <c r="U130" i="23"/>
  <c r="V130" i="23" s="1"/>
  <c r="T130" i="23"/>
  <c r="S130" i="23"/>
  <c r="R130" i="23"/>
  <c r="Q130" i="23"/>
  <c r="P130" i="23"/>
  <c r="K130" i="23"/>
  <c r="J130" i="23"/>
  <c r="W129" i="23"/>
  <c r="U129" i="23"/>
  <c r="T129" i="23"/>
  <c r="S129" i="23"/>
  <c r="R129" i="23"/>
  <c r="Q129" i="23"/>
  <c r="P129" i="23"/>
  <c r="K129" i="23"/>
  <c r="J129" i="23"/>
  <c r="U128" i="23"/>
  <c r="T128" i="23"/>
  <c r="S128" i="23"/>
  <c r="R128" i="23"/>
  <c r="Q128" i="23"/>
  <c r="P128" i="23"/>
  <c r="K128" i="23"/>
  <c r="J128" i="23"/>
  <c r="U127" i="23"/>
  <c r="W127" i="23" s="1"/>
  <c r="T127" i="23"/>
  <c r="S127" i="23"/>
  <c r="R127" i="23"/>
  <c r="Q127" i="23"/>
  <c r="P127" i="23"/>
  <c r="K127" i="23"/>
  <c r="J127" i="23"/>
  <c r="U126" i="23"/>
  <c r="W126" i="23" s="1"/>
  <c r="T126" i="23"/>
  <c r="S126" i="23"/>
  <c r="R126" i="23"/>
  <c r="Q126" i="23"/>
  <c r="P126" i="23"/>
  <c r="K126" i="23"/>
  <c r="J126" i="23"/>
  <c r="U125" i="23"/>
  <c r="W125" i="23" s="1"/>
  <c r="T125" i="23"/>
  <c r="S125" i="23"/>
  <c r="R125" i="23"/>
  <c r="Q125" i="23"/>
  <c r="P125" i="23"/>
  <c r="K125" i="23"/>
  <c r="J125" i="23"/>
  <c r="U124" i="23"/>
  <c r="W124" i="23" s="1"/>
  <c r="T124" i="23"/>
  <c r="S124" i="23"/>
  <c r="R124" i="23"/>
  <c r="Q124" i="23"/>
  <c r="P124" i="23"/>
  <c r="K124" i="23"/>
  <c r="J124" i="23"/>
  <c r="V123" i="23"/>
  <c r="U123" i="23"/>
  <c r="T123" i="23"/>
  <c r="S123" i="23"/>
  <c r="R123" i="23"/>
  <c r="Q123" i="23"/>
  <c r="P123" i="23"/>
  <c r="K123" i="23"/>
  <c r="J123" i="23"/>
  <c r="U122" i="23"/>
  <c r="V122" i="23" s="1"/>
  <c r="T122" i="23"/>
  <c r="S122" i="23"/>
  <c r="R122" i="23"/>
  <c r="Q122" i="23"/>
  <c r="P122" i="23"/>
  <c r="K122" i="23"/>
  <c r="J122" i="23"/>
  <c r="W121" i="23"/>
  <c r="U121" i="23"/>
  <c r="T121" i="23"/>
  <c r="S121" i="23"/>
  <c r="R121" i="23"/>
  <c r="Q121" i="23"/>
  <c r="P121" i="23"/>
  <c r="K121" i="23"/>
  <c r="J121" i="23"/>
  <c r="U120" i="23"/>
  <c r="V120" i="23" s="1"/>
  <c r="T120" i="23"/>
  <c r="S120" i="23"/>
  <c r="R120" i="23"/>
  <c r="Q120" i="23"/>
  <c r="P120" i="23"/>
  <c r="K120" i="23"/>
  <c r="J120" i="23"/>
  <c r="U119" i="23"/>
  <c r="T119" i="23"/>
  <c r="S119" i="23"/>
  <c r="R119" i="23"/>
  <c r="Q119" i="23"/>
  <c r="P119" i="23"/>
  <c r="K119" i="23"/>
  <c r="J119" i="23"/>
  <c r="U118" i="23"/>
  <c r="T118" i="23"/>
  <c r="S118" i="23"/>
  <c r="R118" i="23"/>
  <c r="Q118" i="23"/>
  <c r="P118" i="23"/>
  <c r="K118" i="23"/>
  <c r="J118" i="23"/>
  <c r="U117" i="23"/>
  <c r="T117" i="23"/>
  <c r="S117" i="23"/>
  <c r="R117" i="23"/>
  <c r="Q117" i="23"/>
  <c r="P117" i="23"/>
  <c r="K117" i="23"/>
  <c r="J117" i="23"/>
  <c r="U116" i="23"/>
  <c r="T116" i="23"/>
  <c r="V116" i="23" s="1"/>
  <c r="S116" i="23"/>
  <c r="R116" i="23"/>
  <c r="Q116" i="23"/>
  <c r="P116" i="23"/>
  <c r="K116" i="23"/>
  <c r="J116" i="23"/>
  <c r="U115" i="23"/>
  <c r="V115" i="23" s="1"/>
  <c r="T115" i="23"/>
  <c r="S115" i="23"/>
  <c r="R115" i="23"/>
  <c r="Q115" i="23"/>
  <c r="P115" i="23"/>
  <c r="K115" i="23"/>
  <c r="J115" i="23"/>
  <c r="U114" i="23"/>
  <c r="T114" i="23"/>
  <c r="S114" i="23"/>
  <c r="R114" i="23"/>
  <c r="Q114" i="23"/>
  <c r="P114" i="23"/>
  <c r="K114" i="23"/>
  <c r="J114" i="23"/>
  <c r="U113" i="23"/>
  <c r="T113" i="23"/>
  <c r="S113" i="23"/>
  <c r="R113" i="23"/>
  <c r="Q113" i="23"/>
  <c r="P113" i="23"/>
  <c r="K113" i="23"/>
  <c r="J113" i="23"/>
  <c r="U112" i="23"/>
  <c r="V112" i="23" s="1"/>
  <c r="T112" i="23"/>
  <c r="S112" i="23"/>
  <c r="R112" i="23"/>
  <c r="Q112" i="23"/>
  <c r="P112" i="23"/>
  <c r="K112" i="23"/>
  <c r="J112" i="23"/>
  <c r="V111" i="23"/>
  <c r="U111" i="23"/>
  <c r="W111" i="23" s="1"/>
  <c r="T111" i="23"/>
  <c r="S111" i="23"/>
  <c r="R111" i="23"/>
  <c r="Q111" i="23"/>
  <c r="P111" i="23"/>
  <c r="K111" i="23"/>
  <c r="J111" i="23"/>
  <c r="U110" i="23"/>
  <c r="W110" i="23" s="1"/>
  <c r="T110" i="23"/>
  <c r="S110" i="23"/>
  <c r="R110" i="23"/>
  <c r="Q110" i="23"/>
  <c r="P110" i="23"/>
  <c r="K110" i="23"/>
  <c r="J110" i="23"/>
  <c r="U109" i="23"/>
  <c r="W109" i="23" s="1"/>
  <c r="T109" i="23"/>
  <c r="S109" i="23"/>
  <c r="R109" i="23"/>
  <c r="Q109" i="23"/>
  <c r="P109" i="23"/>
  <c r="K109" i="23"/>
  <c r="J109" i="23"/>
  <c r="U108" i="23"/>
  <c r="T108" i="23"/>
  <c r="S108" i="23"/>
  <c r="R108" i="23"/>
  <c r="Q108" i="23"/>
  <c r="P108" i="23"/>
  <c r="K108" i="23"/>
  <c r="J108" i="23"/>
  <c r="U107" i="23"/>
  <c r="V107" i="23" s="1"/>
  <c r="T107" i="23"/>
  <c r="S107" i="23"/>
  <c r="R107" i="23"/>
  <c r="Q107" i="23"/>
  <c r="P107" i="23"/>
  <c r="K107" i="23"/>
  <c r="J107" i="23"/>
  <c r="U106" i="23"/>
  <c r="T106" i="23"/>
  <c r="S106" i="23"/>
  <c r="R106" i="23"/>
  <c r="Q106" i="23"/>
  <c r="P106" i="23"/>
  <c r="K106" i="23"/>
  <c r="J106" i="23"/>
  <c r="W105" i="23"/>
  <c r="U105" i="23"/>
  <c r="T105" i="23"/>
  <c r="S105" i="23"/>
  <c r="R105" i="23"/>
  <c r="Q105" i="23"/>
  <c r="P105" i="23"/>
  <c r="K105" i="23"/>
  <c r="J105" i="23"/>
  <c r="U104" i="23"/>
  <c r="T104" i="23"/>
  <c r="S104" i="23"/>
  <c r="R104" i="23"/>
  <c r="Q104" i="23"/>
  <c r="P104" i="23"/>
  <c r="K104" i="23"/>
  <c r="J104" i="23"/>
  <c r="O103" i="23"/>
  <c r="N103" i="23"/>
  <c r="M103" i="23"/>
  <c r="L103" i="23"/>
  <c r="H103" i="23"/>
  <c r="G103" i="23"/>
  <c r="F103" i="23"/>
  <c r="U102" i="23"/>
  <c r="T102" i="23"/>
  <c r="S102" i="23"/>
  <c r="R102" i="23"/>
  <c r="Q102" i="23"/>
  <c r="P102" i="23"/>
  <c r="K102" i="23"/>
  <c r="J102" i="23"/>
  <c r="U101" i="23"/>
  <c r="T101" i="23"/>
  <c r="S101" i="23"/>
  <c r="R101" i="23"/>
  <c r="Q101" i="23"/>
  <c r="P101" i="23"/>
  <c r="K101" i="23"/>
  <c r="J101" i="23"/>
  <c r="U100" i="23"/>
  <c r="T100" i="23"/>
  <c r="V100" i="23" s="1"/>
  <c r="S100" i="23"/>
  <c r="R100" i="23"/>
  <c r="Q100" i="23"/>
  <c r="P100" i="23"/>
  <c r="K100" i="23"/>
  <c r="J100" i="23"/>
  <c r="U99" i="23"/>
  <c r="T99" i="23"/>
  <c r="S99" i="23"/>
  <c r="R99" i="23"/>
  <c r="Q99" i="23"/>
  <c r="P99" i="23"/>
  <c r="K99" i="23"/>
  <c r="J99" i="23"/>
  <c r="U98" i="23"/>
  <c r="T98" i="23"/>
  <c r="S98" i="23"/>
  <c r="R98" i="23"/>
  <c r="Q98" i="23"/>
  <c r="P98" i="23"/>
  <c r="K98" i="23"/>
  <c r="J98" i="23"/>
  <c r="U97" i="23"/>
  <c r="T97" i="23"/>
  <c r="S97" i="23"/>
  <c r="R97" i="23"/>
  <c r="Q97" i="23"/>
  <c r="P97" i="23"/>
  <c r="K97" i="23"/>
  <c r="J97" i="23"/>
  <c r="U96" i="23"/>
  <c r="V96" i="23" s="1"/>
  <c r="T96" i="23"/>
  <c r="S96" i="23"/>
  <c r="R96" i="23"/>
  <c r="Q96" i="23"/>
  <c r="P96" i="23"/>
  <c r="K96" i="23"/>
  <c r="J96" i="23"/>
  <c r="U95" i="23"/>
  <c r="T95" i="23"/>
  <c r="S95" i="23"/>
  <c r="R95" i="23"/>
  <c r="Q95" i="23"/>
  <c r="P95" i="23"/>
  <c r="K95" i="23"/>
  <c r="J95" i="23"/>
  <c r="U94" i="23"/>
  <c r="T94" i="23"/>
  <c r="S94" i="23"/>
  <c r="R94" i="23"/>
  <c r="Q94" i="23"/>
  <c r="P94" i="23"/>
  <c r="K94" i="23"/>
  <c r="J94" i="23"/>
  <c r="U93" i="23"/>
  <c r="T93" i="23"/>
  <c r="S93" i="23"/>
  <c r="R93" i="23"/>
  <c r="Q93" i="23"/>
  <c r="P93" i="23"/>
  <c r="K93" i="23"/>
  <c r="J93" i="23"/>
  <c r="U92" i="23"/>
  <c r="T92" i="23"/>
  <c r="S92" i="23"/>
  <c r="R92" i="23"/>
  <c r="Q92" i="23"/>
  <c r="P92" i="23"/>
  <c r="K92" i="23"/>
  <c r="J92" i="23"/>
  <c r="U91" i="23"/>
  <c r="T91" i="23"/>
  <c r="T90" i="23" s="1"/>
  <c r="S91" i="23"/>
  <c r="R91" i="23"/>
  <c r="Q91" i="23"/>
  <c r="P91" i="23"/>
  <c r="K91" i="23"/>
  <c r="J91" i="23"/>
  <c r="O90" i="23"/>
  <c r="P90" i="23" s="1"/>
  <c r="N90" i="23"/>
  <c r="M90" i="23"/>
  <c r="L90" i="23"/>
  <c r="H90" i="23"/>
  <c r="G90" i="23"/>
  <c r="F90" i="23"/>
  <c r="U89" i="23"/>
  <c r="T89" i="23"/>
  <c r="V89" i="23" s="1"/>
  <c r="S89" i="23"/>
  <c r="R89" i="23"/>
  <c r="Q89" i="23"/>
  <c r="P89" i="23"/>
  <c r="K89" i="23"/>
  <c r="J89" i="23"/>
  <c r="U88" i="23"/>
  <c r="T88" i="23"/>
  <c r="S88" i="23"/>
  <c r="R88" i="23"/>
  <c r="Q88" i="23"/>
  <c r="P88" i="23"/>
  <c r="K88" i="23"/>
  <c r="J88" i="23"/>
  <c r="U87" i="23"/>
  <c r="T87" i="23"/>
  <c r="S87" i="23"/>
  <c r="R87" i="23"/>
  <c r="Q87" i="23"/>
  <c r="P87" i="23"/>
  <c r="K87" i="23"/>
  <c r="J87" i="23"/>
  <c r="U86" i="23"/>
  <c r="W86" i="23" s="1"/>
  <c r="T86" i="23"/>
  <c r="S86" i="23"/>
  <c r="R86" i="23"/>
  <c r="Q86" i="23"/>
  <c r="P86" i="23"/>
  <c r="K86" i="23"/>
  <c r="J86" i="23"/>
  <c r="V85" i="23"/>
  <c r="U85" i="23"/>
  <c r="T85" i="23"/>
  <c r="S85" i="23"/>
  <c r="R85" i="23"/>
  <c r="Q85" i="23"/>
  <c r="P85" i="23"/>
  <c r="K85" i="23"/>
  <c r="J85" i="23"/>
  <c r="U84" i="23"/>
  <c r="T84" i="23"/>
  <c r="S84" i="23"/>
  <c r="R84" i="23"/>
  <c r="Q84" i="23"/>
  <c r="P84" i="23"/>
  <c r="K84" i="23"/>
  <c r="J84" i="23"/>
  <c r="U83" i="23"/>
  <c r="T83" i="23"/>
  <c r="S83" i="23"/>
  <c r="R83" i="23"/>
  <c r="Q83" i="23"/>
  <c r="P83" i="23"/>
  <c r="K83" i="23"/>
  <c r="J83" i="23"/>
  <c r="U82" i="23"/>
  <c r="V82" i="23" s="1"/>
  <c r="T82" i="23"/>
  <c r="S82" i="23"/>
  <c r="R82" i="23"/>
  <c r="Q82" i="23"/>
  <c r="P82" i="23"/>
  <c r="K82" i="23"/>
  <c r="J82" i="23"/>
  <c r="V81" i="23"/>
  <c r="U81" i="23"/>
  <c r="T81" i="23"/>
  <c r="S81" i="23"/>
  <c r="R81" i="23"/>
  <c r="R80" i="23" s="1"/>
  <c r="Q81" i="23"/>
  <c r="P81" i="23"/>
  <c r="K81" i="23"/>
  <c r="J81" i="23"/>
  <c r="O80" i="23"/>
  <c r="N80" i="23"/>
  <c r="M80" i="23"/>
  <c r="L80" i="23"/>
  <c r="H80" i="23"/>
  <c r="G80" i="23"/>
  <c r="F80" i="23"/>
  <c r="U79" i="23"/>
  <c r="T79" i="23"/>
  <c r="S79" i="23"/>
  <c r="R79" i="23"/>
  <c r="Q79" i="23"/>
  <c r="P79" i="23"/>
  <c r="K79" i="23"/>
  <c r="J79" i="23"/>
  <c r="U78" i="23"/>
  <c r="T78" i="23"/>
  <c r="S78" i="23"/>
  <c r="R78" i="23"/>
  <c r="Q78" i="23"/>
  <c r="P78" i="23"/>
  <c r="K78" i="23"/>
  <c r="J78" i="23"/>
  <c r="U77" i="23"/>
  <c r="T77" i="23"/>
  <c r="S77" i="23"/>
  <c r="R77" i="23"/>
  <c r="Q77" i="23"/>
  <c r="P77" i="23"/>
  <c r="K77" i="23"/>
  <c r="J77" i="23"/>
  <c r="U76" i="23"/>
  <c r="T76" i="23"/>
  <c r="T75" i="23" s="1"/>
  <c r="S76" i="23"/>
  <c r="R76" i="23"/>
  <c r="R75" i="23" s="1"/>
  <c r="Q76" i="23"/>
  <c r="P76" i="23"/>
  <c r="K76" i="23"/>
  <c r="J76" i="23"/>
  <c r="O75" i="23"/>
  <c r="N75" i="23"/>
  <c r="M75" i="23"/>
  <c r="L75" i="23"/>
  <c r="H75" i="23"/>
  <c r="G75" i="23"/>
  <c r="F75" i="23"/>
  <c r="U74" i="23"/>
  <c r="T74" i="23"/>
  <c r="S74" i="23"/>
  <c r="R74" i="23"/>
  <c r="Q74" i="23"/>
  <c r="P74" i="23"/>
  <c r="K74" i="23"/>
  <c r="J74" i="23"/>
  <c r="U73" i="23"/>
  <c r="T73" i="23"/>
  <c r="S73" i="23"/>
  <c r="R73" i="23"/>
  <c r="Q73" i="23"/>
  <c r="P73" i="23"/>
  <c r="K73" i="23"/>
  <c r="J73" i="23"/>
  <c r="U72" i="23"/>
  <c r="W72" i="23" s="1"/>
  <c r="T72" i="23"/>
  <c r="S72" i="23"/>
  <c r="R72" i="23"/>
  <c r="Q72" i="23"/>
  <c r="P72" i="23"/>
  <c r="K72" i="23"/>
  <c r="J72" i="23"/>
  <c r="V71" i="23"/>
  <c r="U71" i="23"/>
  <c r="W71" i="23" s="1"/>
  <c r="T71" i="23"/>
  <c r="S71" i="23"/>
  <c r="R71" i="23"/>
  <c r="Q71" i="23"/>
  <c r="P71" i="23"/>
  <c r="K71" i="23"/>
  <c r="J71" i="23"/>
  <c r="U70" i="23"/>
  <c r="T70" i="23"/>
  <c r="S70" i="23"/>
  <c r="R70" i="23"/>
  <c r="Q70" i="23"/>
  <c r="P70" i="23"/>
  <c r="K70" i="23"/>
  <c r="J70" i="23"/>
  <c r="U69" i="23"/>
  <c r="T69" i="23"/>
  <c r="S69" i="23"/>
  <c r="R69" i="23"/>
  <c r="Q69" i="23"/>
  <c r="P69" i="23"/>
  <c r="K69" i="23"/>
  <c r="J69" i="23"/>
  <c r="U68" i="23"/>
  <c r="V68" i="23" s="1"/>
  <c r="T68" i="23"/>
  <c r="S68" i="23"/>
  <c r="R68" i="23"/>
  <c r="Q68" i="23"/>
  <c r="P68" i="23"/>
  <c r="K68" i="23"/>
  <c r="J68" i="23"/>
  <c r="U67" i="23"/>
  <c r="T67" i="23"/>
  <c r="V67" i="23" s="1"/>
  <c r="S67" i="23"/>
  <c r="R67" i="23"/>
  <c r="Q67" i="23"/>
  <c r="P67" i="23"/>
  <c r="K67" i="23"/>
  <c r="J67" i="23"/>
  <c r="U66" i="23"/>
  <c r="T66" i="23"/>
  <c r="S66" i="23"/>
  <c r="R66" i="23"/>
  <c r="Q66" i="23"/>
  <c r="P66" i="23"/>
  <c r="K66" i="23"/>
  <c r="J66" i="23"/>
  <c r="U65" i="23"/>
  <c r="T65" i="23"/>
  <c r="S65" i="23"/>
  <c r="R65" i="23"/>
  <c r="Q65" i="23"/>
  <c r="P65" i="23"/>
  <c r="K65" i="23"/>
  <c r="J65" i="23"/>
  <c r="U64" i="23"/>
  <c r="T64" i="23"/>
  <c r="W64" i="23" s="1"/>
  <c r="S64" i="23"/>
  <c r="R64" i="23"/>
  <c r="Q64" i="23"/>
  <c r="P64" i="23"/>
  <c r="K64" i="23"/>
  <c r="J64" i="23"/>
  <c r="U63" i="23"/>
  <c r="T63" i="23"/>
  <c r="S63" i="23"/>
  <c r="R63" i="23"/>
  <c r="Q63" i="23"/>
  <c r="P63" i="23"/>
  <c r="K63" i="23"/>
  <c r="J63" i="23"/>
  <c r="U62" i="23"/>
  <c r="T62" i="23"/>
  <c r="S62" i="23"/>
  <c r="R62" i="23"/>
  <c r="Q62" i="23"/>
  <c r="P62" i="23"/>
  <c r="K62" i="23"/>
  <c r="J62" i="23"/>
  <c r="U61" i="23"/>
  <c r="T61" i="23"/>
  <c r="S61" i="23"/>
  <c r="R61" i="23"/>
  <c r="Q61" i="23"/>
  <c r="P61" i="23"/>
  <c r="K61" i="23"/>
  <c r="J61" i="23"/>
  <c r="U60" i="23"/>
  <c r="T60" i="23"/>
  <c r="S60" i="23"/>
  <c r="R60" i="23"/>
  <c r="Q60" i="23"/>
  <c r="P60" i="23"/>
  <c r="K60" i="23"/>
  <c r="J60" i="23"/>
  <c r="U59" i="23"/>
  <c r="V59" i="23" s="1"/>
  <c r="T59" i="23"/>
  <c r="S59" i="23"/>
  <c r="R59" i="23"/>
  <c r="Q59" i="23"/>
  <c r="P59" i="23"/>
  <c r="K59" i="23"/>
  <c r="J59" i="23"/>
  <c r="U58" i="23"/>
  <c r="T58" i="23"/>
  <c r="S58" i="23"/>
  <c r="R58" i="23"/>
  <c r="Q58" i="23"/>
  <c r="P58" i="23"/>
  <c r="K58" i="23"/>
  <c r="J58" i="23"/>
  <c r="U57" i="23"/>
  <c r="T57" i="23"/>
  <c r="S57" i="23"/>
  <c r="R57" i="23"/>
  <c r="Q57" i="23"/>
  <c r="P57" i="23"/>
  <c r="K57" i="23"/>
  <c r="J57" i="23"/>
  <c r="U56" i="23"/>
  <c r="W56" i="23" s="1"/>
  <c r="T56" i="23"/>
  <c r="S56" i="23"/>
  <c r="R56" i="23"/>
  <c r="Q56" i="23"/>
  <c r="P56" i="23"/>
  <c r="K56" i="23"/>
  <c r="J56" i="23"/>
  <c r="O55" i="23"/>
  <c r="Q55" i="23" s="1"/>
  <c r="N55" i="23"/>
  <c r="M55" i="23"/>
  <c r="L55" i="23"/>
  <c r="H55" i="23"/>
  <c r="K55" i="23" s="1"/>
  <c r="G55" i="23"/>
  <c r="F55" i="23"/>
  <c r="U54" i="23"/>
  <c r="T54" i="23"/>
  <c r="W54" i="23" s="1"/>
  <c r="S54" i="23"/>
  <c r="R54" i="23"/>
  <c r="Q54" i="23"/>
  <c r="P54" i="23"/>
  <c r="K54" i="23"/>
  <c r="J54" i="23"/>
  <c r="U53" i="23"/>
  <c r="T53" i="23"/>
  <c r="S53" i="23"/>
  <c r="R53" i="23"/>
  <c r="Q53" i="23"/>
  <c r="P53" i="23"/>
  <c r="K53" i="23"/>
  <c r="J53" i="23"/>
  <c r="U52" i="23"/>
  <c r="T52" i="23"/>
  <c r="S52" i="23"/>
  <c r="R52" i="23"/>
  <c r="Q52" i="23"/>
  <c r="P52" i="23"/>
  <c r="K52" i="23"/>
  <c r="J52" i="23"/>
  <c r="U51" i="23"/>
  <c r="T51" i="23"/>
  <c r="S51" i="23"/>
  <c r="R51" i="23"/>
  <c r="Q51" i="23"/>
  <c r="P51" i="23"/>
  <c r="K51" i="23"/>
  <c r="J51" i="23"/>
  <c r="V50" i="23"/>
  <c r="U50" i="23"/>
  <c r="W50" i="23" s="1"/>
  <c r="T50" i="23"/>
  <c r="S50" i="23"/>
  <c r="R50" i="23"/>
  <c r="Q50" i="23"/>
  <c r="P50" i="23"/>
  <c r="K50" i="23"/>
  <c r="J50" i="23"/>
  <c r="U49" i="23"/>
  <c r="T49" i="23"/>
  <c r="S49" i="23"/>
  <c r="R49" i="23"/>
  <c r="Q49" i="23"/>
  <c r="P49" i="23"/>
  <c r="K49" i="23"/>
  <c r="J49" i="23"/>
  <c r="U48" i="23"/>
  <c r="T48" i="23"/>
  <c r="S48" i="23"/>
  <c r="R48" i="23"/>
  <c r="Q48" i="23"/>
  <c r="P48" i="23"/>
  <c r="K48" i="23"/>
  <c r="J48" i="23"/>
  <c r="U47" i="23"/>
  <c r="T47" i="23"/>
  <c r="S47" i="23"/>
  <c r="R47" i="23"/>
  <c r="Q47" i="23"/>
  <c r="P47" i="23"/>
  <c r="K47" i="23"/>
  <c r="J47" i="23"/>
  <c r="U46" i="23"/>
  <c r="V46" i="23" s="1"/>
  <c r="T46" i="23"/>
  <c r="S46" i="23"/>
  <c r="R46" i="23"/>
  <c r="Q46" i="23"/>
  <c r="P46" i="23"/>
  <c r="K46" i="23"/>
  <c r="J46" i="23"/>
  <c r="U45" i="23"/>
  <c r="T45" i="23"/>
  <c r="S45" i="23"/>
  <c r="R45" i="23"/>
  <c r="Q45" i="23"/>
  <c r="P45" i="23"/>
  <c r="K45" i="23"/>
  <c r="J45" i="23"/>
  <c r="U44" i="23"/>
  <c r="T44" i="23"/>
  <c r="S44" i="23"/>
  <c r="R44" i="23"/>
  <c r="Q44" i="23"/>
  <c r="P44" i="23"/>
  <c r="K44" i="23"/>
  <c r="J44" i="23"/>
  <c r="U43" i="23"/>
  <c r="T43" i="23"/>
  <c r="S43" i="23"/>
  <c r="R43" i="23"/>
  <c r="Q43" i="23"/>
  <c r="P43" i="23"/>
  <c r="K43" i="23"/>
  <c r="J43" i="23"/>
  <c r="O42" i="23"/>
  <c r="N42" i="23"/>
  <c r="M42" i="23"/>
  <c r="L42" i="23"/>
  <c r="H42" i="23"/>
  <c r="G42" i="23"/>
  <c r="F42" i="23"/>
  <c r="U41" i="23"/>
  <c r="T41" i="23"/>
  <c r="S41" i="23"/>
  <c r="R41" i="23"/>
  <c r="Q41" i="23"/>
  <c r="Q193" i="23" s="1"/>
  <c r="P41" i="23"/>
  <c r="P193" i="23" s="1"/>
  <c r="K41" i="23"/>
  <c r="K193" i="23" s="1"/>
  <c r="J41" i="23"/>
  <c r="J193" i="23" s="1"/>
  <c r="U40" i="23"/>
  <c r="T40" i="23"/>
  <c r="S40" i="23"/>
  <c r="R40" i="23"/>
  <c r="Q40" i="23"/>
  <c r="P40" i="23"/>
  <c r="K40" i="23"/>
  <c r="J40" i="23"/>
  <c r="U39" i="23"/>
  <c r="V39" i="23" s="1"/>
  <c r="T39" i="23"/>
  <c r="S39" i="23"/>
  <c r="R39" i="23"/>
  <c r="Q39" i="23"/>
  <c r="P39" i="23"/>
  <c r="K39" i="23"/>
  <c r="J39" i="23"/>
  <c r="U38" i="23"/>
  <c r="T38" i="23"/>
  <c r="S38" i="23"/>
  <c r="R38" i="23"/>
  <c r="Q38" i="23"/>
  <c r="P38" i="23"/>
  <c r="K38" i="23"/>
  <c r="J38" i="23"/>
  <c r="U37" i="23"/>
  <c r="T37" i="23"/>
  <c r="S37" i="23"/>
  <c r="R37" i="23"/>
  <c r="Q37" i="23"/>
  <c r="P37" i="23"/>
  <c r="K37" i="23"/>
  <c r="J37" i="23"/>
  <c r="U36" i="23"/>
  <c r="T36" i="23"/>
  <c r="S36" i="23"/>
  <c r="R36" i="23"/>
  <c r="Q36" i="23"/>
  <c r="P36" i="23"/>
  <c r="K36" i="23"/>
  <c r="J36" i="23"/>
  <c r="U35" i="23"/>
  <c r="V35" i="23" s="1"/>
  <c r="T35" i="23"/>
  <c r="S35" i="23"/>
  <c r="R35" i="23"/>
  <c r="Q35" i="23"/>
  <c r="P35" i="23"/>
  <c r="K35" i="23"/>
  <c r="J35" i="23"/>
  <c r="V34" i="23"/>
  <c r="U34" i="23"/>
  <c r="W34" i="23" s="1"/>
  <c r="T34" i="23"/>
  <c r="S34" i="23"/>
  <c r="R34" i="23"/>
  <c r="Q34" i="23"/>
  <c r="P34" i="23"/>
  <c r="K34" i="23"/>
  <c r="J34" i="23"/>
  <c r="U33" i="23"/>
  <c r="V33" i="23" s="1"/>
  <c r="T33" i="23"/>
  <c r="S33" i="23"/>
  <c r="R33" i="23"/>
  <c r="Q33" i="23"/>
  <c r="P33" i="23"/>
  <c r="K33" i="23"/>
  <c r="J33" i="23"/>
  <c r="U32" i="23"/>
  <c r="T32" i="23"/>
  <c r="S32" i="23"/>
  <c r="R32" i="23"/>
  <c r="Q32" i="23"/>
  <c r="P32" i="23"/>
  <c r="K32" i="23"/>
  <c r="J32" i="23"/>
  <c r="U31" i="23"/>
  <c r="T31" i="23"/>
  <c r="S31" i="23"/>
  <c r="R31" i="23"/>
  <c r="Q31" i="23"/>
  <c r="P31" i="23"/>
  <c r="K31" i="23"/>
  <c r="J31" i="23"/>
  <c r="U30" i="23"/>
  <c r="W30" i="23" s="1"/>
  <c r="T30" i="23"/>
  <c r="S30" i="23"/>
  <c r="R30" i="23"/>
  <c r="Q30" i="23"/>
  <c r="P30" i="23"/>
  <c r="K30" i="23"/>
  <c r="J30" i="23"/>
  <c r="U29" i="23"/>
  <c r="W29" i="23" s="1"/>
  <c r="T29" i="23"/>
  <c r="S29" i="23"/>
  <c r="R29" i="23"/>
  <c r="Q29" i="23"/>
  <c r="P29" i="23"/>
  <c r="K29" i="23"/>
  <c r="J29" i="23"/>
  <c r="U28" i="23"/>
  <c r="T28" i="23"/>
  <c r="S28" i="23"/>
  <c r="R28" i="23"/>
  <c r="Q28" i="23"/>
  <c r="P28" i="23"/>
  <c r="K28" i="23"/>
  <c r="J28" i="23"/>
  <c r="U27" i="23"/>
  <c r="T27" i="23"/>
  <c r="S27" i="23"/>
  <c r="R27" i="23"/>
  <c r="Q27" i="23"/>
  <c r="P27" i="23"/>
  <c r="K27" i="23"/>
  <c r="J27" i="23"/>
  <c r="U26" i="23"/>
  <c r="W26" i="23" s="1"/>
  <c r="T26" i="23"/>
  <c r="S26" i="23"/>
  <c r="R26" i="23"/>
  <c r="Q26" i="23"/>
  <c r="P26" i="23"/>
  <c r="K26" i="23"/>
  <c r="J26" i="23"/>
  <c r="U25" i="23"/>
  <c r="V25" i="23" s="1"/>
  <c r="T25" i="23"/>
  <c r="S25" i="23"/>
  <c r="R25" i="23"/>
  <c r="Q25" i="23"/>
  <c r="P25" i="23"/>
  <c r="K25" i="23"/>
  <c r="J25" i="23"/>
  <c r="U24" i="23"/>
  <c r="T24" i="23"/>
  <c r="S24" i="23"/>
  <c r="R24" i="23"/>
  <c r="Q24" i="23"/>
  <c r="P24" i="23"/>
  <c r="K24" i="23"/>
  <c r="J24" i="23"/>
  <c r="U23" i="23"/>
  <c r="T23" i="23"/>
  <c r="S23" i="23"/>
  <c r="R23" i="23"/>
  <c r="Q23" i="23"/>
  <c r="P23" i="23"/>
  <c r="K23" i="23"/>
  <c r="J23" i="23"/>
  <c r="U22" i="23"/>
  <c r="W22" i="23" s="1"/>
  <c r="T22" i="23"/>
  <c r="T11" i="23" s="1"/>
  <c r="S22" i="23"/>
  <c r="R22" i="23"/>
  <c r="Q22" i="23"/>
  <c r="P22" i="23"/>
  <c r="K22" i="23"/>
  <c r="J22" i="23"/>
  <c r="U21" i="23"/>
  <c r="W21" i="23" s="1"/>
  <c r="T21" i="23"/>
  <c r="S21" i="23"/>
  <c r="R21" i="23"/>
  <c r="Q21" i="23"/>
  <c r="P21" i="23"/>
  <c r="K21" i="23"/>
  <c r="J21" i="23"/>
  <c r="U20" i="23"/>
  <c r="T20" i="23"/>
  <c r="S20" i="23"/>
  <c r="R20" i="23"/>
  <c r="Q20" i="23"/>
  <c r="P20" i="23"/>
  <c r="K20" i="23"/>
  <c r="J20" i="23"/>
  <c r="U19" i="23"/>
  <c r="V19" i="23" s="1"/>
  <c r="T19" i="23"/>
  <c r="S19" i="23"/>
  <c r="R19" i="23"/>
  <c r="Q19" i="23"/>
  <c r="P19" i="23"/>
  <c r="K19" i="23"/>
  <c r="J19" i="23"/>
  <c r="V18" i="23"/>
  <c r="U18" i="23"/>
  <c r="T18" i="23"/>
  <c r="S18" i="23"/>
  <c r="R18" i="23"/>
  <c r="Q18" i="23"/>
  <c r="P18" i="23"/>
  <c r="K18" i="23"/>
  <c r="J18" i="23"/>
  <c r="U17" i="23"/>
  <c r="T17" i="23"/>
  <c r="S17" i="23"/>
  <c r="R17" i="23"/>
  <c r="Q17" i="23"/>
  <c r="P17" i="23"/>
  <c r="K17" i="23"/>
  <c r="J17" i="23"/>
  <c r="U16" i="23"/>
  <c r="T16" i="23"/>
  <c r="S16" i="23"/>
  <c r="R16" i="23"/>
  <c r="Q16" i="23"/>
  <c r="P16" i="23"/>
  <c r="K16" i="23"/>
  <c r="J16" i="23"/>
  <c r="U15" i="23"/>
  <c r="T15" i="23"/>
  <c r="S15" i="23"/>
  <c r="R15" i="23"/>
  <c r="Q15" i="23"/>
  <c r="P15" i="23"/>
  <c r="K15" i="23"/>
  <c r="J15" i="23"/>
  <c r="U14" i="23"/>
  <c r="T14" i="23"/>
  <c r="S14" i="23"/>
  <c r="R14" i="23"/>
  <c r="Q14" i="23"/>
  <c r="P14" i="23"/>
  <c r="K14" i="23"/>
  <c r="J14" i="23"/>
  <c r="O13" i="23"/>
  <c r="N13" i="23"/>
  <c r="M13" i="23"/>
  <c r="L13" i="23"/>
  <c r="H13" i="23"/>
  <c r="U13" i="23" s="1"/>
  <c r="G13" i="23"/>
  <c r="T13" i="23" s="1"/>
  <c r="F13" i="23"/>
  <c r="S11" i="23"/>
  <c r="O11" i="23"/>
  <c r="P11" i="23" s="1"/>
  <c r="N11" i="23"/>
  <c r="M11" i="23"/>
  <c r="L11" i="23"/>
  <c r="H11" i="23"/>
  <c r="G11" i="23"/>
  <c r="F11" i="23"/>
  <c r="U7" i="23"/>
  <c r="T7" i="23"/>
  <c r="O7" i="23"/>
  <c r="N7" i="23"/>
  <c r="W14" i="23" l="1"/>
  <c r="V15" i="23"/>
  <c r="S42" i="23"/>
  <c r="V52" i="23"/>
  <c r="W53" i="23"/>
  <c r="V60" i="23"/>
  <c r="V72" i="23"/>
  <c r="S90" i="23"/>
  <c r="V121" i="23"/>
  <c r="V136" i="23"/>
  <c r="V137" i="23"/>
  <c r="K11" i="23"/>
  <c r="W15" i="23"/>
  <c r="V17" i="23"/>
  <c r="W18" i="23"/>
  <c r="W23" i="23"/>
  <c r="W27" i="23"/>
  <c r="W31" i="23"/>
  <c r="V45" i="23"/>
  <c r="W47" i="23"/>
  <c r="S55" i="23"/>
  <c r="W60" i="23"/>
  <c r="W63" i="23"/>
  <c r="V69" i="23"/>
  <c r="Q80" i="23"/>
  <c r="V86" i="23"/>
  <c r="W97" i="23"/>
  <c r="K103" i="23"/>
  <c r="V104" i="23"/>
  <c r="W108" i="23"/>
  <c r="W128" i="23"/>
  <c r="W148" i="23"/>
  <c r="V149" i="23"/>
  <c r="W153" i="23"/>
  <c r="W155" i="23"/>
  <c r="W165" i="23"/>
  <c r="V176" i="23"/>
  <c r="K189" i="23"/>
  <c r="Q189" i="23"/>
  <c r="R191" i="23"/>
  <c r="P194" i="23"/>
  <c r="R202" i="23"/>
  <c r="W36" i="23"/>
  <c r="V38" i="23"/>
  <c r="R55" i="23"/>
  <c r="W79" i="23"/>
  <c r="W85" i="23"/>
  <c r="V97" i="23"/>
  <c r="V101" i="23"/>
  <c r="V102" i="23"/>
  <c r="W113" i="23"/>
  <c r="W132" i="23"/>
  <c r="Q197" i="23"/>
  <c r="Q11" i="23"/>
  <c r="V41" i="23"/>
  <c r="O12" i="23"/>
  <c r="K90" i="23"/>
  <c r="W93" i="23"/>
  <c r="W94" i="23"/>
  <c r="W116" i="23"/>
  <c r="V119" i="23"/>
  <c r="W134" i="23"/>
  <c r="W135" i="23"/>
  <c r="V141" i="23"/>
  <c r="V142" i="23"/>
  <c r="W143" i="23"/>
  <c r="V146" i="23"/>
  <c r="W154" i="23"/>
  <c r="V156" i="23"/>
  <c r="U167" i="23"/>
  <c r="V168" i="23"/>
  <c r="V169" i="23"/>
  <c r="W173" i="23"/>
  <c r="W174" i="23"/>
  <c r="W175" i="23"/>
  <c r="K191" i="23"/>
  <c r="Q191" i="23"/>
  <c r="J192" i="23"/>
  <c r="Q192" i="23"/>
  <c r="P195" i="23"/>
  <c r="P198" i="23"/>
  <c r="Q202" i="23"/>
  <c r="U75" i="23"/>
  <c r="U190" i="23"/>
  <c r="U191" i="23"/>
  <c r="W191" i="23" s="1"/>
  <c r="L12" i="23"/>
  <c r="N12" i="23"/>
  <c r="Q12" i="23" s="1"/>
  <c r="Q13" i="23"/>
  <c r="R11" i="23"/>
  <c r="V30" i="23"/>
  <c r="W46" i="23"/>
  <c r="W48" i="23"/>
  <c r="W49" i="23"/>
  <c r="V56" i="23"/>
  <c r="W68" i="23"/>
  <c r="W82" i="23"/>
  <c r="V83" i="23"/>
  <c r="U90" i="23"/>
  <c r="W90" i="23" s="1"/>
  <c r="W91" i="23"/>
  <c r="W92" i="23"/>
  <c r="V93" i="23"/>
  <c r="V94" i="23"/>
  <c r="W96" i="23"/>
  <c r="W117" i="23"/>
  <c r="W118" i="23"/>
  <c r="W119" i="23"/>
  <c r="W120" i="23"/>
  <c r="W144" i="23"/>
  <c r="W145" i="23"/>
  <c r="W146" i="23"/>
  <c r="W147" i="23"/>
  <c r="K152" i="23"/>
  <c r="V154" i="23"/>
  <c r="V155" i="23"/>
  <c r="W156" i="23"/>
  <c r="W157" i="23"/>
  <c r="R167" i="23"/>
  <c r="W169" i="23"/>
  <c r="V170" i="23"/>
  <c r="V171" i="23"/>
  <c r="V172" i="23"/>
  <c r="W177" i="23"/>
  <c r="V179" i="23"/>
  <c r="L201" i="23"/>
  <c r="L200" i="23" s="1"/>
  <c r="L199" i="23"/>
  <c r="L203" i="23" s="1"/>
  <c r="J191" i="23"/>
  <c r="S192" i="23"/>
  <c r="R192" i="23"/>
  <c r="Q195" i="23"/>
  <c r="Q196" i="23"/>
  <c r="R42" i="23"/>
  <c r="W39" i="23"/>
  <c r="W16" i="23"/>
  <c r="V31" i="23"/>
  <c r="W32" i="23"/>
  <c r="K42" i="23"/>
  <c r="V49" i="23"/>
  <c r="W59" i="23"/>
  <c r="W69" i="23"/>
  <c r="W83" i="23"/>
  <c r="V108" i="23"/>
  <c r="W123" i="23"/>
  <c r="V132" i="23"/>
  <c r="W150" i="23"/>
  <c r="W160" i="23"/>
  <c r="T167" i="23"/>
  <c r="V167" i="23" s="1"/>
  <c r="W176" i="23"/>
  <c r="M199" i="23"/>
  <c r="M203" i="23" s="1"/>
  <c r="M201" i="23"/>
  <c r="M200" i="23" s="1"/>
  <c r="R193" i="23"/>
  <c r="R195" i="23"/>
  <c r="G12" i="23"/>
  <c r="T12" i="23" s="1"/>
  <c r="R13" i="23"/>
  <c r="W20" i="23"/>
  <c r="W51" i="23"/>
  <c r="V61" i="23"/>
  <c r="W136" i="23"/>
  <c r="R140" i="23"/>
  <c r="N201" i="23"/>
  <c r="N200" i="23" s="1"/>
  <c r="P190" i="23"/>
  <c r="R197" i="23"/>
  <c r="S197" i="23"/>
  <c r="S140" i="23"/>
  <c r="J11" i="23"/>
  <c r="J13" i="23"/>
  <c r="V22" i="23"/>
  <c r="V23" i="23"/>
  <c r="W24" i="23"/>
  <c r="W35" i="23"/>
  <c r="W37" i="23"/>
  <c r="W38" i="23"/>
  <c r="V53" i="23"/>
  <c r="V54" i="23"/>
  <c r="V63" i="23"/>
  <c r="W73" i="23"/>
  <c r="W74" i="23"/>
  <c r="W76" i="23"/>
  <c r="W77" i="23"/>
  <c r="W78" i="23"/>
  <c r="V79" i="23"/>
  <c r="W87" i="23"/>
  <c r="W88" i="23"/>
  <c r="W89" i="23"/>
  <c r="Q90" i="23"/>
  <c r="W98" i="23"/>
  <c r="W99" i="23"/>
  <c r="W100" i="23"/>
  <c r="W101" i="23"/>
  <c r="W112" i="23"/>
  <c r="V113" i="23"/>
  <c r="W115" i="23"/>
  <c r="V124" i="23"/>
  <c r="W137" i="23"/>
  <c r="V138" i="23"/>
  <c r="Q140" i="23"/>
  <c r="T140" i="23"/>
  <c r="W142" i="23"/>
  <c r="V151" i="23"/>
  <c r="P152" i="23"/>
  <c r="V161" i="23"/>
  <c r="U189" i="23"/>
  <c r="J197" i="23"/>
  <c r="R198" i="23"/>
  <c r="Q198" i="23"/>
  <c r="T42" i="23"/>
  <c r="V64" i="23"/>
  <c r="P80" i="23"/>
  <c r="S80" i="23"/>
  <c r="V139" i="23"/>
  <c r="T152" i="23"/>
  <c r="V152" i="23" s="1"/>
  <c r="F201" i="23"/>
  <c r="K197" i="23"/>
  <c r="U11" i="23"/>
  <c r="V11" i="23" s="1"/>
  <c r="F12" i="23"/>
  <c r="S13" i="23"/>
  <c r="V26" i="23"/>
  <c r="V27" i="23"/>
  <c r="W28" i="23"/>
  <c r="W40" i="23"/>
  <c r="Q42" i="23"/>
  <c r="V44" i="23"/>
  <c r="W45" i="23"/>
  <c r="W65" i="23"/>
  <c r="W66" i="23"/>
  <c r="W67" i="23"/>
  <c r="K75" i="23"/>
  <c r="W81" i="23"/>
  <c r="W102" i="23"/>
  <c r="W104" i="23"/>
  <c r="V105" i="23"/>
  <c r="W107" i="23"/>
  <c r="V127" i="23"/>
  <c r="V128" i="23"/>
  <c r="V129" i="23"/>
  <c r="W131" i="23"/>
  <c r="V164" i="23"/>
  <c r="V165" i="23"/>
  <c r="V166" i="23"/>
  <c r="Q167" i="23"/>
  <c r="W168" i="23"/>
  <c r="G199" i="23"/>
  <c r="G203" i="23" s="1"/>
  <c r="T189" i="23"/>
  <c r="K190" i="23"/>
  <c r="S191" i="23"/>
  <c r="J198" i="23"/>
  <c r="U198" i="23"/>
  <c r="V198" i="23" s="1"/>
  <c r="U202" i="23"/>
  <c r="V202" i="23" s="1"/>
  <c r="W13" i="23"/>
  <c r="V14" i="23"/>
  <c r="M12" i="23"/>
  <c r="K13" i="23"/>
  <c r="W17" i="23"/>
  <c r="V20" i="23"/>
  <c r="W25" i="23"/>
  <c r="V28" i="23"/>
  <c r="W33" i="23"/>
  <c r="V36" i="23"/>
  <c r="W41" i="23"/>
  <c r="U42" i="23"/>
  <c r="W44" i="23"/>
  <c r="V47" i="23"/>
  <c r="W52" i="23"/>
  <c r="G178" i="23"/>
  <c r="P55" i="23"/>
  <c r="O178" i="23"/>
  <c r="W58" i="23"/>
  <c r="V58" i="23"/>
  <c r="R90" i="23"/>
  <c r="W167" i="23"/>
  <c r="H203" i="23"/>
  <c r="J199" i="23"/>
  <c r="W190" i="23"/>
  <c r="V190" i="23"/>
  <c r="P13" i="23"/>
  <c r="W19" i="23"/>
  <c r="H178" i="23"/>
  <c r="U55" i="23"/>
  <c r="H12" i="23"/>
  <c r="P12" i="23"/>
  <c r="V13" i="23"/>
  <c r="V21" i="23"/>
  <c r="V29" i="23"/>
  <c r="V37" i="23"/>
  <c r="P42" i="23"/>
  <c r="V48" i="23"/>
  <c r="J55" i="23"/>
  <c r="V78" i="23"/>
  <c r="V84" i="23"/>
  <c r="W84" i="23"/>
  <c r="Q103" i="23"/>
  <c r="V16" i="23"/>
  <c r="V24" i="23"/>
  <c r="V32" i="23"/>
  <c r="V40" i="23"/>
  <c r="V43" i="23"/>
  <c r="V51" i="23"/>
  <c r="W61" i="23"/>
  <c r="U204" i="23"/>
  <c r="Q204" i="23"/>
  <c r="P204" i="23"/>
  <c r="W197" i="23"/>
  <c r="J42" i="23"/>
  <c r="W43" i="23"/>
  <c r="L178" i="23"/>
  <c r="V62" i="23"/>
  <c r="W62" i="23"/>
  <c r="V70" i="23"/>
  <c r="W70" i="23"/>
  <c r="V92" i="23"/>
  <c r="S103" i="23"/>
  <c r="R103" i="23"/>
  <c r="W193" i="23"/>
  <c r="V193" i="23"/>
  <c r="W195" i="23"/>
  <c r="V195" i="23"/>
  <c r="W196" i="23"/>
  <c r="V196" i="23"/>
  <c r="M178" i="23"/>
  <c r="T55" i="23"/>
  <c r="T80" i="23"/>
  <c r="T103" i="23"/>
  <c r="V114" i="23"/>
  <c r="W114" i="23"/>
  <c r="F200" i="23"/>
  <c r="S201" i="23"/>
  <c r="R201" i="23"/>
  <c r="W194" i="23"/>
  <c r="V194" i="23"/>
  <c r="F178" i="23"/>
  <c r="N178" i="23"/>
  <c r="W57" i="23"/>
  <c r="V57" i="23"/>
  <c r="P75" i="23"/>
  <c r="Q75" i="23"/>
  <c r="S75" i="23"/>
  <c r="J80" i="23"/>
  <c r="U80" i="23"/>
  <c r="K80" i="23"/>
  <c r="V95" i="23"/>
  <c r="W95" i="23"/>
  <c r="V106" i="23"/>
  <c r="U103" i="23"/>
  <c r="W106" i="23"/>
  <c r="W198" i="23"/>
  <c r="W202" i="23"/>
  <c r="V65" i="23"/>
  <c r="V73" i="23"/>
  <c r="V76" i="23"/>
  <c r="V87" i="23"/>
  <c r="V98" i="23"/>
  <c r="P103" i="23"/>
  <c r="V109" i="23"/>
  <c r="V117" i="23"/>
  <c r="W122" i="23"/>
  <c r="V125" i="23"/>
  <c r="W130" i="23"/>
  <c r="V133" i="23"/>
  <c r="W138" i="23"/>
  <c r="J140" i="23"/>
  <c r="W141" i="23"/>
  <c r="V144" i="23"/>
  <c r="W149" i="23"/>
  <c r="W152" i="23"/>
  <c r="W159" i="23"/>
  <c r="V162" i="23"/>
  <c r="P167" i="23"/>
  <c r="W170" i="23"/>
  <c r="V173" i="23"/>
  <c r="V177" i="23"/>
  <c r="W180" i="23"/>
  <c r="P188" i="23"/>
  <c r="W189" i="23"/>
  <c r="Q194" i="23"/>
  <c r="G201" i="23"/>
  <c r="O201" i="23"/>
  <c r="J75" i="23"/>
  <c r="K140" i="23"/>
  <c r="Q188" i="23"/>
  <c r="P189" i="23"/>
  <c r="V191" i="23"/>
  <c r="U192" i="23"/>
  <c r="J194" i="23"/>
  <c r="R194" i="23"/>
  <c r="V197" i="23"/>
  <c r="H201" i="23"/>
  <c r="J103" i="23"/>
  <c r="J167" i="23"/>
  <c r="J188" i="23"/>
  <c r="K194" i="23"/>
  <c r="J195" i="23"/>
  <c r="V66" i="23"/>
  <c r="V74" i="23"/>
  <c r="V77" i="23"/>
  <c r="V88" i="23"/>
  <c r="V91" i="23"/>
  <c r="V99" i="23"/>
  <c r="V110" i="23"/>
  <c r="V118" i="23"/>
  <c r="V126" i="23"/>
  <c r="V134" i="23"/>
  <c r="U140" i="23"/>
  <c r="V145" i="23"/>
  <c r="R152" i="23"/>
  <c r="R178" i="23" s="1"/>
  <c r="R10" i="23" s="1"/>
  <c r="V163" i="23"/>
  <c r="S167" i="23"/>
  <c r="K188" i="23"/>
  <c r="S188" i="23"/>
  <c r="J189" i="23"/>
  <c r="R189" i="23"/>
  <c r="P191" i="23"/>
  <c r="K195" i="23"/>
  <c r="P197" i="23"/>
  <c r="P202" i="23"/>
  <c r="J90" i="23"/>
  <c r="V175" i="23"/>
  <c r="T188" i="23"/>
  <c r="J190" i="23"/>
  <c r="R190" i="23"/>
  <c r="P192" i="23"/>
  <c r="J196" i="23"/>
  <c r="R196" i="23"/>
  <c r="N199" i="23"/>
  <c r="N203" i="23" s="1"/>
  <c r="U188" i="23"/>
  <c r="K196" i="23"/>
  <c r="F199" i="23"/>
  <c r="O199" i="23"/>
  <c r="M204" i="23"/>
  <c r="S204" i="23" s="1"/>
  <c r="K202" i="23"/>
  <c r="S202" i="23"/>
  <c r="T203" i="23" l="1"/>
  <c r="V189" i="23"/>
  <c r="K199" i="23"/>
  <c r="T199" i="23"/>
  <c r="V90" i="23"/>
  <c r="R12" i="23"/>
  <c r="S178" i="23"/>
  <c r="S10" i="23" s="1"/>
  <c r="S12" i="23"/>
  <c r="W11" i="23"/>
  <c r="V75" i="23"/>
  <c r="W75" i="23"/>
  <c r="W140" i="23"/>
  <c r="V140" i="23"/>
  <c r="U201" i="23"/>
  <c r="K201" i="23"/>
  <c r="J201" i="23"/>
  <c r="H200" i="23"/>
  <c r="W103" i="23"/>
  <c r="V103" i="23"/>
  <c r="T178" i="23"/>
  <c r="T10" i="23" s="1"/>
  <c r="M181" i="23"/>
  <c r="M10" i="23"/>
  <c r="W42" i="23"/>
  <c r="V42" i="23"/>
  <c r="S200" i="23"/>
  <c r="R200" i="23"/>
  <c r="J178" i="23"/>
  <c r="K12" i="23"/>
  <c r="J12" i="23"/>
  <c r="U12" i="23"/>
  <c r="Q199" i="23"/>
  <c r="P199" i="23"/>
  <c r="O203" i="23"/>
  <c r="W192" i="23"/>
  <c r="V192" i="23"/>
  <c r="O200" i="23"/>
  <c r="Q201" i="23"/>
  <c r="P201" i="23"/>
  <c r="N181" i="23"/>
  <c r="N10" i="23"/>
  <c r="Q178" i="23"/>
  <c r="P178" i="23"/>
  <c r="O181" i="23"/>
  <c r="O10" i="23"/>
  <c r="F203" i="23"/>
  <c r="S199" i="23"/>
  <c r="R199" i="23"/>
  <c r="G200" i="23"/>
  <c r="T200" i="23" s="1"/>
  <c r="T201" i="23"/>
  <c r="W80" i="23"/>
  <c r="V80" i="23"/>
  <c r="F181" i="23"/>
  <c r="F10" i="23"/>
  <c r="W204" i="23"/>
  <c r="V204" i="23"/>
  <c r="W55" i="23"/>
  <c r="U178" i="23"/>
  <c r="V55" i="23"/>
  <c r="U199" i="23"/>
  <c r="G181" i="23"/>
  <c r="G10" i="23"/>
  <c r="W188" i="23"/>
  <c r="V188" i="23"/>
  <c r="L181" i="23"/>
  <c r="L10" i="23"/>
  <c r="K178" i="23"/>
  <c r="H181" i="23"/>
  <c r="H10" i="23"/>
  <c r="K203" i="23"/>
  <c r="J203" i="23"/>
  <c r="T181" i="23" l="1"/>
  <c r="J183" i="23"/>
  <c r="T183" i="23"/>
  <c r="V178" i="23"/>
  <c r="Q203" i="23"/>
  <c r="P203" i="23"/>
  <c r="U203" i="23"/>
  <c r="U200" i="23"/>
  <c r="K200" i="23"/>
  <c r="J200" i="23"/>
  <c r="W178" i="23"/>
  <c r="U10" i="23"/>
  <c r="W12" i="23"/>
  <c r="V12" i="23"/>
  <c r="I180" i="23"/>
  <c r="I177" i="23"/>
  <c r="I173" i="23"/>
  <c r="I162" i="23"/>
  <c r="I144" i="23"/>
  <c r="I133" i="23"/>
  <c r="I125" i="23"/>
  <c r="I117" i="23"/>
  <c r="I109" i="23"/>
  <c r="I98" i="23"/>
  <c r="I87" i="23"/>
  <c r="I76" i="23"/>
  <c r="I73" i="23"/>
  <c r="I65" i="23"/>
  <c r="I170" i="23"/>
  <c r="I159" i="23"/>
  <c r="I149" i="23"/>
  <c r="I141" i="23"/>
  <c r="I138" i="23"/>
  <c r="I130" i="23"/>
  <c r="I122" i="23"/>
  <c r="I164" i="23"/>
  <c r="I146" i="23"/>
  <c r="I135" i="23"/>
  <c r="I127" i="23"/>
  <c r="I119" i="23"/>
  <c r="I111" i="23"/>
  <c r="I100" i="23"/>
  <c r="I179" i="23"/>
  <c r="I172" i="23"/>
  <c r="I161" i="23"/>
  <c r="I154" i="23"/>
  <c r="I151" i="23"/>
  <c r="I143" i="23"/>
  <c r="I132" i="23"/>
  <c r="I124" i="23"/>
  <c r="I116" i="23"/>
  <c r="I108" i="23"/>
  <c r="I97" i="23"/>
  <c r="I86" i="23"/>
  <c r="I72" i="23"/>
  <c r="I64" i="23"/>
  <c r="I56" i="23"/>
  <c r="I169" i="23"/>
  <c r="I166" i="23"/>
  <c r="I158" i="23"/>
  <c r="I148" i="23"/>
  <c r="I137" i="23"/>
  <c r="I129" i="23"/>
  <c r="I121" i="23"/>
  <c r="I113" i="23"/>
  <c r="I105" i="23"/>
  <c r="I102" i="23"/>
  <c r="I94" i="23"/>
  <c r="I83" i="23"/>
  <c r="I69" i="23"/>
  <c r="I61" i="23"/>
  <c r="I174" i="23"/>
  <c r="I163" i="23"/>
  <c r="I152" i="23"/>
  <c r="I145" i="23"/>
  <c r="I134" i="23"/>
  <c r="I126" i="23"/>
  <c r="I118" i="23"/>
  <c r="I110" i="23"/>
  <c r="I99" i="23"/>
  <c r="I91" i="23"/>
  <c r="I88" i="23"/>
  <c r="I77" i="23"/>
  <c r="I74" i="23"/>
  <c r="I66" i="23"/>
  <c r="I171" i="23"/>
  <c r="I160" i="23"/>
  <c r="I153" i="23"/>
  <c r="I150" i="23"/>
  <c r="I142" i="23"/>
  <c r="I139" i="23"/>
  <c r="I131" i="23"/>
  <c r="I123" i="23"/>
  <c r="I115" i="23"/>
  <c r="I107" i="23"/>
  <c r="I96" i="23"/>
  <c r="I85" i="23"/>
  <c r="I71" i="23"/>
  <c r="I63" i="23"/>
  <c r="I168" i="23"/>
  <c r="I165" i="23"/>
  <c r="I157" i="23"/>
  <c r="I147" i="23"/>
  <c r="I136" i="23"/>
  <c r="I128" i="23"/>
  <c r="I120" i="23"/>
  <c r="I112" i="23"/>
  <c r="I104" i="23"/>
  <c r="I101" i="23"/>
  <c r="I93" i="23"/>
  <c r="I82" i="23"/>
  <c r="I79" i="23"/>
  <c r="I68" i="23"/>
  <c r="I60" i="23"/>
  <c r="I106" i="23"/>
  <c r="I95" i="23"/>
  <c r="I89" i="23"/>
  <c r="I81" i="23"/>
  <c r="I57" i="23"/>
  <c r="I47" i="23"/>
  <c r="I36" i="23"/>
  <c r="I28" i="23"/>
  <c r="I20" i="23"/>
  <c r="I44" i="23"/>
  <c r="I41" i="23"/>
  <c r="I193" i="23" s="1"/>
  <c r="I25" i="23"/>
  <c r="I114" i="23"/>
  <c r="I196" i="23" s="1"/>
  <c r="I52" i="23"/>
  <c r="I33" i="23"/>
  <c r="I17" i="23"/>
  <c r="I70" i="23"/>
  <c r="I62" i="23"/>
  <c r="I49" i="23"/>
  <c r="I38" i="23"/>
  <c r="I30" i="23"/>
  <c r="I22" i="23"/>
  <c r="I14" i="23"/>
  <c r="I11" i="23"/>
  <c r="K10" i="23"/>
  <c r="I92" i="23"/>
  <c r="I54" i="23"/>
  <c r="I46" i="23"/>
  <c r="I42" i="23"/>
  <c r="I35" i="23"/>
  <c r="I27" i="23"/>
  <c r="I19" i="23"/>
  <c r="I21" i="23"/>
  <c r="I84" i="23"/>
  <c r="I51" i="23"/>
  <c r="I43" i="23"/>
  <c r="I40" i="23"/>
  <c r="I32" i="23"/>
  <c r="I24" i="23"/>
  <c r="I16" i="23"/>
  <c r="I55" i="23"/>
  <c r="I48" i="23"/>
  <c r="I78" i="23"/>
  <c r="I37" i="23"/>
  <c r="I29" i="23"/>
  <c r="I67" i="23"/>
  <c r="I59" i="23"/>
  <c r="I53" i="23"/>
  <c r="I45" i="23"/>
  <c r="I34" i="23"/>
  <c r="I26" i="23"/>
  <c r="I18" i="23"/>
  <c r="J10" i="23"/>
  <c r="I80" i="23"/>
  <c r="I58" i="23"/>
  <c r="I50" i="23"/>
  <c r="I39" i="23"/>
  <c r="I31" i="23"/>
  <c r="I23" i="23"/>
  <c r="I15" i="23"/>
  <c r="I140" i="23"/>
  <c r="I90" i="23"/>
  <c r="I103" i="23"/>
  <c r="I13" i="23"/>
  <c r="I75" i="23"/>
  <c r="I167" i="23"/>
  <c r="S203" i="23"/>
  <c r="R203" i="23"/>
  <c r="I12" i="23"/>
  <c r="V201" i="23"/>
  <c r="W201" i="23"/>
  <c r="K183" i="23"/>
  <c r="K181" i="23"/>
  <c r="J181" i="23"/>
  <c r="U183" i="23"/>
  <c r="I181" i="23"/>
  <c r="U181" i="23"/>
  <c r="S181" i="23"/>
  <c r="R181" i="23"/>
  <c r="S183" i="23"/>
  <c r="R183" i="23"/>
  <c r="P10" i="23"/>
  <c r="Q10" i="23"/>
  <c r="P200" i="23"/>
  <c r="Q200" i="23"/>
  <c r="I178" i="23"/>
  <c r="W199" i="23"/>
  <c r="V199" i="23"/>
  <c r="Q181" i="23"/>
  <c r="P181" i="23"/>
  <c r="Q183" i="23"/>
  <c r="I198" i="23" l="1"/>
  <c r="I202" i="23"/>
  <c r="W200" i="23"/>
  <c r="V200" i="23"/>
  <c r="W203" i="23"/>
  <c r="V203" i="23"/>
  <c r="I201" i="23"/>
  <c r="W183" i="23"/>
  <c r="V183" i="23"/>
  <c r="W181" i="23"/>
  <c r="V181" i="23"/>
  <c r="W10" i="23"/>
  <c r="V10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Пользователь Windows</author>
  </authors>
  <commentList>
    <comment ref="E27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2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7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8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<sst xmlns="http://schemas.openxmlformats.org/spreadsheetml/2006/main" count="478" uniqueCount="368">
  <si>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</si>
  <si>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</si>
  <si>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</si>
  <si>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</si>
  <si>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</si>
  <si>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</si>
  <si>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</si>
  <si>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</si>
  <si>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</si>
  <si>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</si>
  <si>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</si>
  <si>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</si>
  <si>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</si>
  <si>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</si>
  <si>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</si>
  <si>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</si>
  <si>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</si>
  <si>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</si>
  <si>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</si>
  <si>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</si>
  <si>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</si>
  <si>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</si>
  <si>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</si>
  <si>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</si>
  <si>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</si>
  <si>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</si>
  <si>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</si>
  <si>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</si>
  <si>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</si>
  <si>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</si>
  <si>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</si>
  <si>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</si>
  <si>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</si>
  <si>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</si>
  <si>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</si>
  <si>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</si>
  <si>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</si>
  <si>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</si>
  <si>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</si>
  <si>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</si>
  <si>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</si>
  <si>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</si>
  <si>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</si>
  <si>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</si>
  <si>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</si>
  <si>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</si>
  <si>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</si>
  <si>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</si>
  <si>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</si>
  <si>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</si>
  <si>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</si>
  <si>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</si>
  <si>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</si>
  <si>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</si>
  <si>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</si>
  <si>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</si>
  <si>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</si>
  <si>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</si>
  <si>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</si>
  <si>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</si>
  <si>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</si>
  <si>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</si>
  <si>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</si>
  <si>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</si>
  <si>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</si>
  <si>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</si>
  <si>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</si>
  <si>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</si>
  <si>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</si>
  <si>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</si>
  <si>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</si>
  <si>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</si>
  <si>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</si>
  <si>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</si>
  <si>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</si>
  <si>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</si>
  <si>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</si>
  <si>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</si>
  <si>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</si>
  <si>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</si>
  <si>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</si>
  <si>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</si>
  <si>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</si>
  <si>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</si>
  <si>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</si>
  <si>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</si>
  <si>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</si>
  <si>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</si>
  <si>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</si>
  <si>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</si>
  <si>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</si>
  <si>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</si>
  <si>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</si>
  <si>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</si>
  <si>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</si>
  <si>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</si>
  <si>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</si>
  <si>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</si>
  <si>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</si>
  <si>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</si>
  <si>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</si>
  <si>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</si>
  <si>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</si>
  <si>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</si>
  <si>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</si>
  <si>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</si>
  <si>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</si>
  <si>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</si>
  <si>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</si>
  <si>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</si>
  <si>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</si>
  <si>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</si>
  <si>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</si>
  <si>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</si>
  <si>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</si>
  <si>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</si>
  <si>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</si>
  <si>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</si>
  <si>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</si>
  <si>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</si>
  <si>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</si>
  <si>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</si>
  <si>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</si>
  <si>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</si>
  <si>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</si>
  <si>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</si>
  <si>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</si>
  <si>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</si>
  <si>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</si>
  <si>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</si>
  <si>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</si>
  <si>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</si>
  <si>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</si>
  <si>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</si>
  <si>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</si>
  <si>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</si>
  <si>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</si>
  <si>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</si>
  <si>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</si>
  <si>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</si>
  <si>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</si>
  <si>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</si>
  <si>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</si>
  <si>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</si>
  <si>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</si>
  <si>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</si>
  <si>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</si>
  <si>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</si>
  <si>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</si>
  <si>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</si>
  <si>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</si>
  <si>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</si>
  <si>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</si>
  <si>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</si>
  <si>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</si>
  <si>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</si>
  <si>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</si>
  <si>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</si>
  <si>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</si>
  <si>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</si>
  <si>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</si>
  <si>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</si>
  <si>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</si>
  <si>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</si>
  <si>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</si>
  <si>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</si>
  <si>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</si>
  <si>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</si>
  <si>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</si>
  <si>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</si>
  <si>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</si>
  <si>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</si>
  <si>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</si>
  <si>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</si>
  <si>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</si>
  <si>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</si>
  <si>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</si>
  <si>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</si>
  <si>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</si>
  <si>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</si>
  <si>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</si>
  <si>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</si>
  <si>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</si>
  <si>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</si>
  <si>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(тис.грн)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</si>
  <si>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</si>
  <si>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</si>
  <si>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</si>
  <si>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</si>
  <si>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</si>
  <si>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</si>
  <si>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</si>
  <si>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</si>
  <si>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</si>
  <si>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</si>
  <si>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</si>
  <si>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</si>
  <si>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</si>
  <si>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</si>
  <si>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</si>
  <si>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</si>
  <si>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</si>
  <si>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</si>
  <si>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</si>
  <si>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</si>
  <si>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</si>
  <si>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</si>
  <si>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</si>
  <si>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</si>
  <si>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</si>
  <si>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</si>
  <si>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</si>
  <si>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</si>
  <si>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</si>
  <si>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</si>
  <si>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</si>
  <si>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</si>
  <si>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</si>
  <si>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</si>
  <si>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</si>
  <si>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</si>
  <si>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</si>
  <si>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</si>
  <si>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</si>
  <si>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</si>
  <si>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</si>
  <si>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</si>
  <si>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</si>
  <si>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</si>
  <si>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</si>
  <si>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</si>
  <si>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</si>
  <si>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</si>
  <si>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</si>
  <si>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</si>
  <si>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</si>
  <si>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</si>
  <si>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</si>
  <si>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</si>
  <si>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</si>
  <si>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</si>
  <si>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</si>
  <si>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</si>
  <si>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</si>
  <si>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</si>
  <si>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</si>
  <si>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</si>
  <si>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</si>
  <si>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</si>
  <si>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</si>
  <si>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</si>
  <si>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</si>
  <si>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</si>
  <si>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</si>
  <si>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</si>
  <si>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</si>
  <si>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</si>
  <si>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</si>
  <si>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</si>
  <si>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</si>
  <si>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</si>
  <si>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</si>
  <si>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</si>
  <si>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</si>
  <si>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</si>
  <si>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</si>
  <si>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</si>
  <si>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</si>
  <si>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</si>
  <si>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</si>
  <si>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</si>
  <si>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</si>
  <si>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</si>
  <si>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</si>
  <si>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</si>
  <si>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</si>
  <si>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</si>
  <si>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</si>
  <si>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</si>
  <si>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</si>
  <si>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</si>
  <si>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</si>
  <si>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</si>
  <si>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</si>
  <si>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</si>
  <si>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</si>
  <si>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</si>
  <si>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</si>
  <si>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</si>
  <si>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</si>
  <si>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</si>
  <si>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</si>
  <si>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</si>
  <si>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</si>
  <si>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</si>
  <si>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</si>
  <si>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</si>
  <si>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</si>
  <si>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</si>
  <si>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</si>
  <si>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</si>
  <si>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</si>
  <si>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</si>
  <si>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</si>
  <si>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</si>
  <si>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</si>
  <si>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</si>
  <si>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</si>
  <si>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</si>
  <si>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</si>
  <si>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</si>
  <si>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</si>
  <si>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</si>
  <si>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</si>
  <si>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</si>
  <si>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</si>
  <si>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</si>
  <si>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</si>
  <si>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Додаток 2</t>
  </si>
  <si>
    <t>Міський голова</t>
  </si>
  <si>
    <t>Олександр МЕНЗУЛ</t>
  </si>
  <si>
    <t>у тому числі видатків за рахунок субвенцій  з інших бюджетів: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</si>
  <si>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</si>
  <si>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</si>
  <si>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громади, Полицької, Антонівської, Каноницької громад) (41053900)  </t>
  </si>
  <si>
    <t>1271</t>
  </si>
  <si>
    <t>Співфінансування заходів, що реалізуються за рахунок освітньої субвенції з державного бюджету місцевим бюджетам (за спеціальним фондом державного бюджету)</t>
  </si>
  <si>
    <t>1272</t>
  </si>
  <si>
    <t>Реалізація заходів за рахунок освітньої субвенції з державного бюджету місцевим бюджетам (за спеціальним фондом державного бюджету)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</si>
  <si>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</si>
  <si>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5049</t>
  </si>
  <si>
    <t>Виконання окремих заходів з реалізації соціального проекту "Активні парки - локації здорової України" (41057700)</t>
  </si>
  <si>
    <t>6013</t>
  </si>
  <si>
    <t>Забезпечення діяльності водопровідно-каналізаційного господарства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</si>
  <si>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</si>
  <si>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в т.ч.за рахунок субвенції (41058100)</t>
  </si>
  <si>
    <t>Розвиток мережі центрів надання адміністративних послуг</t>
  </si>
  <si>
    <t>Перевірити 9770 !!!</t>
  </si>
  <si>
    <t>Перевірити 9800 !!!</t>
  </si>
  <si>
    <r>
      <rPr>
        <b/>
        <sz val="14"/>
        <rFont val="Times New Roman"/>
        <family val="1"/>
        <charset val="204"/>
      </rPr>
      <t>Освітня субвенція</t>
    </r>
    <r>
      <rPr>
        <sz val="14"/>
        <rFont val="Times New Roman"/>
        <family val="1"/>
        <charset val="204"/>
      </rPr>
      <t xml:space="preserve"> 41033900</t>
    </r>
  </si>
  <si>
    <r>
      <t xml:space="preserve">Надання загальної середньої освіти за рахунок </t>
    </r>
    <r>
      <rPr>
        <b/>
        <sz val="14"/>
        <rFont val="Times New Roman"/>
        <family val="1"/>
        <charset val="204"/>
      </rPr>
      <t xml:space="preserve">залишку </t>
    </r>
    <r>
      <rPr>
        <sz val="14"/>
        <rFont val="Times New Roman"/>
        <family val="1"/>
        <charset val="204"/>
      </rPr>
      <t xml:space="preserve">коштів за </t>
    </r>
    <r>
      <rPr>
        <b/>
        <sz val="14"/>
        <rFont val="Times New Roman"/>
        <family val="1"/>
        <charset val="204"/>
      </rPr>
      <t>освітньою субвенцією</t>
    </r>
    <r>
      <rPr>
        <sz val="14"/>
        <rFont val="Times New Roman"/>
        <family val="1"/>
        <charset val="204"/>
      </rPr>
      <t xml:space="preserve"> (41051100)</t>
    </r>
  </si>
  <si>
    <t>Субвенції з місцевого бюджету на здійснення переданих видатків у сфері освіти за рахунок коштів освітньої субвенції (41051000) -ІРЦ</t>
  </si>
  <si>
    <r>
      <t xml:space="preserve">Субвенція на держпідтримку </t>
    </r>
    <r>
      <rPr>
        <b/>
        <sz val="14"/>
        <rFont val="Times New Roman"/>
        <family val="1"/>
        <charset val="204"/>
      </rPr>
      <t>осіб з особл.осв.потребами</t>
    </r>
    <r>
      <rPr>
        <sz val="14"/>
        <rFont val="Times New Roman"/>
        <family val="1"/>
        <charset val="204"/>
      </rPr>
      <t xml:space="preserve"> 41051200</t>
    </r>
  </si>
  <si>
    <r>
      <t xml:space="preserve">Надання освіти за рахунок </t>
    </r>
    <r>
      <rPr>
        <b/>
        <sz val="14"/>
        <rFont val="Times New Roman"/>
        <family val="1"/>
        <charset val="204"/>
      </rPr>
      <t>залишку коштів з</t>
    </r>
    <r>
      <rPr>
        <sz val="14"/>
        <rFont val="Times New Roman"/>
        <family val="1"/>
        <charset val="204"/>
      </rPr>
      <t xml:space="preserve">а субвенцією з державного бюджету місцевим бюджетам на надання державної підтримки </t>
    </r>
    <r>
      <rPr>
        <b/>
        <sz val="14"/>
        <rFont val="Times New Roman"/>
        <family val="1"/>
        <charset val="204"/>
      </rPr>
      <t>особам з особливими освітніми потребами</t>
    </r>
    <r>
      <rPr>
        <sz val="14"/>
        <rFont val="Times New Roman"/>
        <family val="1"/>
        <charset val="204"/>
      </rPr>
      <t xml:space="preserve"> (41051700) - оплата праці</t>
    </r>
  </si>
  <si>
    <t>Активні парки (410577)</t>
  </si>
  <si>
    <t>Комплексний план просторового розвитку</t>
  </si>
  <si>
    <t>Субвенція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</si>
  <si>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 xml:space="preserve">з місцевого бюджету </t>
  </si>
  <si>
    <t>ВСЬОГО</t>
  </si>
  <si>
    <t xml:space="preserve"> </t>
  </si>
  <si>
    <t>ВСЬОГО, перевірка</t>
  </si>
  <si>
    <t>з державного бюджету  (для звірки з казнач.звітом)</t>
  </si>
  <si>
    <t>без наших залишків (для звірки з доходами)</t>
  </si>
  <si>
    <t>залишки</t>
  </si>
  <si>
    <t>до рішення виконавчого комітету                            Вараської міської ради</t>
  </si>
  <si>
    <t>_________2024 року №_____________</t>
  </si>
  <si>
    <t>затверджено на 01.04.2024</t>
  </si>
  <si>
    <t>виконано станом на 01.04.2024</t>
  </si>
  <si>
    <t>Забезпечення діяльності інклюзивно-ресурсних центрів за рахунок освітньої субвенції (41051000)</t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</si>
  <si>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5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</si>
  <si>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5"/>
        <rFont val="Times New Roman"/>
        <family val="1"/>
        <charset val="204"/>
      </rPr>
      <t xml:space="preserve"> (41051700) </t>
    </r>
  </si>
  <si>
    <t>субвенція районному бюджету Вараського району на виконання заходів Програми мобілізаційної підготовки, мобілізації та оборонної роботи у Вараській міській територіальній громаді на 2022 – 2025 роки (для виконання районної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</si>
  <si>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 xml:space="preserve">Субвенція для військової частини А0998 Міністерства оборони України (24 ОМБр ім Короля Данила)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</si>
  <si>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 xml:space="preserve">Субвенція для військової частини 3018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</si>
  <si>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 xml:space="preserve">Субвенція для військової частини А7032 Міністерства оборони України (104 бригада ТрО)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</si>
  <si>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 xml:space="preserve">Субвенція для департаменту контррозвідки Служби Безпеки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</si>
  <si>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>Субвенція для військової частини А4638 Міністерства оборони України (3-тя окрема штурмова бригада ЗСУ)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</si>
  <si>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 xml:space="preserve">               Звіт про виконання бюджету Вараської міської територіальної громади по видатках та кредитуванню за I квартал 2024 року                                                                                       № 7310-ЗВ-02-24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</si>
</sst>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₴_-;\-* #,##0.00\ _₴_-;_-* &quot;-&quot;??\ _₴_-;_-@_-"/>
    <numFmt numFmtId="165" formatCode="0.0"/>
    <numFmt numFmtId="166" formatCode="0.0%"/>
    <numFmt numFmtId="167" formatCode="000000"/>
    <numFmt numFmtId="168" formatCode="#,##0.0"/>
    <numFmt numFmtId="169" formatCode="0.000%"/>
    <numFmt numFmtId="170" formatCode="0.0000%"/>
  </numFmts>
  <fonts count="64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sz val="14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sz val="20"/>
      <name val="Times New Roman"/>
      <family val="1"/>
      <charset val="204"/>
    </font>
    <font>
      <sz val="10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24"/>
      <name val="Times New Roman"/>
      <family val="1"/>
    </font>
    <font>
      <sz val="20"/>
      <name val="Times New Roman"/>
      <family val="1"/>
    </font>
    <font>
      <sz val="14"/>
      <name val="Arial Cyr"/>
      <family val="2"/>
      <charset val="204"/>
    </font>
    <font>
      <i/>
      <sz val="15"/>
      <name val="Times New Roman"/>
      <family val="1"/>
      <charset val="204"/>
    </font>
    <font>
      <sz val="15"/>
      <name val="Times New Roman"/>
      <family val="1"/>
      <charset val="204"/>
    </font>
    <font>
      <i/>
      <sz val="13"/>
      <color theme="1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b/>
      <sz val="20"/>
      <name val="Arial Cyr"/>
      <charset val="204"/>
    </font>
    <font>
      <b/>
      <sz val="14"/>
      <name val="Arial Cyr"/>
      <charset val="204"/>
    </font>
    <font>
      <b/>
      <sz val="20"/>
      <color rgb="FFFF0000"/>
      <name val="Arial Cyr"/>
      <family val="2"/>
      <charset val="204"/>
    </font>
    <font>
      <sz val="12"/>
      <name val="Arial"/>
      <family val="2"/>
      <charset val="204"/>
    </font>
    <font>
      <b/>
      <sz val="20"/>
      <name val="Arial Cyr"/>
      <family val="2"/>
      <charset val="204"/>
    </font>
    <font>
      <i/>
      <sz val="14"/>
      <name val="Arial Cyr"/>
      <family val="2"/>
      <charset val="204"/>
    </font>
    <font>
      <b/>
      <sz val="14"/>
      <name val="Arial Cyr"/>
      <family val="2"/>
      <charset val="204"/>
    </font>
    <font>
      <i/>
      <sz val="14"/>
      <name val="Arial Cyr"/>
      <charset val="204"/>
    </font>
    <font>
      <i/>
      <sz val="14"/>
      <color rgb="FFFF0000"/>
      <name val="Arial Cyr"/>
      <family val="2"/>
      <charset val="204"/>
    </font>
    <font>
      <i/>
      <sz val="20"/>
      <color rgb="FFFF0000"/>
      <name val="Arial Cyr"/>
      <family val="2"/>
      <charset val="204"/>
    </font>
    <font>
      <i/>
      <sz val="12"/>
      <color rgb="FFFF0000"/>
      <name val="Arial Cyr"/>
      <family val="2"/>
      <charset val="204"/>
    </font>
    <font>
      <sz val="14"/>
      <color rgb="FFFF0000"/>
      <name val="Arial Cyr"/>
      <family val="2"/>
      <charset val="204"/>
    </font>
    <font>
      <sz val="20"/>
      <color rgb="FFFF0000"/>
      <name val="Arial Cyr"/>
      <family val="2"/>
      <charset val="204"/>
    </font>
    <font>
      <sz val="12"/>
      <color rgb="FFFF0000"/>
      <name val="Arial Cyr"/>
      <family val="2"/>
      <charset val="204"/>
    </font>
    <font>
      <sz val="12"/>
      <name val="Arial Cyr"/>
      <family val="2"/>
      <charset val="204"/>
    </font>
    <font>
      <sz val="12"/>
      <name val="Times New Roman"/>
      <family val="1"/>
      <charset val="204"/>
    </font>
    <font>
      <sz val="14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i/>
      <sz val="14"/>
      <color rgb="FFFF0000"/>
      <name val="Arial"/>
      <family val="2"/>
      <charset val="204"/>
    </font>
    <font>
      <sz val="12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24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</cellStyleXfs>
  <cellXfs count="254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8" fontId="20" fillId="2" borderId="5" xfId="0" applyNumberFormat="1" applyFont="1" applyFill="1" applyBorder="1" applyAlignment="1">
      <alignment horizontal="center" wrapText="1"/>
    </xf>
    <xf numFmtId="168" fontId="21" fillId="2" borderId="5" xfId="0" applyNumberFormat="1" applyFont="1" applyFill="1" applyBorder="1" applyAlignment="1">
      <alignment horizontal="center" wrapText="1"/>
    </xf>
    <xf numFmtId="166" fontId="21" fillId="2" borderId="5" xfId="0" applyNumberFormat="1" applyFont="1" applyFill="1" applyBorder="1" applyAlignment="1">
      <alignment horizontal="center" wrapText="1"/>
    </xf>
    <xf numFmtId="168" fontId="20" fillId="2" borderId="7" xfId="0" applyNumberFormat="1" applyFont="1" applyFill="1" applyBorder="1" applyAlignment="1">
      <alignment horizontal="center" wrapText="1"/>
    </xf>
    <xf numFmtId="166" fontId="20" fillId="2" borderId="5" xfId="0" applyNumberFormat="1" applyFont="1" applyFill="1" applyBorder="1" applyAlignment="1">
      <alignment horizontal="center" wrapText="1"/>
    </xf>
    <xf numFmtId="168" fontId="22" fillId="2" borderId="5" xfId="0" applyNumberFormat="1" applyFont="1" applyFill="1" applyBorder="1" applyAlignment="1">
      <alignment horizontal="center" wrapText="1"/>
    </xf>
    <xf numFmtId="169" fontId="21" fillId="2" borderId="5" xfId="0" applyNumberFormat="1" applyFont="1" applyFill="1" applyBorder="1" applyAlignment="1">
      <alignment horizontal="center" wrapText="1"/>
    </xf>
    <xf numFmtId="10" fontId="21" fillId="2" borderId="5" xfId="0" applyNumberFormat="1" applyFont="1" applyFill="1" applyBorder="1" applyAlignment="1">
      <alignment horizontal="center" wrapText="1"/>
    </xf>
    <xf numFmtId="166" fontId="22" fillId="2" borderId="5" xfId="0" applyNumberFormat="1" applyFont="1" applyFill="1" applyBorder="1" applyAlignment="1">
      <alignment horizontal="center" wrapText="1"/>
    </xf>
    <xf numFmtId="170" fontId="21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9" fontId="22" fillId="2" borderId="5" xfId="0" applyNumberFormat="1" applyFont="1" applyFill="1" applyBorder="1" applyAlignment="1">
      <alignment horizontal="center" wrapText="1"/>
    </xf>
    <xf numFmtId="168" fontId="23" fillId="2" borderId="5" xfId="0" applyNumberFormat="1" applyFont="1" applyFill="1" applyBorder="1" applyAlignment="1">
      <alignment horizontal="center" wrapText="1"/>
    </xf>
    <xf numFmtId="0" fontId="16" fillId="2" borderId="0" xfId="0" applyFont="1" applyFill="1" applyBorder="1" applyAlignment="1">
      <alignment wrapText="1"/>
    </xf>
    <xf numFmtId="49" fontId="18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7" fillId="2" borderId="5" xfId="0" applyNumberFormat="1" applyFont="1" applyFill="1" applyBorder="1" applyAlignment="1">
      <alignment horizontal="center"/>
    </xf>
    <xf numFmtId="167" fontId="17" fillId="2" borderId="5" xfId="0" applyNumberFormat="1" applyFont="1" applyFill="1" applyBorder="1" applyAlignment="1">
      <alignment horizontal="center"/>
    </xf>
    <xf numFmtId="49" fontId="19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7" fillId="2" borderId="5" xfId="0" applyNumberFormat="1" applyFont="1" applyFill="1" applyBorder="1" applyAlignment="1" applyProtection="1">
      <alignment horizontal="center" wrapText="1"/>
      <protection locked="0"/>
    </xf>
    <xf numFmtId="1" fontId="17" fillId="2" borderId="5" xfId="0" applyNumberFormat="1" applyFont="1" applyFill="1" applyBorder="1" applyAlignment="1" applyProtection="1">
      <alignment horizontal="center" wrapText="1"/>
      <protection locked="0"/>
    </xf>
    <xf numFmtId="49" fontId="19" fillId="2" borderId="5" xfId="0" applyNumberFormat="1" applyFont="1" applyFill="1" applyBorder="1" applyAlignment="1" applyProtection="1">
      <alignment horizontal="center" wrapText="1"/>
      <protection locked="0"/>
    </xf>
    <xf numFmtId="1" fontId="19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7" fillId="2" borderId="5" xfId="0" applyNumberFormat="1" applyFont="1" applyFill="1" applyBorder="1" applyAlignment="1">
      <alignment horizontal="center" wrapText="1"/>
    </xf>
    <xf numFmtId="49" fontId="19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8" fontId="2" fillId="2" borderId="0" xfId="0" applyNumberFormat="1" applyFont="1" applyFill="1" applyBorder="1" applyAlignment="1">
      <alignment horizontal="right" wrapText="1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7" fillId="2" borderId="5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8" fillId="2" borderId="5" xfId="0" applyNumberFormat="1" applyFont="1" applyFill="1" applyBorder="1" applyAlignment="1">
      <alignment horizontal="center" wrapText="1"/>
    </xf>
    <xf numFmtId="0" fontId="18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wrapText="1"/>
    </xf>
    <xf numFmtId="168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6" fontId="2" fillId="2" borderId="0" xfId="0" applyNumberFormat="1" applyFont="1" applyFill="1" applyAlignment="1">
      <alignment horizontal="center" wrapText="1"/>
    </xf>
    <xf numFmtId="166" fontId="2" fillId="2" borderId="0" xfId="0" applyNumberFormat="1" applyFont="1" applyFill="1" applyAlignment="1">
      <alignment wrapText="1"/>
    </xf>
    <xf numFmtId="168" fontId="2" fillId="2" borderId="0" xfId="0" applyNumberFormat="1" applyFont="1" applyFill="1" applyAlignment="1">
      <alignment wrapText="1"/>
    </xf>
    <xf numFmtId="166" fontId="21" fillId="2" borderId="6" xfId="0" applyNumberFormat="1" applyFont="1" applyFill="1" applyBorder="1" applyAlignment="1">
      <alignment horizontal="center" wrapText="1"/>
    </xf>
    <xf numFmtId="10" fontId="20" fillId="2" borderId="6" xfId="0" applyNumberFormat="1" applyFont="1" applyFill="1" applyBorder="1" applyAlignment="1">
      <alignment horizontal="center" wrapText="1"/>
    </xf>
    <xf numFmtId="168" fontId="21" fillId="2" borderId="8" xfId="0" applyNumberFormat="1" applyFont="1" applyFill="1" applyBorder="1" applyAlignment="1">
      <alignment horizontal="center" wrapText="1"/>
    </xf>
    <xf numFmtId="168" fontId="20" fillId="2" borderId="10" xfId="0" applyNumberFormat="1" applyFont="1" applyFill="1" applyBorder="1" applyAlignment="1">
      <alignment horizontal="center" wrapText="1"/>
    </xf>
    <xf numFmtId="1" fontId="31" fillId="2" borderId="5" xfId="0" applyNumberFormat="1" applyFont="1" applyFill="1" applyBorder="1" applyAlignment="1">
      <alignment horizontal="center"/>
    </xf>
    <xf numFmtId="49" fontId="31" fillId="2" borderId="5" xfId="0" applyNumberFormat="1" applyFont="1" applyFill="1" applyBorder="1" applyAlignment="1">
      <alignment horizontal="center"/>
    </xf>
    <xf numFmtId="49" fontId="26" fillId="2" borderId="5" xfId="0" applyNumberFormat="1" applyFont="1" applyFill="1" applyBorder="1" applyAlignment="1">
      <alignment horizontal="center"/>
    </xf>
    <xf numFmtId="1" fontId="31" fillId="2" borderId="5" xfId="0" applyNumberFormat="1" applyFont="1" applyFill="1" applyBorder="1" applyAlignment="1" applyProtection="1">
      <alignment horizontal="center" wrapText="1"/>
      <protection locked="0"/>
    </xf>
    <xf numFmtId="49" fontId="31" fillId="2" borderId="5" xfId="0" applyNumberFormat="1" applyFont="1" applyFill="1" applyBorder="1" applyAlignment="1" applyProtection="1">
      <alignment horizontal="center" wrapText="1"/>
      <protection locked="0"/>
    </xf>
    <xf numFmtId="49" fontId="31" fillId="2" borderId="5" xfId="0" applyNumberFormat="1" applyFont="1" applyFill="1" applyBorder="1" applyAlignment="1">
      <alignment horizontal="center" wrapText="1"/>
    </xf>
    <xf numFmtId="49" fontId="26" fillId="2" borderId="5" xfId="0" applyNumberFormat="1" applyFont="1" applyFill="1" applyBorder="1" applyAlignment="1">
      <alignment horizontal="center" wrapText="1"/>
    </xf>
    <xf numFmtId="1" fontId="26" fillId="2" borderId="5" xfId="0" applyNumberFormat="1" applyFont="1" applyFill="1" applyBorder="1" applyAlignment="1" applyProtection="1">
      <alignment horizontal="center" wrapText="1"/>
      <protection locked="0"/>
    </xf>
    <xf numFmtId="49" fontId="26" fillId="2" borderId="5" xfId="0" applyNumberFormat="1" applyFont="1" applyFill="1" applyBorder="1" applyAlignment="1" applyProtection="1">
      <alignment horizontal="center" wrapText="1"/>
      <protection locked="0"/>
    </xf>
    <xf numFmtId="0" fontId="34" fillId="0" borderId="0" xfId="0" applyFont="1"/>
    <xf numFmtId="0" fontId="35" fillId="0" borderId="0" xfId="2" applyFont="1"/>
    <xf numFmtId="0" fontId="36" fillId="0" borderId="0" xfId="2" applyFont="1" applyAlignment="1">
      <alignment horizontal="center"/>
    </xf>
    <xf numFmtId="0" fontId="6" fillId="2" borderId="0" xfId="0" applyFont="1" applyFill="1"/>
    <xf numFmtId="0" fontId="6" fillId="2" borderId="0" xfId="0" applyFont="1" applyFill="1" applyAlignment="1">
      <alignment horizontal="center"/>
    </xf>
    <xf numFmtId="166" fontId="34" fillId="2" borderId="0" xfId="0" applyNumberFormat="1" applyFont="1" applyFill="1" applyAlignment="1">
      <alignment wrapText="1"/>
    </xf>
    <xf numFmtId="0" fontId="38" fillId="2" borderId="0" xfId="0" applyFont="1" applyFill="1" applyAlignment="1"/>
    <xf numFmtId="0" fontId="34" fillId="2" borderId="0" xfId="0" applyFont="1" applyFill="1" applyAlignment="1">
      <alignment horizontal="center"/>
    </xf>
    <xf numFmtId="168" fontId="6" fillId="2" borderId="0" xfId="0" applyNumberFormat="1" applyFont="1" applyFill="1" applyAlignment="1">
      <alignment horizontal="center" wrapText="1"/>
    </xf>
    <xf numFmtId="0" fontId="6" fillId="2" borderId="0" xfId="0" applyFont="1" applyFill="1" applyAlignment="1">
      <alignment wrapText="1"/>
    </xf>
    <xf numFmtId="0" fontId="6" fillId="2" borderId="0" xfId="0" applyFont="1" applyFill="1" applyBorder="1" applyAlignment="1">
      <alignment horizontal="right" wrapText="1"/>
    </xf>
    <xf numFmtId="0" fontId="6" fillId="2" borderId="0" xfId="0" applyFont="1" applyFill="1" applyBorder="1" applyAlignment="1">
      <alignment wrapText="1"/>
    </xf>
    <xf numFmtId="0" fontId="7" fillId="2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/>
    <xf numFmtId="0" fontId="29" fillId="2" borderId="5" xfId="0" applyFont="1" applyFill="1" applyBorder="1" applyAlignment="1">
      <alignment horizontal="center" wrapText="1"/>
    </xf>
    <xf numFmtId="0" fontId="18" fillId="2" borderId="5" xfId="0" applyFont="1" applyFill="1" applyBorder="1" applyAlignment="1"/>
    <xf numFmtId="0" fontId="31" fillId="2" borderId="5" xfId="0" applyFont="1" applyFill="1" applyBorder="1" applyAlignment="1"/>
    <xf numFmtId="0" fontId="39" fillId="2" borderId="0" xfId="0" applyFont="1" applyFill="1" applyBorder="1" applyAlignment="1">
      <alignment horizontal="right" wrapText="1"/>
    </xf>
    <xf numFmtId="0" fontId="39" fillId="2" borderId="0" xfId="0" applyFont="1" applyFill="1" applyBorder="1" applyAlignment="1">
      <alignment wrapText="1"/>
    </xf>
    <xf numFmtId="0" fontId="39" fillId="2" borderId="0" xfId="0" applyFont="1" applyFill="1" applyAlignment="1">
      <alignment wrapText="1"/>
    </xf>
    <xf numFmtId="0" fontId="39" fillId="2" borderId="0" xfId="0" applyFont="1" applyFill="1"/>
    <xf numFmtId="0" fontId="31" fillId="2" borderId="5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 wrapText="1"/>
    </xf>
    <xf numFmtId="0" fontId="31" fillId="2" borderId="0" xfId="0" applyFont="1" applyFill="1" applyAlignment="1">
      <alignment horizontal="center" wrapText="1"/>
    </xf>
    <xf numFmtId="0" fontId="31" fillId="2" borderId="0" xfId="0" applyFont="1" applyFill="1" applyAlignment="1">
      <alignment horizontal="center"/>
    </xf>
    <xf numFmtId="0" fontId="19" fillId="2" borderId="5" xfId="0" applyFont="1" applyFill="1" applyBorder="1" applyAlignment="1"/>
    <xf numFmtId="49" fontId="40" fillId="2" borderId="5" xfId="0" applyNumberFormat="1" applyFont="1" applyFill="1" applyBorder="1" applyAlignment="1" applyProtection="1">
      <alignment horizontal="justify" wrapText="1"/>
      <protection locked="0"/>
    </xf>
    <xf numFmtId="49" fontId="41" fillId="2" borderId="5" xfId="0" applyNumberFormat="1" applyFont="1" applyFill="1" applyBorder="1" applyAlignment="1" applyProtection="1">
      <alignment horizontal="justify" wrapText="1"/>
      <protection locked="0"/>
    </xf>
    <xf numFmtId="0" fontId="41" fillId="2" borderId="5" xfId="0" applyFont="1" applyFill="1" applyBorder="1" applyAlignment="1"/>
    <xf numFmtId="49" fontId="41" fillId="2" borderId="5" xfId="0" applyNumberFormat="1" applyFont="1" applyFill="1" applyBorder="1" applyAlignment="1" applyProtection="1">
      <alignment horizontal="center" wrapText="1"/>
      <protection locked="0"/>
    </xf>
    <xf numFmtId="0" fontId="40" fillId="2" borderId="5" xfId="0" applyFont="1" applyFill="1" applyBorder="1" applyAlignment="1" applyProtection="1">
      <alignment horizontal="justify" wrapText="1"/>
      <protection locked="0"/>
    </xf>
    <xf numFmtId="0" fontId="30" fillId="2" borderId="5" xfId="0" applyFont="1" applyFill="1" applyBorder="1" applyAlignment="1" applyProtection="1">
      <alignment horizontal="justify" wrapText="1"/>
      <protection locked="0"/>
    </xf>
    <xf numFmtId="0" fontId="19" fillId="2" borderId="5" xfId="0" applyFont="1" applyFill="1" applyBorder="1" applyAlignment="1">
      <alignment horizontal="justify" wrapText="1"/>
    </xf>
    <xf numFmtId="166" fontId="22" fillId="2" borderId="5" xfId="3" applyNumberFormat="1" applyFont="1" applyFill="1" applyBorder="1" applyAlignment="1">
      <alignment horizontal="center" wrapText="1"/>
    </xf>
    <xf numFmtId="0" fontId="42" fillId="2" borderId="5" xfId="0" applyFont="1" applyFill="1" applyBorder="1" applyAlignment="1"/>
    <xf numFmtId="49" fontId="42" fillId="2" borderId="5" xfId="0" applyNumberFormat="1" applyFont="1" applyFill="1" applyBorder="1" applyAlignment="1">
      <alignment horizontal="center"/>
    </xf>
    <xf numFmtId="0" fontId="42" fillId="2" borderId="5" xfId="0" applyFont="1" applyFill="1" applyBorder="1" applyAlignment="1">
      <alignment horizontal="justify" wrapText="1"/>
    </xf>
    <xf numFmtId="166" fontId="28" fillId="2" borderId="5" xfId="0" applyNumberFormat="1" applyFont="1" applyFill="1" applyBorder="1" applyAlignment="1">
      <alignment horizontal="center" wrapText="1"/>
    </xf>
    <xf numFmtId="168" fontId="28" fillId="2" borderId="5" xfId="0" applyNumberFormat="1" applyFont="1" applyFill="1" applyBorder="1" applyAlignment="1">
      <alignment horizontal="center" wrapText="1"/>
    </xf>
    <xf numFmtId="0" fontId="43" fillId="2" borderId="0" xfId="0" applyFont="1" applyFill="1" applyBorder="1" applyAlignment="1">
      <alignment horizontal="right" wrapText="1"/>
    </xf>
    <xf numFmtId="0" fontId="43" fillId="2" borderId="0" xfId="0" applyFont="1" applyFill="1" applyBorder="1" applyAlignment="1">
      <alignment wrapText="1"/>
    </xf>
    <xf numFmtId="0" fontId="43" fillId="2" borderId="0" xfId="0" applyFont="1" applyFill="1" applyBorder="1"/>
    <xf numFmtId="0" fontId="27" fillId="2" borderId="5" xfId="0" applyFont="1" applyFill="1" applyBorder="1" applyAlignment="1" applyProtection="1">
      <alignment wrapText="1"/>
      <protection locked="0"/>
    </xf>
    <xf numFmtId="0" fontId="9" fillId="2" borderId="5" xfId="0" applyFont="1" applyFill="1" applyBorder="1" applyAlignment="1" applyProtection="1">
      <alignment wrapText="1"/>
      <protection locked="0"/>
    </xf>
    <xf numFmtId="0" fontId="8" fillId="2" borderId="5" xfId="0" applyFont="1" applyFill="1" applyBorder="1" applyAlignment="1"/>
    <xf numFmtId="0" fontId="8" fillId="2" borderId="5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168" fontId="21" fillId="2" borderId="0" xfId="0" applyNumberFormat="1" applyFont="1" applyFill="1" applyBorder="1" applyAlignment="1">
      <alignment horizontal="center" wrapText="1"/>
    </xf>
    <xf numFmtId="168" fontId="6" fillId="2" borderId="0" xfId="0" applyNumberFormat="1" applyFont="1" applyFill="1" applyBorder="1" applyAlignment="1">
      <alignment horizontal="center" wrapText="1"/>
    </xf>
    <xf numFmtId="168" fontId="20" fillId="2" borderId="0" xfId="0" applyNumberFormat="1" applyFont="1" applyFill="1" applyBorder="1" applyAlignment="1">
      <alignment horizontal="center" wrapText="1"/>
    </xf>
    <xf numFmtId="165" fontId="44" fillId="2" borderId="0" xfId="0" applyNumberFormat="1" applyFont="1" applyFill="1" applyBorder="1" applyAlignment="1">
      <alignment horizontal="center" wrapText="1"/>
    </xf>
    <xf numFmtId="0" fontId="44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165" fontId="45" fillId="2" borderId="0" xfId="0" applyNumberFormat="1" applyFont="1" applyFill="1" applyAlignment="1">
      <alignment horizontal="center" wrapText="1"/>
    </xf>
    <xf numFmtId="168" fontId="45" fillId="2" borderId="0" xfId="0" applyNumberFormat="1" applyFont="1" applyFill="1" applyAlignment="1">
      <alignment horizontal="center" wrapText="1"/>
    </xf>
    <xf numFmtId="166" fontId="44" fillId="2" borderId="0" xfId="0" applyNumberFormat="1" applyFont="1" applyFill="1" applyBorder="1" applyAlignment="1">
      <alignment wrapText="1"/>
    </xf>
    <xf numFmtId="0" fontId="44" fillId="2" borderId="0" xfId="0" applyFont="1" applyFill="1" applyBorder="1" applyAlignment="1">
      <alignment wrapText="1"/>
    </xf>
    <xf numFmtId="0" fontId="46" fillId="2" borderId="0" xfId="0" applyFont="1" applyFill="1" applyAlignment="1">
      <alignment wrapText="1"/>
    </xf>
    <xf numFmtId="168" fontId="6" fillId="2" borderId="0" xfId="0" applyNumberFormat="1" applyFont="1" applyFill="1" applyAlignment="1">
      <alignment wrapText="1"/>
    </xf>
    <xf numFmtId="168" fontId="6" fillId="2" borderId="0" xfId="0" applyNumberFormat="1" applyFont="1" applyFill="1" applyBorder="1" applyAlignment="1">
      <alignment wrapText="1"/>
    </xf>
    <xf numFmtId="168" fontId="39" fillId="2" borderId="0" xfId="0" applyNumberFormat="1" applyFont="1" applyFill="1" applyBorder="1" applyAlignment="1">
      <alignment wrapText="1"/>
    </xf>
    <xf numFmtId="168" fontId="39" fillId="2" borderId="0" xfId="0" applyNumberFormat="1" applyFont="1" applyFill="1" applyAlignment="1">
      <alignment wrapText="1"/>
    </xf>
    <xf numFmtId="166" fontId="6" fillId="2" borderId="0" xfId="0" applyNumberFormat="1" applyFont="1" applyFill="1" applyBorder="1" applyAlignment="1">
      <alignment wrapText="1"/>
    </xf>
    <xf numFmtId="0" fontId="3" fillId="2" borderId="0" xfId="0" applyFont="1" applyFill="1" applyAlignment="1">
      <alignment horizontal="center"/>
    </xf>
    <xf numFmtId="164" fontId="3" fillId="2" borderId="0" xfId="4" applyFont="1" applyFill="1" applyAlignment="1">
      <alignment textRotation="90"/>
    </xf>
    <xf numFmtId="0" fontId="31" fillId="2" borderId="5" xfId="0" applyFont="1" applyFill="1" applyBorder="1" applyAlignment="1">
      <alignment wrapText="1"/>
    </xf>
    <xf numFmtId="168" fontId="5" fillId="2" borderId="5" xfId="0" applyNumberFormat="1" applyFont="1" applyFill="1" applyBorder="1" applyAlignment="1">
      <alignment horizontal="center" wrapText="1"/>
    </xf>
    <xf numFmtId="168" fontId="21" fillId="2" borderId="11" xfId="0" applyNumberFormat="1" applyFont="1" applyFill="1" applyBorder="1" applyAlignment="1">
      <alignment horizontal="center" wrapText="1"/>
    </xf>
    <xf numFmtId="166" fontId="47" fillId="2" borderId="12" xfId="0" applyNumberFormat="1" applyFont="1" applyFill="1" applyBorder="1" applyAlignment="1">
      <alignment horizontal="center" wrapText="1"/>
    </xf>
    <xf numFmtId="168" fontId="48" fillId="2" borderId="11" xfId="0" applyNumberFormat="1" applyFont="1" applyFill="1" applyBorder="1" applyAlignment="1">
      <alignment horizontal="center" wrapText="1"/>
    </xf>
    <xf numFmtId="168" fontId="5" fillId="2" borderId="11" xfId="0" applyNumberFormat="1" applyFont="1" applyFill="1" applyBorder="1" applyAlignment="1">
      <alignment horizontal="center" wrapText="1"/>
    </xf>
    <xf numFmtId="168" fontId="20" fillId="2" borderId="11" xfId="0" applyNumberFormat="1" applyFont="1" applyFill="1" applyBorder="1" applyAlignment="1">
      <alignment horizontal="center" wrapText="1"/>
    </xf>
    <xf numFmtId="166" fontId="21" fillId="2" borderId="13" xfId="0" applyNumberFormat="1" applyFont="1" applyFill="1" applyBorder="1" applyAlignment="1">
      <alignment horizontal="center" wrapText="1"/>
    </xf>
    <xf numFmtId="168" fontId="20" fillId="3" borderId="5" xfId="0" applyNumberFormat="1" applyFont="1" applyFill="1" applyBorder="1" applyAlignment="1">
      <alignment horizontal="center" wrapText="1"/>
    </xf>
    <xf numFmtId="0" fontId="31" fillId="2" borderId="5" xfId="0" applyFont="1" applyFill="1" applyBorder="1" applyAlignment="1" applyProtection="1">
      <alignment horizontal="left" wrapText="1"/>
      <protection locked="0"/>
    </xf>
    <xf numFmtId="168" fontId="5" fillId="2" borderId="5" xfId="0" applyNumberFormat="1" applyFont="1" applyFill="1" applyBorder="1" applyAlignment="1">
      <alignment horizontal="center" vertical="center" wrapText="1"/>
    </xf>
    <xf numFmtId="166" fontId="47" fillId="2" borderId="13" xfId="0" applyNumberFormat="1" applyFont="1" applyFill="1" applyBorder="1" applyAlignment="1">
      <alignment horizontal="center" wrapText="1"/>
    </xf>
    <xf numFmtId="168" fontId="48" fillId="2" borderId="5" xfId="0" applyNumberFormat="1" applyFont="1" applyFill="1" applyBorder="1" applyAlignment="1">
      <alignment horizontal="center" vertical="center" wrapText="1"/>
    </xf>
    <xf numFmtId="164" fontId="0" fillId="2" borderId="0" xfId="4" applyFont="1" applyFill="1" applyAlignment="1">
      <alignment textRotation="90"/>
    </xf>
    <xf numFmtId="0" fontId="31" fillId="2" borderId="5" xfId="0" applyFont="1" applyFill="1" applyBorder="1" applyAlignment="1">
      <alignment vertical="center" wrapText="1"/>
    </xf>
    <xf numFmtId="168" fontId="48" fillId="2" borderId="5" xfId="0" applyNumberFormat="1" applyFont="1" applyFill="1" applyBorder="1" applyAlignment="1">
      <alignment horizontal="center" wrapText="1"/>
    </xf>
    <xf numFmtId="10" fontId="21" fillId="2" borderId="6" xfId="0" applyNumberFormat="1" applyFont="1" applyFill="1" applyBorder="1" applyAlignment="1">
      <alignment horizontal="center" wrapText="1"/>
    </xf>
    <xf numFmtId="49" fontId="41" fillId="2" borderId="9" xfId="0" applyNumberFormat="1" applyFont="1" applyFill="1" applyBorder="1" applyAlignment="1" applyProtection="1">
      <alignment horizontal="justify" wrapText="1"/>
      <protection locked="0"/>
    </xf>
    <xf numFmtId="0" fontId="31" fillId="2" borderId="14" xfId="0" applyFont="1" applyFill="1" applyBorder="1" applyAlignment="1">
      <alignment wrapText="1"/>
    </xf>
    <xf numFmtId="168" fontId="20" fillId="2" borderId="14" xfId="0" applyNumberFormat="1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/>
    </xf>
    <xf numFmtId="0" fontId="49" fillId="2" borderId="11" xfId="0" applyFont="1" applyFill="1" applyBorder="1" applyAlignment="1">
      <alignment wrapText="1"/>
    </xf>
    <xf numFmtId="168" fontId="3" fillId="2" borderId="0" xfId="0" applyNumberFormat="1" applyFont="1" applyFill="1" applyBorder="1" applyAlignment="1">
      <alignment horizontal="right" wrapText="1"/>
    </xf>
    <xf numFmtId="0" fontId="5" fillId="2" borderId="0" xfId="0" applyFont="1" applyFill="1" applyAlignment="1">
      <alignment horizontal="center"/>
    </xf>
    <xf numFmtId="0" fontId="48" fillId="2" borderId="0" xfId="0" applyFont="1" applyFill="1" applyAlignment="1">
      <alignment horizontal="center" wrapText="1"/>
    </xf>
    <xf numFmtId="168" fontId="50" fillId="2" borderId="0" xfId="0" applyNumberFormat="1" applyFont="1" applyFill="1" applyBorder="1" applyAlignment="1">
      <alignment horizontal="center" wrapText="1"/>
    </xf>
    <xf numFmtId="168" fontId="5" fillId="2" borderId="0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right" wrapText="1"/>
    </xf>
    <xf numFmtId="0" fontId="5" fillId="2" borderId="0" xfId="0" applyFont="1" applyFill="1" applyBorder="1" applyAlignment="1">
      <alignment wrapText="1"/>
    </xf>
    <xf numFmtId="0" fontId="5" fillId="2" borderId="0" xfId="0" applyFont="1" applyFill="1" applyAlignment="1">
      <alignment wrapText="1"/>
    </xf>
    <xf numFmtId="0" fontId="5" fillId="2" borderId="0" xfId="0" applyFont="1" applyFill="1"/>
    <xf numFmtId="0" fontId="11" fillId="2" borderId="0" xfId="0" applyFont="1" applyFill="1" applyAlignment="1">
      <alignment horizontal="center"/>
    </xf>
    <xf numFmtId="0" fontId="49" fillId="2" borderId="0" xfId="0" applyFont="1" applyFill="1" applyAlignment="1">
      <alignment wrapText="1"/>
    </xf>
    <xf numFmtId="168" fontId="49" fillId="2" borderId="0" xfId="0" applyNumberFormat="1" applyFont="1" applyFill="1" applyBorder="1" applyAlignment="1">
      <alignment horizontal="center" wrapText="1"/>
    </xf>
    <xf numFmtId="168" fontId="51" fillId="2" borderId="0" xfId="0" applyNumberFormat="1" applyFont="1" applyFill="1" applyAlignment="1">
      <alignment horizontal="center" wrapText="1"/>
    </xf>
    <xf numFmtId="0" fontId="49" fillId="2" borderId="0" xfId="0" applyFont="1" applyFill="1" applyAlignment="1">
      <alignment horizontal="center" wrapText="1"/>
    </xf>
    <xf numFmtId="4" fontId="49" fillId="2" borderId="0" xfId="0" applyNumberFormat="1" applyFont="1" applyFill="1" applyAlignment="1">
      <alignment horizontal="center" wrapText="1"/>
    </xf>
    <xf numFmtId="0" fontId="52" fillId="2" borderId="0" xfId="0" applyFont="1" applyFill="1" applyAlignment="1">
      <alignment horizontal="center" wrapText="1"/>
    </xf>
    <xf numFmtId="166" fontId="52" fillId="2" borderId="0" xfId="0" applyNumberFormat="1" applyFont="1" applyFill="1" applyAlignment="1">
      <alignment horizontal="center" wrapText="1"/>
    </xf>
    <xf numFmtId="4" fontId="53" fillId="2" borderId="0" xfId="0" applyNumberFormat="1" applyFont="1" applyFill="1" applyAlignment="1">
      <alignment horizontal="center" wrapText="1"/>
    </xf>
    <xf numFmtId="4" fontId="54" fillId="2" borderId="0" xfId="0" applyNumberFormat="1" applyFont="1" applyFill="1" applyAlignment="1">
      <alignment horizontal="center" wrapText="1"/>
    </xf>
    <xf numFmtId="168" fontId="55" fillId="2" borderId="0" xfId="0" applyNumberFormat="1" applyFont="1" applyFill="1" applyAlignment="1">
      <alignment horizontal="center" wrapText="1"/>
    </xf>
    <xf numFmtId="168" fontId="56" fillId="2" borderId="0" xfId="0" applyNumberFormat="1" applyFont="1" applyFill="1" applyAlignment="1">
      <alignment horizontal="center" wrapText="1"/>
    </xf>
    <xf numFmtId="168" fontId="57" fillId="2" borderId="0" xfId="0" applyNumberFormat="1" applyFont="1" applyFill="1" applyAlignment="1">
      <alignment horizontal="center" wrapText="1"/>
    </xf>
    <xf numFmtId="0" fontId="58" fillId="2" borderId="0" xfId="0" applyFont="1" applyFill="1" applyAlignment="1">
      <alignment horizontal="center" wrapText="1"/>
    </xf>
    <xf numFmtId="166" fontId="6" fillId="2" borderId="0" xfId="0" applyNumberFormat="1" applyFont="1" applyFill="1" applyAlignment="1">
      <alignment horizontal="center" wrapText="1"/>
    </xf>
    <xf numFmtId="0" fontId="30" fillId="2" borderId="5" xfId="0" applyFont="1" applyFill="1" applyBorder="1" applyAlignment="1">
      <alignment horizontal="justify" wrapText="1"/>
    </xf>
    <xf numFmtId="168" fontId="21" fillId="2" borderId="5" xfId="0" applyNumberFormat="1" applyFont="1" applyFill="1" applyBorder="1" applyAlignment="1" applyProtection="1">
      <alignment horizontal="center" wrapText="1"/>
    </xf>
    <xf numFmtId="0" fontId="41" fillId="2" borderId="5" xfId="0" applyFont="1" applyFill="1" applyBorder="1" applyAlignment="1" applyProtection="1">
      <alignment horizontal="justify" wrapText="1"/>
      <protection locked="0"/>
    </xf>
    <xf numFmtId="165" fontId="21" fillId="2" borderId="5" xfId="0" applyNumberFormat="1" applyFont="1" applyFill="1" applyBorder="1" applyAlignment="1">
      <alignment horizontal="center" wrapText="1"/>
    </xf>
    <xf numFmtId="0" fontId="21" fillId="2" borderId="5" xfId="0" applyFont="1" applyFill="1" applyBorder="1" applyAlignment="1">
      <alignment horizontal="center" wrapText="1"/>
    </xf>
    <xf numFmtId="49" fontId="41" fillId="2" borderId="5" xfId="0" applyNumberFormat="1" applyFont="1" applyFill="1" applyBorder="1" applyAlignment="1" applyProtection="1">
      <alignment horizontal="right" wrapText="1"/>
      <protection locked="0"/>
    </xf>
    <xf numFmtId="168" fontId="22" fillId="2" borderId="5" xfId="0" applyNumberFormat="1" applyFont="1" applyFill="1" applyBorder="1" applyAlignment="1" applyProtection="1">
      <alignment horizontal="center" wrapText="1"/>
    </xf>
    <xf numFmtId="0" fontId="41" fillId="2" borderId="5" xfId="0" applyFont="1" applyFill="1" applyBorder="1" applyAlignment="1">
      <alignment horizontal="justify" wrapText="1"/>
    </xf>
    <xf numFmtId="168" fontId="28" fillId="2" borderId="5" xfId="0" applyNumberFormat="1" applyFont="1" applyFill="1" applyBorder="1" applyAlignment="1" applyProtection="1">
      <alignment horizontal="center" wrapText="1"/>
    </xf>
    <xf numFmtId="168" fontId="60" fillId="2" borderId="5" xfId="0" applyNumberFormat="1" applyFont="1" applyFill="1" applyBorder="1" applyAlignment="1" applyProtection="1">
      <alignment horizontal="center" wrapText="1"/>
    </xf>
    <xf numFmtId="49" fontId="41" fillId="2" borderId="5" xfId="0" applyNumberFormat="1" applyFont="1" applyFill="1" applyBorder="1" applyAlignment="1">
      <alignment horizontal="justify" wrapText="1"/>
    </xf>
    <xf numFmtId="49" fontId="40" fillId="2" borderId="5" xfId="0" applyNumberFormat="1" applyFont="1" applyFill="1" applyBorder="1" applyAlignment="1">
      <alignment horizontal="justify" wrapText="1"/>
    </xf>
    <xf numFmtId="0" fontId="30" fillId="2" borderId="5" xfId="0" applyNumberFormat="1" applyFont="1" applyFill="1" applyBorder="1" applyAlignment="1" applyProtection="1">
      <alignment horizontal="justify" wrapText="1"/>
      <protection locked="0"/>
    </xf>
    <xf numFmtId="168" fontId="21" fillId="2" borderId="5" xfId="0" applyNumberFormat="1" applyFont="1" applyFill="1" applyBorder="1" applyAlignment="1" applyProtection="1">
      <alignment horizontal="center" wrapText="1"/>
      <protection locked="0"/>
    </xf>
    <xf numFmtId="165" fontId="21" fillId="2" borderId="5" xfId="0" applyNumberFormat="1" applyFont="1" applyFill="1" applyBorder="1" applyAlignment="1" applyProtection="1">
      <alignment horizontal="center" wrapText="1"/>
      <protection locked="0"/>
    </xf>
    <xf numFmtId="0" fontId="40" fillId="2" borderId="5" xfId="0" applyFont="1" applyFill="1" applyBorder="1" applyAlignment="1">
      <alignment horizontal="justify" wrapText="1"/>
    </xf>
    <xf numFmtId="168" fontId="22" fillId="2" borderId="5" xfId="0" applyNumberFormat="1" applyFont="1" applyFill="1" applyBorder="1" applyAlignment="1" applyProtection="1">
      <alignment horizontal="center" wrapText="1"/>
      <protection locked="0"/>
    </xf>
    <xf numFmtId="0" fontId="9" fillId="2" borderId="5" xfId="0" applyFont="1" applyFill="1" applyBorder="1" applyAlignment="1" applyProtection="1">
      <alignment horizontal="justify" wrapText="1"/>
      <protection locked="0"/>
    </xf>
    <xf numFmtId="168" fontId="61" fillId="2" borderId="5" xfId="0" applyNumberFormat="1" applyFont="1" applyFill="1" applyBorder="1" applyAlignment="1">
      <alignment horizontal="center" wrapText="1"/>
    </xf>
    <xf numFmtId="0" fontId="41" fillId="2" borderId="5" xfId="1" applyFont="1" applyFill="1" applyBorder="1" applyAlignment="1" applyProtection="1">
      <alignment horizontal="justify" wrapText="1"/>
    </xf>
    <xf numFmtId="3" fontId="41" fillId="2" borderId="5" xfId="0" applyNumberFormat="1" applyFont="1" applyFill="1" applyBorder="1" applyAlignment="1">
      <alignment horizontal="justify" wrapText="1"/>
    </xf>
    <xf numFmtId="168" fontId="62" fillId="2" borderId="5" xfId="0" applyNumberFormat="1" applyFont="1" applyFill="1" applyBorder="1" applyAlignment="1">
      <alignment horizontal="center" wrapText="1"/>
    </xf>
    <xf numFmtId="3" fontId="40" fillId="2" borderId="5" xfId="0" applyNumberFormat="1" applyFont="1" applyFill="1" applyBorder="1" applyAlignment="1">
      <alignment horizontal="justify" wrapText="1"/>
    </xf>
    <xf numFmtId="0" fontId="22" fillId="2" borderId="5" xfId="0" applyFont="1" applyFill="1" applyBorder="1" applyAlignment="1">
      <alignment horizontal="center" wrapText="1"/>
    </xf>
    <xf numFmtId="165" fontId="22" fillId="2" borderId="5" xfId="0" applyNumberFormat="1" applyFont="1" applyFill="1" applyBorder="1" applyAlignment="1">
      <alignment horizontal="center" wrapText="1"/>
    </xf>
    <xf numFmtId="168" fontId="20" fillId="2" borderId="5" xfId="0" applyNumberFormat="1" applyFont="1" applyFill="1" applyBorder="1" applyAlignment="1" applyProtection="1">
      <alignment horizontal="center" wrapText="1"/>
      <protection locked="0"/>
    </xf>
    <xf numFmtId="168" fontId="28" fillId="2" borderId="5" xfId="0" applyNumberFormat="1" applyFont="1" applyFill="1" applyBorder="1" applyAlignment="1" applyProtection="1">
      <alignment horizontal="center" wrapText="1"/>
      <protection locked="0"/>
    </xf>
    <xf numFmtId="168" fontId="62" fillId="2" borderId="5" xfId="0" applyNumberFormat="1" applyFont="1" applyFill="1" applyBorder="1" applyAlignment="1" applyProtection="1">
      <alignment horizontal="center" wrapText="1"/>
      <protection locked="0"/>
    </xf>
    <xf numFmtId="168" fontId="20" fillId="2" borderId="5" xfId="0" applyNumberFormat="1" applyFont="1" applyFill="1" applyBorder="1" applyAlignment="1" applyProtection="1">
      <alignment horizontal="center" wrapText="1"/>
    </xf>
    <xf numFmtId="168" fontId="61" fillId="2" borderId="5" xfId="0" applyNumberFormat="1" applyFont="1" applyFill="1" applyBorder="1" applyAlignment="1" applyProtection="1">
      <alignment horizontal="center" wrapText="1"/>
    </xf>
    <xf numFmtId="168" fontId="63" fillId="2" borderId="6" xfId="0" applyNumberFormat="1" applyFont="1" applyFill="1" applyBorder="1" applyAlignment="1">
      <alignment horizontal="center" wrapText="1"/>
    </xf>
    <xf numFmtId="168" fontId="5" fillId="2" borderId="8" xfId="0" applyNumberFormat="1" applyFont="1" applyFill="1" applyBorder="1" applyAlignment="1">
      <alignment horizontal="center" wrapText="1"/>
    </xf>
    <xf numFmtId="0" fontId="32" fillId="0" borderId="0" xfId="0" applyFont="1" applyAlignment="1">
      <alignment horizontal="center"/>
    </xf>
    <xf numFmtId="0" fontId="33" fillId="0" borderId="0" xfId="0" applyFont="1" applyAlignment="1"/>
    <xf numFmtId="0" fontId="34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33" fillId="0" borderId="0" xfId="0" applyFont="1" applyAlignment="1">
      <alignment horizontal="center"/>
    </xf>
    <xf numFmtId="0" fontId="34" fillId="0" borderId="0" xfId="0" applyFont="1" applyAlignment="1">
      <alignment wrapText="1"/>
    </xf>
    <xf numFmtId="0" fontId="34" fillId="0" borderId="0" xfId="2" applyFont="1" applyAlignment="1">
      <alignment horizontal="center"/>
    </xf>
    <xf numFmtId="0" fontId="34" fillId="0" borderId="0" xfId="0" applyFont="1" applyAlignment="1"/>
    <xf numFmtId="0" fontId="37" fillId="0" borderId="0" xfId="0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left" wrapText="1"/>
    </xf>
    <xf numFmtId="0" fontId="33" fillId="0" borderId="0" xfId="0" applyFont="1" applyBorder="1" applyAlignment="1">
      <alignment wrapText="1"/>
    </xf>
    <xf numFmtId="0" fontId="2" fillId="2" borderId="5" xfId="0" applyFont="1" applyFill="1" applyBorder="1" applyAlignment="1">
      <alignment horizontal="center" vertical="center" wrapText="1"/>
    </xf>
    <xf numFmtId="0" fontId="59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 wrapText="1"/>
    </xf>
    <xf numFmtId="166" fontId="2" fillId="2" borderId="5" xfId="0" applyNumberFormat="1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</cellXfs>
  <cellStyles count="5">
    <cellStyle name="Обычный" xfId="0" builtinId="0"/>
    <cellStyle name="Обычный 2" xfId="2" xr:uid="{00000000-0005-0000-0000-000001000000}"/>
    <cellStyle name="Обычный_ZV1PIV98" xfId="1" xr:uid="{00000000-0005-0000-0000-000002000000}"/>
    <cellStyle name="Процентный" xfId="3" builtinId="5"/>
    <cellStyle name="Финансовый" xfId="4" builtinId="3"/>
  </cellStyles>
  <dxfs count="0"/>
  <tableStyles count="0" defaultTableStyle="TableStyleMedium2" defaultPivotStyle="PivotStyleLight16"/>
  <colors>
    <mruColors>
      <color rgb="FFCCFFCC"/>
      <color rgb="FFD5C9E1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N2150"/>
  <sheetViews>
    <sheetView showZeros="0" tabSelected="1" showOutlineSymbols="0" view="pageBreakPreview" zoomScale="80" zoomScaleNormal="80" zoomScaleSheetLayoutView="80" workbookViewId="0">
      <pane xSplit="5" ySplit="11" topLeftCell="F178" activePane="bottomRight" state="frozen"/>
      <selection pane="topRight" activeCell="F1" sqref="F1"/>
      <selection pane="bottomLeft" activeCell="A8" sqref="A8"/>
      <selection pane="bottomRight" activeCell="J178" sqref="J178"/>
    </sheetView>
  </sheetViews>
  <sheetFormatPr defaultColWidth="9.140625" defaultRowHeight="12.75" x14ac:dyDescent="0.2"/>
  <cols>
    <col min="1" max="1" width="3.85546875" style="3" customWidth="1"/>
    <col min="2" max="2" width="8" style="73" hidden="1" customWidth="1"/>
    <col min="3" max="3" width="7.140625" style="73" customWidth="1"/>
    <col min="4" max="4" width="7.7109375" style="73" customWidth="1"/>
    <col min="5" max="5" width="70.140625" style="8" customWidth="1"/>
    <col min="6" max="6" width="15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4.7109375" style="78" customWidth="1"/>
    <col min="12" max="12" width="16" style="8" customWidth="1"/>
    <col min="13" max="13" width="14.28515625" style="8" customWidth="1"/>
    <col min="14" max="15" width="13.28515625" style="8" customWidth="1"/>
    <col min="16" max="16" width="13.42578125" style="79" customWidth="1"/>
    <col min="17" max="17" width="11.85546875" style="8" customWidth="1"/>
    <col min="18" max="18" width="15.5703125" style="8" customWidth="1"/>
    <col min="19" max="19" width="15.7109375" style="8" customWidth="1"/>
    <col min="20" max="20" width="15" style="8" customWidth="1"/>
    <col min="21" max="21" width="15.28515625" style="8" customWidth="1"/>
    <col min="22" max="22" width="14.7109375" style="8" customWidth="1"/>
    <col min="23" max="23" width="11.7109375" style="8" customWidth="1"/>
    <col min="24" max="24" width="17.42578125" style="6" customWidth="1"/>
    <col min="25" max="25" width="16.28515625" style="6" customWidth="1"/>
    <col min="26" max="186" width="9.140625" style="6"/>
    <col min="187" max="196" width="9.140625" style="8"/>
    <col min="197" max="16384" width="9.140625" style="3"/>
  </cols>
  <sheetData>
    <row r="1" spans="1:196" ht="26.25" customHeight="1" x14ac:dyDescent="0.4">
      <c r="A1"/>
      <c r="B1"/>
      <c r="C1"/>
      <c r="D1" s="236"/>
      <c r="E1" s="237"/>
      <c r="F1" s="237"/>
      <c r="G1" s="237"/>
      <c r="H1"/>
      <c r="I1"/>
      <c r="J1"/>
      <c r="K1"/>
      <c r="L1"/>
      <c r="M1"/>
      <c r="N1"/>
      <c r="O1"/>
      <c r="P1"/>
      <c r="Q1"/>
      <c r="R1" s="93"/>
      <c r="S1" s="238" t="s">
        <v>318</v>
      </c>
      <c r="T1" s="239"/>
      <c r="U1" s="239"/>
      <c r="V1" s="239"/>
      <c r="W1" s="239"/>
    </row>
    <row r="2" spans="1:196" ht="49.5" customHeight="1" x14ac:dyDescent="0.4">
      <c r="A2"/>
      <c r="B2"/>
      <c r="C2"/>
      <c r="D2" s="236"/>
      <c r="E2" s="240"/>
      <c r="F2" s="240"/>
      <c r="G2" s="240"/>
      <c r="H2"/>
      <c r="I2"/>
      <c r="J2"/>
      <c r="K2"/>
      <c r="L2"/>
      <c r="M2"/>
      <c r="N2"/>
      <c r="O2"/>
      <c r="P2"/>
      <c r="Q2"/>
      <c r="R2" s="241" t="s">
        <v>354</v>
      </c>
      <c r="S2" s="241"/>
      <c r="T2" s="241"/>
      <c r="U2" s="241"/>
      <c r="V2" s="241"/>
      <c r="W2" s="241"/>
    </row>
    <row r="3" spans="1:196" ht="36" customHeight="1" x14ac:dyDescent="0.4">
      <c r="A3" s="94"/>
      <c r="B3" s="95"/>
      <c r="C3" s="95"/>
      <c r="D3" s="242"/>
      <c r="E3" s="242"/>
      <c r="F3" s="242"/>
      <c r="G3" s="242"/>
      <c r="H3"/>
      <c r="I3"/>
      <c r="J3"/>
      <c r="K3"/>
      <c r="L3"/>
      <c r="M3"/>
      <c r="N3"/>
      <c r="O3"/>
      <c r="P3"/>
      <c r="Q3"/>
      <c r="R3" s="243" t="s">
        <v>355</v>
      </c>
      <c r="S3" s="243"/>
      <c r="T3" s="243"/>
      <c r="U3" s="243"/>
      <c r="V3" s="243"/>
      <c r="W3" s="243"/>
    </row>
    <row r="5" spans="1:196" s="1" customFormat="1" ht="114" customHeight="1" x14ac:dyDescent="0.25">
      <c r="A5" s="244" t="s">
        <v>367</v>
      </c>
      <c r="B5" s="244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" t="s">
        <v>184</v>
      </c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</row>
    <row r="6" spans="1:196" s="2" customFormat="1" ht="25.5" customHeight="1" x14ac:dyDescent="0.2">
      <c r="A6" s="248" t="s">
        <v>0</v>
      </c>
      <c r="B6" s="248" t="s">
        <v>104</v>
      </c>
      <c r="C6" s="248" t="s">
        <v>299</v>
      </c>
      <c r="D6" s="248" t="s">
        <v>48</v>
      </c>
      <c r="E6" s="248" t="s">
        <v>52</v>
      </c>
      <c r="F6" s="249" t="s">
        <v>1</v>
      </c>
      <c r="G6" s="249"/>
      <c r="H6" s="249"/>
      <c r="I6" s="249"/>
      <c r="J6" s="249"/>
      <c r="K6" s="249"/>
      <c r="L6" s="249" t="s">
        <v>2</v>
      </c>
      <c r="M6" s="250"/>
      <c r="N6" s="250"/>
      <c r="O6" s="250"/>
      <c r="P6" s="250"/>
      <c r="Q6" s="250"/>
      <c r="R6" s="249" t="s">
        <v>3</v>
      </c>
      <c r="S6" s="249"/>
      <c r="T6" s="249"/>
      <c r="U6" s="249"/>
      <c r="V6" s="249"/>
      <c r="W6" s="249"/>
    </row>
    <row r="7" spans="1:196" s="2" customFormat="1" ht="12.75" customHeight="1" x14ac:dyDescent="0.2">
      <c r="A7" s="248"/>
      <c r="B7" s="248"/>
      <c r="C7" s="248"/>
      <c r="D7" s="248"/>
      <c r="E7" s="248"/>
      <c r="F7" s="247" t="s">
        <v>185</v>
      </c>
      <c r="G7" s="247" t="s">
        <v>356</v>
      </c>
      <c r="H7" s="247" t="s">
        <v>357</v>
      </c>
      <c r="I7" s="247" t="s">
        <v>4</v>
      </c>
      <c r="J7" s="247" t="s">
        <v>215</v>
      </c>
      <c r="K7" s="251" t="s">
        <v>36</v>
      </c>
      <c r="L7" s="247" t="s">
        <v>185</v>
      </c>
      <c r="M7" s="247" t="s">
        <v>279</v>
      </c>
      <c r="N7" s="247" t="str">
        <f>G7</f>
        <v>затверджено на 01.04.2024</v>
      </c>
      <c r="O7" s="247" t="str">
        <f>H7</f>
        <v>виконано станом на 01.04.2024</v>
      </c>
      <c r="P7" s="247" t="s">
        <v>216</v>
      </c>
      <c r="Q7" s="251" t="s">
        <v>36</v>
      </c>
      <c r="R7" s="247" t="s">
        <v>185</v>
      </c>
      <c r="S7" s="247" t="s">
        <v>279</v>
      </c>
      <c r="T7" s="247" t="str">
        <f>G7</f>
        <v>затверджено на 01.04.2024</v>
      </c>
      <c r="U7" s="247" t="str">
        <f>H7</f>
        <v>виконано станом на 01.04.2024</v>
      </c>
      <c r="V7" s="247" t="s">
        <v>217</v>
      </c>
      <c r="W7" s="251" t="s">
        <v>36</v>
      </c>
    </row>
    <row r="8" spans="1:196" s="2" customFormat="1" ht="53.25" customHeight="1" x14ac:dyDescent="0.2">
      <c r="A8" s="248"/>
      <c r="B8" s="248"/>
      <c r="C8" s="248"/>
      <c r="D8" s="248"/>
      <c r="E8" s="248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</row>
    <row r="9" spans="1:196" s="4" customFormat="1" ht="18.75" customHeight="1" x14ac:dyDescent="0.25">
      <c r="A9" s="105">
        <v>1</v>
      </c>
      <c r="B9" s="105">
        <v>2</v>
      </c>
      <c r="C9" s="105">
        <v>2</v>
      </c>
      <c r="D9" s="105">
        <v>3</v>
      </c>
      <c r="E9" s="105">
        <v>4</v>
      </c>
      <c r="F9" s="105">
        <v>5</v>
      </c>
      <c r="G9" s="105">
        <v>6</v>
      </c>
      <c r="H9" s="105">
        <v>7</v>
      </c>
      <c r="I9" s="105">
        <v>8</v>
      </c>
      <c r="J9" s="105">
        <v>9</v>
      </c>
      <c r="K9" s="105">
        <v>10</v>
      </c>
      <c r="L9" s="105">
        <v>11</v>
      </c>
      <c r="M9" s="105">
        <v>12</v>
      </c>
      <c r="N9" s="105">
        <v>13</v>
      </c>
      <c r="O9" s="105">
        <v>14</v>
      </c>
      <c r="P9" s="105">
        <v>15</v>
      </c>
      <c r="Q9" s="105">
        <v>16</v>
      </c>
      <c r="R9" s="105">
        <v>17</v>
      </c>
      <c r="S9" s="105">
        <v>18</v>
      </c>
      <c r="T9" s="105">
        <v>19</v>
      </c>
      <c r="U9" s="105">
        <v>20</v>
      </c>
      <c r="V9" s="105">
        <v>21</v>
      </c>
      <c r="W9" s="105">
        <v>22</v>
      </c>
    </row>
    <row r="10" spans="1:196" s="1" customFormat="1" ht="29.25" customHeight="1" x14ac:dyDescent="0.3">
      <c r="A10" s="106"/>
      <c r="B10" s="59"/>
      <c r="C10" s="59"/>
      <c r="D10" s="59"/>
      <c r="E10" s="107" t="s">
        <v>5</v>
      </c>
      <c r="F10" s="11">
        <f>SUM(F178)</f>
        <v>898281.80000000016</v>
      </c>
      <c r="G10" s="11">
        <f>SUM(G178)</f>
        <v>222811.00000000003</v>
      </c>
      <c r="H10" s="11">
        <f>SUM(H178)</f>
        <v>177208.49999999997</v>
      </c>
      <c r="I10" s="15">
        <v>1</v>
      </c>
      <c r="J10" s="11">
        <f>H10-G10</f>
        <v>-45602.500000000058</v>
      </c>
      <c r="K10" s="15">
        <f>IFERROR(100%*(H10/G10),"")</f>
        <v>0.79533102046128756</v>
      </c>
      <c r="L10" s="11">
        <f>SUM(L178)</f>
        <v>59567.8</v>
      </c>
      <c r="M10" s="11">
        <f>SUM(M178)</f>
        <v>61018.200000000004</v>
      </c>
      <c r="N10" s="11">
        <f>SUM(N178)</f>
        <v>36353.200000000004</v>
      </c>
      <c r="O10" s="11">
        <f>SUM(O178)</f>
        <v>11487.8</v>
      </c>
      <c r="P10" s="11">
        <f>O10-N10</f>
        <v>-24865.400000000005</v>
      </c>
      <c r="Q10" s="15">
        <f>IFERROR(100%*(O10/N10),"")</f>
        <v>0.31600519349053174</v>
      </c>
      <c r="R10" s="11">
        <f>SUM(R178)</f>
        <v>957849.60000000009</v>
      </c>
      <c r="S10" s="11">
        <f>SUM(S178)</f>
        <v>959300</v>
      </c>
      <c r="T10" s="11">
        <f>SUM(T178)</f>
        <v>259164.2</v>
      </c>
      <c r="U10" s="11">
        <f>SUM(U178)</f>
        <v>188696.29999999996</v>
      </c>
      <c r="V10" s="11">
        <f>U10-T10</f>
        <v>-70467.900000000052</v>
      </c>
      <c r="W10" s="15">
        <f>IFERROR(100%*(U10/T10),"")</f>
        <v>0.7280955471473296</v>
      </c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</row>
    <row r="11" spans="1:196" s="28" customFormat="1" ht="37.15" customHeight="1" x14ac:dyDescent="0.3">
      <c r="A11" s="108"/>
      <c r="B11" s="25"/>
      <c r="C11" s="25"/>
      <c r="D11" s="25"/>
      <c r="E11" s="124" t="s">
        <v>321</v>
      </c>
      <c r="F11" s="11">
        <f>SUM(F22,F32,F33,F35,F38,F39,F41,F66,F84,F114)</f>
        <v>186398.59999999998</v>
      </c>
      <c r="G11" s="11">
        <f t="shared" ref="G11:H11" si="0">SUM(G22,G32,G33,G35,G38,G39,G41,G66,G84,G114)</f>
        <v>41590.600000000006</v>
      </c>
      <c r="H11" s="11">
        <f t="shared" si="0"/>
        <v>41538.800000000003</v>
      </c>
      <c r="I11" s="15">
        <f>H11/$H$10</f>
        <v>0.23440636312592233</v>
      </c>
      <c r="J11" s="11">
        <f>H11-G11</f>
        <v>-51.80000000000291</v>
      </c>
      <c r="K11" s="15">
        <f t="shared" ref="K11:K12" si="1">IFERROR(100%*(H11/G11),"")</f>
        <v>0.99875452626314598</v>
      </c>
      <c r="L11" s="11">
        <f t="shared" ref="L11:O11" si="2">SUM(L22,L32,L33,L35,L38,L39,L41,L66,L84,L114)</f>
        <v>0</v>
      </c>
      <c r="M11" s="11">
        <f t="shared" si="2"/>
        <v>0</v>
      </c>
      <c r="N11" s="11">
        <f t="shared" si="2"/>
        <v>0</v>
      </c>
      <c r="O11" s="11">
        <f t="shared" si="2"/>
        <v>0</v>
      </c>
      <c r="P11" s="11">
        <f t="shared" ref="P11:P76" si="3">O11-N11</f>
        <v>0</v>
      </c>
      <c r="Q11" s="15" t="str">
        <f t="shared" ref="Q11:Q76" si="4">IFERROR(100%*(O11/N11),"")</f>
        <v/>
      </c>
      <c r="R11" s="11">
        <f t="shared" ref="R11:U11" si="5">SUM(R22,R32,R33,R35,R38,R39,R41,R66,R84,R114)</f>
        <v>186398.59999999998</v>
      </c>
      <c r="S11" s="11">
        <f t="shared" si="5"/>
        <v>186398.59999999998</v>
      </c>
      <c r="T11" s="11">
        <f>SUM(T22,T32,T33,T35,T38,T39,T41,T66,T84,T114)</f>
        <v>41590.600000000006</v>
      </c>
      <c r="U11" s="11">
        <f t="shared" si="5"/>
        <v>41538.800000000003</v>
      </c>
      <c r="V11" s="11">
        <f t="shared" ref="V11:V86" si="6">U11-T11</f>
        <v>-51.80000000000291</v>
      </c>
      <c r="W11" s="15">
        <f t="shared" ref="W11:W74" si="7">IFERROR(100%*(U11/T11),"")</f>
        <v>0.99875452626314598</v>
      </c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</row>
    <row r="12" spans="1:196" s="1" customFormat="1" ht="27.75" customHeight="1" x14ac:dyDescent="0.3">
      <c r="A12" s="106"/>
      <c r="B12" s="29"/>
      <c r="C12" s="29"/>
      <c r="D12" s="29"/>
      <c r="E12" s="204" t="s">
        <v>38</v>
      </c>
      <c r="F12" s="11">
        <f>SUM(F80,F75,F55,F42,F13)</f>
        <v>624854.4</v>
      </c>
      <c r="G12" s="11">
        <f>SUM(G80,G75,G55,G42,G13)</f>
        <v>152920.40000000002</v>
      </c>
      <c r="H12" s="11">
        <f>SUM(H80,H75,H55,H42,H13)</f>
        <v>124067.69999999998</v>
      </c>
      <c r="I12" s="15">
        <f t="shared" ref="I12:I86" si="8">H12/$H$10</f>
        <v>0.70012273677617043</v>
      </c>
      <c r="J12" s="11">
        <f t="shared" ref="J12:J77" si="9">H12-G12</f>
        <v>-28852.700000000041</v>
      </c>
      <c r="K12" s="15">
        <f t="shared" si="1"/>
        <v>0.81132209960214574</v>
      </c>
      <c r="L12" s="11">
        <f>SUM(L80,L75,L55,L42,L13)</f>
        <v>20473.099999999999</v>
      </c>
      <c r="M12" s="11">
        <f>SUM(M80,M75,M55,M42,M13)</f>
        <v>21923.5</v>
      </c>
      <c r="N12" s="11">
        <f>SUM(N80,N75,N55,N42,N13)</f>
        <v>14064.800000000001</v>
      </c>
      <c r="O12" s="11">
        <f>SUM(O80,O75,O55,O42,O13)</f>
        <v>1997.8</v>
      </c>
      <c r="P12" s="11">
        <f t="shared" si="3"/>
        <v>-12067.000000000002</v>
      </c>
      <c r="Q12" s="15">
        <f t="shared" si="4"/>
        <v>0.14204254593026561</v>
      </c>
      <c r="R12" s="11">
        <f t="shared" ref="R12:R86" si="10">SUM(F12,L12)</f>
        <v>645327.5</v>
      </c>
      <c r="S12" s="11">
        <f t="shared" ref="S12:U86" si="11">SUM(F12,M12)</f>
        <v>646777.9</v>
      </c>
      <c r="T12" s="11">
        <f>SUM(G12,N12)</f>
        <v>166985.20000000001</v>
      </c>
      <c r="U12" s="11">
        <f t="shared" ref="U12:U13" si="12">SUM(H12,O12)</f>
        <v>126065.49999999999</v>
      </c>
      <c r="V12" s="11">
        <f t="shared" si="6"/>
        <v>-40919.700000000026</v>
      </c>
      <c r="W12" s="15">
        <f t="shared" si="7"/>
        <v>0.75495013929378163</v>
      </c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</row>
    <row r="13" spans="1:196" ht="30.75" customHeight="1" x14ac:dyDescent="0.3">
      <c r="A13" s="108">
        <v>1</v>
      </c>
      <c r="B13" s="25" t="s">
        <v>13</v>
      </c>
      <c r="C13" s="25" t="s">
        <v>53</v>
      </c>
      <c r="D13" s="25"/>
      <c r="E13" s="124" t="s">
        <v>300</v>
      </c>
      <c r="F13" s="11">
        <f>F14+F15+F22+F23+F25+F28+F29+F30+F31+F33+F34+F36+F37+F38+F39+F40+F41</f>
        <v>535021.80000000005</v>
      </c>
      <c r="G13" s="11">
        <f t="shared" ref="G13:H13" si="13">G14+G15+G22+G23+G25+G28+G29+G30+G31+G33+G34+G36+G37+G38+G39+G40+G41</f>
        <v>127189.00000000001</v>
      </c>
      <c r="H13" s="11">
        <f t="shared" si="13"/>
        <v>106060.59999999998</v>
      </c>
      <c r="I13" s="15">
        <f t="shared" si="8"/>
        <v>0.59850740794036406</v>
      </c>
      <c r="J13" s="11">
        <f t="shared" si="9"/>
        <v>-21128.400000000038</v>
      </c>
      <c r="K13" s="15">
        <f>IFERROR(100%*(H13/G13),"")</f>
        <v>0.8338818608527464</v>
      </c>
      <c r="L13" s="11">
        <f>L14+L15+L22+L23+L25+L28+L29+L30+L31+L33+L34+L36+L37+L38+L39+L40+L41</f>
        <v>8063.2000000000007</v>
      </c>
      <c r="M13" s="11">
        <f t="shared" ref="M13:O13" si="14">M14+M15+M22+M23+M25+M28+M29+M30+M31+M33+M34+M36+M37+M38+M39+M40+M41</f>
        <v>9410.1</v>
      </c>
      <c r="N13" s="11">
        <f t="shared" si="14"/>
        <v>1894</v>
      </c>
      <c r="O13" s="11">
        <f t="shared" si="14"/>
        <v>1894</v>
      </c>
      <c r="P13" s="11">
        <f t="shared" si="3"/>
        <v>0</v>
      </c>
      <c r="Q13" s="15">
        <f t="shared" si="4"/>
        <v>1</v>
      </c>
      <c r="R13" s="11">
        <f t="shared" si="10"/>
        <v>543085</v>
      </c>
      <c r="S13" s="11">
        <f t="shared" si="11"/>
        <v>544431.9</v>
      </c>
      <c r="T13" s="11">
        <f t="shared" si="11"/>
        <v>129083.00000000001</v>
      </c>
      <c r="U13" s="11">
        <f t="shared" si="12"/>
        <v>107954.59999999998</v>
      </c>
      <c r="V13" s="11">
        <f t="shared" si="6"/>
        <v>-21128.400000000038</v>
      </c>
      <c r="W13" s="15">
        <f t="shared" si="7"/>
        <v>0.83631926744807572</v>
      </c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196" ht="30.75" customHeight="1" x14ac:dyDescent="0.3">
      <c r="A14" s="106"/>
      <c r="B14" s="30">
        <v>70101</v>
      </c>
      <c r="C14" s="84">
        <v>1010</v>
      </c>
      <c r="D14" s="85" t="s">
        <v>54</v>
      </c>
      <c r="E14" s="120" t="s">
        <v>126</v>
      </c>
      <c r="F14" s="205">
        <v>159788.20000000001</v>
      </c>
      <c r="G14" s="205">
        <v>37295</v>
      </c>
      <c r="H14" s="205">
        <v>30044.6</v>
      </c>
      <c r="I14" s="13">
        <f t="shared" si="8"/>
        <v>0.16954378599220693</v>
      </c>
      <c r="J14" s="12">
        <f t="shared" si="9"/>
        <v>-7250.4000000000015</v>
      </c>
      <c r="K14" s="13">
        <f t="shared" ref="K14:K77" si="15">IFERROR(100%*(H14/G14),"")</f>
        <v>0.80559324306207258</v>
      </c>
      <c r="L14" s="12">
        <v>5706.8</v>
      </c>
      <c r="M14" s="12">
        <v>6738.3</v>
      </c>
      <c r="N14" s="12">
        <v>1622.8</v>
      </c>
      <c r="O14" s="12">
        <v>1622.8</v>
      </c>
      <c r="P14" s="12">
        <f t="shared" si="3"/>
        <v>0</v>
      </c>
      <c r="Q14" s="13">
        <f t="shared" si="4"/>
        <v>1</v>
      </c>
      <c r="R14" s="12">
        <f t="shared" si="10"/>
        <v>165495</v>
      </c>
      <c r="S14" s="12">
        <f t="shared" si="11"/>
        <v>166526.5</v>
      </c>
      <c r="T14" s="12">
        <f>SUM(G14,N14)</f>
        <v>38917.800000000003</v>
      </c>
      <c r="U14" s="12">
        <f>SUM(H14,O14)</f>
        <v>31667.399999999998</v>
      </c>
      <c r="V14" s="12">
        <f t="shared" si="6"/>
        <v>-7250.4000000000051</v>
      </c>
      <c r="W14" s="13">
        <f t="shared" si="7"/>
        <v>0.81369964386476101</v>
      </c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196" s="113" customFormat="1" ht="42.75" customHeight="1" x14ac:dyDescent="0.3">
      <c r="A15" s="109"/>
      <c r="B15" s="88" t="s">
        <v>22</v>
      </c>
      <c r="C15" s="87">
        <v>1021</v>
      </c>
      <c r="D15" s="88" t="s">
        <v>55</v>
      </c>
      <c r="E15" s="120" t="s">
        <v>322</v>
      </c>
      <c r="F15" s="205">
        <v>154424.79999999999</v>
      </c>
      <c r="G15" s="205">
        <v>40701.1</v>
      </c>
      <c r="H15" s="205">
        <v>27823</v>
      </c>
      <c r="I15" s="13">
        <f t="shared" si="8"/>
        <v>0.15700714130529858</v>
      </c>
      <c r="J15" s="12">
        <f t="shared" si="9"/>
        <v>-12878.099999999999</v>
      </c>
      <c r="K15" s="13">
        <f t="shared" si="15"/>
        <v>0.68359331811670943</v>
      </c>
      <c r="L15" s="12">
        <v>2051.9</v>
      </c>
      <c r="M15" s="12">
        <v>2364.8000000000002</v>
      </c>
      <c r="N15" s="12">
        <v>208.2</v>
      </c>
      <c r="O15" s="12">
        <v>208.2</v>
      </c>
      <c r="P15" s="12">
        <f t="shared" si="3"/>
        <v>0</v>
      </c>
      <c r="Q15" s="13">
        <f t="shared" si="4"/>
        <v>1</v>
      </c>
      <c r="R15" s="12">
        <f t="shared" si="10"/>
        <v>156476.69999999998</v>
      </c>
      <c r="S15" s="12">
        <f t="shared" si="11"/>
        <v>156789.59999999998</v>
      </c>
      <c r="T15" s="12">
        <f t="shared" si="11"/>
        <v>40909.299999999996</v>
      </c>
      <c r="U15" s="12">
        <f t="shared" si="11"/>
        <v>28031.200000000001</v>
      </c>
      <c r="V15" s="12">
        <f t="shared" si="6"/>
        <v>-12878.099999999995</v>
      </c>
      <c r="W15" s="13">
        <f t="shared" si="7"/>
        <v>0.68520360895933208</v>
      </c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11"/>
      <c r="CH15" s="111"/>
      <c r="CI15" s="111"/>
      <c r="CJ15" s="111"/>
      <c r="CK15" s="111"/>
      <c r="CL15" s="111"/>
      <c r="CM15" s="111"/>
      <c r="CN15" s="111"/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11"/>
      <c r="DB15" s="111"/>
      <c r="DC15" s="111"/>
      <c r="DD15" s="111"/>
      <c r="DE15" s="111"/>
      <c r="DF15" s="111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11"/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11"/>
      <c r="ED15" s="111"/>
      <c r="EE15" s="111"/>
      <c r="EF15" s="111"/>
      <c r="EG15" s="111"/>
      <c r="EH15" s="111"/>
      <c r="EI15" s="111"/>
      <c r="EJ15" s="111"/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11"/>
      <c r="EX15" s="111"/>
      <c r="EY15" s="111"/>
      <c r="EZ15" s="111"/>
      <c r="FA15" s="111"/>
      <c r="FB15" s="111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11"/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11"/>
      <c r="FZ15" s="111"/>
      <c r="GA15" s="111"/>
      <c r="GB15" s="111"/>
      <c r="GC15" s="111"/>
      <c r="GD15" s="111"/>
      <c r="GE15" s="112"/>
      <c r="GF15" s="112"/>
      <c r="GG15" s="112"/>
      <c r="GH15" s="112"/>
      <c r="GI15" s="112"/>
      <c r="GJ15" s="112"/>
      <c r="GK15" s="112"/>
      <c r="GL15" s="112"/>
      <c r="GM15" s="112"/>
      <c r="GN15" s="112"/>
    </row>
    <row r="16" spans="1:196" s="113" customFormat="1" ht="67.150000000000006" hidden="1" customHeight="1" x14ac:dyDescent="0.3">
      <c r="A16" s="109"/>
      <c r="B16" s="88"/>
      <c r="C16" s="87"/>
      <c r="D16" s="88"/>
      <c r="E16" s="206" t="s">
        <v>214</v>
      </c>
      <c r="F16" s="205"/>
      <c r="G16" s="205"/>
      <c r="H16" s="205"/>
      <c r="I16" s="13">
        <f t="shared" si="8"/>
        <v>0</v>
      </c>
      <c r="J16" s="12">
        <f t="shared" si="9"/>
        <v>0</v>
      </c>
      <c r="K16" s="13" t="str">
        <f t="shared" si="15"/>
        <v/>
      </c>
      <c r="L16" s="12"/>
      <c r="M16" s="12"/>
      <c r="N16" s="12"/>
      <c r="O16" s="12"/>
      <c r="P16" s="11">
        <f t="shared" si="3"/>
        <v>0</v>
      </c>
      <c r="Q16" s="15" t="str">
        <f t="shared" si="4"/>
        <v/>
      </c>
      <c r="R16" s="12">
        <f t="shared" si="10"/>
        <v>0</v>
      </c>
      <c r="S16" s="12">
        <f t="shared" si="11"/>
        <v>0</v>
      </c>
      <c r="T16" s="12">
        <f t="shared" si="11"/>
        <v>0</v>
      </c>
      <c r="U16" s="12">
        <f t="shared" si="11"/>
        <v>0</v>
      </c>
      <c r="V16" s="12">
        <f t="shared" si="6"/>
        <v>0</v>
      </c>
      <c r="W16" s="13" t="str">
        <f t="shared" si="7"/>
        <v/>
      </c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11"/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11"/>
      <c r="CH16" s="111"/>
      <c r="CI16" s="111"/>
      <c r="CJ16" s="111"/>
      <c r="CK16" s="111"/>
      <c r="CL16" s="111"/>
      <c r="CM16" s="111"/>
      <c r="CN16" s="111"/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11"/>
      <c r="DB16" s="111"/>
      <c r="DC16" s="111"/>
      <c r="DD16" s="111"/>
      <c r="DE16" s="111"/>
      <c r="DF16" s="111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11"/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11"/>
      <c r="ED16" s="111"/>
      <c r="EE16" s="111"/>
      <c r="EF16" s="111"/>
      <c r="EG16" s="111"/>
      <c r="EH16" s="111"/>
      <c r="EI16" s="111"/>
      <c r="EJ16" s="111"/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11"/>
      <c r="EX16" s="111"/>
      <c r="EY16" s="111"/>
      <c r="EZ16" s="111"/>
      <c r="FA16" s="111"/>
      <c r="FB16" s="111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11"/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11"/>
      <c r="FZ16" s="111"/>
      <c r="GA16" s="111"/>
      <c r="GB16" s="111"/>
      <c r="GC16" s="111"/>
      <c r="GD16" s="111"/>
      <c r="GE16" s="112"/>
      <c r="GF16" s="112"/>
      <c r="GG16" s="112"/>
      <c r="GH16" s="112"/>
      <c r="GI16" s="112"/>
      <c r="GJ16" s="112"/>
      <c r="GK16" s="112"/>
      <c r="GL16" s="112"/>
      <c r="GM16" s="112"/>
      <c r="GN16" s="112"/>
    </row>
    <row r="17" spans="1:196" s="113" customFormat="1" ht="81.599999999999994" hidden="1" customHeight="1" x14ac:dyDescent="0.3">
      <c r="A17" s="109"/>
      <c r="B17" s="88"/>
      <c r="C17" s="87"/>
      <c r="D17" s="88"/>
      <c r="E17" s="206" t="s">
        <v>213</v>
      </c>
      <c r="F17" s="205"/>
      <c r="G17" s="205"/>
      <c r="H17" s="205"/>
      <c r="I17" s="13">
        <f t="shared" si="8"/>
        <v>0</v>
      </c>
      <c r="J17" s="12">
        <f t="shared" si="9"/>
        <v>0</v>
      </c>
      <c r="K17" s="13" t="str">
        <f t="shared" si="15"/>
        <v/>
      </c>
      <c r="L17" s="12"/>
      <c r="M17" s="12"/>
      <c r="N17" s="12"/>
      <c r="O17" s="12"/>
      <c r="P17" s="11">
        <f t="shared" si="3"/>
        <v>0</v>
      </c>
      <c r="Q17" s="15" t="str">
        <f t="shared" si="4"/>
        <v/>
      </c>
      <c r="R17" s="12">
        <f t="shared" si="10"/>
        <v>0</v>
      </c>
      <c r="S17" s="12">
        <f t="shared" si="11"/>
        <v>0</v>
      </c>
      <c r="T17" s="12">
        <f t="shared" si="11"/>
        <v>0</v>
      </c>
      <c r="U17" s="12">
        <f t="shared" si="11"/>
        <v>0</v>
      </c>
      <c r="V17" s="12">
        <f t="shared" si="6"/>
        <v>0</v>
      </c>
      <c r="W17" s="13" t="str">
        <f t="shared" si="7"/>
        <v/>
      </c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F17" s="111"/>
      <c r="BG17" s="111"/>
      <c r="BH17" s="111"/>
      <c r="BI17" s="111"/>
      <c r="BJ17" s="111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11"/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11"/>
      <c r="CH17" s="111"/>
      <c r="CI17" s="111"/>
      <c r="CJ17" s="111"/>
      <c r="CK17" s="111"/>
      <c r="CL17" s="111"/>
      <c r="CM17" s="111"/>
      <c r="CN17" s="111"/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11"/>
      <c r="DB17" s="111"/>
      <c r="DC17" s="111"/>
      <c r="DD17" s="111"/>
      <c r="DE17" s="111"/>
      <c r="DF17" s="111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11"/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11"/>
      <c r="ED17" s="111"/>
      <c r="EE17" s="111"/>
      <c r="EF17" s="111"/>
      <c r="EG17" s="111"/>
      <c r="EH17" s="111"/>
      <c r="EI17" s="111"/>
      <c r="EJ17" s="111"/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11"/>
      <c r="EX17" s="111"/>
      <c r="EY17" s="111"/>
      <c r="EZ17" s="111"/>
      <c r="FA17" s="111"/>
      <c r="FB17" s="111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11"/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11"/>
      <c r="FZ17" s="111"/>
      <c r="GA17" s="111"/>
      <c r="GB17" s="111"/>
      <c r="GC17" s="111"/>
      <c r="GD17" s="111"/>
      <c r="GE17" s="112"/>
      <c r="GF17" s="112"/>
      <c r="GG17" s="112"/>
      <c r="GH17" s="112"/>
      <c r="GI17" s="112"/>
      <c r="GJ17" s="112"/>
      <c r="GK17" s="112"/>
      <c r="GL17" s="112"/>
      <c r="GM17" s="112"/>
      <c r="GN17" s="112"/>
    </row>
    <row r="18" spans="1:196" s="117" customFormat="1" ht="66" hidden="1" customHeight="1" x14ac:dyDescent="0.3">
      <c r="A18" s="114"/>
      <c r="B18" s="88"/>
      <c r="C18" s="87"/>
      <c r="D18" s="88"/>
      <c r="E18" s="206" t="s">
        <v>194</v>
      </c>
      <c r="F18" s="12"/>
      <c r="G18" s="207"/>
      <c r="H18" s="207"/>
      <c r="I18" s="13">
        <f t="shared" si="8"/>
        <v>0</v>
      </c>
      <c r="J18" s="12">
        <f t="shared" si="9"/>
        <v>0</v>
      </c>
      <c r="K18" s="13" t="str">
        <f t="shared" si="15"/>
        <v/>
      </c>
      <c r="L18" s="208"/>
      <c r="M18" s="208"/>
      <c r="N18" s="208"/>
      <c r="O18" s="208"/>
      <c r="P18" s="11">
        <f t="shared" si="3"/>
        <v>0</v>
      </c>
      <c r="Q18" s="15" t="str">
        <f t="shared" si="4"/>
        <v/>
      </c>
      <c r="R18" s="12">
        <f t="shared" si="10"/>
        <v>0</v>
      </c>
      <c r="S18" s="12">
        <f t="shared" si="11"/>
        <v>0</v>
      </c>
      <c r="T18" s="12">
        <f t="shared" si="11"/>
        <v>0</v>
      </c>
      <c r="U18" s="12">
        <f t="shared" si="11"/>
        <v>0</v>
      </c>
      <c r="V18" s="12">
        <f t="shared" si="6"/>
        <v>0</v>
      </c>
      <c r="W18" s="13" t="str">
        <f t="shared" si="7"/>
        <v/>
      </c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</row>
    <row r="19" spans="1:196" s="117" customFormat="1" ht="81" hidden="1" customHeight="1" x14ac:dyDescent="0.3">
      <c r="A19" s="114"/>
      <c r="B19" s="88"/>
      <c r="C19" s="87"/>
      <c r="D19" s="88"/>
      <c r="E19" s="206" t="s">
        <v>210</v>
      </c>
      <c r="F19" s="207"/>
      <c r="G19" s="208"/>
      <c r="H19" s="207"/>
      <c r="I19" s="13">
        <f t="shared" si="8"/>
        <v>0</v>
      </c>
      <c r="J19" s="12">
        <f t="shared" si="9"/>
        <v>0</v>
      </c>
      <c r="K19" s="13" t="str">
        <f t="shared" si="15"/>
        <v/>
      </c>
      <c r="L19" s="207"/>
      <c r="M19" s="207"/>
      <c r="N19" s="207"/>
      <c r="O19" s="207"/>
      <c r="P19" s="11">
        <f t="shared" si="3"/>
        <v>0</v>
      </c>
      <c r="Q19" s="15" t="str">
        <f t="shared" si="4"/>
        <v/>
      </c>
      <c r="R19" s="207">
        <f t="shared" si="10"/>
        <v>0</v>
      </c>
      <c r="S19" s="207">
        <f t="shared" si="11"/>
        <v>0</v>
      </c>
      <c r="T19" s="207">
        <f t="shared" si="11"/>
        <v>0</v>
      </c>
      <c r="U19" s="12">
        <f t="shared" si="11"/>
        <v>0</v>
      </c>
      <c r="V19" s="12">
        <f t="shared" si="6"/>
        <v>0</v>
      </c>
      <c r="W19" s="13" t="str">
        <f t="shared" si="7"/>
        <v/>
      </c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</row>
    <row r="20" spans="1:196" s="117" customFormat="1" ht="81.599999999999994" hidden="1" customHeight="1" x14ac:dyDescent="0.3">
      <c r="A20" s="114"/>
      <c r="B20" s="88"/>
      <c r="C20" s="87"/>
      <c r="D20" s="88"/>
      <c r="E20" s="206" t="s">
        <v>209</v>
      </c>
      <c r="F20" s="208"/>
      <c r="G20" s="208"/>
      <c r="H20" s="208"/>
      <c r="I20" s="18">
        <f t="shared" si="8"/>
        <v>0</v>
      </c>
      <c r="J20" s="12">
        <f t="shared" si="9"/>
        <v>0</v>
      </c>
      <c r="K20" s="13" t="str">
        <f t="shared" si="15"/>
        <v/>
      </c>
      <c r="L20" s="207"/>
      <c r="M20" s="207"/>
      <c r="N20" s="207"/>
      <c r="O20" s="207"/>
      <c r="P20" s="11">
        <f t="shared" si="3"/>
        <v>0</v>
      </c>
      <c r="Q20" s="15" t="str">
        <f t="shared" si="4"/>
        <v/>
      </c>
      <c r="R20" s="207">
        <f t="shared" si="10"/>
        <v>0</v>
      </c>
      <c r="S20" s="207">
        <f t="shared" si="11"/>
        <v>0</v>
      </c>
      <c r="T20" s="207">
        <f t="shared" si="11"/>
        <v>0</v>
      </c>
      <c r="U20" s="12">
        <f t="shared" si="11"/>
        <v>0</v>
      </c>
      <c r="V20" s="12">
        <f t="shared" si="6"/>
        <v>0</v>
      </c>
      <c r="W20" s="13" t="str">
        <f t="shared" si="7"/>
        <v/>
      </c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</row>
    <row r="21" spans="1:196" s="117" customFormat="1" ht="78" hidden="1" customHeight="1" x14ac:dyDescent="0.3">
      <c r="A21" s="114"/>
      <c r="B21" s="88"/>
      <c r="C21" s="87"/>
      <c r="D21" s="88"/>
      <c r="E21" s="206" t="s">
        <v>242</v>
      </c>
      <c r="F21" s="12"/>
      <c r="G21" s="12"/>
      <c r="H21" s="12"/>
      <c r="I21" s="13">
        <f t="shared" si="8"/>
        <v>0</v>
      </c>
      <c r="J21" s="12">
        <f t="shared" si="9"/>
        <v>0</v>
      </c>
      <c r="K21" s="13" t="str">
        <f t="shared" si="15"/>
        <v/>
      </c>
      <c r="L21" s="207"/>
      <c r="M21" s="207"/>
      <c r="N21" s="207"/>
      <c r="O21" s="207"/>
      <c r="P21" s="11">
        <f t="shared" si="3"/>
        <v>0</v>
      </c>
      <c r="Q21" s="15" t="str">
        <f t="shared" si="4"/>
        <v/>
      </c>
      <c r="R21" s="12">
        <f t="shared" si="10"/>
        <v>0</v>
      </c>
      <c r="S21" s="12">
        <f t="shared" si="11"/>
        <v>0</v>
      </c>
      <c r="T21" s="12">
        <f t="shared" si="11"/>
        <v>0</v>
      </c>
      <c r="U21" s="12">
        <f t="shared" si="11"/>
        <v>0</v>
      </c>
      <c r="V21" s="12">
        <f t="shared" si="6"/>
        <v>0</v>
      </c>
      <c r="W21" s="13" t="str">
        <f t="shared" si="7"/>
        <v/>
      </c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</row>
    <row r="22" spans="1:196" s="113" customFormat="1" ht="49.5" customHeight="1" x14ac:dyDescent="0.3">
      <c r="A22" s="109"/>
      <c r="B22" s="88" t="s">
        <v>22</v>
      </c>
      <c r="C22" s="87">
        <v>1031</v>
      </c>
      <c r="D22" s="88" t="s">
        <v>55</v>
      </c>
      <c r="E22" s="120" t="s">
        <v>323</v>
      </c>
      <c r="F22" s="205">
        <v>184313.3</v>
      </c>
      <c r="G22" s="205">
        <v>41125.300000000003</v>
      </c>
      <c r="H22" s="205">
        <v>41125.300000000003</v>
      </c>
      <c r="I22" s="13">
        <f t="shared" si="8"/>
        <v>0.23207295361114172</v>
      </c>
      <c r="J22" s="12">
        <f t="shared" si="9"/>
        <v>0</v>
      </c>
      <c r="K22" s="13">
        <f t="shared" si="15"/>
        <v>1</v>
      </c>
      <c r="L22" s="12"/>
      <c r="M22" s="12"/>
      <c r="N22" s="12"/>
      <c r="O22" s="12"/>
      <c r="P22" s="11">
        <f t="shared" si="3"/>
        <v>0</v>
      </c>
      <c r="Q22" s="15" t="str">
        <f t="shared" si="4"/>
        <v/>
      </c>
      <c r="R22" s="12">
        <f t="shared" si="10"/>
        <v>184313.3</v>
      </c>
      <c r="S22" s="12">
        <f t="shared" si="11"/>
        <v>184313.3</v>
      </c>
      <c r="T22" s="12">
        <f t="shared" si="11"/>
        <v>41125.300000000003</v>
      </c>
      <c r="U22" s="12">
        <f t="shared" si="11"/>
        <v>41125.300000000003</v>
      </c>
      <c r="V22" s="12">
        <f t="shared" si="6"/>
        <v>0</v>
      </c>
      <c r="W22" s="13">
        <f t="shared" si="7"/>
        <v>1</v>
      </c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G22" s="111"/>
      <c r="BH22" s="111"/>
      <c r="BI22" s="111"/>
      <c r="BJ22" s="111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11"/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11"/>
      <c r="CH22" s="111"/>
      <c r="CI22" s="111"/>
      <c r="CJ22" s="111"/>
      <c r="CK22" s="111"/>
      <c r="CL22" s="111"/>
      <c r="CM22" s="111"/>
      <c r="CN22" s="111"/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11"/>
      <c r="DB22" s="111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11"/>
      <c r="ED22" s="111"/>
      <c r="EE22" s="111"/>
      <c r="EF22" s="111"/>
      <c r="EG22" s="111"/>
      <c r="EH22" s="111"/>
      <c r="EI22" s="111"/>
      <c r="EJ22" s="111"/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11"/>
      <c r="EX22" s="111"/>
      <c r="EY22" s="111"/>
      <c r="EZ22" s="111"/>
      <c r="FA22" s="111"/>
      <c r="FB22" s="111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11"/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11"/>
      <c r="FZ22" s="111"/>
      <c r="GA22" s="111"/>
      <c r="GB22" s="111"/>
      <c r="GC22" s="111"/>
      <c r="GD22" s="111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</row>
    <row r="23" spans="1:196" ht="136.9" hidden="1" customHeight="1" x14ac:dyDescent="0.3">
      <c r="A23" s="106"/>
      <c r="B23" s="36" t="s">
        <v>22</v>
      </c>
      <c r="C23" s="37">
        <v>1060</v>
      </c>
      <c r="D23" s="36"/>
      <c r="E23" s="209" t="s">
        <v>250</v>
      </c>
      <c r="F23" s="205"/>
      <c r="G23" s="205"/>
      <c r="H23" s="205"/>
      <c r="I23" s="13">
        <f t="shared" si="8"/>
        <v>0</v>
      </c>
      <c r="J23" s="12">
        <f t="shared" si="9"/>
        <v>0</v>
      </c>
      <c r="K23" s="13" t="str">
        <f t="shared" si="15"/>
        <v/>
      </c>
      <c r="L23" s="12"/>
      <c r="M23" s="12"/>
      <c r="N23" s="12"/>
      <c r="O23" s="12"/>
      <c r="P23" s="11">
        <f t="shared" si="3"/>
        <v>0</v>
      </c>
      <c r="Q23" s="15" t="str">
        <f t="shared" si="4"/>
        <v/>
      </c>
      <c r="R23" s="12">
        <f t="shared" si="10"/>
        <v>0</v>
      </c>
      <c r="S23" s="12">
        <f t="shared" si="11"/>
        <v>0</v>
      </c>
      <c r="T23" s="12">
        <f t="shared" si="11"/>
        <v>0</v>
      </c>
      <c r="U23" s="12">
        <f t="shared" si="11"/>
        <v>0</v>
      </c>
      <c r="V23" s="12">
        <f t="shared" si="6"/>
        <v>0</v>
      </c>
      <c r="W23" s="13" t="str">
        <f t="shared" si="7"/>
        <v/>
      </c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196" s="35" customFormat="1" ht="37.9" hidden="1" customHeight="1" x14ac:dyDescent="0.3">
      <c r="A24" s="118"/>
      <c r="B24" s="38" t="s">
        <v>22</v>
      </c>
      <c r="C24" s="39">
        <v>1061</v>
      </c>
      <c r="D24" s="38" t="s">
        <v>55</v>
      </c>
      <c r="E24" s="119" t="s">
        <v>251</v>
      </c>
      <c r="F24" s="210"/>
      <c r="G24" s="210"/>
      <c r="H24" s="210"/>
      <c r="I24" s="19">
        <f t="shared" si="8"/>
        <v>0</v>
      </c>
      <c r="J24" s="12">
        <f t="shared" si="9"/>
        <v>0</v>
      </c>
      <c r="K24" s="13" t="str">
        <f t="shared" si="15"/>
        <v/>
      </c>
      <c r="L24" s="16"/>
      <c r="M24" s="16"/>
      <c r="N24" s="16"/>
      <c r="O24" s="16"/>
      <c r="P24" s="11">
        <f t="shared" si="3"/>
        <v>0</v>
      </c>
      <c r="Q24" s="15" t="str">
        <f t="shared" si="4"/>
        <v/>
      </c>
      <c r="R24" s="16">
        <f t="shared" si="10"/>
        <v>0</v>
      </c>
      <c r="S24" s="16">
        <f t="shared" si="11"/>
        <v>0</v>
      </c>
      <c r="T24" s="16">
        <f t="shared" si="11"/>
        <v>0</v>
      </c>
      <c r="U24" s="12">
        <f t="shared" si="11"/>
        <v>0</v>
      </c>
      <c r="V24" s="16">
        <f t="shared" si="6"/>
        <v>0</v>
      </c>
      <c r="W24" s="13" t="str">
        <f t="shared" si="7"/>
        <v/>
      </c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4"/>
      <c r="GF24" s="34"/>
      <c r="GG24" s="34"/>
      <c r="GH24" s="34"/>
      <c r="GI24" s="34"/>
      <c r="GJ24" s="34"/>
      <c r="GK24" s="34"/>
      <c r="GL24" s="34"/>
      <c r="GM24" s="34"/>
      <c r="GN24" s="34"/>
    </row>
    <row r="25" spans="1:196" ht="39.75" customHeight="1" x14ac:dyDescent="0.3">
      <c r="A25" s="106"/>
      <c r="B25" s="36" t="s">
        <v>23</v>
      </c>
      <c r="C25" s="87">
        <v>1070</v>
      </c>
      <c r="D25" s="88" t="s">
        <v>59</v>
      </c>
      <c r="E25" s="120" t="s">
        <v>222</v>
      </c>
      <c r="F25" s="205">
        <v>8234.4</v>
      </c>
      <c r="G25" s="205">
        <v>1833.8</v>
      </c>
      <c r="H25" s="205">
        <v>1340.7</v>
      </c>
      <c r="I25" s="13">
        <f t="shared" si="8"/>
        <v>7.5656641752511883E-3</v>
      </c>
      <c r="J25" s="12">
        <f t="shared" si="9"/>
        <v>-493.09999999999991</v>
      </c>
      <c r="K25" s="13">
        <f t="shared" si="15"/>
        <v>0.73110480968480751</v>
      </c>
      <c r="L25" s="12"/>
      <c r="M25" s="12">
        <v>2.5</v>
      </c>
      <c r="N25" s="12">
        <v>2.5</v>
      </c>
      <c r="O25" s="12">
        <v>2.5</v>
      </c>
      <c r="P25" s="11">
        <f t="shared" si="3"/>
        <v>0</v>
      </c>
      <c r="Q25" s="13">
        <f t="shared" si="4"/>
        <v>1</v>
      </c>
      <c r="R25" s="12">
        <f t="shared" si="10"/>
        <v>8234.4</v>
      </c>
      <c r="S25" s="12">
        <f t="shared" si="11"/>
        <v>8236.9</v>
      </c>
      <c r="T25" s="12">
        <f t="shared" si="11"/>
        <v>1836.3</v>
      </c>
      <c r="U25" s="12">
        <f t="shared" si="11"/>
        <v>1343.2</v>
      </c>
      <c r="V25" s="12">
        <f t="shared" si="6"/>
        <v>-493.09999999999991</v>
      </c>
      <c r="W25" s="13">
        <f t="shared" si="7"/>
        <v>0.73147089255568265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s="35" customFormat="1" ht="49.9" hidden="1" customHeight="1" x14ac:dyDescent="0.3">
      <c r="A26" s="118"/>
      <c r="B26" s="38"/>
      <c r="C26" s="39"/>
      <c r="D26" s="38"/>
      <c r="E26" s="123" t="s">
        <v>206</v>
      </c>
      <c r="F26" s="210"/>
      <c r="G26" s="210"/>
      <c r="H26" s="210"/>
      <c r="I26" s="19">
        <f t="shared" si="8"/>
        <v>0</v>
      </c>
      <c r="J26" s="12">
        <f t="shared" si="9"/>
        <v>0</v>
      </c>
      <c r="K26" s="13" t="str">
        <f t="shared" si="15"/>
        <v/>
      </c>
      <c r="L26" s="16"/>
      <c r="M26" s="16"/>
      <c r="N26" s="16"/>
      <c r="O26" s="16"/>
      <c r="P26" s="11">
        <f t="shared" si="3"/>
        <v>0</v>
      </c>
      <c r="Q26" s="15" t="str">
        <f t="shared" si="4"/>
        <v/>
      </c>
      <c r="R26" s="16">
        <f t="shared" si="10"/>
        <v>0</v>
      </c>
      <c r="S26" s="16">
        <f t="shared" si="11"/>
        <v>0</v>
      </c>
      <c r="T26" s="16">
        <f t="shared" si="11"/>
        <v>0</v>
      </c>
      <c r="U26" s="12">
        <f t="shared" si="11"/>
        <v>0</v>
      </c>
      <c r="V26" s="16">
        <f t="shared" si="6"/>
        <v>0</v>
      </c>
      <c r="W26" s="13" t="str">
        <f t="shared" si="7"/>
        <v/>
      </c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4"/>
      <c r="GF26" s="34"/>
      <c r="GG26" s="34"/>
      <c r="GH26" s="34"/>
      <c r="GI26" s="34"/>
      <c r="GJ26" s="34"/>
      <c r="GK26" s="34"/>
      <c r="GL26" s="34"/>
      <c r="GM26" s="34"/>
      <c r="GN26" s="34"/>
    </row>
    <row r="27" spans="1:196" s="35" customFormat="1" ht="80.45" hidden="1" customHeight="1" x14ac:dyDescent="0.3">
      <c r="A27" s="118"/>
      <c r="B27" s="38"/>
      <c r="C27" s="39"/>
      <c r="D27" s="38"/>
      <c r="E27" s="123" t="s">
        <v>196</v>
      </c>
      <c r="F27" s="210"/>
      <c r="G27" s="210"/>
      <c r="H27" s="210"/>
      <c r="I27" s="19">
        <f t="shared" si="8"/>
        <v>0</v>
      </c>
      <c r="J27" s="12">
        <f t="shared" si="9"/>
        <v>0</v>
      </c>
      <c r="K27" s="13" t="str">
        <f t="shared" si="15"/>
        <v/>
      </c>
      <c r="L27" s="16"/>
      <c r="M27" s="16"/>
      <c r="N27" s="16"/>
      <c r="O27" s="16"/>
      <c r="P27" s="11">
        <f t="shared" si="3"/>
        <v>0</v>
      </c>
      <c r="Q27" s="15" t="str">
        <f t="shared" si="4"/>
        <v/>
      </c>
      <c r="R27" s="16">
        <f t="shared" si="10"/>
        <v>0</v>
      </c>
      <c r="S27" s="16">
        <f t="shared" si="11"/>
        <v>0</v>
      </c>
      <c r="T27" s="16">
        <f t="shared" si="11"/>
        <v>0</v>
      </c>
      <c r="U27" s="12">
        <f t="shared" si="11"/>
        <v>0</v>
      </c>
      <c r="V27" s="16">
        <f t="shared" si="6"/>
        <v>0</v>
      </c>
      <c r="W27" s="13" t="str">
        <f t="shared" si="7"/>
        <v/>
      </c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4"/>
      <c r="GF27" s="34"/>
      <c r="GG27" s="34"/>
      <c r="GH27" s="34"/>
      <c r="GI27" s="34"/>
      <c r="GJ27" s="34"/>
      <c r="GK27" s="34"/>
      <c r="GL27" s="34"/>
      <c r="GM27" s="34"/>
      <c r="GN27" s="34"/>
    </row>
    <row r="28" spans="1:196" ht="30.75" customHeight="1" x14ac:dyDescent="0.3">
      <c r="A28" s="106"/>
      <c r="B28" s="36" t="s">
        <v>23</v>
      </c>
      <c r="C28" s="87">
        <v>1080</v>
      </c>
      <c r="D28" s="88" t="s">
        <v>58</v>
      </c>
      <c r="E28" s="120" t="s">
        <v>297</v>
      </c>
      <c r="F28" s="205">
        <v>12929</v>
      </c>
      <c r="G28" s="205">
        <v>2827.7</v>
      </c>
      <c r="H28" s="205">
        <v>2699.4</v>
      </c>
      <c r="I28" s="13">
        <f t="shared" si="8"/>
        <v>1.5232903613539985E-2</v>
      </c>
      <c r="J28" s="12">
        <f t="shared" si="9"/>
        <v>-128.29999999999973</v>
      </c>
      <c r="K28" s="13">
        <f t="shared" si="15"/>
        <v>0.95462743572514774</v>
      </c>
      <c r="L28" s="12">
        <v>304.5</v>
      </c>
      <c r="M28" s="12">
        <v>304.5</v>
      </c>
      <c r="N28" s="12">
        <v>60.5</v>
      </c>
      <c r="O28" s="12">
        <v>60.5</v>
      </c>
      <c r="P28" s="12">
        <f t="shared" si="3"/>
        <v>0</v>
      </c>
      <c r="Q28" s="13">
        <f t="shared" si="4"/>
        <v>1</v>
      </c>
      <c r="R28" s="12">
        <f t="shared" si="10"/>
        <v>13233.5</v>
      </c>
      <c r="S28" s="12">
        <f t="shared" si="11"/>
        <v>13233.5</v>
      </c>
      <c r="T28" s="12">
        <f t="shared" si="11"/>
        <v>2888.2</v>
      </c>
      <c r="U28" s="12">
        <f t="shared" si="11"/>
        <v>2759.9</v>
      </c>
      <c r="V28" s="12">
        <f t="shared" si="6"/>
        <v>-128.29999999999973</v>
      </c>
      <c r="W28" s="13">
        <f t="shared" si="7"/>
        <v>0.95557786856865878</v>
      </c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196" ht="28.5" customHeight="1" x14ac:dyDescent="0.3">
      <c r="A29" s="106"/>
      <c r="B29" s="36" t="s">
        <v>24</v>
      </c>
      <c r="C29" s="89" t="s">
        <v>230</v>
      </c>
      <c r="D29" s="89" t="s">
        <v>56</v>
      </c>
      <c r="E29" s="120" t="s">
        <v>231</v>
      </c>
      <c r="F29" s="205">
        <v>9440.2999999999993</v>
      </c>
      <c r="G29" s="205">
        <v>2125.3000000000002</v>
      </c>
      <c r="H29" s="205">
        <v>1960.4</v>
      </c>
      <c r="I29" s="13">
        <f t="shared" si="8"/>
        <v>1.1062674758829291E-2</v>
      </c>
      <c r="J29" s="12">
        <f t="shared" si="9"/>
        <v>-164.90000000000009</v>
      </c>
      <c r="K29" s="13">
        <f t="shared" si="15"/>
        <v>0.92241095374770621</v>
      </c>
      <c r="L29" s="12"/>
      <c r="M29" s="12"/>
      <c r="N29" s="12"/>
      <c r="O29" s="12"/>
      <c r="P29" s="11">
        <f t="shared" si="3"/>
        <v>0</v>
      </c>
      <c r="Q29" s="15" t="str">
        <f t="shared" si="4"/>
        <v/>
      </c>
      <c r="R29" s="12">
        <f t="shared" si="10"/>
        <v>9440.2999999999993</v>
      </c>
      <c r="S29" s="12">
        <f t="shared" si="11"/>
        <v>9440.2999999999993</v>
      </c>
      <c r="T29" s="12">
        <f t="shared" si="11"/>
        <v>2125.3000000000002</v>
      </c>
      <c r="U29" s="12">
        <f t="shared" si="11"/>
        <v>1960.4</v>
      </c>
      <c r="V29" s="12">
        <f t="shared" si="6"/>
        <v>-164.90000000000009</v>
      </c>
      <c r="W29" s="13">
        <f t="shared" si="7"/>
        <v>0.92241095374770621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27" customHeight="1" x14ac:dyDescent="0.3">
      <c r="A30" s="106"/>
      <c r="B30" s="36"/>
      <c r="C30" s="89" t="s">
        <v>232</v>
      </c>
      <c r="D30" s="89" t="s">
        <v>56</v>
      </c>
      <c r="E30" s="211" t="s">
        <v>151</v>
      </c>
      <c r="F30" s="205">
        <v>16.3</v>
      </c>
      <c r="G30" s="205">
        <v>3.6</v>
      </c>
      <c r="H30" s="205">
        <v>1.8</v>
      </c>
      <c r="I30" s="17">
        <f t="shared" si="8"/>
        <v>1.0157526303760826E-5</v>
      </c>
      <c r="J30" s="12">
        <f t="shared" si="9"/>
        <v>-1.8</v>
      </c>
      <c r="K30" s="13">
        <f t="shared" si="15"/>
        <v>0.5</v>
      </c>
      <c r="L30" s="12"/>
      <c r="M30" s="12"/>
      <c r="N30" s="12"/>
      <c r="O30" s="12"/>
      <c r="P30" s="11">
        <f t="shared" si="3"/>
        <v>0</v>
      </c>
      <c r="Q30" s="15" t="str">
        <f t="shared" si="4"/>
        <v/>
      </c>
      <c r="R30" s="12">
        <f t="shared" si="10"/>
        <v>16.3</v>
      </c>
      <c r="S30" s="12">
        <f t="shared" si="11"/>
        <v>16.3</v>
      </c>
      <c r="T30" s="12">
        <f t="shared" si="11"/>
        <v>3.6</v>
      </c>
      <c r="U30" s="12">
        <f t="shared" si="11"/>
        <v>1.8</v>
      </c>
      <c r="V30" s="12">
        <f t="shared" si="6"/>
        <v>-1.8</v>
      </c>
      <c r="W30" s="13">
        <f t="shared" si="7"/>
        <v>0.5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ht="42" customHeight="1" x14ac:dyDescent="0.3">
      <c r="A31" s="106"/>
      <c r="B31" s="36" t="s">
        <v>25</v>
      </c>
      <c r="C31" s="89" t="s">
        <v>233</v>
      </c>
      <c r="D31" s="89" t="s">
        <v>56</v>
      </c>
      <c r="E31" s="120" t="s">
        <v>234</v>
      </c>
      <c r="F31" s="205">
        <v>755.5</v>
      </c>
      <c r="G31" s="205">
        <v>132.69999999999999</v>
      </c>
      <c r="H31" s="205">
        <v>67.7</v>
      </c>
      <c r="I31" s="13">
        <f t="shared" si="8"/>
        <v>3.8203585042478216E-4</v>
      </c>
      <c r="J31" s="12">
        <f t="shared" si="9"/>
        <v>-64.999999999999986</v>
      </c>
      <c r="K31" s="13">
        <f t="shared" si="15"/>
        <v>0.51017332328560672</v>
      </c>
      <c r="L31" s="12"/>
      <c r="M31" s="12"/>
      <c r="N31" s="12"/>
      <c r="O31" s="12"/>
      <c r="P31" s="12">
        <f t="shared" si="3"/>
        <v>0</v>
      </c>
      <c r="Q31" s="13" t="str">
        <f t="shared" si="4"/>
        <v/>
      </c>
      <c r="R31" s="12">
        <f t="shared" si="10"/>
        <v>755.5</v>
      </c>
      <c r="S31" s="12">
        <f t="shared" si="11"/>
        <v>755.5</v>
      </c>
      <c r="T31" s="12">
        <f t="shared" si="11"/>
        <v>132.69999999999999</v>
      </c>
      <c r="U31" s="12">
        <f t="shared" si="11"/>
        <v>67.7</v>
      </c>
      <c r="V31" s="12">
        <f t="shared" si="6"/>
        <v>-64.999999999999986</v>
      </c>
      <c r="W31" s="13">
        <f t="shared" si="7"/>
        <v>0.51017332328560672</v>
      </c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</row>
    <row r="32" spans="1:196" s="35" customFormat="1" ht="54.75" hidden="1" customHeight="1" x14ac:dyDescent="0.3">
      <c r="A32" s="118"/>
      <c r="B32" s="38"/>
      <c r="C32" s="48"/>
      <c r="D32" s="48"/>
      <c r="E32" s="119" t="s">
        <v>316</v>
      </c>
      <c r="F32" s="210"/>
      <c r="G32" s="212"/>
      <c r="H32" s="210"/>
      <c r="I32" s="22">
        <f t="shared" si="8"/>
        <v>0</v>
      </c>
      <c r="J32" s="12">
        <f t="shared" si="9"/>
        <v>0</v>
      </c>
      <c r="K32" s="19" t="str">
        <f t="shared" si="15"/>
        <v/>
      </c>
      <c r="L32" s="16"/>
      <c r="M32" s="16"/>
      <c r="N32" s="16"/>
      <c r="O32" s="16"/>
      <c r="P32" s="12">
        <f t="shared" si="3"/>
        <v>0</v>
      </c>
      <c r="Q32" s="13" t="str">
        <f t="shared" si="4"/>
        <v/>
      </c>
      <c r="R32" s="16">
        <f t="shared" si="10"/>
        <v>0</v>
      </c>
      <c r="S32" s="16">
        <f t="shared" si="11"/>
        <v>0</v>
      </c>
      <c r="T32" s="16">
        <f t="shared" si="11"/>
        <v>0</v>
      </c>
      <c r="U32" s="16">
        <f t="shared" si="11"/>
        <v>0</v>
      </c>
      <c r="V32" s="16">
        <f t="shared" si="6"/>
        <v>0</v>
      </c>
      <c r="W32" s="19" t="str">
        <f t="shared" si="7"/>
        <v/>
      </c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4"/>
      <c r="GF32" s="34"/>
      <c r="GG32" s="34"/>
      <c r="GH32" s="34"/>
      <c r="GI32" s="34"/>
      <c r="GJ32" s="34"/>
      <c r="GK32" s="34"/>
      <c r="GL32" s="34"/>
      <c r="GM32" s="34"/>
      <c r="GN32" s="34"/>
    </row>
    <row r="33" spans="1:196" ht="40.5" customHeight="1" x14ac:dyDescent="0.3">
      <c r="A33" s="106"/>
      <c r="B33" s="36"/>
      <c r="C33" s="89" t="s">
        <v>239</v>
      </c>
      <c r="D33" s="89" t="s">
        <v>56</v>
      </c>
      <c r="E33" s="120" t="s">
        <v>358</v>
      </c>
      <c r="F33" s="213">
        <v>2085.3000000000002</v>
      </c>
      <c r="G33" s="213">
        <v>465.3</v>
      </c>
      <c r="H33" s="205">
        <v>413.5</v>
      </c>
      <c r="I33" s="13">
        <f t="shared" si="8"/>
        <v>2.3334095147806121E-3</v>
      </c>
      <c r="J33" s="12">
        <f t="shared" si="9"/>
        <v>-51.800000000000011</v>
      </c>
      <c r="K33" s="13">
        <f t="shared" si="15"/>
        <v>0.88867397378035673</v>
      </c>
      <c r="L33" s="12"/>
      <c r="M33" s="12"/>
      <c r="N33" s="12"/>
      <c r="O33" s="12"/>
      <c r="P33" s="12">
        <f t="shared" si="3"/>
        <v>0</v>
      </c>
      <c r="Q33" s="13" t="str">
        <f t="shared" si="4"/>
        <v/>
      </c>
      <c r="R33" s="12">
        <f t="shared" si="10"/>
        <v>2085.3000000000002</v>
      </c>
      <c r="S33" s="12">
        <f t="shared" si="11"/>
        <v>2085.3000000000002</v>
      </c>
      <c r="T33" s="12">
        <f t="shared" si="11"/>
        <v>465.3</v>
      </c>
      <c r="U33" s="12">
        <f t="shared" si="11"/>
        <v>413.5</v>
      </c>
      <c r="V33" s="12">
        <f t="shared" si="6"/>
        <v>-51.800000000000011</v>
      </c>
      <c r="W33" s="13">
        <f t="shared" si="7"/>
        <v>0.88867397378035673</v>
      </c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196" ht="40.5" customHeight="1" x14ac:dyDescent="0.3">
      <c r="A34" s="106"/>
      <c r="B34" s="36" t="s">
        <v>26</v>
      </c>
      <c r="C34" s="89" t="s">
        <v>235</v>
      </c>
      <c r="D34" s="89" t="s">
        <v>56</v>
      </c>
      <c r="E34" s="120" t="s">
        <v>236</v>
      </c>
      <c r="F34" s="213">
        <v>3034.7</v>
      </c>
      <c r="G34" s="213">
        <v>679.2</v>
      </c>
      <c r="H34" s="205">
        <v>584.20000000000005</v>
      </c>
      <c r="I34" s="13">
        <f t="shared" si="8"/>
        <v>3.2966815925872636E-3</v>
      </c>
      <c r="J34" s="12">
        <f t="shared" si="9"/>
        <v>-95</v>
      </c>
      <c r="K34" s="13">
        <f t="shared" si="15"/>
        <v>0.86012956419316844</v>
      </c>
      <c r="L34" s="12"/>
      <c r="M34" s="12"/>
      <c r="N34" s="12"/>
      <c r="O34" s="12"/>
      <c r="P34" s="12">
        <f t="shared" si="3"/>
        <v>0</v>
      </c>
      <c r="Q34" s="13" t="str">
        <f t="shared" si="4"/>
        <v/>
      </c>
      <c r="R34" s="12">
        <f t="shared" si="10"/>
        <v>3034.7</v>
      </c>
      <c r="S34" s="12">
        <f t="shared" si="11"/>
        <v>3034.7</v>
      </c>
      <c r="T34" s="12">
        <f t="shared" si="11"/>
        <v>679.2</v>
      </c>
      <c r="U34" s="12">
        <f t="shared" si="11"/>
        <v>584.20000000000005</v>
      </c>
      <c r="V34" s="12">
        <f t="shared" si="6"/>
        <v>-95</v>
      </c>
      <c r="W34" s="13">
        <f t="shared" si="7"/>
        <v>0.86012956419316844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s="35" customFormat="1" ht="92.25" hidden="1" customHeight="1" x14ac:dyDescent="0.3">
      <c r="A35" s="118"/>
      <c r="B35" s="38"/>
      <c r="C35" s="48"/>
      <c r="D35" s="48"/>
      <c r="E35" s="119" t="s">
        <v>324</v>
      </c>
      <c r="F35" s="212"/>
      <c r="G35" s="212"/>
      <c r="H35" s="210"/>
      <c r="I35" s="19">
        <f>H35/$H$10</f>
        <v>0</v>
      </c>
      <c r="J35" s="12">
        <f t="shared" si="9"/>
        <v>0</v>
      </c>
      <c r="K35" s="19" t="str">
        <f>IFERROR(100%*(H35/G35),"")</f>
        <v/>
      </c>
      <c r="L35" s="16"/>
      <c r="M35" s="16"/>
      <c r="N35" s="16"/>
      <c r="O35" s="16"/>
      <c r="P35" s="16">
        <f t="shared" si="3"/>
        <v>0</v>
      </c>
      <c r="Q35" s="19" t="str">
        <f t="shared" si="4"/>
        <v/>
      </c>
      <c r="R35" s="16">
        <f>SUM(F35,L35)</f>
        <v>0</v>
      </c>
      <c r="S35" s="16">
        <f>SUM(F35,M35)</f>
        <v>0</v>
      </c>
      <c r="T35" s="16">
        <f>SUM(G35,N35)</f>
        <v>0</v>
      </c>
      <c r="U35" s="16">
        <f>SUM(H35,O35)</f>
        <v>0</v>
      </c>
      <c r="V35" s="16">
        <f>U35-T35</f>
        <v>0</v>
      </c>
      <c r="W35" s="19" t="str">
        <f>IFERROR(100%*(U35/T35),"")</f>
        <v/>
      </c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4"/>
      <c r="GF35" s="34"/>
      <c r="GG35" s="34"/>
      <c r="GH35" s="34"/>
      <c r="GI35" s="34"/>
      <c r="GJ35" s="34"/>
      <c r="GK35" s="34"/>
      <c r="GL35" s="34"/>
      <c r="GM35" s="34"/>
      <c r="GN35" s="34"/>
    </row>
    <row r="36" spans="1:196" ht="75" hidden="1" customHeight="1" x14ac:dyDescent="0.3">
      <c r="A36" s="106"/>
      <c r="B36" s="36"/>
      <c r="C36" s="47" t="s">
        <v>252</v>
      </c>
      <c r="D36" s="47" t="s">
        <v>56</v>
      </c>
      <c r="E36" s="120" t="s">
        <v>254</v>
      </c>
      <c r="F36" s="205"/>
      <c r="G36" s="205"/>
      <c r="H36" s="205"/>
      <c r="I36" s="18">
        <f t="shared" si="8"/>
        <v>0</v>
      </c>
      <c r="J36" s="12">
        <f t="shared" si="9"/>
        <v>0</v>
      </c>
      <c r="K36" s="13" t="str">
        <f t="shared" si="15"/>
        <v/>
      </c>
      <c r="L36" s="12"/>
      <c r="M36" s="12"/>
      <c r="N36" s="12"/>
      <c r="O36" s="12"/>
      <c r="P36" s="11">
        <f t="shared" si="3"/>
        <v>0</v>
      </c>
      <c r="Q36" s="15" t="str">
        <f t="shared" si="4"/>
        <v/>
      </c>
      <c r="R36" s="12">
        <f t="shared" si="10"/>
        <v>0</v>
      </c>
      <c r="S36" s="12">
        <f t="shared" si="11"/>
        <v>0</v>
      </c>
      <c r="T36" s="12">
        <f t="shared" si="11"/>
        <v>0</v>
      </c>
      <c r="U36" s="12">
        <f t="shared" si="11"/>
        <v>0</v>
      </c>
      <c r="V36" s="12">
        <f t="shared" si="6"/>
        <v>0</v>
      </c>
      <c r="W36" s="13" t="str">
        <f t="shared" si="7"/>
        <v/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</row>
    <row r="37" spans="1:196" s="35" customFormat="1" ht="75" hidden="1" customHeight="1" x14ac:dyDescent="0.3">
      <c r="A37" s="118"/>
      <c r="B37" s="38"/>
      <c r="C37" s="48" t="s">
        <v>253</v>
      </c>
      <c r="D37" s="48" t="s">
        <v>56</v>
      </c>
      <c r="E37" s="119" t="s">
        <v>257</v>
      </c>
      <c r="F37" s="210"/>
      <c r="G37" s="210"/>
      <c r="H37" s="210"/>
      <c r="I37" s="19">
        <f t="shared" si="8"/>
        <v>0</v>
      </c>
      <c r="J37" s="12">
        <f t="shared" si="9"/>
        <v>0</v>
      </c>
      <c r="K37" s="13" t="str">
        <f t="shared" si="15"/>
        <v/>
      </c>
      <c r="L37" s="16"/>
      <c r="M37" s="16"/>
      <c r="N37" s="16"/>
      <c r="O37" s="16"/>
      <c r="P37" s="11">
        <f t="shared" si="3"/>
        <v>0</v>
      </c>
      <c r="Q37" s="15" t="str">
        <f t="shared" si="4"/>
        <v/>
      </c>
      <c r="R37" s="16">
        <f t="shared" si="10"/>
        <v>0</v>
      </c>
      <c r="S37" s="16">
        <f t="shared" si="11"/>
        <v>0</v>
      </c>
      <c r="T37" s="16">
        <f t="shared" si="11"/>
        <v>0</v>
      </c>
      <c r="U37" s="12">
        <f t="shared" si="11"/>
        <v>0</v>
      </c>
      <c r="V37" s="16">
        <f t="shared" si="6"/>
        <v>0</v>
      </c>
      <c r="W37" s="13" t="str">
        <f t="shared" si="7"/>
        <v/>
      </c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4"/>
      <c r="GF37" s="34"/>
      <c r="GG37" s="34"/>
      <c r="GH37" s="34"/>
      <c r="GI37" s="34"/>
      <c r="GJ37" s="34"/>
      <c r="GK37" s="34"/>
      <c r="GL37" s="34"/>
      <c r="GM37" s="34"/>
      <c r="GN37" s="34"/>
    </row>
    <row r="38" spans="1:196" ht="75" hidden="1" customHeight="1" x14ac:dyDescent="0.3">
      <c r="A38" s="106"/>
      <c r="B38" s="36"/>
      <c r="C38" s="89" t="s">
        <v>240</v>
      </c>
      <c r="D38" s="89" t="s">
        <v>56</v>
      </c>
      <c r="E38" s="120" t="s">
        <v>359</v>
      </c>
      <c r="F38" s="205"/>
      <c r="G38" s="205"/>
      <c r="H38" s="205"/>
      <c r="I38" s="18">
        <f t="shared" si="8"/>
        <v>0</v>
      </c>
      <c r="J38" s="12">
        <f t="shared" si="9"/>
        <v>0</v>
      </c>
      <c r="K38" s="13" t="str">
        <f t="shared" si="15"/>
        <v/>
      </c>
      <c r="L38" s="12"/>
      <c r="M38" s="12"/>
      <c r="N38" s="12"/>
      <c r="O38" s="12"/>
      <c r="P38" s="11">
        <f t="shared" si="3"/>
        <v>0</v>
      </c>
      <c r="Q38" s="15" t="str">
        <f t="shared" si="4"/>
        <v/>
      </c>
      <c r="R38" s="12">
        <f t="shared" si="10"/>
        <v>0</v>
      </c>
      <c r="S38" s="12">
        <f t="shared" si="11"/>
        <v>0</v>
      </c>
      <c r="T38" s="12">
        <f t="shared" si="11"/>
        <v>0</v>
      </c>
      <c r="U38" s="12">
        <f t="shared" si="11"/>
        <v>0</v>
      </c>
      <c r="V38" s="12">
        <f t="shared" si="6"/>
        <v>0</v>
      </c>
      <c r="W38" s="13" t="str">
        <f t="shared" si="7"/>
        <v/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</row>
    <row r="39" spans="1:196" ht="94.5" hidden="1" customHeight="1" x14ac:dyDescent="0.3">
      <c r="A39" s="121"/>
      <c r="B39" s="122"/>
      <c r="C39" s="89" t="s">
        <v>248</v>
      </c>
      <c r="D39" s="89" t="s">
        <v>56</v>
      </c>
      <c r="E39" s="120" t="s">
        <v>360</v>
      </c>
      <c r="F39" s="205"/>
      <c r="G39" s="205"/>
      <c r="H39" s="213"/>
      <c r="I39" s="18">
        <f t="shared" si="8"/>
        <v>0</v>
      </c>
      <c r="J39" s="12">
        <f t="shared" si="9"/>
        <v>0</v>
      </c>
      <c r="K39" s="13" t="str">
        <f t="shared" si="15"/>
        <v/>
      </c>
      <c r="L39" s="12"/>
      <c r="M39" s="12"/>
      <c r="N39" s="12"/>
      <c r="O39" s="12"/>
      <c r="P39" s="11">
        <f t="shared" si="3"/>
        <v>0</v>
      </c>
      <c r="Q39" s="15" t="str">
        <f t="shared" si="4"/>
        <v/>
      </c>
      <c r="R39" s="12">
        <f t="shared" si="10"/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6"/>
        <v>0</v>
      </c>
      <c r="W39" s="13" t="str">
        <f t="shared" si="7"/>
        <v/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ht="70.5" hidden="1" customHeight="1" x14ac:dyDescent="0.3">
      <c r="A40" s="121"/>
      <c r="B40" s="122"/>
      <c r="C40" s="89" t="s">
        <v>325</v>
      </c>
      <c r="D40" s="89" t="s">
        <v>56</v>
      </c>
      <c r="E40" s="120" t="s">
        <v>326</v>
      </c>
      <c r="F40" s="205"/>
      <c r="G40" s="205"/>
      <c r="H40" s="213"/>
      <c r="I40" s="18">
        <f t="shared" si="8"/>
        <v>0</v>
      </c>
      <c r="J40" s="12">
        <f t="shared" si="9"/>
        <v>0</v>
      </c>
      <c r="K40" s="13" t="str">
        <f t="shared" si="15"/>
        <v/>
      </c>
      <c r="L40" s="12"/>
      <c r="M40" s="12"/>
      <c r="N40" s="12"/>
      <c r="O40" s="12"/>
      <c r="P40" s="12">
        <f t="shared" si="3"/>
        <v>0</v>
      </c>
      <c r="Q40" s="15" t="str">
        <f t="shared" si="4"/>
        <v/>
      </c>
      <c r="R40" s="12">
        <f t="shared" si="10"/>
        <v>0</v>
      </c>
      <c r="S40" s="12">
        <f t="shared" si="11"/>
        <v>0</v>
      </c>
      <c r="T40" s="12">
        <f t="shared" si="11"/>
        <v>0</v>
      </c>
      <c r="U40" s="12">
        <f t="shared" si="11"/>
        <v>0</v>
      </c>
      <c r="V40" s="12">
        <f t="shared" si="6"/>
        <v>0</v>
      </c>
      <c r="W40" s="13" t="str">
        <f t="shared" si="7"/>
        <v/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</row>
    <row r="41" spans="1:196" ht="58.5" hidden="1" customHeight="1" x14ac:dyDescent="0.3">
      <c r="A41" s="121"/>
      <c r="B41" s="122"/>
      <c r="C41" s="89" t="s">
        <v>327</v>
      </c>
      <c r="D41" s="89" t="s">
        <v>56</v>
      </c>
      <c r="E41" s="120" t="s">
        <v>328</v>
      </c>
      <c r="F41" s="205"/>
      <c r="G41" s="205"/>
      <c r="H41" s="213"/>
      <c r="I41" s="18">
        <f t="shared" si="8"/>
        <v>0</v>
      </c>
      <c r="J41" s="12">
        <f t="shared" si="9"/>
        <v>0</v>
      </c>
      <c r="K41" s="13" t="str">
        <f t="shared" si="15"/>
        <v/>
      </c>
      <c r="L41" s="12"/>
      <c r="M41" s="12"/>
      <c r="N41" s="12"/>
      <c r="O41" s="12"/>
      <c r="P41" s="12">
        <f t="shared" si="3"/>
        <v>0</v>
      </c>
      <c r="Q41" s="13" t="str">
        <f t="shared" si="4"/>
        <v/>
      </c>
      <c r="R41" s="12">
        <f t="shared" si="10"/>
        <v>0</v>
      </c>
      <c r="S41" s="12">
        <f t="shared" si="11"/>
        <v>0</v>
      </c>
      <c r="T41" s="12">
        <f t="shared" si="11"/>
        <v>0</v>
      </c>
      <c r="U41" s="12">
        <f t="shared" si="11"/>
        <v>0</v>
      </c>
      <c r="V41" s="12">
        <f t="shared" si="6"/>
        <v>0</v>
      </c>
      <c r="W41" s="13" t="str">
        <f t="shared" si="7"/>
        <v/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</row>
    <row r="42" spans="1:196" s="50" customFormat="1" ht="32.25" customHeight="1" x14ac:dyDescent="0.3">
      <c r="A42" s="108">
        <v>2</v>
      </c>
      <c r="B42" s="25" t="s">
        <v>39</v>
      </c>
      <c r="C42" s="25" t="s">
        <v>107</v>
      </c>
      <c r="D42" s="25"/>
      <c r="E42" s="204" t="s">
        <v>40</v>
      </c>
      <c r="F42" s="11">
        <f>F43+F45+F46+F47+F48+F49+F52+F54</f>
        <v>15584.8</v>
      </c>
      <c r="G42" s="11">
        <f>G43+G45+G46+G47+G48+G49+G52+G54</f>
        <v>4816.3</v>
      </c>
      <c r="H42" s="11">
        <f>H43+H45+H46+H47+H48+H49+H52+H54</f>
        <v>2791.9</v>
      </c>
      <c r="I42" s="15">
        <f t="shared" si="8"/>
        <v>1.5754887604149916E-2</v>
      </c>
      <c r="J42" s="11">
        <f t="shared" si="9"/>
        <v>-2024.4</v>
      </c>
      <c r="K42" s="15">
        <f t="shared" si="15"/>
        <v>0.57967734568029405</v>
      </c>
      <c r="L42" s="11">
        <f>SUM(L43:L54)</f>
        <v>12067</v>
      </c>
      <c r="M42" s="11">
        <f>SUM(M43:M54)</f>
        <v>12115.6</v>
      </c>
      <c r="N42" s="11">
        <f>SUM(N43:N54)</f>
        <v>12115.6</v>
      </c>
      <c r="O42" s="11">
        <f>SUM(O43:O54)</f>
        <v>48.6</v>
      </c>
      <c r="P42" s="11">
        <f t="shared" si="3"/>
        <v>-12067</v>
      </c>
      <c r="Q42" s="15">
        <f t="shared" si="4"/>
        <v>4.0113572584106437E-3</v>
      </c>
      <c r="R42" s="11">
        <f>R43+R45+R46+R47+R48+R49+R52+R54</f>
        <v>27651.8</v>
      </c>
      <c r="S42" s="11">
        <f>S43+S45+S46+S47+S48+S49+S52+S54</f>
        <v>27700.399999999998</v>
      </c>
      <c r="T42" s="11">
        <f>T43+T45+T46+T47+T48+T49+T52+T54</f>
        <v>16931.900000000001</v>
      </c>
      <c r="U42" s="11">
        <f t="shared" si="11"/>
        <v>2840.5</v>
      </c>
      <c r="V42" s="11">
        <f t="shared" si="6"/>
        <v>-14091.400000000001</v>
      </c>
      <c r="W42" s="15">
        <f t="shared" si="7"/>
        <v>0.16776026317188264</v>
      </c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49"/>
      <c r="GF42" s="49"/>
      <c r="GG42" s="49"/>
      <c r="GH42" s="49"/>
      <c r="GI42" s="49"/>
      <c r="GJ42" s="49"/>
      <c r="GK42" s="49"/>
      <c r="GL42" s="49"/>
      <c r="GM42" s="49"/>
      <c r="GN42" s="49"/>
    </row>
    <row r="43" spans="1:196" ht="39" customHeight="1" x14ac:dyDescent="0.3">
      <c r="A43" s="106"/>
      <c r="B43" s="29" t="s">
        <v>41</v>
      </c>
      <c r="C43" s="89" t="s">
        <v>218</v>
      </c>
      <c r="D43" s="89" t="s">
        <v>225</v>
      </c>
      <c r="E43" s="214" t="s">
        <v>219</v>
      </c>
      <c r="F43" s="12">
        <v>7864.8</v>
      </c>
      <c r="G43" s="12">
        <v>3226.2</v>
      </c>
      <c r="H43" s="12">
        <v>1468.3</v>
      </c>
      <c r="I43" s="13">
        <f t="shared" si="8"/>
        <v>8.285719928784456E-3</v>
      </c>
      <c r="J43" s="12">
        <f t="shared" si="9"/>
        <v>-1757.8999999999999</v>
      </c>
      <c r="K43" s="13">
        <f t="shared" si="15"/>
        <v>0.45511747566796851</v>
      </c>
      <c r="L43" s="12">
        <v>12067</v>
      </c>
      <c r="M43" s="12">
        <v>12067</v>
      </c>
      <c r="N43" s="12">
        <v>12067</v>
      </c>
      <c r="O43" s="12"/>
      <c r="P43" s="12">
        <f t="shared" si="3"/>
        <v>-12067</v>
      </c>
      <c r="Q43" s="13">
        <f t="shared" si="4"/>
        <v>0</v>
      </c>
      <c r="R43" s="12">
        <f t="shared" si="10"/>
        <v>19931.8</v>
      </c>
      <c r="S43" s="12">
        <f t="shared" si="11"/>
        <v>19931.8</v>
      </c>
      <c r="T43" s="12">
        <f t="shared" si="11"/>
        <v>15293.2</v>
      </c>
      <c r="U43" s="12">
        <f t="shared" si="11"/>
        <v>1468.3</v>
      </c>
      <c r="V43" s="12">
        <f t="shared" si="6"/>
        <v>-13824.900000000001</v>
      </c>
      <c r="W43" s="13">
        <f t="shared" si="7"/>
        <v>9.6009991368712883E-2</v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s="43" customFormat="1" ht="84" hidden="1" customHeight="1" x14ac:dyDescent="0.3">
      <c r="A44" s="118"/>
      <c r="B44" s="31"/>
      <c r="C44" s="90"/>
      <c r="D44" s="90"/>
      <c r="E44" s="215" t="s">
        <v>286</v>
      </c>
      <c r="F44" s="16"/>
      <c r="G44" s="16"/>
      <c r="H44" s="16"/>
      <c r="I44" s="19">
        <f t="shared" si="8"/>
        <v>0</v>
      </c>
      <c r="J44" s="12">
        <f t="shared" si="9"/>
        <v>0</v>
      </c>
      <c r="K44" s="13" t="str">
        <f t="shared" si="15"/>
        <v/>
      </c>
      <c r="L44" s="16"/>
      <c r="M44" s="16"/>
      <c r="N44" s="16"/>
      <c r="O44" s="16"/>
      <c r="P44" s="12">
        <f t="shared" si="3"/>
        <v>0</v>
      </c>
      <c r="Q44" s="13" t="str">
        <f t="shared" si="4"/>
        <v/>
      </c>
      <c r="R44" s="12">
        <f t="shared" si="10"/>
        <v>0</v>
      </c>
      <c r="S44" s="12">
        <f t="shared" si="11"/>
        <v>0</v>
      </c>
      <c r="T44" s="12">
        <f t="shared" si="11"/>
        <v>0</v>
      </c>
      <c r="U44" s="12">
        <f t="shared" si="11"/>
        <v>0</v>
      </c>
      <c r="V44" s="12">
        <f t="shared" si="6"/>
        <v>0</v>
      </c>
      <c r="W44" s="13" t="str">
        <f t="shared" si="7"/>
        <v/>
      </c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2"/>
      <c r="GF44" s="42"/>
      <c r="GG44" s="42"/>
      <c r="GH44" s="42"/>
      <c r="GI44" s="42"/>
      <c r="GJ44" s="42"/>
      <c r="GK44" s="42"/>
      <c r="GL44" s="42"/>
      <c r="GM44" s="42"/>
      <c r="GN44" s="42"/>
    </row>
    <row r="45" spans="1:196" ht="54.75" customHeight="1" x14ac:dyDescent="0.3">
      <c r="A45" s="106"/>
      <c r="B45" s="29" t="s">
        <v>43</v>
      </c>
      <c r="C45" s="85" t="s">
        <v>172</v>
      </c>
      <c r="D45" s="85" t="s">
        <v>173</v>
      </c>
      <c r="E45" s="214" t="s">
        <v>171</v>
      </c>
      <c r="F45" s="12">
        <v>620</v>
      </c>
      <c r="G45" s="12">
        <v>180</v>
      </c>
      <c r="H45" s="12">
        <v>90.2</v>
      </c>
      <c r="I45" s="18">
        <f t="shared" si="8"/>
        <v>5.0900492922179247E-4</v>
      </c>
      <c r="J45" s="12">
        <f t="shared" si="9"/>
        <v>-89.8</v>
      </c>
      <c r="K45" s="13">
        <f t="shared" si="15"/>
        <v>0.50111111111111117</v>
      </c>
      <c r="L45" s="12"/>
      <c r="M45" s="12">
        <v>48.6</v>
      </c>
      <c r="N45" s="12">
        <v>48.6</v>
      </c>
      <c r="O45" s="12">
        <v>48.6</v>
      </c>
      <c r="P45" s="12">
        <f t="shared" si="3"/>
        <v>0</v>
      </c>
      <c r="Q45" s="13">
        <f t="shared" si="4"/>
        <v>1</v>
      </c>
      <c r="R45" s="12">
        <f t="shared" si="10"/>
        <v>620</v>
      </c>
      <c r="S45" s="12">
        <f t="shared" si="11"/>
        <v>668.6</v>
      </c>
      <c r="T45" s="12">
        <f t="shared" si="11"/>
        <v>228.6</v>
      </c>
      <c r="U45" s="12">
        <f t="shared" si="11"/>
        <v>138.80000000000001</v>
      </c>
      <c r="V45" s="12">
        <f t="shared" si="6"/>
        <v>-89.799999999999983</v>
      </c>
      <c r="W45" s="13">
        <f t="shared" si="7"/>
        <v>0.60717410323709542</v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</row>
    <row r="46" spans="1:196" ht="55.5" hidden="1" customHeight="1" x14ac:dyDescent="0.3">
      <c r="A46" s="106"/>
      <c r="B46" s="29"/>
      <c r="C46" s="85" t="s">
        <v>307</v>
      </c>
      <c r="D46" s="85" t="s">
        <v>309</v>
      </c>
      <c r="E46" s="211" t="s">
        <v>308</v>
      </c>
      <c r="F46" s="12"/>
      <c r="G46" s="12"/>
      <c r="H46" s="12"/>
      <c r="I46" s="18">
        <f t="shared" si="8"/>
        <v>0</v>
      </c>
      <c r="J46" s="12">
        <f t="shared" si="9"/>
        <v>0</v>
      </c>
      <c r="K46" s="13" t="str">
        <f t="shared" si="15"/>
        <v/>
      </c>
      <c r="L46" s="12"/>
      <c r="M46" s="12"/>
      <c r="N46" s="12"/>
      <c r="O46" s="12"/>
      <c r="P46" s="11">
        <f t="shared" si="3"/>
        <v>0</v>
      </c>
      <c r="Q46" s="15" t="str">
        <f t="shared" si="4"/>
        <v/>
      </c>
      <c r="R46" s="12">
        <f t="shared" si="10"/>
        <v>0</v>
      </c>
      <c r="S46" s="12">
        <f>SUM(F46,M46)</f>
        <v>0</v>
      </c>
      <c r="T46" s="12">
        <f t="shared" si="11"/>
        <v>0</v>
      </c>
      <c r="U46" s="12">
        <f t="shared" si="11"/>
        <v>0</v>
      </c>
      <c r="V46" s="12">
        <f t="shared" si="6"/>
        <v>0</v>
      </c>
      <c r="W46" s="13" t="str">
        <f t="shared" si="7"/>
        <v/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</row>
    <row r="47" spans="1:196" ht="36" hidden="1" customHeight="1" x14ac:dyDescent="0.3">
      <c r="A47" s="106"/>
      <c r="B47" s="29"/>
      <c r="C47" s="85" t="s">
        <v>310</v>
      </c>
      <c r="D47" s="85" t="s">
        <v>60</v>
      </c>
      <c r="E47" s="211" t="s">
        <v>311</v>
      </c>
      <c r="F47" s="12"/>
      <c r="G47" s="12"/>
      <c r="H47" s="12"/>
      <c r="I47" s="18">
        <f t="shared" si="8"/>
        <v>0</v>
      </c>
      <c r="J47" s="12">
        <f t="shared" si="9"/>
        <v>0</v>
      </c>
      <c r="K47" s="13" t="str">
        <f t="shared" si="15"/>
        <v/>
      </c>
      <c r="L47" s="12"/>
      <c r="M47" s="12"/>
      <c r="N47" s="12"/>
      <c r="O47" s="12"/>
      <c r="P47" s="11">
        <f t="shared" si="3"/>
        <v>0</v>
      </c>
      <c r="Q47" s="15" t="str">
        <f t="shared" si="4"/>
        <v/>
      </c>
      <c r="R47" s="12">
        <f t="shared" si="10"/>
        <v>0</v>
      </c>
      <c r="S47" s="12">
        <f>SUM(F47,M47)</f>
        <v>0</v>
      </c>
      <c r="T47" s="12">
        <f t="shared" si="11"/>
        <v>0</v>
      </c>
      <c r="U47" s="12">
        <f t="shared" si="11"/>
        <v>0</v>
      </c>
      <c r="V47" s="12">
        <f t="shared" si="6"/>
        <v>0</v>
      </c>
      <c r="W47" s="13" t="str">
        <f t="shared" si="7"/>
        <v/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</row>
    <row r="48" spans="1:196" ht="39.75" hidden="1" customHeight="1" x14ac:dyDescent="0.3">
      <c r="A48" s="106"/>
      <c r="B48" s="29" t="s">
        <v>43</v>
      </c>
      <c r="C48" s="85" t="s">
        <v>127</v>
      </c>
      <c r="D48" s="85" t="s">
        <v>60</v>
      </c>
      <c r="E48" s="214" t="s">
        <v>47</v>
      </c>
      <c r="F48" s="12"/>
      <c r="G48" s="12"/>
      <c r="H48" s="12"/>
      <c r="I48" s="18">
        <f t="shared" si="8"/>
        <v>0</v>
      </c>
      <c r="J48" s="12">
        <f t="shared" si="9"/>
        <v>0</v>
      </c>
      <c r="K48" s="13" t="str">
        <f t="shared" si="15"/>
        <v/>
      </c>
      <c r="L48" s="12"/>
      <c r="M48" s="12"/>
      <c r="N48" s="12"/>
      <c r="O48" s="12"/>
      <c r="P48" s="11">
        <f t="shared" si="3"/>
        <v>0</v>
      </c>
      <c r="Q48" s="15" t="str">
        <f t="shared" si="4"/>
        <v/>
      </c>
      <c r="R48" s="12">
        <f t="shared" si="10"/>
        <v>0</v>
      </c>
      <c r="S48" s="12">
        <f t="shared" si="11"/>
        <v>0</v>
      </c>
      <c r="T48" s="12">
        <f t="shared" si="11"/>
        <v>0</v>
      </c>
      <c r="U48" s="12">
        <f t="shared" si="11"/>
        <v>0</v>
      </c>
      <c r="V48" s="12">
        <f t="shared" si="6"/>
        <v>0</v>
      </c>
      <c r="W48" s="13" t="str">
        <f t="shared" si="7"/>
        <v/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ht="33" hidden="1" customHeight="1" x14ac:dyDescent="0.3">
      <c r="A49" s="106"/>
      <c r="B49" s="29" t="s">
        <v>44</v>
      </c>
      <c r="C49" s="85" t="s">
        <v>128</v>
      </c>
      <c r="D49" s="85" t="s">
        <v>60</v>
      </c>
      <c r="E49" s="214" t="s">
        <v>129</v>
      </c>
      <c r="F49" s="12"/>
      <c r="G49" s="12"/>
      <c r="H49" s="12"/>
      <c r="I49" s="13">
        <f t="shared" si="8"/>
        <v>0</v>
      </c>
      <c r="J49" s="12">
        <f t="shared" si="9"/>
        <v>0</v>
      </c>
      <c r="K49" s="13" t="str">
        <f t="shared" si="15"/>
        <v/>
      </c>
      <c r="L49" s="12"/>
      <c r="M49" s="12"/>
      <c r="N49" s="12"/>
      <c r="O49" s="12"/>
      <c r="P49" s="11">
        <f t="shared" si="3"/>
        <v>0</v>
      </c>
      <c r="Q49" s="15" t="str">
        <f t="shared" si="4"/>
        <v/>
      </c>
      <c r="R49" s="12">
        <f t="shared" si="10"/>
        <v>0</v>
      </c>
      <c r="S49" s="12">
        <f t="shared" si="11"/>
        <v>0</v>
      </c>
      <c r="T49" s="12">
        <f t="shared" si="11"/>
        <v>0</v>
      </c>
      <c r="U49" s="12">
        <f t="shared" si="11"/>
        <v>0</v>
      </c>
      <c r="V49" s="12">
        <f t="shared" si="6"/>
        <v>0</v>
      </c>
      <c r="W49" s="13" t="str">
        <f t="shared" si="7"/>
        <v/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</row>
    <row r="50" spans="1:196" s="35" customFormat="1" ht="79.900000000000006" hidden="1" customHeight="1" x14ac:dyDescent="0.3">
      <c r="A50" s="118"/>
      <c r="B50" s="31"/>
      <c r="C50" s="86"/>
      <c r="D50" s="86"/>
      <c r="E50" s="123" t="s">
        <v>249</v>
      </c>
      <c r="F50" s="16"/>
      <c r="G50" s="16"/>
      <c r="H50" s="16"/>
      <c r="I50" s="19">
        <f t="shared" si="8"/>
        <v>0</v>
      </c>
      <c r="J50" s="12">
        <f t="shared" si="9"/>
        <v>0</v>
      </c>
      <c r="K50" s="13" t="str">
        <f t="shared" si="15"/>
        <v/>
      </c>
      <c r="L50" s="16"/>
      <c r="M50" s="16"/>
      <c r="N50" s="16"/>
      <c r="O50" s="16"/>
      <c r="P50" s="11">
        <f t="shared" si="3"/>
        <v>0</v>
      </c>
      <c r="Q50" s="15" t="str">
        <f t="shared" si="4"/>
        <v/>
      </c>
      <c r="R50" s="16">
        <f t="shared" si="10"/>
        <v>0</v>
      </c>
      <c r="S50" s="16">
        <f t="shared" si="11"/>
        <v>0</v>
      </c>
      <c r="T50" s="12">
        <f t="shared" si="11"/>
        <v>0</v>
      </c>
      <c r="U50" s="12">
        <f t="shared" si="11"/>
        <v>0</v>
      </c>
      <c r="V50" s="12">
        <f t="shared" si="6"/>
        <v>0</v>
      </c>
      <c r="W50" s="13" t="str">
        <f t="shared" si="7"/>
        <v/>
      </c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4"/>
      <c r="GF50" s="34"/>
      <c r="GG50" s="34"/>
      <c r="GH50" s="34"/>
      <c r="GI50" s="34"/>
      <c r="GJ50" s="34"/>
      <c r="GK50" s="34"/>
      <c r="GL50" s="34"/>
      <c r="GM50" s="34"/>
      <c r="GN50" s="34"/>
    </row>
    <row r="51" spans="1:196" s="35" customFormat="1" ht="9" hidden="1" customHeight="1" x14ac:dyDescent="0.3">
      <c r="A51" s="118"/>
      <c r="B51" s="31"/>
      <c r="C51" s="86"/>
      <c r="D51" s="86"/>
      <c r="E51" s="123" t="s">
        <v>211</v>
      </c>
      <c r="F51" s="16"/>
      <c r="G51" s="16"/>
      <c r="H51" s="16"/>
      <c r="I51" s="19">
        <f t="shared" si="8"/>
        <v>0</v>
      </c>
      <c r="J51" s="12">
        <f t="shared" si="9"/>
        <v>0</v>
      </c>
      <c r="K51" s="13" t="str">
        <f t="shared" si="15"/>
        <v/>
      </c>
      <c r="L51" s="16"/>
      <c r="M51" s="16"/>
      <c r="N51" s="16"/>
      <c r="O51" s="16"/>
      <c r="P51" s="11">
        <f t="shared" si="3"/>
        <v>0</v>
      </c>
      <c r="Q51" s="15" t="str">
        <f t="shared" si="4"/>
        <v/>
      </c>
      <c r="R51" s="16">
        <f t="shared" si="10"/>
        <v>0</v>
      </c>
      <c r="S51" s="16">
        <f t="shared" si="11"/>
        <v>0</v>
      </c>
      <c r="T51" s="12">
        <f t="shared" si="11"/>
        <v>0</v>
      </c>
      <c r="U51" s="12">
        <f t="shared" si="11"/>
        <v>0</v>
      </c>
      <c r="V51" s="12">
        <f t="shared" si="6"/>
        <v>0</v>
      </c>
      <c r="W51" s="13" t="str">
        <f t="shared" si="7"/>
        <v/>
      </c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4"/>
      <c r="GF51" s="34"/>
      <c r="GG51" s="34"/>
      <c r="GH51" s="34"/>
      <c r="GI51" s="34"/>
      <c r="GJ51" s="34"/>
      <c r="GK51" s="34"/>
      <c r="GL51" s="34"/>
      <c r="GM51" s="34"/>
      <c r="GN51" s="34"/>
    </row>
    <row r="52" spans="1:196" ht="31.5" customHeight="1" x14ac:dyDescent="0.3">
      <c r="A52" s="106"/>
      <c r="B52" s="29" t="s">
        <v>45</v>
      </c>
      <c r="C52" s="85" t="s">
        <v>130</v>
      </c>
      <c r="D52" s="85" t="s">
        <v>60</v>
      </c>
      <c r="E52" s="214" t="s">
        <v>46</v>
      </c>
      <c r="F52" s="12">
        <v>3100</v>
      </c>
      <c r="G52" s="12">
        <v>601.29999999999995</v>
      </c>
      <c r="H52" s="12">
        <v>489.8</v>
      </c>
      <c r="I52" s="13">
        <f t="shared" si="8"/>
        <v>2.7639757686566957E-3</v>
      </c>
      <c r="J52" s="12">
        <f t="shared" si="9"/>
        <v>-111.49999999999994</v>
      </c>
      <c r="K52" s="13">
        <f t="shared" si="15"/>
        <v>0.81456843505737575</v>
      </c>
      <c r="L52" s="12"/>
      <c r="M52" s="12"/>
      <c r="N52" s="12"/>
      <c r="O52" s="12"/>
      <c r="P52" s="11">
        <f t="shared" si="3"/>
        <v>0</v>
      </c>
      <c r="Q52" s="15" t="str">
        <f t="shared" si="4"/>
        <v/>
      </c>
      <c r="R52" s="12">
        <f t="shared" si="10"/>
        <v>3100</v>
      </c>
      <c r="S52" s="12">
        <f t="shared" si="11"/>
        <v>3100</v>
      </c>
      <c r="T52" s="12">
        <f t="shared" si="11"/>
        <v>601.29999999999995</v>
      </c>
      <c r="U52" s="12">
        <f t="shared" si="11"/>
        <v>489.8</v>
      </c>
      <c r="V52" s="12">
        <f t="shared" si="6"/>
        <v>-111.49999999999994</v>
      </c>
      <c r="W52" s="13">
        <f t="shared" si="7"/>
        <v>0.81456843505737575</v>
      </c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</row>
    <row r="53" spans="1:196" ht="21" hidden="1" customHeight="1" x14ac:dyDescent="0.3">
      <c r="A53" s="106"/>
      <c r="B53" s="29"/>
      <c r="C53" s="85" t="s">
        <v>146</v>
      </c>
      <c r="D53" s="85" t="s">
        <v>60</v>
      </c>
      <c r="E53" s="214" t="s">
        <v>145</v>
      </c>
      <c r="F53" s="12"/>
      <c r="G53" s="12"/>
      <c r="H53" s="12"/>
      <c r="I53" s="18">
        <f t="shared" si="8"/>
        <v>0</v>
      </c>
      <c r="J53" s="12">
        <f t="shared" si="9"/>
        <v>0</v>
      </c>
      <c r="K53" s="13" t="str">
        <f t="shared" si="15"/>
        <v/>
      </c>
      <c r="L53" s="12"/>
      <c r="M53" s="12"/>
      <c r="N53" s="12"/>
      <c r="O53" s="12"/>
      <c r="P53" s="11">
        <f t="shared" si="3"/>
        <v>0</v>
      </c>
      <c r="Q53" s="15" t="str">
        <f t="shared" si="4"/>
        <v/>
      </c>
      <c r="R53" s="12">
        <f t="shared" si="10"/>
        <v>0</v>
      </c>
      <c r="S53" s="12">
        <f t="shared" si="11"/>
        <v>0</v>
      </c>
      <c r="T53" s="12">
        <f t="shared" si="11"/>
        <v>0</v>
      </c>
      <c r="U53" s="12">
        <f t="shared" si="11"/>
        <v>0</v>
      </c>
      <c r="V53" s="12">
        <f t="shared" si="6"/>
        <v>0</v>
      </c>
      <c r="W53" s="13" t="str">
        <f t="shared" si="7"/>
        <v/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</row>
    <row r="54" spans="1:196" ht="29.25" customHeight="1" x14ac:dyDescent="0.3">
      <c r="A54" s="106"/>
      <c r="B54" s="29" t="s">
        <v>42</v>
      </c>
      <c r="C54" s="89" t="s">
        <v>131</v>
      </c>
      <c r="D54" s="89" t="s">
        <v>60</v>
      </c>
      <c r="E54" s="211" t="s">
        <v>132</v>
      </c>
      <c r="F54" s="12">
        <v>4000</v>
      </c>
      <c r="G54" s="12">
        <v>808.8</v>
      </c>
      <c r="H54" s="12">
        <v>743.6</v>
      </c>
      <c r="I54" s="13">
        <f t="shared" si="8"/>
        <v>4.1961869774869726E-3</v>
      </c>
      <c r="J54" s="12">
        <f t="shared" si="9"/>
        <v>-65.199999999999932</v>
      </c>
      <c r="K54" s="13">
        <f t="shared" si="15"/>
        <v>0.91938674579624147</v>
      </c>
      <c r="L54" s="12"/>
      <c r="M54" s="12"/>
      <c r="N54" s="12"/>
      <c r="O54" s="12"/>
      <c r="P54" s="11">
        <f t="shared" si="3"/>
        <v>0</v>
      </c>
      <c r="Q54" s="15" t="str">
        <f t="shared" si="4"/>
        <v/>
      </c>
      <c r="R54" s="12">
        <f t="shared" si="10"/>
        <v>4000</v>
      </c>
      <c r="S54" s="12">
        <f t="shared" si="11"/>
        <v>4000</v>
      </c>
      <c r="T54" s="12">
        <f t="shared" si="11"/>
        <v>808.8</v>
      </c>
      <c r="U54" s="12">
        <f t="shared" si="11"/>
        <v>743.6</v>
      </c>
      <c r="V54" s="12">
        <f t="shared" si="6"/>
        <v>-65.199999999999932</v>
      </c>
      <c r="W54" s="13">
        <f t="shared" si="7"/>
        <v>0.91938674579624147</v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</row>
    <row r="55" spans="1:196" s="1" customFormat="1" ht="30" customHeight="1" x14ac:dyDescent="0.3">
      <c r="A55" s="108">
        <v>3</v>
      </c>
      <c r="B55" s="25" t="s">
        <v>6</v>
      </c>
      <c r="C55" s="25" t="s">
        <v>106</v>
      </c>
      <c r="D55" s="25"/>
      <c r="E55" s="216" t="s">
        <v>91</v>
      </c>
      <c r="F55" s="11">
        <f>SUM(F56:F65,F67:F74)</f>
        <v>50135.400000000009</v>
      </c>
      <c r="G55" s="11">
        <f>SUM(G56:G65,G67:G74)</f>
        <v>14590.699999999999</v>
      </c>
      <c r="H55" s="11">
        <f>SUM(H56:H65,H67:H74)</f>
        <v>10467.599999999999</v>
      </c>
      <c r="I55" s="15">
        <f t="shared" si="8"/>
        <v>5.906940129847045E-2</v>
      </c>
      <c r="J55" s="11">
        <f t="shared" si="9"/>
        <v>-4123.1000000000004</v>
      </c>
      <c r="K55" s="15">
        <f t="shared" si="15"/>
        <v>0.71741588820275926</v>
      </c>
      <c r="L55" s="11">
        <f>SUM(L56:L65,L67:L74)</f>
        <v>84.899999999999991</v>
      </c>
      <c r="M55" s="11">
        <f>SUM(M56:M65,M67:M74)</f>
        <v>106.19999999999999</v>
      </c>
      <c r="N55" s="11">
        <f>SUM(N56:N65,N67:N74)</f>
        <v>24</v>
      </c>
      <c r="O55" s="11">
        <f>SUM(O56:O65,O67:O74)</f>
        <v>24</v>
      </c>
      <c r="P55" s="11">
        <f t="shared" si="3"/>
        <v>0</v>
      </c>
      <c r="Q55" s="15">
        <f t="shared" si="4"/>
        <v>1</v>
      </c>
      <c r="R55" s="11">
        <f>SUM(R56:R65,R67:R74)</f>
        <v>50220.3</v>
      </c>
      <c r="S55" s="11">
        <f>SUM(S56:S65,S67:S74)</f>
        <v>50241.600000000006</v>
      </c>
      <c r="T55" s="11">
        <f>SUM(T56:T65,T67:T74)</f>
        <v>14614.699999999999</v>
      </c>
      <c r="U55" s="11">
        <f t="shared" si="11"/>
        <v>10491.599999999999</v>
      </c>
      <c r="V55" s="11">
        <f t="shared" si="6"/>
        <v>-4123.1000000000004</v>
      </c>
      <c r="W55" s="15">
        <f t="shared" si="7"/>
        <v>0.71787994279732048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40.5" customHeight="1" x14ac:dyDescent="0.3">
      <c r="A56" s="106"/>
      <c r="B56" s="29" t="s">
        <v>112</v>
      </c>
      <c r="C56" s="85" t="s">
        <v>113</v>
      </c>
      <c r="D56" s="89" t="s">
        <v>89</v>
      </c>
      <c r="E56" s="211" t="s">
        <v>118</v>
      </c>
      <c r="F56" s="217">
        <v>150</v>
      </c>
      <c r="G56" s="217">
        <v>60</v>
      </c>
      <c r="H56" s="217"/>
      <c r="I56" s="18">
        <f t="shared" si="8"/>
        <v>0</v>
      </c>
      <c r="J56" s="12">
        <f t="shared" si="9"/>
        <v>-60</v>
      </c>
      <c r="K56" s="13">
        <f t="shared" si="15"/>
        <v>0</v>
      </c>
      <c r="L56" s="12"/>
      <c r="M56" s="12"/>
      <c r="N56" s="12"/>
      <c r="O56" s="217"/>
      <c r="P56" s="11">
        <f t="shared" si="3"/>
        <v>0</v>
      </c>
      <c r="Q56" s="15" t="str">
        <f t="shared" si="4"/>
        <v/>
      </c>
      <c r="R56" s="12">
        <f t="shared" ref="R56:R66" si="16">SUM(F56,L56)</f>
        <v>150</v>
      </c>
      <c r="S56" s="12">
        <f t="shared" ref="S56:T71" si="17">SUM(F56,M56)</f>
        <v>150</v>
      </c>
      <c r="T56" s="12">
        <f t="shared" si="17"/>
        <v>60</v>
      </c>
      <c r="U56" s="12">
        <f t="shared" si="11"/>
        <v>0</v>
      </c>
      <c r="V56" s="12">
        <f t="shared" si="6"/>
        <v>-60</v>
      </c>
      <c r="W56" s="13">
        <f t="shared" si="7"/>
        <v>0</v>
      </c>
      <c r="X56" s="7"/>
      <c r="Y56" s="7"/>
      <c r="Z56" s="51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42" customHeight="1" x14ac:dyDescent="0.3">
      <c r="A57" s="106"/>
      <c r="B57" s="29" t="s">
        <v>116</v>
      </c>
      <c r="C57" s="85" t="s">
        <v>119</v>
      </c>
      <c r="D57" s="89" t="s">
        <v>90</v>
      </c>
      <c r="E57" s="211" t="s">
        <v>115</v>
      </c>
      <c r="F57" s="217">
        <v>28</v>
      </c>
      <c r="G57" s="217">
        <v>8</v>
      </c>
      <c r="H57" s="217">
        <v>6.9</v>
      </c>
      <c r="I57" s="17">
        <f t="shared" si="8"/>
        <v>3.8937184164416502E-5</v>
      </c>
      <c r="J57" s="12">
        <f t="shared" si="9"/>
        <v>-1.0999999999999996</v>
      </c>
      <c r="K57" s="13">
        <f t="shared" si="15"/>
        <v>0.86250000000000004</v>
      </c>
      <c r="L57" s="12"/>
      <c r="M57" s="12"/>
      <c r="N57" s="12"/>
      <c r="O57" s="217"/>
      <c r="P57" s="11">
        <f t="shared" si="3"/>
        <v>0</v>
      </c>
      <c r="Q57" s="15" t="str">
        <f t="shared" si="4"/>
        <v/>
      </c>
      <c r="R57" s="12">
        <f t="shared" si="16"/>
        <v>28</v>
      </c>
      <c r="S57" s="12">
        <f t="shared" si="17"/>
        <v>28</v>
      </c>
      <c r="T57" s="12">
        <f t="shared" si="17"/>
        <v>8</v>
      </c>
      <c r="U57" s="12">
        <f t="shared" si="11"/>
        <v>6.9</v>
      </c>
      <c r="V57" s="12">
        <f t="shared" si="6"/>
        <v>-1.0999999999999996</v>
      </c>
      <c r="W57" s="13">
        <f t="shared" si="7"/>
        <v>0.86250000000000004</v>
      </c>
      <c r="X57" s="7"/>
      <c r="Y57" s="7"/>
      <c r="Z57" s="51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" customFormat="1" ht="42.75" customHeight="1" x14ac:dyDescent="0.3">
      <c r="A58" s="106"/>
      <c r="B58" s="29" t="s">
        <v>18</v>
      </c>
      <c r="C58" s="85" t="s">
        <v>114</v>
      </c>
      <c r="D58" s="89" t="s">
        <v>90</v>
      </c>
      <c r="E58" s="211" t="s">
        <v>93</v>
      </c>
      <c r="F58" s="217">
        <v>2062.6</v>
      </c>
      <c r="G58" s="217">
        <v>1050.5999999999999</v>
      </c>
      <c r="H58" s="217">
        <v>684</v>
      </c>
      <c r="I58" s="13">
        <f t="shared" si="8"/>
        <v>3.8598599954291139E-3</v>
      </c>
      <c r="J58" s="12">
        <f t="shared" si="9"/>
        <v>-366.59999999999991</v>
      </c>
      <c r="K58" s="13">
        <f t="shared" si="15"/>
        <v>0.65105653912050265</v>
      </c>
      <c r="L58" s="12"/>
      <c r="M58" s="12"/>
      <c r="N58" s="12"/>
      <c r="O58" s="217"/>
      <c r="P58" s="11">
        <f t="shared" si="3"/>
        <v>0</v>
      </c>
      <c r="Q58" s="15" t="str">
        <f t="shared" si="4"/>
        <v/>
      </c>
      <c r="R58" s="12">
        <f t="shared" si="16"/>
        <v>2062.6</v>
      </c>
      <c r="S58" s="12">
        <f t="shared" si="17"/>
        <v>2062.6</v>
      </c>
      <c r="T58" s="12">
        <f t="shared" si="17"/>
        <v>1050.5999999999999</v>
      </c>
      <c r="U58" s="12">
        <f t="shared" si="11"/>
        <v>684</v>
      </c>
      <c r="V58" s="12">
        <f t="shared" si="6"/>
        <v>-366.59999999999991</v>
      </c>
      <c r="W58" s="13">
        <f t="shared" si="7"/>
        <v>0.65105653912050265</v>
      </c>
      <c r="X58" s="7"/>
      <c r="Y58" s="7"/>
      <c r="Z58" s="51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</row>
    <row r="59" spans="1:196" s="1" customFormat="1" ht="40.5" customHeight="1" x14ac:dyDescent="0.3">
      <c r="A59" s="106"/>
      <c r="B59" s="29" t="s">
        <v>94</v>
      </c>
      <c r="C59" s="89" t="s">
        <v>280</v>
      </c>
      <c r="D59" s="89" t="s">
        <v>90</v>
      </c>
      <c r="E59" s="211" t="s">
        <v>281</v>
      </c>
      <c r="F59" s="217">
        <v>13.8</v>
      </c>
      <c r="G59" s="217">
        <v>4.0999999999999996</v>
      </c>
      <c r="H59" s="218"/>
      <c r="I59" s="17">
        <f t="shared" si="8"/>
        <v>0</v>
      </c>
      <c r="J59" s="12">
        <f t="shared" si="9"/>
        <v>-4.0999999999999996</v>
      </c>
      <c r="K59" s="13">
        <f t="shared" si="15"/>
        <v>0</v>
      </c>
      <c r="L59" s="12"/>
      <c r="M59" s="12"/>
      <c r="N59" s="12"/>
      <c r="O59" s="217"/>
      <c r="P59" s="11">
        <f t="shared" si="3"/>
        <v>0</v>
      </c>
      <c r="Q59" s="15" t="str">
        <f t="shared" si="4"/>
        <v/>
      </c>
      <c r="R59" s="12">
        <f t="shared" si="16"/>
        <v>13.8</v>
      </c>
      <c r="S59" s="12">
        <f t="shared" si="17"/>
        <v>13.8</v>
      </c>
      <c r="T59" s="12">
        <f t="shared" si="17"/>
        <v>4.0999999999999996</v>
      </c>
      <c r="U59" s="12">
        <f t="shared" si="11"/>
        <v>0</v>
      </c>
      <c r="V59" s="12">
        <f t="shared" si="6"/>
        <v>-4.0999999999999996</v>
      </c>
      <c r="W59" s="13">
        <f t="shared" si="7"/>
        <v>0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80.25" hidden="1" customHeight="1" x14ac:dyDescent="0.3">
      <c r="A60" s="106"/>
      <c r="B60" s="29" t="s">
        <v>12</v>
      </c>
      <c r="C60" s="89" t="s">
        <v>96</v>
      </c>
      <c r="D60" s="89" t="s">
        <v>97</v>
      </c>
      <c r="E60" s="214" t="s">
        <v>98</v>
      </c>
      <c r="F60" s="217"/>
      <c r="G60" s="217"/>
      <c r="H60" s="217"/>
      <c r="I60" s="13">
        <f t="shared" si="8"/>
        <v>0</v>
      </c>
      <c r="J60" s="12">
        <f t="shared" si="9"/>
        <v>0</v>
      </c>
      <c r="K60" s="13" t="str">
        <f t="shared" si="15"/>
        <v/>
      </c>
      <c r="L60" s="12"/>
      <c r="M60" s="12"/>
      <c r="N60" s="12"/>
      <c r="O60" s="217"/>
      <c r="P60" s="12">
        <f t="shared" si="3"/>
        <v>0</v>
      </c>
      <c r="Q60" s="13" t="str">
        <f t="shared" si="4"/>
        <v/>
      </c>
      <c r="R60" s="12">
        <f t="shared" si="16"/>
        <v>0</v>
      </c>
      <c r="S60" s="12">
        <f t="shared" si="17"/>
        <v>0</v>
      </c>
      <c r="T60" s="12">
        <f t="shared" si="17"/>
        <v>0</v>
      </c>
      <c r="U60" s="12">
        <f t="shared" si="11"/>
        <v>0</v>
      </c>
      <c r="V60" s="12">
        <f t="shared" si="6"/>
        <v>0</v>
      </c>
      <c r="W60" s="13" t="str">
        <f t="shared" si="7"/>
        <v/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39" customHeight="1" x14ac:dyDescent="0.3">
      <c r="A61" s="106"/>
      <c r="B61" s="29" t="s">
        <v>37</v>
      </c>
      <c r="C61" s="85" t="s">
        <v>99</v>
      </c>
      <c r="D61" s="89" t="s">
        <v>95</v>
      </c>
      <c r="E61" s="211" t="s">
        <v>120</v>
      </c>
      <c r="F61" s="217">
        <v>18588</v>
      </c>
      <c r="G61" s="217">
        <v>4103.5</v>
      </c>
      <c r="H61" s="217">
        <v>3440.6</v>
      </c>
      <c r="I61" s="13">
        <f t="shared" si="8"/>
        <v>1.9415547222621943E-2</v>
      </c>
      <c r="J61" s="12">
        <f t="shared" si="9"/>
        <v>-662.90000000000009</v>
      </c>
      <c r="K61" s="13">
        <f t="shared" si="15"/>
        <v>0.83845497745826736</v>
      </c>
      <c r="L61" s="12">
        <v>15.3</v>
      </c>
      <c r="M61" s="12">
        <v>36.6</v>
      </c>
      <c r="N61" s="12">
        <v>22.2</v>
      </c>
      <c r="O61" s="217">
        <v>22.2</v>
      </c>
      <c r="P61" s="12">
        <f t="shared" si="3"/>
        <v>0</v>
      </c>
      <c r="Q61" s="13">
        <f t="shared" si="4"/>
        <v>1</v>
      </c>
      <c r="R61" s="12">
        <f t="shared" si="16"/>
        <v>18603.3</v>
      </c>
      <c r="S61" s="12">
        <f t="shared" si="17"/>
        <v>18624.599999999999</v>
      </c>
      <c r="T61" s="12">
        <f t="shared" si="17"/>
        <v>4125.7</v>
      </c>
      <c r="U61" s="12">
        <f t="shared" si="11"/>
        <v>3462.7999999999997</v>
      </c>
      <c r="V61" s="12">
        <f t="shared" si="6"/>
        <v>-662.90000000000009</v>
      </c>
      <c r="W61" s="13">
        <f t="shared" si="7"/>
        <v>0.83932423588724336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52" customFormat="1" ht="34.15" hidden="1" customHeight="1" x14ac:dyDescent="0.3">
      <c r="A62" s="118"/>
      <c r="B62" s="31"/>
      <c r="C62" s="86"/>
      <c r="D62" s="90"/>
      <c r="E62" s="219" t="s">
        <v>195</v>
      </c>
      <c r="F62" s="220"/>
      <c r="G62" s="220"/>
      <c r="H62" s="220"/>
      <c r="I62" s="19">
        <f t="shared" si="8"/>
        <v>0</v>
      </c>
      <c r="J62" s="12">
        <f t="shared" si="9"/>
        <v>0</v>
      </c>
      <c r="K62" s="13" t="str">
        <f t="shared" si="15"/>
        <v/>
      </c>
      <c r="L62" s="16"/>
      <c r="M62" s="16"/>
      <c r="N62" s="16"/>
      <c r="O62" s="220"/>
      <c r="P62" s="11">
        <f t="shared" si="3"/>
        <v>0</v>
      </c>
      <c r="Q62" s="15" t="str">
        <f t="shared" si="4"/>
        <v/>
      </c>
      <c r="R62" s="16">
        <f t="shared" si="16"/>
        <v>0</v>
      </c>
      <c r="S62" s="16">
        <f t="shared" si="17"/>
        <v>0</v>
      </c>
      <c r="T62" s="16">
        <f t="shared" si="17"/>
        <v>0</v>
      </c>
      <c r="U62" s="12">
        <f t="shared" si="11"/>
        <v>0</v>
      </c>
      <c r="V62" s="16">
        <f t="shared" si="6"/>
        <v>0</v>
      </c>
      <c r="W62" s="13" t="str">
        <f t="shared" si="7"/>
        <v/>
      </c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</row>
    <row r="63" spans="1:196" s="1" customFormat="1" ht="40.5" customHeight="1" x14ac:dyDescent="0.3">
      <c r="A63" s="106"/>
      <c r="B63" s="47" t="s">
        <v>8</v>
      </c>
      <c r="C63" s="89" t="s">
        <v>100</v>
      </c>
      <c r="D63" s="89" t="s">
        <v>92</v>
      </c>
      <c r="E63" s="120" t="s">
        <v>101</v>
      </c>
      <c r="F63" s="217">
        <v>98.4</v>
      </c>
      <c r="G63" s="217"/>
      <c r="H63" s="218"/>
      <c r="I63" s="18">
        <f t="shared" si="8"/>
        <v>0</v>
      </c>
      <c r="J63" s="12">
        <f t="shared" si="9"/>
        <v>0</v>
      </c>
      <c r="K63" s="13" t="str">
        <f t="shared" si="15"/>
        <v/>
      </c>
      <c r="L63" s="12"/>
      <c r="M63" s="12"/>
      <c r="N63" s="12"/>
      <c r="O63" s="217"/>
      <c r="P63" s="11">
        <f t="shared" si="3"/>
        <v>0</v>
      </c>
      <c r="Q63" s="15" t="str">
        <f t="shared" si="4"/>
        <v/>
      </c>
      <c r="R63" s="12">
        <f t="shared" si="16"/>
        <v>98.4</v>
      </c>
      <c r="S63" s="12">
        <f t="shared" si="17"/>
        <v>98.4</v>
      </c>
      <c r="T63" s="12">
        <f t="shared" si="17"/>
        <v>0</v>
      </c>
      <c r="U63" s="12">
        <f t="shared" si="11"/>
        <v>0</v>
      </c>
      <c r="V63" s="12">
        <f t="shared" si="6"/>
        <v>0</v>
      </c>
      <c r="W63" s="13" t="str">
        <f t="shared" si="7"/>
        <v/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</row>
    <row r="64" spans="1:196" s="1" customFormat="1" ht="39.75" customHeight="1" x14ac:dyDescent="0.3">
      <c r="A64" s="106"/>
      <c r="B64" s="47" t="s">
        <v>9</v>
      </c>
      <c r="C64" s="89" t="s">
        <v>121</v>
      </c>
      <c r="D64" s="89" t="s">
        <v>92</v>
      </c>
      <c r="E64" s="214" t="s">
        <v>296</v>
      </c>
      <c r="F64" s="217">
        <v>18293.099999999999</v>
      </c>
      <c r="G64" s="217">
        <v>4138.6000000000004</v>
      </c>
      <c r="H64" s="217">
        <v>3242.8</v>
      </c>
      <c r="I64" s="13">
        <f t="shared" si="8"/>
        <v>1.8299347943242006E-2</v>
      </c>
      <c r="J64" s="12">
        <f t="shared" si="9"/>
        <v>-895.80000000000018</v>
      </c>
      <c r="K64" s="13">
        <f t="shared" si="15"/>
        <v>0.78354999275117188</v>
      </c>
      <c r="L64" s="12">
        <v>69.599999999999994</v>
      </c>
      <c r="M64" s="12">
        <v>69.599999999999994</v>
      </c>
      <c r="N64" s="12">
        <v>1.8</v>
      </c>
      <c r="O64" s="217">
        <v>1.8</v>
      </c>
      <c r="P64" s="11">
        <f t="shared" si="3"/>
        <v>0</v>
      </c>
      <c r="Q64" s="13">
        <f t="shared" si="4"/>
        <v>1</v>
      </c>
      <c r="R64" s="12">
        <f t="shared" si="16"/>
        <v>18362.699999999997</v>
      </c>
      <c r="S64" s="12">
        <f t="shared" si="17"/>
        <v>18362.699999999997</v>
      </c>
      <c r="T64" s="12">
        <f t="shared" si="17"/>
        <v>4140.4000000000005</v>
      </c>
      <c r="U64" s="12">
        <f t="shared" si="11"/>
        <v>3244.6000000000004</v>
      </c>
      <c r="V64" s="12">
        <f t="shared" si="6"/>
        <v>-895.80000000000018</v>
      </c>
      <c r="W64" s="13">
        <f t="shared" si="7"/>
        <v>0.7836440923582263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</row>
    <row r="65" spans="1:196" s="1" customFormat="1" ht="57.75" hidden="1" customHeight="1" x14ac:dyDescent="0.3">
      <c r="A65" s="106"/>
      <c r="B65" s="47" t="s">
        <v>9</v>
      </c>
      <c r="C65" s="89" t="s">
        <v>262</v>
      </c>
      <c r="D65" s="89" t="s">
        <v>92</v>
      </c>
      <c r="E65" s="214" t="s">
        <v>266</v>
      </c>
      <c r="F65" s="217"/>
      <c r="G65" s="217"/>
      <c r="H65" s="217"/>
      <c r="I65" s="17">
        <f t="shared" si="8"/>
        <v>0</v>
      </c>
      <c r="J65" s="12">
        <f t="shared" si="9"/>
        <v>0</v>
      </c>
      <c r="K65" s="13" t="str">
        <f t="shared" si="15"/>
        <v/>
      </c>
      <c r="L65" s="12"/>
      <c r="M65" s="12"/>
      <c r="N65" s="12"/>
      <c r="O65" s="217"/>
      <c r="P65" s="12">
        <f t="shared" si="3"/>
        <v>0</v>
      </c>
      <c r="Q65" s="13" t="str">
        <f t="shared" si="4"/>
        <v/>
      </c>
      <c r="R65" s="12">
        <f t="shared" si="16"/>
        <v>0</v>
      </c>
      <c r="S65" s="12">
        <f t="shared" si="17"/>
        <v>0</v>
      </c>
      <c r="T65" s="12">
        <f t="shared" si="17"/>
        <v>0</v>
      </c>
      <c r="U65" s="12">
        <f t="shared" si="11"/>
        <v>0</v>
      </c>
      <c r="V65" s="12">
        <f t="shared" si="6"/>
        <v>0</v>
      </c>
      <c r="W65" s="13" t="str">
        <f t="shared" si="7"/>
        <v/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</row>
    <row r="66" spans="1:196" s="46" customFormat="1" ht="97.5" hidden="1" customHeight="1" x14ac:dyDescent="0.3">
      <c r="A66" s="60"/>
      <c r="B66" s="38"/>
      <c r="C66" s="39"/>
      <c r="D66" s="38"/>
      <c r="E66" s="123" t="s">
        <v>329</v>
      </c>
      <c r="F66" s="16"/>
      <c r="G66" s="16"/>
      <c r="H66" s="16"/>
      <c r="I66" s="21">
        <f t="shared" si="8"/>
        <v>0</v>
      </c>
      <c r="J66" s="16">
        <f t="shared" si="9"/>
        <v>0</v>
      </c>
      <c r="K66" s="19" t="str">
        <f t="shared" si="15"/>
        <v/>
      </c>
      <c r="L66" s="16"/>
      <c r="M66" s="16"/>
      <c r="N66" s="16"/>
      <c r="O66" s="16"/>
      <c r="P66" s="16">
        <f t="shared" si="3"/>
        <v>0</v>
      </c>
      <c r="Q66" s="13" t="str">
        <f t="shared" si="4"/>
        <v/>
      </c>
      <c r="R66" s="16">
        <f t="shared" si="16"/>
        <v>0</v>
      </c>
      <c r="S66" s="16">
        <f t="shared" si="17"/>
        <v>0</v>
      </c>
      <c r="T66" s="16">
        <f t="shared" si="17"/>
        <v>0</v>
      </c>
      <c r="U66" s="16">
        <f t="shared" si="11"/>
        <v>0</v>
      </c>
      <c r="V66" s="16">
        <f t="shared" si="6"/>
        <v>0</v>
      </c>
      <c r="W66" s="13" t="str">
        <f t="shared" si="7"/>
        <v/>
      </c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5"/>
      <c r="GF66" s="45"/>
      <c r="GG66" s="45"/>
      <c r="GH66" s="45"/>
      <c r="GI66" s="45"/>
      <c r="GJ66" s="45"/>
      <c r="GK66" s="45"/>
      <c r="GL66" s="45"/>
      <c r="GM66" s="45"/>
      <c r="GN66" s="45"/>
    </row>
    <row r="67" spans="1:196" ht="29.25" hidden="1" customHeight="1" x14ac:dyDescent="0.3">
      <c r="A67" s="106"/>
      <c r="B67" s="47" t="s">
        <v>11</v>
      </c>
      <c r="C67" s="89" t="s">
        <v>102</v>
      </c>
      <c r="D67" s="89" t="s">
        <v>92</v>
      </c>
      <c r="E67" s="214" t="s">
        <v>111</v>
      </c>
      <c r="F67" s="12"/>
      <c r="G67" s="12"/>
      <c r="H67" s="12"/>
      <c r="I67" s="13">
        <f>H67/$H$10</f>
        <v>0</v>
      </c>
      <c r="J67" s="12">
        <f t="shared" si="9"/>
        <v>0</v>
      </c>
      <c r="K67" s="13" t="str">
        <f t="shared" si="15"/>
        <v/>
      </c>
      <c r="L67" s="12"/>
      <c r="M67" s="12"/>
      <c r="N67" s="12"/>
      <c r="O67" s="12"/>
      <c r="P67" s="11">
        <f t="shared" si="3"/>
        <v>0</v>
      </c>
      <c r="Q67" s="15" t="str">
        <f t="shared" si="4"/>
        <v/>
      </c>
      <c r="R67" s="12">
        <f>SUM(F67,L67)</f>
        <v>0</v>
      </c>
      <c r="S67" s="12">
        <f t="shared" si="17"/>
        <v>0</v>
      </c>
      <c r="T67" s="12">
        <f t="shared" si="17"/>
        <v>0</v>
      </c>
      <c r="U67" s="12">
        <f t="shared" si="11"/>
        <v>0</v>
      </c>
      <c r="V67" s="12">
        <f>U67-T67</f>
        <v>0</v>
      </c>
      <c r="W67" s="13" t="str">
        <f t="shared" si="7"/>
        <v/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ht="27.75" customHeight="1" x14ac:dyDescent="0.3">
      <c r="A68" s="106"/>
      <c r="B68" s="47" t="s">
        <v>10</v>
      </c>
      <c r="C68" s="89" t="s">
        <v>122</v>
      </c>
      <c r="D68" s="89" t="s">
        <v>92</v>
      </c>
      <c r="E68" s="214" t="s">
        <v>105</v>
      </c>
      <c r="F68" s="12">
        <v>1449.8</v>
      </c>
      <c r="G68" s="12">
        <v>412.5</v>
      </c>
      <c r="H68" s="12">
        <v>230.9</v>
      </c>
      <c r="I68" s="13">
        <f>H68/$H$10</f>
        <v>1.3029849019657637E-3</v>
      </c>
      <c r="J68" s="12">
        <f t="shared" si="9"/>
        <v>-181.6</v>
      </c>
      <c r="K68" s="13">
        <f t="shared" si="15"/>
        <v>0.55975757575757579</v>
      </c>
      <c r="L68" s="12"/>
      <c r="M68" s="12"/>
      <c r="N68" s="12"/>
      <c r="O68" s="12"/>
      <c r="P68" s="12">
        <f t="shared" si="3"/>
        <v>0</v>
      </c>
      <c r="Q68" s="13" t="str">
        <f t="shared" si="4"/>
        <v/>
      </c>
      <c r="R68" s="12">
        <f>SUM(F68,L68)</f>
        <v>1449.8</v>
      </c>
      <c r="S68" s="12">
        <f t="shared" si="17"/>
        <v>1449.8</v>
      </c>
      <c r="T68" s="12">
        <f t="shared" si="17"/>
        <v>412.5</v>
      </c>
      <c r="U68" s="12">
        <f t="shared" si="11"/>
        <v>230.9</v>
      </c>
      <c r="V68" s="12">
        <f>U68-T68</f>
        <v>-181.6</v>
      </c>
      <c r="W68" s="13">
        <f t="shared" si="7"/>
        <v>0.55975757575757579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</row>
    <row r="69" spans="1:196" ht="78.75" customHeight="1" x14ac:dyDescent="0.3">
      <c r="A69" s="106"/>
      <c r="B69" s="47"/>
      <c r="C69" s="89" t="s">
        <v>147</v>
      </c>
      <c r="D69" s="89" t="s">
        <v>92</v>
      </c>
      <c r="E69" s="214" t="s">
        <v>148</v>
      </c>
      <c r="F69" s="12">
        <v>375.9</v>
      </c>
      <c r="G69" s="12">
        <v>28.5</v>
      </c>
      <c r="H69" s="207">
        <v>8.3000000000000007</v>
      </c>
      <c r="I69" s="13">
        <f>H69/$H$10</f>
        <v>4.683748240067492E-5</v>
      </c>
      <c r="J69" s="12">
        <f t="shared" si="9"/>
        <v>-20.2</v>
      </c>
      <c r="K69" s="13">
        <f t="shared" si="15"/>
        <v>0.29122807017543861</v>
      </c>
      <c r="L69" s="12"/>
      <c r="M69" s="12"/>
      <c r="N69" s="12"/>
      <c r="O69" s="12"/>
      <c r="P69" s="11">
        <f t="shared" si="3"/>
        <v>0</v>
      </c>
      <c r="Q69" s="15" t="str">
        <f t="shared" si="4"/>
        <v/>
      </c>
      <c r="R69" s="12">
        <f>SUM(F69,L69)</f>
        <v>375.9</v>
      </c>
      <c r="S69" s="12">
        <f t="shared" si="17"/>
        <v>375.9</v>
      </c>
      <c r="T69" s="12">
        <f t="shared" si="17"/>
        <v>28.5</v>
      </c>
      <c r="U69" s="12">
        <f t="shared" si="11"/>
        <v>8.3000000000000007</v>
      </c>
      <c r="V69" s="12">
        <f>U69-T69</f>
        <v>-20.2</v>
      </c>
      <c r="W69" s="13">
        <f t="shared" si="7"/>
        <v>0.29122807017543861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</row>
    <row r="70" spans="1:196" ht="96.75" customHeight="1" x14ac:dyDescent="0.3">
      <c r="A70" s="106"/>
      <c r="B70" s="47" t="s">
        <v>35</v>
      </c>
      <c r="C70" s="89" t="s">
        <v>103</v>
      </c>
      <c r="D70" s="89" t="s">
        <v>95</v>
      </c>
      <c r="E70" s="211" t="s">
        <v>123</v>
      </c>
      <c r="F70" s="12">
        <v>400</v>
      </c>
      <c r="G70" s="12">
        <v>120</v>
      </c>
      <c r="H70" s="12">
        <v>49.9</v>
      </c>
      <c r="I70" s="13">
        <f>H70/$H$10</f>
        <v>2.8158920142092508E-4</v>
      </c>
      <c r="J70" s="12">
        <f t="shared" si="9"/>
        <v>-70.099999999999994</v>
      </c>
      <c r="K70" s="13">
        <f t="shared" si="15"/>
        <v>0.41583333333333333</v>
      </c>
      <c r="L70" s="12"/>
      <c r="M70" s="12"/>
      <c r="N70" s="12"/>
      <c r="O70" s="12"/>
      <c r="P70" s="11">
        <f t="shared" si="3"/>
        <v>0</v>
      </c>
      <c r="Q70" s="15" t="str">
        <f t="shared" si="4"/>
        <v/>
      </c>
      <c r="R70" s="12">
        <f>SUM(F70,L70)</f>
        <v>400</v>
      </c>
      <c r="S70" s="12">
        <f t="shared" si="17"/>
        <v>400</v>
      </c>
      <c r="T70" s="12">
        <f t="shared" si="17"/>
        <v>120</v>
      </c>
      <c r="U70" s="12">
        <f t="shared" si="11"/>
        <v>49.9</v>
      </c>
      <c r="V70" s="12">
        <f>U70-T70</f>
        <v>-70.099999999999994</v>
      </c>
      <c r="W70" s="13">
        <f t="shared" si="7"/>
        <v>0.41583333333333333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</row>
    <row r="71" spans="1:196" ht="60" hidden="1" customHeight="1" x14ac:dyDescent="0.3">
      <c r="A71" s="106"/>
      <c r="B71" s="47"/>
      <c r="C71" s="89" t="s">
        <v>150</v>
      </c>
      <c r="D71" s="89" t="s">
        <v>89</v>
      </c>
      <c r="E71" s="211" t="s">
        <v>149</v>
      </c>
      <c r="F71" s="12"/>
      <c r="G71" s="12"/>
      <c r="H71" s="12"/>
      <c r="I71" s="20">
        <f>H71/$H$10</f>
        <v>0</v>
      </c>
      <c r="J71" s="12">
        <f t="shared" si="9"/>
        <v>0</v>
      </c>
      <c r="K71" s="13" t="str">
        <f t="shared" si="15"/>
        <v/>
      </c>
      <c r="L71" s="12"/>
      <c r="M71" s="12"/>
      <c r="N71" s="12"/>
      <c r="O71" s="12"/>
      <c r="P71" s="11">
        <f t="shared" si="3"/>
        <v>0</v>
      </c>
      <c r="Q71" s="15" t="str">
        <f t="shared" si="4"/>
        <v/>
      </c>
      <c r="R71" s="12">
        <f>SUM(F71,L71)</f>
        <v>0</v>
      </c>
      <c r="S71" s="12">
        <f t="shared" si="17"/>
        <v>0</v>
      </c>
      <c r="T71" s="12">
        <f t="shared" si="17"/>
        <v>0</v>
      </c>
      <c r="U71" s="12">
        <f t="shared" si="11"/>
        <v>0</v>
      </c>
      <c r="V71" s="12">
        <f>U71-T71</f>
        <v>0</v>
      </c>
      <c r="W71" s="13" t="str">
        <f t="shared" si="7"/>
        <v/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</row>
    <row r="72" spans="1:196" s="35" customFormat="1" ht="204.6" hidden="1" customHeight="1" x14ac:dyDescent="0.3">
      <c r="A72" s="118"/>
      <c r="B72" s="48"/>
      <c r="C72" s="90" t="s">
        <v>269</v>
      </c>
      <c r="D72" s="90" t="s">
        <v>271</v>
      </c>
      <c r="E72" s="219" t="s">
        <v>314</v>
      </c>
      <c r="F72" s="16"/>
      <c r="G72" s="16"/>
      <c r="H72" s="16"/>
      <c r="I72" s="22">
        <f t="shared" ref="I72:I73" si="18">H72/$H$10</f>
        <v>0</v>
      </c>
      <c r="J72" s="12">
        <f t="shared" si="9"/>
        <v>0</v>
      </c>
      <c r="K72" s="13" t="str">
        <f t="shared" si="15"/>
        <v/>
      </c>
      <c r="L72" s="16"/>
      <c r="M72" s="16"/>
      <c r="N72" s="16"/>
      <c r="O72" s="16"/>
      <c r="P72" s="11">
        <f t="shared" si="3"/>
        <v>0</v>
      </c>
      <c r="Q72" s="15" t="str">
        <f t="shared" si="4"/>
        <v/>
      </c>
      <c r="R72" s="16">
        <f t="shared" ref="R72:R73" si="19">SUM(F72,L72)</f>
        <v>0</v>
      </c>
      <c r="S72" s="16">
        <f t="shared" ref="S72:T73" si="20">SUM(F72,M72)</f>
        <v>0</v>
      </c>
      <c r="T72" s="16">
        <f t="shared" si="20"/>
        <v>0</v>
      </c>
      <c r="U72" s="12">
        <f t="shared" si="11"/>
        <v>0</v>
      </c>
      <c r="V72" s="16">
        <f t="shared" ref="V72:V73" si="21">U72-T72</f>
        <v>0</v>
      </c>
      <c r="W72" s="13" t="str">
        <f t="shared" si="7"/>
        <v/>
      </c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4"/>
      <c r="GF72" s="34"/>
      <c r="GG72" s="34"/>
      <c r="GH72" s="34"/>
      <c r="GI72" s="34"/>
      <c r="GJ72" s="34"/>
      <c r="GK72" s="34"/>
      <c r="GL72" s="34"/>
      <c r="GM72" s="34"/>
      <c r="GN72" s="34"/>
    </row>
    <row r="73" spans="1:196" s="35" customFormat="1" ht="283.14999999999998" hidden="1" customHeight="1" x14ac:dyDescent="0.3">
      <c r="A73" s="118"/>
      <c r="B73" s="48"/>
      <c r="C73" s="90" t="s">
        <v>270</v>
      </c>
      <c r="D73" s="90" t="s">
        <v>89</v>
      </c>
      <c r="E73" s="219" t="s">
        <v>315</v>
      </c>
      <c r="F73" s="16"/>
      <c r="G73" s="16"/>
      <c r="H73" s="16"/>
      <c r="I73" s="22">
        <f t="shared" si="18"/>
        <v>0</v>
      </c>
      <c r="J73" s="12">
        <f t="shared" si="9"/>
        <v>0</v>
      </c>
      <c r="K73" s="13" t="str">
        <f t="shared" si="15"/>
        <v/>
      </c>
      <c r="L73" s="16"/>
      <c r="M73" s="16"/>
      <c r="N73" s="16"/>
      <c r="O73" s="16"/>
      <c r="P73" s="11">
        <f t="shared" si="3"/>
        <v>0</v>
      </c>
      <c r="Q73" s="15" t="str">
        <f t="shared" si="4"/>
        <v/>
      </c>
      <c r="R73" s="16">
        <f t="shared" si="19"/>
        <v>0</v>
      </c>
      <c r="S73" s="16">
        <f t="shared" si="20"/>
        <v>0</v>
      </c>
      <c r="T73" s="16">
        <f t="shared" si="20"/>
        <v>0</v>
      </c>
      <c r="U73" s="12">
        <f t="shared" si="11"/>
        <v>0</v>
      </c>
      <c r="V73" s="16">
        <f t="shared" si="21"/>
        <v>0</v>
      </c>
      <c r="W73" s="13" t="str">
        <f t="shared" si="7"/>
        <v/>
      </c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4"/>
      <c r="GF73" s="34"/>
      <c r="GG73" s="34"/>
      <c r="GH73" s="34"/>
      <c r="GI73" s="34"/>
      <c r="GJ73" s="34"/>
      <c r="GK73" s="34"/>
      <c r="GL73" s="34"/>
      <c r="GM73" s="34"/>
      <c r="GN73" s="34"/>
    </row>
    <row r="74" spans="1:196" s="54" customFormat="1" ht="38.25" customHeight="1" x14ac:dyDescent="0.3">
      <c r="A74" s="106"/>
      <c r="B74" s="29" t="s">
        <v>7</v>
      </c>
      <c r="C74" s="85" t="s">
        <v>124</v>
      </c>
      <c r="D74" s="85" t="s">
        <v>57</v>
      </c>
      <c r="E74" s="211" t="s">
        <v>125</v>
      </c>
      <c r="F74" s="12">
        <v>8675.7999999999993</v>
      </c>
      <c r="G74" s="12">
        <v>4664.8999999999996</v>
      </c>
      <c r="H74" s="12">
        <v>2804.2</v>
      </c>
      <c r="I74" s="13">
        <f>H74/$H$10</f>
        <v>1.5824297367225616E-2</v>
      </c>
      <c r="J74" s="12">
        <f t="shared" si="9"/>
        <v>-1860.6999999999998</v>
      </c>
      <c r="K74" s="13">
        <f t="shared" si="15"/>
        <v>0.60112756972282366</v>
      </c>
      <c r="L74" s="12"/>
      <c r="M74" s="12"/>
      <c r="N74" s="12"/>
      <c r="O74" s="12"/>
      <c r="P74" s="11">
        <f t="shared" si="3"/>
        <v>0</v>
      </c>
      <c r="Q74" s="15" t="str">
        <f t="shared" si="4"/>
        <v/>
      </c>
      <c r="R74" s="12">
        <f>SUM(F74,L74)</f>
        <v>8675.7999999999993</v>
      </c>
      <c r="S74" s="12">
        <f>SUM(F74,M74)</f>
        <v>8675.7999999999993</v>
      </c>
      <c r="T74" s="12">
        <f>SUM(G74,N74)</f>
        <v>4664.8999999999996</v>
      </c>
      <c r="U74" s="12">
        <f t="shared" si="11"/>
        <v>2804.2</v>
      </c>
      <c r="V74" s="12">
        <f>U74-T74</f>
        <v>-1860.6999999999998</v>
      </c>
      <c r="W74" s="13">
        <f t="shared" si="7"/>
        <v>0.60112756972282366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53"/>
      <c r="GF74" s="53"/>
      <c r="GG74" s="53"/>
      <c r="GH74" s="53"/>
      <c r="GI74" s="53"/>
      <c r="GJ74" s="53"/>
      <c r="GK74" s="53"/>
      <c r="GL74" s="53"/>
      <c r="GM74" s="53"/>
      <c r="GN74" s="53"/>
    </row>
    <row r="75" spans="1:196" s="50" customFormat="1" ht="30" customHeight="1" x14ac:dyDescent="0.3">
      <c r="A75" s="108">
        <v>4</v>
      </c>
      <c r="B75" s="25" t="s">
        <v>14</v>
      </c>
      <c r="C75" s="25" t="s">
        <v>108</v>
      </c>
      <c r="D75" s="25"/>
      <c r="E75" s="204" t="s">
        <v>302</v>
      </c>
      <c r="F75" s="11">
        <f>SUM(F76:F79)</f>
        <v>17578.800000000003</v>
      </c>
      <c r="G75" s="11">
        <f t="shared" ref="G75:H75" si="22">SUM(G76:G79)</f>
        <v>4207.7</v>
      </c>
      <c r="H75" s="11">
        <f t="shared" si="22"/>
        <v>3145.7</v>
      </c>
      <c r="I75" s="15">
        <f t="shared" si="8"/>
        <v>1.7751405829855793E-2</v>
      </c>
      <c r="J75" s="11">
        <f t="shared" si="9"/>
        <v>-1062</v>
      </c>
      <c r="K75" s="15">
        <f t="shared" si="15"/>
        <v>0.74760558024573998</v>
      </c>
      <c r="L75" s="11">
        <f>SUM(L76:L79)</f>
        <v>161</v>
      </c>
      <c r="M75" s="11">
        <f t="shared" ref="M75" si="23">SUM(M76:M79)</f>
        <v>194.7</v>
      </c>
      <c r="N75" s="11">
        <f>SUM(N76:N79)</f>
        <v>31.2</v>
      </c>
      <c r="O75" s="11">
        <f t="shared" ref="O75" si="24">SUM(O76:O79)</f>
        <v>31.2</v>
      </c>
      <c r="P75" s="11">
        <f t="shared" si="3"/>
        <v>0</v>
      </c>
      <c r="Q75" s="15">
        <f t="shared" si="4"/>
        <v>1</v>
      </c>
      <c r="R75" s="11">
        <f>SUM(R76:R79)</f>
        <v>17739.800000000003</v>
      </c>
      <c r="S75" s="11">
        <f t="shared" ref="S75:T75" si="25">SUM(S76:S79)</f>
        <v>17773.5</v>
      </c>
      <c r="T75" s="11">
        <f t="shared" si="25"/>
        <v>4238.8999999999996</v>
      </c>
      <c r="U75" s="11">
        <f t="shared" si="11"/>
        <v>3176.8999999999996</v>
      </c>
      <c r="V75" s="11">
        <f t="shared" si="6"/>
        <v>-1062</v>
      </c>
      <c r="W75" s="15">
        <f t="shared" ref="W75:W121" si="26">IFERROR(100%*(U75/T75),"")</f>
        <v>0.7494633041590979</v>
      </c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49"/>
      <c r="GF75" s="49"/>
      <c r="GG75" s="49"/>
      <c r="GH75" s="49"/>
      <c r="GI75" s="49"/>
      <c r="GJ75" s="49"/>
      <c r="GK75" s="49"/>
      <c r="GL75" s="49"/>
      <c r="GM75" s="49"/>
      <c r="GN75" s="49"/>
    </row>
    <row r="76" spans="1:196" ht="32.25" customHeight="1" x14ac:dyDescent="0.3">
      <c r="A76" s="106"/>
      <c r="B76" s="29" t="s">
        <v>27</v>
      </c>
      <c r="C76" s="89" t="s">
        <v>134</v>
      </c>
      <c r="D76" s="89" t="s">
        <v>62</v>
      </c>
      <c r="E76" s="120" t="s">
        <v>133</v>
      </c>
      <c r="F76" s="12">
        <v>7214</v>
      </c>
      <c r="G76" s="12">
        <v>1641.4</v>
      </c>
      <c r="H76" s="12">
        <v>1348.6</v>
      </c>
      <c r="I76" s="13">
        <f t="shared" si="8"/>
        <v>7.6102444295843607E-3</v>
      </c>
      <c r="J76" s="12">
        <f t="shared" si="9"/>
        <v>-292.80000000000018</v>
      </c>
      <c r="K76" s="13">
        <f t="shared" si="15"/>
        <v>0.82161569391982447</v>
      </c>
      <c r="L76" s="12">
        <v>28</v>
      </c>
      <c r="M76" s="12">
        <v>37.5</v>
      </c>
      <c r="N76" s="12">
        <v>21.2</v>
      </c>
      <c r="O76" s="12">
        <v>21.2</v>
      </c>
      <c r="P76" s="12">
        <f t="shared" si="3"/>
        <v>0</v>
      </c>
      <c r="Q76" s="13">
        <f t="shared" si="4"/>
        <v>1</v>
      </c>
      <c r="R76" s="12">
        <f t="shared" si="10"/>
        <v>7242</v>
      </c>
      <c r="S76" s="12">
        <f>SUM(F76,M76)</f>
        <v>7251.5</v>
      </c>
      <c r="T76" s="12">
        <f t="shared" si="11"/>
        <v>1662.6000000000001</v>
      </c>
      <c r="U76" s="12">
        <f t="shared" si="11"/>
        <v>1369.8</v>
      </c>
      <c r="V76" s="12">
        <f t="shared" si="6"/>
        <v>-292.80000000000018</v>
      </c>
      <c r="W76" s="13">
        <f t="shared" si="26"/>
        <v>0.82389029231324418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</row>
    <row r="77" spans="1:196" ht="39" customHeight="1" x14ac:dyDescent="0.3">
      <c r="A77" s="106"/>
      <c r="B77" s="29" t="s">
        <v>32</v>
      </c>
      <c r="C77" s="89" t="s">
        <v>61</v>
      </c>
      <c r="D77" s="89" t="s">
        <v>63</v>
      </c>
      <c r="E77" s="214" t="s">
        <v>135</v>
      </c>
      <c r="F77" s="12">
        <v>6106.2</v>
      </c>
      <c r="G77" s="12">
        <v>1598.6</v>
      </c>
      <c r="H77" s="12">
        <v>945.2</v>
      </c>
      <c r="I77" s="13">
        <f t="shared" si="8"/>
        <v>5.3338299235081849E-3</v>
      </c>
      <c r="J77" s="12">
        <f t="shared" si="9"/>
        <v>-653.39999999999986</v>
      </c>
      <c r="K77" s="13">
        <f t="shared" si="15"/>
        <v>0.59126735893907179</v>
      </c>
      <c r="L77" s="12">
        <v>29.5</v>
      </c>
      <c r="M77" s="12">
        <v>30.7</v>
      </c>
      <c r="N77" s="12">
        <v>1.2</v>
      </c>
      <c r="O77" s="12">
        <v>1.2</v>
      </c>
      <c r="P77" s="12">
        <f t="shared" ref="P77:P140" si="27">O77-N77</f>
        <v>0</v>
      </c>
      <c r="Q77" s="13">
        <f t="shared" ref="Q77:Q140" si="28">IFERROR(100%*(O77/N77),"")</f>
        <v>1</v>
      </c>
      <c r="R77" s="12">
        <f t="shared" si="10"/>
        <v>6135.7</v>
      </c>
      <c r="S77" s="12">
        <f t="shared" si="11"/>
        <v>6136.9</v>
      </c>
      <c r="T77" s="12">
        <f t="shared" si="11"/>
        <v>1599.8</v>
      </c>
      <c r="U77" s="12">
        <f t="shared" si="11"/>
        <v>946.40000000000009</v>
      </c>
      <c r="V77" s="12">
        <f t="shared" si="6"/>
        <v>-653.39999999999986</v>
      </c>
      <c r="W77" s="13">
        <f t="shared" si="26"/>
        <v>0.59157394674334296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42.75" customHeight="1" x14ac:dyDescent="0.3">
      <c r="A78" s="106"/>
      <c r="B78" s="29" t="s">
        <v>28</v>
      </c>
      <c r="C78" s="89" t="s">
        <v>136</v>
      </c>
      <c r="D78" s="89" t="s">
        <v>64</v>
      </c>
      <c r="E78" s="120" t="s">
        <v>137</v>
      </c>
      <c r="F78" s="12">
        <v>4158.2</v>
      </c>
      <c r="G78" s="12">
        <v>932.3</v>
      </c>
      <c r="H78" s="12">
        <v>837.7</v>
      </c>
      <c r="I78" s="13">
        <f t="shared" si="8"/>
        <v>4.7271998803669136E-3</v>
      </c>
      <c r="J78" s="12">
        <f t="shared" ref="J78:J141" si="29">H78-G78</f>
        <v>-94.599999999999909</v>
      </c>
      <c r="K78" s="13">
        <f t="shared" ref="K78:K145" si="30">IFERROR(100%*(H78/G78),"")</f>
        <v>0.89853051592834932</v>
      </c>
      <c r="L78" s="12">
        <v>103.5</v>
      </c>
      <c r="M78" s="12">
        <v>126.5</v>
      </c>
      <c r="N78" s="12">
        <v>8.8000000000000007</v>
      </c>
      <c r="O78" s="12">
        <v>8.8000000000000007</v>
      </c>
      <c r="P78" s="12">
        <f t="shared" si="27"/>
        <v>0</v>
      </c>
      <c r="Q78" s="13">
        <f t="shared" si="28"/>
        <v>1</v>
      </c>
      <c r="R78" s="12">
        <f t="shared" si="10"/>
        <v>4261.7</v>
      </c>
      <c r="S78" s="12">
        <f t="shared" si="11"/>
        <v>4284.7</v>
      </c>
      <c r="T78" s="12">
        <f t="shared" si="11"/>
        <v>941.09999999999991</v>
      </c>
      <c r="U78" s="12">
        <f t="shared" si="11"/>
        <v>846.5</v>
      </c>
      <c r="V78" s="12">
        <f t="shared" si="6"/>
        <v>-94.599999999999909</v>
      </c>
      <c r="W78" s="13">
        <f t="shared" si="26"/>
        <v>0.89947933269578162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ht="27" customHeight="1" thickBot="1" x14ac:dyDescent="0.35">
      <c r="A79" s="106"/>
      <c r="B79" s="29" t="s">
        <v>29</v>
      </c>
      <c r="C79" s="89" t="s">
        <v>138</v>
      </c>
      <c r="D79" s="89" t="s">
        <v>64</v>
      </c>
      <c r="E79" s="211" t="s">
        <v>139</v>
      </c>
      <c r="F79" s="12">
        <v>100.4</v>
      </c>
      <c r="G79" s="12">
        <v>35.4</v>
      </c>
      <c r="H79" s="12">
        <v>14.2</v>
      </c>
      <c r="I79" s="18">
        <f t="shared" si="8"/>
        <v>8.0131596396335403E-5</v>
      </c>
      <c r="J79" s="12">
        <f t="shared" si="29"/>
        <v>-21.2</v>
      </c>
      <c r="K79" s="13">
        <f t="shared" si="30"/>
        <v>0.40112994350282488</v>
      </c>
      <c r="L79" s="12"/>
      <c r="M79" s="12"/>
      <c r="N79" s="12"/>
      <c r="O79" s="12"/>
      <c r="P79" s="11">
        <f t="shared" si="27"/>
        <v>0</v>
      </c>
      <c r="Q79" s="15" t="str">
        <f t="shared" si="28"/>
        <v/>
      </c>
      <c r="R79" s="12">
        <f t="shared" si="10"/>
        <v>100.4</v>
      </c>
      <c r="S79" s="12">
        <f t="shared" si="11"/>
        <v>100.4</v>
      </c>
      <c r="T79" s="12">
        <f t="shared" si="11"/>
        <v>35.4</v>
      </c>
      <c r="U79" s="12">
        <f t="shared" si="11"/>
        <v>14.2</v>
      </c>
      <c r="V79" s="12">
        <f t="shared" si="6"/>
        <v>-21.2</v>
      </c>
      <c r="W79" s="13">
        <f t="shared" si="26"/>
        <v>0.40112994350282488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</row>
    <row r="80" spans="1:196" s="56" customFormat="1" ht="31.5" customHeight="1" thickBot="1" x14ac:dyDescent="0.35">
      <c r="A80" s="108">
        <v>5</v>
      </c>
      <c r="B80" s="25" t="s">
        <v>15</v>
      </c>
      <c r="C80" s="25" t="s">
        <v>110</v>
      </c>
      <c r="D80" s="25"/>
      <c r="E80" s="124" t="s">
        <v>301</v>
      </c>
      <c r="F80" s="11">
        <f>SUM(F81:F85)</f>
        <v>6533.5999999999995</v>
      </c>
      <c r="G80" s="11">
        <f t="shared" ref="G80:H80" si="31">SUM(G81:G85)</f>
        <v>2116.6999999999998</v>
      </c>
      <c r="H80" s="11">
        <f t="shared" si="31"/>
        <v>1601.8999999999999</v>
      </c>
      <c r="I80" s="15">
        <f t="shared" si="8"/>
        <v>9.0396341033302588E-3</v>
      </c>
      <c r="J80" s="11">
        <f t="shared" si="29"/>
        <v>-514.79999999999995</v>
      </c>
      <c r="K80" s="15">
        <f t="shared" si="30"/>
        <v>0.75679123163414752</v>
      </c>
      <c r="L80" s="11">
        <f>SUM(L81:L85)</f>
        <v>97</v>
      </c>
      <c r="M80" s="11">
        <f t="shared" ref="M80:N80" si="32">SUM(M81:M85)</f>
        <v>96.9</v>
      </c>
      <c r="N80" s="11">
        <f t="shared" si="32"/>
        <v>0</v>
      </c>
      <c r="O80" s="11">
        <f>SUM(O81:O85)</f>
        <v>0</v>
      </c>
      <c r="P80" s="11">
        <f t="shared" si="27"/>
        <v>0</v>
      </c>
      <c r="Q80" s="15" t="str">
        <f t="shared" si="28"/>
        <v/>
      </c>
      <c r="R80" s="11">
        <f>SUM(R81:R85)</f>
        <v>6630.5999999999995</v>
      </c>
      <c r="S80" s="11">
        <f t="shared" ref="S80:T80" si="33">SUM(S81:S85)</f>
        <v>6630.4999999999991</v>
      </c>
      <c r="T80" s="11">
        <f t="shared" si="33"/>
        <v>2116.6999999999998</v>
      </c>
      <c r="U80" s="11">
        <f t="shared" si="11"/>
        <v>1601.8999999999999</v>
      </c>
      <c r="V80" s="11">
        <f t="shared" si="6"/>
        <v>-514.79999999999995</v>
      </c>
      <c r="W80" s="15">
        <f t="shared" si="26"/>
        <v>0.75679123163414752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55"/>
      <c r="GF80" s="55"/>
      <c r="GG80" s="55"/>
      <c r="GH80" s="55"/>
      <c r="GI80" s="55"/>
      <c r="GJ80" s="55"/>
      <c r="GK80" s="55"/>
      <c r="GL80" s="55"/>
      <c r="GM80" s="55"/>
      <c r="GN80" s="55"/>
    </row>
    <row r="81" spans="1:196" ht="42" customHeight="1" x14ac:dyDescent="0.3">
      <c r="A81" s="106"/>
      <c r="B81" s="29" t="s">
        <v>31</v>
      </c>
      <c r="C81" s="89" t="s">
        <v>65</v>
      </c>
      <c r="D81" s="89" t="s">
        <v>66</v>
      </c>
      <c r="E81" s="120" t="s">
        <v>67</v>
      </c>
      <c r="F81" s="12">
        <v>900.7</v>
      </c>
      <c r="G81" s="12">
        <v>671.7</v>
      </c>
      <c r="H81" s="12">
        <v>567.5</v>
      </c>
      <c r="I81" s="13">
        <f t="shared" si="8"/>
        <v>3.2024423207690383E-3</v>
      </c>
      <c r="J81" s="12">
        <f t="shared" si="29"/>
        <v>-104.20000000000005</v>
      </c>
      <c r="K81" s="13">
        <f t="shared" si="30"/>
        <v>0.84487122227184752</v>
      </c>
      <c r="L81" s="12"/>
      <c r="M81" s="12"/>
      <c r="N81" s="12"/>
      <c r="O81" s="12"/>
      <c r="P81" s="11">
        <f t="shared" si="27"/>
        <v>0</v>
      </c>
      <c r="Q81" s="15" t="str">
        <f t="shared" si="28"/>
        <v/>
      </c>
      <c r="R81" s="12">
        <f t="shared" si="10"/>
        <v>900.7</v>
      </c>
      <c r="S81" s="12">
        <f t="shared" si="11"/>
        <v>900.7</v>
      </c>
      <c r="T81" s="12">
        <f t="shared" si="11"/>
        <v>671.7</v>
      </c>
      <c r="U81" s="12">
        <f t="shared" si="11"/>
        <v>567.5</v>
      </c>
      <c r="V81" s="12">
        <f t="shared" si="6"/>
        <v>-104.20000000000005</v>
      </c>
      <c r="W81" s="13">
        <f t="shared" si="26"/>
        <v>0.84487122227184752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</row>
    <row r="82" spans="1:196" ht="42.75" customHeight="1" x14ac:dyDescent="0.3">
      <c r="A82" s="106"/>
      <c r="B82" s="29" t="s">
        <v>31</v>
      </c>
      <c r="C82" s="89" t="s">
        <v>68</v>
      </c>
      <c r="D82" s="89" t="s">
        <v>66</v>
      </c>
      <c r="E82" s="120" t="s">
        <v>69</v>
      </c>
      <c r="F82" s="12">
        <v>85</v>
      </c>
      <c r="G82" s="12">
        <v>85</v>
      </c>
      <c r="H82" s="12">
        <v>80.5</v>
      </c>
      <c r="I82" s="18">
        <f t="shared" si="8"/>
        <v>4.5426714858485916E-4</v>
      </c>
      <c r="J82" s="12">
        <f t="shared" si="29"/>
        <v>-4.5</v>
      </c>
      <c r="K82" s="13">
        <f t="shared" si="30"/>
        <v>0.94705882352941173</v>
      </c>
      <c r="L82" s="12"/>
      <c r="M82" s="12"/>
      <c r="N82" s="12"/>
      <c r="O82" s="12"/>
      <c r="P82" s="11">
        <f t="shared" si="27"/>
        <v>0</v>
      </c>
      <c r="Q82" s="15" t="str">
        <f t="shared" si="28"/>
        <v/>
      </c>
      <c r="R82" s="12">
        <f t="shared" si="10"/>
        <v>85</v>
      </c>
      <c r="S82" s="12">
        <f t="shared" si="11"/>
        <v>85</v>
      </c>
      <c r="T82" s="12">
        <f t="shared" si="11"/>
        <v>85</v>
      </c>
      <c r="U82" s="12">
        <f t="shared" si="11"/>
        <v>80.5</v>
      </c>
      <c r="V82" s="12">
        <f t="shared" si="6"/>
        <v>-4.5</v>
      </c>
      <c r="W82" s="13">
        <f t="shared" si="26"/>
        <v>0.94705882352941173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</row>
    <row r="83" spans="1:196" s="58" customFormat="1" ht="40.5" customHeight="1" x14ac:dyDescent="0.3">
      <c r="A83" s="106"/>
      <c r="B83" s="29" t="s">
        <v>21</v>
      </c>
      <c r="C83" s="89" t="s">
        <v>70</v>
      </c>
      <c r="D83" s="89" t="s">
        <v>66</v>
      </c>
      <c r="E83" s="214" t="s">
        <v>71</v>
      </c>
      <c r="F83" s="12">
        <v>5347.9</v>
      </c>
      <c r="G83" s="12">
        <v>1160</v>
      </c>
      <c r="H83" s="12">
        <v>778.1</v>
      </c>
      <c r="I83" s="13">
        <f t="shared" si="8"/>
        <v>4.3908728983090553E-3</v>
      </c>
      <c r="J83" s="12">
        <f t="shared" si="29"/>
        <v>-381.9</v>
      </c>
      <c r="K83" s="13">
        <f t="shared" si="30"/>
        <v>0.67077586206896556</v>
      </c>
      <c r="L83" s="12">
        <v>97</v>
      </c>
      <c r="M83" s="12">
        <v>96.9</v>
      </c>
      <c r="N83" s="12"/>
      <c r="O83" s="12"/>
      <c r="P83" s="12">
        <f t="shared" si="27"/>
        <v>0</v>
      </c>
      <c r="Q83" s="13" t="str">
        <f t="shared" si="28"/>
        <v/>
      </c>
      <c r="R83" s="12">
        <f t="shared" si="10"/>
        <v>5444.9</v>
      </c>
      <c r="S83" s="12">
        <f t="shared" si="11"/>
        <v>5444.7999999999993</v>
      </c>
      <c r="T83" s="12">
        <f t="shared" si="11"/>
        <v>1160</v>
      </c>
      <c r="U83" s="12">
        <f t="shared" si="11"/>
        <v>778.1</v>
      </c>
      <c r="V83" s="12">
        <f t="shared" si="6"/>
        <v>-381.9</v>
      </c>
      <c r="W83" s="13">
        <f t="shared" si="26"/>
        <v>0.67077586206896556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57"/>
      <c r="GF83" s="57"/>
      <c r="GG83" s="57"/>
      <c r="GH83" s="57"/>
      <c r="GI83" s="57"/>
      <c r="GJ83" s="57"/>
      <c r="GK83" s="57"/>
      <c r="GL83" s="57"/>
      <c r="GM83" s="57"/>
      <c r="GN83" s="57"/>
    </row>
    <row r="84" spans="1:196" s="58" customFormat="1" ht="57" hidden="1" customHeight="1" x14ac:dyDescent="0.3">
      <c r="A84" s="106"/>
      <c r="B84" s="29" t="s">
        <v>21</v>
      </c>
      <c r="C84" s="89" t="s">
        <v>330</v>
      </c>
      <c r="D84" s="89" t="s">
        <v>66</v>
      </c>
      <c r="E84" s="214" t="s">
        <v>331</v>
      </c>
      <c r="F84" s="12"/>
      <c r="G84" s="12"/>
      <c r="H84" s="12"/>
      <c r="I84" s="18">
        <f t="shared" si="8"/>
        <v>0</v>
      </c>
      <c r="J84" s="12">
        <f t="shared" si="29"/>
        <v>0</v>
      </c>
      <c r="K84" s="13" t="str">
        <f t="shared" si="30"/>
        <v/>
      </c>
      <c r="L84" s="12"/>
      <c r="M84" s="12"/>
      <c r="N84" s="12"/>
      <c r="O84" s="12"/>
      <c r="P84" s="11">
        <f t="shared" si="27"/>
        <v>0</v>
      </c>
      <c r="Q84" s="15" t="str">
        <f t="shared" si="28"/>
        <v/>
      </c>
      <c r="R84" s="12">
        <f t="shared" si="10"/>
        <v>0</v>
      </c>
      <c r="S84" s="12">
        <f t="shared" si="11"/>
        <v>0</v>
      </c>
      <c r="T84" s="12">
        <f t="shared" si="11"/>
        <v>0</v>
      </c>
      <c r="U84" s="12">
        <f t="shared" si="11"/>
        <v>0</v>
      </c>
      <c r="V84" s="12">
        <f t="shared" si="6"/>
        <v>0</v>
      </c>
      <c r="W84" s="13" t="str">
        <f t="shared" si="26"/>
        <v/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57"/>
      <c r="GF84" s="57"/>
      <c r="GG84" s="57"/>
      <c r="GH84" s="57"/>
      <c r="GI84" s="57"/>
      <c r="GJ84" s="57"/>
      <c r="GK84" s="57"/>
      <c r="GL84" s="57"/>
      <c r="GM84" s="57"/>
      <c r="GN84" s="57"/>
    </row>
    <row r="85" spans="1:196" s="58" customFormat="1" ht="42" customHeight="1" thickBot="1" x14ac:dyDescent="0.35">
      <c r="A85" s="106"/>
      <c r="B85" s="29" t="s">
        <v>21</v>
      </c>
      <c r="C85" s="89" t="s">
        <v>187</v>
      </c>
      <c r="D85" s="89" t="s">
        <v>66</v>
      </c>
      <c r="E85" s="214" t="s">
        <v>193</v>
      </c>
      <c r="F85" s="12">
        <v>200</v>
      </c>
      <c r="G85" s="12">
        <v>200</v>
      </c>
      <c r="H85" s="12">
        <v>175.8</v>
      </c>
      <c r="I85" s="18">
        <f t="shared" si="8"/>
        <v>9.9205173566730732E-4</v>
      </c>
      <c r="J85" s="12">
        <f t="shared" si="29"/>
        <v>-24.199999999999989</v>
      </c>
      <c r="K85" s="13">
        <f t="shared" si="30"/>
        <v>0.879</v>
      </c>
      <c r="L85" s="12"/>
      <c r="M85" s="12"/>
      <c r="N85" s="12"/>
      <c r="O85" s="12"/>
      <c r="P85" s="11">
        <f t="shared" si="27"/>
        <v>0</v>
      </c>
      <c r="Q85" s="15" t="str">
        <f t="shared" si="28"/>
        <v/>
      </c>
      <c r="R85" s="12">
        <f t="shared" si="10"/>
        <v>200</v>
      </c>
      <c r="S85" s="12">
        <f t="shared" si="11"/>
        <v>200</v>
      </c>
      <c r="T85" s="12">
        <f t="shared" si="11"/>
        <v>200</v>
      </c>
      <c r="U85" s="12">
        <f t="shared" si="11"/>
        <v>175.8</v>
      </c>
      <c r="V85" s="12">
        <f t="shared" si="6"/>
        <v>-24.199999999999989</v>
      </c>
      <c r="W85" s="13">
        <f t="shared" si="26"/>
        <v>0.879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57"/>
      <c r="GF85" s="57"/>
      <c r="GG85" s="57"/>
      <c r="GH85" s="57"/>
      <c r="GI85" s="57"/>
      <c r="GJ85" s="57"/>
      <c r="GK85" s="57"/>
      <c r="GL85" s="57"/>
      <c r="GM85" s="57"/>
      <c r="GN85" s="57"/>
    </row>
    <row r="86" spans="1:196" s="56" customFormat="1" ht="78" customHeight="1" thickBot="1" x14ac:dyDescent="0.35">
      <c r="A86" s="108">
        <v>6</v>
      </c>
      <c r="B86" s="25" t="s">
        <v>16</v>
      </c>
      <c r="C86" s="25" t="s">
        <v>140</v>
      </c>
      <c r="D86" s="25" t="s">
        <v>51</v>
      </c>
      <c r="E86" s="221" t="s">
        <v>117</v>
      </c>
      <c r="F86" s="11">
        <v>45650.3</v>
      </c>
      <c r="G86" s="11">
        <v>12914.5</v>
      </c>
      <c r="H86" s="11">
        <v>11684.3</v>
      </c>
      <c r="I86" s="15">
        <f t="shared" si="8"/>
        <v>6.59353247727959E-2</v>
      </c>
      <c r="J86" s="11">
        <f t="shared" si="29"/>
        <v>-1230.2000000000007</v>
      </c>
      <c r="K86" s="15">
        <f t="shared" si="30"/>
        <v>0.9047427310387548</v>
      </c>
      <c r="L86" s="11">
        <v>581.70000000000005</v>
      </c>
      <c r="M86" s="11">
        <v>581.70000000000005</v>
      </c>
      <c r="N86" s="11">
        <v>520</v>
      </c>
      <c r="O86" s="11"/>
      <c r="P86" s="11">
        <f t="shared" si="27"/>
        <v>-520</v>
      </c>
      <c r="Q86" s="15">
        <f t="shared" si="28"/>
        <v>0</v>
      </c>
      <c r="R86" s="11">
        <f t="shared" si="10"/>
        <v>46232</v>
      </c>
      <c r="S86" s="11">
        <f t="shared" si="11"/>
        <v>46232</v>
      </c>
      <c r="T86" s="11">
        <f t="shared" si="11"/>
        <v>13434.5</v>
      </c>
      <c r="U86" s="11">
        <f t="shared" si="11"/>
        <v>11684.3</v>
      </c>
      <c r="V86" s="11">
        <f t="shared" si="6"/>
        <v>-1750.2000000000007</v>
      </c>
      <c r="W86" s="15">
        <f t="shared" si="26"/>
        <v>0.86972347314749332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55"/>
      <c r="GF86" s="55"/>
      <c r="GG86" s="55"/>
      <c r="GH86" s="55"/>
      <c r="GI86" s="55"/>
      <c r="GJ86" s="55"/>
      <c r="GK86" s="55"/>
      <c r="GL86" s="55"/>
      <c r="GM86" s="55"/>
      <c r="GN86" s="55"/>
    </row>
    <row r="87" spans="1:196" s="5" customFormat="1" ht="42" customHeight="1" thickBot="1" x14ac:dyDescent="0.35">
      <c r="A87" s="108">
        <v>7</v>
      </c>
      <c r="B87" s="25" t="s">
        <v>16</v>
      </c>
      <c r="C87" s="25" t="s">
        <v>141</v>
      </c>
      <c r="D87" s="25" t="s">
        <v>51</v>
      </c>
      <c r="E87" s="221" t="s">
        <v>226</v>
      </c>
      <c r="F87" s="11">
        <v>56852.5</v>
      </c>
      <c r="G87" s="11">
        <v>15499.7</v>
      </c>
      <c r="H87" s="222">
        <v>12978.5</v>
      </c>
      <c r="I87" s="15">
        <f t="shared" ref="I87:I158" si="34">H87/$H$10</f>
        <v>7.3238586185199933E-2</v>
      </c>
      <c r="J87" s="11">
        <f t="shared" si="29"/>
        <v>-2521.2000000000007</v>
      </c>
      <c r="K87" s="15">
        <f t="shared" si="30"/>
        <v>0.8373387872023329</v>
      </c>
      <c r="L87" s="11">
        <v>153</v>
      </c>
      <c r="M87" s="11">
        <v>153</v>
      </c>
      <c r="N87" s="11">
        <v>153</v>
      </c>
      <c r="O87" s="11"/>
      <c r="P87" s="11">
        <f t="shared" si="27"/>
        <v>-153</v>
      </c>
      <c r="Q87" s="15">
        <f t="shared" si="28"/>
        <v>0</v>
      </c>
      <c r="R87" s="11">
        <f t="shared" ref="R87:R170" si="35">SUM(F87,L87)</f>
        <v>57005.5</v>
      </c>
      <c r="S87" s="11">
        <f t="shared" ref="S87:U179" si="36">SUM(F87,M87)</f>
        <v>57005.5</v>
      </c>
      <c r="T87" s="11">
        <f t="shared" si="36"/>
        <v>15652.7</v>
      </c>
      <c r="U87" s="11">
        <f t="shared" si="36"/>
        <v>12978.5</v>
      </c>
      <c r="V87" s="11">
        <f t="shared" ref="V87:V170" si="37">U87-T87</f>
        <v>-2674.2000000000007</v>
      </c>
      <c r="W87" s="15">
        <f t="shared" si="26"/>
        <v>0.82915407565467936</v>
      </c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9"/>
      <c r="GF87" s="9"/>
      <c r="GG87" s="9"/>
      <c r="GH87" s="9"/>
      <c r="GI87" s="9"/>
      <c r="GJ87" s="9"/>
      <c r="GK87" s="9"/>
      <c r="GL87" s="9"/>
      <c r="GM87" s="9"/>
      <c r="GN87" s="9"/>
    </row>
    <row r="88" spans="1:196" s="5" customFormat="1" ht="26.25" customHeight="1" thickBot="1" x14ac:dyDescent="0.35">
      <c r="A88" s="108">
        <v>8</v>
      </c>
      <c r="B88" s="25" t="s">
        <v>16</v>
      </c>
      <c r="C88" s="25" t="s">
        <v>50</v>
      </c>
      <c r="D88" s="25" t="s">
        <v>85</v>
      </c>
      <c r="E88" s="124" t="s">
        <v>178</v>
      </c>
      <c r="F88" s="11">
        <v>2700</v>
      </c>
      <c r="G88" s="11">
        <v>1257</v>
      </c>
      <c r="H88" s="11">
        <v>1054.0999999999999</v>
      </c>
      <c r="I88" s="15">
        <f t="shared" si="34"/>
        <v>5.9483602648857138E-3</v>
      </c>
      <c r="J88" s="11">
        <f t="shared" si="29"/>
        <v>-202.90000000000009</v>
      </c>
      <c r="K88" s="15">
        <f t="shared" si="30"/>
        <v>0.83858392999204445</v>
      </c>
      <c r="L88" s="11"/>
      <c r="M88" s="11"/>
      <c r="N88" s="11"/>
      <c r="O88" s="11"/>
      <c r="P88" s="11">
        <f t="shared" si="27"/>
        <v>0</v>
      </c>
      <c r="Q88" s="15" t="str">
        <f t="shared" si="28"/>
        <v/>
      </c>
      <c r="R88" s="11">
        <f t="shared" si="35"/>
        <v>2700</v>
      </c>
      <c r="S88" s="11">
        <f t="shared" si="36"/>
        <v>2700</v>
      </c>
      <c r="T88" s="11">
        <f t="shared" si="36"/>
        <v>1257</v>
      </c>
      <c r="U88" s="11">
        <f t="shared" si="36"/>
        <v>1054.0999999999999</v>
      </c>
      <c r="V88" s="11">
        <f t="shared" si="37"/>
        <v>-202.90000000000009</v>
      </c>
      <c r="W88" s="15">
        <f t="shared" si="26"/>
        <v>0.83858392999204445</v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9"/>
      <c r="GF88" s="9"/>
      <c r="GG88" s="9"/>
      <c r="GH88" s="9"/>
      <c r="GI88" s="9"/>
      <c r="GJ88" s="9"/>
      <c r="GK88" s="9"/>
      <c r="GL88" s="9"/>
      <c r="GM88" s="9"/>
      <c r="GN88" s="9"/>
    </row>
    <row r="89" spans="1:196" s="5" customFormat="1" ht="27.75" customHeight="1" thickBot="1" x14ac:dyDescent="0.35">
      <c r="A89" s="108">
        <v>9</v>
      </c>
      <c r="B89" s="25"/>
      <c r="C89" s="25" t="s">
        <v>312</v>
      </c>
      <c r="D89" s="25" t="s">
        <v>141</v>
      </c>
      <c r="E89" s="124" t="s">
        <v>313</v>
      </c>
      <c r="F89" s="11">
        <v>15</v>
      </c>
      <c r="G89" s="11"/>
      <c r="H89" s="11"/>
      <c r="I89" s="15">
        <f t="shared" si="34"/>
        <v>0</v>
      </c>
      <c r="J89" s="11">
        <f t="shared" si="29"/>
        <v>0</v>
      </c>
      <c r="K89" s="15" t="str">
        <f t="shared" si="30"/>
        <v/>
      </c>
      <c r="L89" s="11"/>
      <c r="M89" s="11"/>
      <c r="N89" s="11"/>
      <c r="O89" s="11"/>
      <c r="P89" s="11">
        <f t="shared" si="27"/>
        <v>0</v>
      </c>
      <c r="Q89" s="15" t="str">
        <f t="shared" si="28"/>
        <v/>
      </c>
      <c r="R89" s="11">
        <f t="shared" si="35"/>
        <v>15</v>
      </c>
      <c r="S89" s="11">
        <f t="shared" si="36"/>
        <v>15</v>
      </c>
      <c r="T89" s="11">
        <f t="shared" si="36"/>
        <v>0</v>
      </c>
      <c r="U89" s="11">
        <f t="shared" si="36"/>
        <v>0</v>
      </c>
      <c r="V89" s="11">
        <f t="shared" si="37"/>
        <v>0</v>
      </c>
      <c r="W89" s="15" t="str">
        <f t="shared" si="26"/>
        <v/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9"/>
      <c r="GF89" s="9"/>
      <c r="GG89" s="9"/>
      <c r="GH89" s="9"/>
      <c r="GI89" s="9"/>
      <c r="GJ89" s="9"/>
      <c r="GK89" s="9"/>
      <c r="GL89" s="9"/>
      <c r="GM89" s="9"/>
      <c r="GN89" s="9"/>
    </row>
    <row r="90" spans="1:196" s="5" customFormat="1" ht="30" customHeight="1" thickBot="1" x14ac:dyDescent="0.35">
      <c r="A90" s="108">
        <v>10</v>
      </c>
      <c r="B90" s="25" t="s">
        <v>30</v>
      </c>
      <c r="C90" s="25" t="s">
        <v>109</v>
      </c>
      <c r="D90" s="25"/>
      <c r="E90" s="124" t="s">
        <v>75</v>
      </c>
      <c r="F90" s="11">
        <f>SUM(F91:F97,F99:F102)</f>
        <v>75004.7</v>
      </c>
      <c r="G90" s="11">
        <f t="shared" ref="G90:H90" si="38">SUM(G91:G97,G99:G102)</f>
        <v>19802.099999999999</v>
      </c>
      <c r="H90" s="11">
        <f t="shared" si="38"/>
        <v>19198.900000000001</v>
      </c>
      <c r="I90" s="15">
        <f t="shared" si="34"/>
        <v>0.10834073986292986</v>
      </c>
      <c r="J90" s="11">
        <f t="shared" si="29"/>
        <v>-603.19999999999709</v>
      </c>
      <c r="K90" s="15">
        <f t="shared" si="30"/>
        <v>0.96953858429156514</v>
      </c>
      <c r="L90" s="11">
        <f>SUM(L91:L97,L99:L102)</f>
        <v>22997</v>
      </c>
      <c r="M90" s="11">
        <f t="shared" ref="M90:O90" si="39">SUM(M91:M97,M99:M102)</f>
        <v>22997</v>
      </c>
      <c r="N90" s="11">
        <f t="shared" si="39"/>
        <v>14320.5</v>
      </c>
      <c r="O90" s="11">
        <f t="shared" si="39"/>
        <v>4590</v>
      </c>
      <c r="P90" s="11">
        <f t="shared" si="27"/>
        <v>-9730.5</v>
      </c>
      <c r="Q90" s="15">
        <f t="shared" si="28"/>
        <v>0.32051953493243951</v>
      </c>
      <c r="R90" s="11">
        <f>SUM(R91:R97,R99:R102)</f>
        <v>98001.7</v>
      </c>
      <c r="S90" s="11">
        <f t="shared" ref="S90:T90" si="40">SUM(S91:S97,S99:S102)</f>
        <v>98001.7</v>
      </c>
      <c r="T90" s="11">
        <f t="shared" si="40"/>
        <v>34122.6</v>
      </c>
      <c r="U90" s="11">
        <f t="shared" si="36"/>
        <v>23788.9</v>
      </c>
      <c r="V90" s="11">
        <f t="shared" si="37"/>
        <v>-10333.699999999997</v>
      </c>
      <c r="W90" s="15">
        <f t="shared" si="26"/>
        <v>0.69715965371923605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9"/>
      <c r="GF90" s="9"/>
      <c r="GG90" s="9"/>
      <c r="GH90" s="9"/>
      <c r="GI90" s="9"/>
      <c r="GJ90" s="9"/>
      <c r="GK90" s="9"/>
      <c r="GL90" s="9"/>
      <c r="GM90" s="9"/>
      <c r="GN90" s="9"/>
    </row>
    <row r="91" spans="1:196" ht="38.25" hidden="1" customHeight="1" x14ac:dyDescent="0.3">
      <c r="A91" s="106"/>
      <c r="B91" s="29"/>
      <c r="C91" s="47" t="s">
        <v>156</v>
      </c>
      <c r="D91" s="47" t="s">
        <v>72</v>
      </c>
      <c r="E91" s="214" t="s">
        <v>157</v>
      </c>
      <c r="F91" s="12"/>
      <c r="G91" s="12"/>
      <c r="H91" s="12"/>
      <c r="I91" s="13">
        <f t="shared" si="34"/>
        <v>0</v>
      </c>
      <c r="J91" s="12">
        <f t="shared" si="29"/>
        <v>0</v>
      </c>
      <c r="K91" s="13" t="str">
        <f t="shared" si="30"/>
        <v/>
      </c>
      <c r="L91" s="12"/>
      <c r="M91" s="12"/>
      <c r="N91" s="12"/>
      <c r="O91" s="12"/>
      <c r="P91" s="12">
        <f t="shared" si="27"/>
        <v>0</v>
      </c>
      <c r="Q91" s="13" t="str">
        <f t="shared" si="28"/>
        <v/>
      </c>
      <c r="R91" s="12">
        <f t="shared" si="35"/>
        <v>0</v>
      </c>
      <c r="S91" s="12">
        <f t="shared" si="36"/>
        <v>0</v>
      </c>
      <c r="T91" s="12">
        <f t="shared" si="36"/>
        <v>0</v>
      </c>
      <c r="U91" s="12">
        <f t="shared" si="36"/>
        <v>0</v>
      </c>
      <c r="V91" s="12">
        <f t="shared" si="37"/>
        <v>0</v>
      </c>
      <c r="W91" s="13" t="str">
        <f t="shared" si="26"/>
        <v/>
      </c>
      <c r="X91" s="7"/>
      <c r="Y91" s="51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ht="43.5" customHeight="1" x14ac:dyDescent="0.3">
      <c r="A92" s="106"/>
      <c r="B92" s="29"/>
      <c r="C92" s="47" t="s">
        <v>332</v>
      </c>
      <c r="D92" s="47" t="s">
        <v>73</v>
      </c>
      <c r="E92" s="214" t="s">
        <v>333</v>
      </c>
      <c r="F92" s="12"/>
      <c r="G92" s="12"/>
      <c r="H92" s="12"/>
      <c r="I92" s="13">
        <f t="shared" si="34"/>
        <v>0</v>
      </c>
      <c r="J92" s="12">
        <f t="shared" si="29"/>
        <v>0</v>
      </c>
      <c r="K92" s="13" t="str">
        <f t="shared" si="30"/>
        <v/>
      </c>
      <c r="L92" s="12">
        <v>4300</v>
      </c>
      <c r="M92" s="12">
        <v>4300</v>
      </c>
      <c r="N92" s="12">
        <v>4300</v>
      </c>
      <c r="O92" s="12"/>
      <c r="P92" s="12">
        <f t="shared" si="27"/>
        <v>-4300</v>
      </c>
      <c r="Q92" s="13">
        <f t="shared" si="28"/>
        <v>0</v>
      </c>
      <c r="R92" s="12">
        <f t="shared" si="35"/>
        <v>4300</v>
      </c>
      <c r="S92" s="12">
        <f t="shared" si="36"/>
        <v>4300</v>
      </c>
      <c r="T92" s="12">
        <f t="shared" si="36"/>
        <v>4300</v>
      </c>
      <c r="U92" s="12">
        <f>SUM(H92,O92)</f>
        <v>0</v>
      </c>
      <c r="V92" s="12">
        <f t="shared" si="37"/>
        <v>-4300</v>
      </c>
      <c r="W92" s="13">
        <f t="shared" si="26"/>
        <v>0</v>
      </c>
      <c r="X92" s="7"/>
      <c r="Y92" s="51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ht="30" customHeight="1" x14ac:dyDescent="0.3">
      <c r="A93" s="106"/>
      <c r="B93" s="29" t="s">
        <v>34</v>
      </c>
      <c r="C93" s="47" t="s">
        <v>152</v>
      </c>
      <c r="D93" s="47" t="s">
        <v>73</v>
      </c>
      <c r="E93" s="214" t="s">
        <v>153</v>
      </c>
      <c r="F93" s="12"/>
      <c r="G93" s="12"/>
      <c r="H93" s="12"/>
      <c r="I93" s="18">
        <f t="shared" si="34"/>
        <v>0</v>
      </c>
      <c r="J93" s="12">
        <f t="shared" si="29"/>
        <v>0</v>
      </c>
      <c r="K93" s="13" t="str">
        <f t="shared" si="30"/>
        <v/>
      </c>
      <c r="L93" s="12">
        <v>13797</v>
      </c>
      <c r="M93" s="12">
        <v>13797</v>
      </c>
      <c r="N93" s="12">
        <v>5120.5</v>
      </c>
      <c r="O93" s="12">
        <v>4590</v>
      </c>
      <c r="P93" s="12">
        <f t="shared" si="27"/>
        <v>-530.5</v>
      </c>
      <c r="Q93" s="13">
        <f t="shared" si="28"/>
        <v>0.89639683624646027</v>
      </c>
      <c r="R93" s="12">
        <f t="shared" si="35"/>
        <v>13797</v>
      </c>
      <c r="S93" s="12">
        <f t="shared" si="36"/>
        <v>13797</v>
      </c>
      <c r="T93" s="12">
        <f t="shared" si="36"/>
        <v>5120.5</v>
      </c>
      <c r="U93" s="12">
        <f t="shared" si="36"/>
        <v>4590</v>
      </c>
      <c r="V93" s="12">
        <f t="shared" si="37"/>
        <v>-530.5</v>
      </c>
      <c r="W93" s="13">
        <f t="shared" si="26"/>
        <v>0.89639683624646027</v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</row>
    <row r="94" spans="1:196" ht="37.5" hidden="1" customHeight="1" x14ac:dyDescent="0.3">
      <c r="A94" s="106"/>
      <c r="B94" s="29" t="s">
        <v>34</v>
      </c>
      <c r="C94" s="47" t="s">
        <v>154</v>
      </c>
      <c r="D94" s="47" t="s">
        <v>73</v>
      </c>
      <c r="E94" s="214" t="s">
        <v>155</v>
      </c>
      <c r="F94" s="12"/>
      <c r="G94" s="12"/>
      <c r="H94" s="12"/>
      <c r="I94" s="13">
        <f t="shared" si="34"/>
        <v>0</v>
      </c>
      <c r="J94" s="12">
        <f t="shared" si="29"/>
        <v>0</v>
      </c>
      <c r="K94" s="13" t="str">
        <f t="shared" si="30"/>
        <v/>
      </c>
      <c r="L94" s="12"/>
      <c r="M94" s="12"/>
      <c r="N94" s="12"/>
      <c r="O94" s="12"/>
      <c r="P94" s="12">
        <f t="shared" si="27"/>
        <v>0</v>
      </c>
      <c r="Q94" s="13" t="str">
        <f t="shared" si="28"/>
        <v/>
      </c>
      <c r="R94" s="12">
        <f t="shared" si="35"/>
        <v>0</v>
      </c>
      <c r="S94" s="12">
        <f t="shared" si="36"/>
        <v>0</v>
      </c>
      <c r="T94" s="12">
        <f t="shared" si="36"/>
        <v>0</v>
      </c>
      <c r="U94" s="12">
        <f t="shared" si="36"/>
        <v>0</v>
      </c>
      <c r="V94" s="12">
        <f t="shared" si="37"/>
        <v>0</v>
      </c>
      <c r="W94" s="13" t="str">
        <f t="shared" si="26"/>
        <v/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196" ht="40.5" hidden="1" customHeight="1" x14ac:dyDescent="0.3">
      <c r="A95" s="106"/>
      <c r="B95" s="29"/>
      <c r="C95" s="47" t="s">
        <v>168</v>
      </c>
      <c r="D95" s="47" t="s">
        <v>73</v>
      </c>
      <c r="E95" s="223" t="s">
        <v>74</v>
      </c>
      <c r="F95" s="12"/>
      <c r="G95" s="12"/>
      <c r="H95" s="12"/>
      <c r="I95" s="18">
        <f t="shared" si="34"/>
        <v>0</v>
      </c>
      <c r="J95" s="12">
        <f t="shared" si="29"/>
        <v>0</v>
      </c>
      <c r="K95" s="13" t="str">
        <f t="shared" si="30"/>
        <v/>
      </c>
      <c r="L95" s="12"/>
      <c r="M95" s="12"/>
      <c r="N95" s="12"/>
      <c r="O95" s="12"/>
      <c r="P95" s="12">
        <f t="shared" si="27"/>
        <v>0</v>
      </c>
      <c r="Q95" s="15" t="str">
        <f t="shared" si="28"/>
        <v/>
      </c>
      <c r="R95" s="12">
        <f t="shared" si="35"/>
        <v>0</v>
      </c>
      <c r="S95" s="12">
        <f t="shared" si="36"/>
        <v>0</v>
      </c>
      <c r="T95" s="12">
        <f t="shared" si="36"/>
        <v>0</v>
      </c>
      <c r="U95" s="12">
        <f t="shared" si="36"/>
        <v>0</v>
      </c>
      <c r="V95" s="12">
        <f t="shared" si="37"/>
        <v>0</v>
      </c>
      <c r="W95" s="13" t="str">
        <f t="shared" si="26"/>
        <v/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</row>
    <row r="96" spans="1:196" ht="58.5" customHeight="1" x14ac:dyDescent="0.3">
      <c r="A96" s="106"/>
      <c r="B96" s="29" t="s">
        <v>34</v>
      </c>
      <c r="C96" s="89" t="s">
        <v>182</v>
      </c>
      <c r="D96" s="89" t="s">
        <v>73</v>
      </c>
      <c r="E96" s="223" t="s">
        <v>183</v>
      </c>
      <c r="F96" s="12">
        <v>17075.599999999999</v>
      </c>
      <c r="G96" s="12">
        <v>4573</v>
      </c>
      <c r="H96" s="12">
        <v>4573</v>
      </c>
      <c r="I96" s="13">
        <f t="shared" si="34"/>
        <v>2.5805759881721253E-2</v>
      </c>
      <c r="J96" s="12">
        <f t="shared" si="29"/>
        <v>0</v>
      </c>
      <c r="K96" s="13">
        <f t="shared" si="30"/>
        <v>1</v>
      </c>
      <c r="L96" s="12"/>
      <c r="M96" s="12"/>
      <c r="N96" s="12"/>
      <c r="O96" s="12"/>
      <c r="P96" s="11">
        <f t="shared" si="27"/>
        <v>0</v>
      </c>
      <c r="Q96" s="15" t="str">
        <f t="shared" si="28"/>
        <v/>
      </c>
      <c r="R96" s="12">
        <f t="shared" si="35"/>
        <v>17075.599999999999</v>
      </c>
      <c r="S96" s="12">
        <f t="shared" si="36"/>
        <v>17075.599999999999</v>
      </c>
      <c r="T96" s="12">
        <f t="shared" si="36"/>
        <v>4573</v>
      </c>
      <c r="U96" s="12">
        <f t="shared" si="36"/>
        <v>4573</v>
      </c>
      <c r="V96" s="12">
        <f t="shared" si="37"/>
        <v>0</v>
      </c>
      <c r="W96" s="13">
        <f t="shared" si="26"/>
        <v>1</v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ht="27" customHeight="1" x14ac:dyDescent="0.3">
      <c r="A97" s="106"/>
      <c r="B97" s="29" t="s">
        <v>17</v>
      </c>
      <c r="C97" s="89" t="s">
        <v>142</v>
      </c>
      <c r="D97" s="89" t="s">
        <v>73</v>
      </c>
      <c r="E97" s="224" t="s">
        <v>143</v>
      </c>
      <c r="F97" s="217">
        <v>57929.1</v>
      </c>
      <c r="G97" s="217">
        <v>15229.1</v>
      </c>
      <c r="H97" s="217">
        <v>14625.9</v>
      </c>
      <c r="I97" s="13">
        <f t="shared" si="34"/>
        <v>8.2534979981208581E-2</v>
      </c>
      <c r="J97" s="12">
        <f t="shared" si="29"/>
        <v>-603.20000000000073</v>
      </c>
      <c r="K97" s="13">
        <f t="shared" si="30"/>
        <v>0.96039161867740042</v>
      </c>
      <c r="L97" s="12">
        <v>4900</v>
      </c>
      <c r="M97" s="12">
        <v>4900</v>
      </c>
      <c r="N97" s="12">
        <v>4900</v>
      </c>
      <c r="O97" s="12"/>
      <c r="P97" s="12">
        <f t="shared" si="27"/>
        <v>-4900</v>
      </c>
      <c r="Q97" s="13">
        <f t="shared" si="28"/>
        <v>0</v>
      </c>
      <c r="R97" s="12">
        <f t="shared" si="35"/>
        <v>62829.1</v>
      </c>
      <c r="S97" s="12">
        <f>SUM(F97,M97)</f>
        <v>62829.1</v>
      </c>
      <c r="T97" s="12">
        <f t="shared" si="36"/>
        <v>20129.099999999999</v>
      </c>
      <c r="U97" s="12">
        <f t="shared" si="36"/>
        <v>14625.9</v>
      </c>
      <c r="V97" s="12">
        <f t="shared" si="37"/>
        <v>-5503.1999999999989</v>
      </c>
      <c r="W97" s="13">
        <f t="shared" si="26"/>
        <v>0.72660476623395986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</row>
    <row r="98" spans="1:196" s="35" customFormat="1" ht="69" hidden="1" customHeight="1" x14ac:dyDescent="0.3">
      <c r="A98" s="118"/>
      <c r="B98" s="31"/>
      <c r="C98" s="86"/>
      <c r="D98" s="86"/>
      <c r="E98" s="123" t="s">
        <v>285</v>
      </c>
      <c r="F98" s="16"/>
      <c r="G98" s="16"/>
      <c r="H98" s="16"/>
      <c r="I98" s="19">
        <f t="shared" si="34"/>
        <v>0</v>
      </c>
      <c r="J98" s="12">
        <f t="shared" si="29"/>
        <v>0</v>
      </c>
      <c r="K98" s="13" t="str">
        <f t="shared" si="30"/>
        <v/>
      </c>
      <c r="L98" s="16"/>
      <c r="M98" s="16"/>
      <c r="N98" s="16"/>
      <c r="O98" s="225"/>
      <c r="P98" s="12">
        <f t="shared" si="27"/>
        <v>0</v>
      </c>
      <c r="Q98" s="13" t="str">
        <f t="shared" si="28"/>
        <v/>
      </c>
      <c r="R98" s="16">
        <f t="shared" si="35"/>
        <v>0</v>
      </c>
      <c r="S98" s="16">
        <f t="shared" si="36"/>
        <v>0</v>
      </c>
      <c r="T98" s="16">
        <f t="shared" si="36"/>
        <v>0</v>
      </c>
      <c r="U98" s="12">
        <f t="shared" si="36"/>
        <v>0</v>
      </c>
      <c r="V98" s="12">
        <f t="shared" si="37"/>
        <v>0</v>
      </c>
      <c r="W98" s="13" t="str">
        <f t="shared" si="26"/>
        <v/>
      </c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4"/>
      <c r="GF98" s="34"/>
      <c r="GG98" s="34"/>
      <c r="GH98" s="34"/>
      <c r="GI98" s="34"/>
      <c r="GJ98" s="34"/>
      <c r="GK98" s="34"/>
      <c r="GL98" s="34"/>
      <c r="GM98" s="34"/>
      <c r="GN98" s="34"/>
    </row>
    <row r="99" spans="1:196" s="35" customFormat="1" ht="135.6" hidden="1" customHeight="1" x14ac:dyDescent="0.3">
      <c r="A99" s="118"/>
      <c r="B99" s="31" t="s">
        <v>17</v>
      </c>
      <c r="C99" s="90" t="s">
        <v>284</v>
      </c>
      <c r="D99" s="90" t="s">
        <v>265</v>
      </c>
      <c r="E99" s="226" t="s">
        <v>287</v>
      </c>
      <c r="F99" s="220"/>
      <c r="G99" s="220"/>
      <c r="H99" s="220"/>
      <c r="I99" s="19">
        <f t="shared" si="34"/>
        <v>0</v>
      </c>
      <c r="J99" s="12">
        <f t="shared" si="29"/>
        <v>0</v>
      </c>
      <c r="K99" s="13" t="str">
        <f t="shared" si="30"/>
        <v/>
      </c>
      <c r="L99" s="16"/>
      <c r="M99" s="16"/>
      <c r="N99" s="16"/>
      <c r="O99" s="225"/>
      <c r="P99" s="12">
        <f t="shared" si="27"/>
        <v>0</v>
      </c>
      <c r="Q99" s="13" t="str">
        <f t="shared" si="28"/>
        <v/>
      </c>
      <c r="R99" s="16">
        <f t="shared" si="35"/>
        <v>0</v>
      </c>
      <c r="S99" s="16">
        <f t="shared" si="36"/>
        <v>0</v>
      </c>
      <c r="T99" s="16">
        <f t="shared" si="36"/>
        <v>0</v>
      </c>
      <c r="U99" s="12">
        <f t="shared" si="36"/>
        <v>0</v>
      </c>
      <c r="V99" s="16">
        <f t="shared" si="37"/>
        <v>0</v>
      </c>
      <c r="W99" s="13" t="str">
        <f t="shared" si="26"/>
        <v/>
      </c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4"/>
      <c r="GF99" s="34"/>
      <c r="GG99" s="34"/>
      <c r="GH99" s="34"/>
      <c r="GI99" s="34"/>
      <c r="GJ99" s="34"/>
      <c r="GK99" s="34"/>
      <c r="GL99" s="34"/>
      <c r="GM99" s="34"/>
      <c r="GN99" s="34"/>
    </row>
    <row r="100" spans="1:196" ht="38.25" hidden="1" customHeight="1" x14ac:dyDescent="0.3">
      <c r="A100" s="106"/>
      <c r="B100" s="29" t="s">
        <v>17</v>
      </c>
      <c r="C100" s="89" t="s">
        <v>174</v>
      </c>
      <c r="D100" s="89" t="s">
        <v>72</v>
      </c>
      <c r="E100" s="224" t="s">
        <v>175</v>
      </c>
      <c r="F100" s="217"/>
      <c r="G100" s="217"/>
      <c r="H100" s="217"/>
      <c r="I100" s="13">
        <f t="shared" si="34"/>
        <v>0</v>
      </c>
      <c r="J100" s="12">
        <f t="shared" si="29"/>
        <v>0</v>
      </c>
      <c r="K100" s="13" t="str">
        <f t="shared" si="30"/>
        <v/>
      </c>
      <c r="L100" s="12"/>
      <c r="M100" s="12"/>
      <c r="N100" s="12"/>
      <c r="O100" s="12"/>
      <c r="P100" s="12">
        <f t="shared" si="27"/>
        <v>0</v>
      </c>
      <c r="Q100" s="13" t="str">
        <f t="shared" si="28"/>
        <v/>
      </c>
      <c r="R100" s="12">
        <f t="shared" si="35"/>
        <v>0</v>
      </c>
      <c r="S100" s="12">
        <f t="shared" si="36"/>
        <v>0</v>
      </c>
      <c r="T100" s="12">
        <f t="shared" si="36"/>
        <v>0</v>
      </c>
      <c r="U100" s="12">
        <f t="shared" si="36"/>
        <v>0</v>
      </c>
      <c r="V100" s="12">
        <f t="shared" si="37"/>
        <v>0</v>
      </c>
      <c r="W100" s="13" t="str">
        <f t="shared" si="26"/>
        <v/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</row>
    <row r="101" spans="1:196" s="35" customFormat="1" ht="121.15" hidden="1" customHeight="1" x14ac:dyDescent="0.3">
      <c r="A101" s="118"/>
      <c r="B101" s="31" t="s">
        <v>17</v>
      </c>
      <c r="C101" s="48" t="s">
        <v>201</v>
      </c>
      <c r="D101" s="48" t="s">
        <v>72</v>
      </c>
      <c r="E101" s="226" t="s">
        <v>334</v>
      </c>
      <c r="F101" s="220"/>
      <c r="G101" s="220"/>
      <c r="H101" s="220"/>
      <c r="I101" s="19">
        <f t="shared" si="34"/>
        <v>0</v>
      </c>
      <c r="J101" s="12">
        <f t="shared" si="29"/>
        <v>0</v>
      </c>
      <c r="K101" s="13" t="str">
        <f t="shared" si="30"/>
        <v/>
      </c>
      <c r="L101" s="16"/>
      <c r="M101" s="16"/>
      <c r="N101" s="16"/>
      <c r="O101" s="16"/>
      <c r="P101" s="12">
        <f t="shared" si="27"/>
        <v>0</v>
      </c>
      <c r="Q101" s="13" t="str">
        <f t="shared" si="28"/>
        <v/>
      </c>
      <c r="R101" s="16">
        <f t="shared" si="35"/>
        <v>0</v>
      </c>
      <c r="S101" s="16">
        <f t="shared" si="36"/>
        <v>0</v>
      </c>
      <c r="T101" s="16">
        <f t="shared" si="36"/>
        <v>0</v>
      </c>
      <c r="U101" s="12">
        <f t="shared" si="36"/>
        <v>0</v>
      </c>
      <c r="V101" s="23">
        <f t="shared" si="37"/>
        <v>0</v>
      </c>
      <c r="W101" s="13" t="str">
        <f t="shared" si="26"/>
        <v/>
      </c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</row>
    <row r="102" spans="1:196" ht="36.6" hidden="1" customHeight="1" x14ac:dyDescent="0.3">
      <c r="A102" s="106"/>
      <c r="B102" s="29" t="s">
        <v>17</v>
      </c>
      <c r="C102" s="47" t="s">
        <v>263</v>
      </c>
      <c r="D102" s="47" t="s">
        <v>265</v>
      </c>
      <c r="E102" s="224" t="s">
        <v>264</v>
      </c>
      <c r="F102" s="217"/>
      <c r="G102" s="217"/>
      <c r="H102" s="217"/>
      <c r="I102" s="13">
        <f t="shared" si="34"/>
        <v>0</v>
      </c>
      <c r="J102" s="12">
        <f t="shared" si="29"/>
        <v>0</v>
      </c>
      <c r="K102" s="13" t="str">
        <f t="shared" si="30"/>
        <v/>
      </c>
      <c r="L102" s="12"/>
      <c r="M102" s="12"/>
      <c r="N102" s="12"/>
      <c r="O102" s="12"/>
      <c r="P102" s="12">
        <f t="shared" si="27"/>
        <v>0</v>
      </c>
      <c r="Q102" s="13" t="str">
        <f t="shared" si="28"/>
        <v/>
      </c>
      <c r="R102" s="12">
        <f t="shared" si="35"/>
        <v>0</v>
      </c>
      <c r="S102" s="12">
        <f t="shared" si="36"/>
        <v>0</v>
      </c>
      <c r="T102" s="12">
        <f t="shared" si="36"/>
        <v>0</v>
      </c>
      <c r="U102" s="12">
        <f t="shared" si="36"/>
        <v>0</v>
      </c>
      <c r="V102" s="12">
        <f t="shared" si="37"/>
        <v>0</v>
      </c>
      <c r="W102" s="13" t="str">
        <f t="shared" si="26"/>
        <v/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</row>
    <row r="103" spans="1:196" s="5" customFormat="1" ht="31.5" customHeight="1" thickBot="1" x14ac:dyDescent="0.35">
      <c r="A103" s="108">
        <v>11</v>
      </c>
      <c r="B103" s="25" t="s">
        <v>30</v>
      </c>
      <c r="C103" s="25" t="s">
        <v>258</v>
      </c>
      <c r="D103" s="25"/>
      <c r="E103" s="124" t="s">
        <v>259</v>
      </c>
      <c r="F103" s="11">
        <f>F104+F105+F106+F108+F109+F110+F111+F112+F113+F115+F118+F119+F121+F122+F130+F135+F137+F138+F139+F124</f>
        <v>9652.8000000000011</v>
      </c>
      <c r="G103" s="11">
        <f t="shared" ref="G103:H103" si="41">G104+G105+G106+G108+G109+G110+G111+G112+G113+G115+G118+G119+G121+G122+G130+G135+G137+G138+G139+G124</f>
        <v>4863.8999999999996</v>
      </c>
      <c r="H103" s="11">
        <f t="shared" si="41"/>
        <v>0</v>
      </c>
      <c r="I103" s="15">
        <f t="shared" si="34"/>
        <v>0</v>
      </c>
      <c r="J103" s="11">
        <f t="shared" si="29"/>
        <v>-4863.8999999999996</v>
      </c>
      <c r="K103" s="15">
        <f t="shared" si="30"/>
        <v>0</v>
      </c>
      <c r="L103" s="11">
        <f>L104+L105+L106+L108+L109+L110+L111+L112+L113+L115+L118+L119+L121+L122+L124+L135+L137+L138+L139</f>
        <v>160</v>
      </c>
      <c r="M103" s="11">
        <f>M104+M105+M106+M108+M109+M110+M111+M112+M113+M115+M118+M119+M121+M122+M124+M135+M137+M138+M139</f>
        <v>160</v>
      </c>
      <c r="N103" s="11">
        <f>N104+N105+N106+N108+N109+N110+N111+N112+N113+N115+N118+N119+N121+N122+N124+N135+N137+N138+N139</f>
        <v>0</v>
      </c>
      <c r="O103" s="11">
        <f>O104+O105+O106+O108+O109+O110+O111+O112+O113+O115+O118+O119+O121+O122+O135+O137+O138+O139+O124</f>
        <v>0</v>
      </c>
      <c r="P103" s="11">
        <f t="shared" si="27"/>
        <v>0</v>
      </c>
      <c r="Q103" s="15" t="str">
        <f t="shared" si="28"/>
        <v/>
      </c>
      <c r="R103" s="11">
        <f t="shared" si="35"/>
        <v>9812.8000000000011</v>
      </c>
      <c r="S103" s="11">
        <f t="shared" si="36"/>
        <v>9812.8000000000011</v>
      </c>
      <c r="T103" s="11">
        <f t="shared" si="36"/>
        <v>4863.8999999999996</v>
      </c>
      <c r="U103" s="11">
        <f>U104+U105+U106+U108+U109+U110+U111+U112+U113+U115+U118+U119+U121+U122+U135+U137+U138+U139+U124</f>
        <v>0</v>
      </c>
      <c r="V103" s="11">
        <f t="shared" si="37"/>
        <v>-4863.8999999999996</v>
      </c>
      <c r="W103" s="15">
        <f t="shared" si="26"/>
        <v>0</v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9"/>
      <c r="GF103" s="9"/>
      <c r="GG103" s="9"/>
      <c r="GH103" s="9"/>
      <c r="GI103" s="9"/>
      <c r="GJ103" s="9"/>
      <c r="GK103" s="9"/>
      <c r="GL103" s="9"/>
      <c r="GM103" s="9"/>
      <c r="GN103" s="9"/>
    </row>
    <row r="104" spans="1:196" s="5" customFormat="1" ht="30" customHeight="1" thickBot="1" x14ac:dyDescent="0.35">
      <c r="A104" s="106"/>
      <c r="B104" s="59">
        <v>180404</v>
      </c>
      <c r="C104" s="47" t="s">
        <v>202</v>
      </c>
      <c r="D104" s="47" t="s">
        <v>204</v>
      </c>
      <c r="E104" s="214" t="s">
        <v>203</v>
      </c>
      <c r="F104" s="205">
        <v>180</v>
      </c>
      <c r="G104" s="205">
        <v>100</v>
      </c>
      <c r="H104" s="205"/>
      <c r="I104" s="18">
        <f t="shared" si="34"/>
        <v>0</v>
      </c>
      <c r="J104" s="12">
        <f t="shared" si="29"/>
        <v>-100</v>
      </c>
      <c r="K104" s="13">
        <f t="shared" si="30"/>
        <v>0</v>
      </c>
      <c r="L104" s="12">
        <v>160</v>
      </c>
      <c r="M104" s="12">
        <v>160</v>
      </c>
      <c r="N104" s="12"/>
      <c r="O104" s="205"/>
      <c r="P104" s="12">
        <f t="shared" si="27"/>
        <v>0</v>
      </c>
      <c r="Q104" s="13" t="str">
        <f t="shared" si="28"/>
        <v/>
      </c>
      <c r="R104" s="12">
        <f t="shared" si="35"/>
        <v>340</v>
      </c>
      <c r="S104" s="12">
        <f t="shared" si="36"/>
        <v>340</v>
      </c>
      <c r="T104" s="12">
        <f t="shared" si="36"/>
        <v>100</v>
      </c>
      <c r="U104" s="12">
        <f t="shared" si="36"/>
        <v>0</v>
      </c>
      <c r="V104" s="12">
        <f>U104-T104</f>
        <v>-100</v>
      </c>
      <c r="W104" s="13">
        <f t="shared" si="26"/>
        <v>0</v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39" hidden="1" customHeight="1" thickBot="1" x14ac:dyDescent="0.35">
      <c r="A105" s="106"/>
      <c r="B105" s="59">
        <v>180404</v>
      </c>
      <c r="C105" s="89" t="s">
        <v>77</v>
      </c>
      <c r="D105" s="89" t="s">
        <v>158</v>
      </c>
      <c r="E105" s="214" t="s">
        <v>159</v>
      </c>
      <c r="F105" s="205"/>
      <c r="G105" s="205"/>
      <c r="H105" s="205"/>
      <c r="I105" s="13">
        <f t="shared" si="34"/>
        <v>0</v>
      </c>
      <c r="J105" s="12">
        <f t="shared" si="29"/>
        <v>0</v>
      </c>
      <c r="K105" s="13" t="str">
        <f t="shared" si="30"/>
        <v/>
      </c>
      <c r="L105" s="12"/>
      <c r="M105" s="12"/>
      <c r="N105" s="12"/>
      <c r="O105" s="205"/>
      <c r="P105" s="12">
        <f t="shared" si="27"/>
        <v>0</v>
      </c>
      <c r="Q105" s="13" t="str">
        <f t="shared" si="28"/>
        <v/>
      </c>
      <c r="R105" s="12">
        <f t="shared" si="35"/>
        <v>0</v>
      </c>
      <c r="S105" s="12">
        <f t="shared" si="36"/>
        <v>0</v>
      </c>
      <c r="T105" s="12">
        <f t="shared" si="36"/>
        <v>0</v>
      </c>
      <c r="U105" s="12">
        <f t="shared" si="36"/>
        <v>0</v>
      </c>
      <c r="V105" s="12">
        <f t="shared" si="37"/>
        <v>0</v>
      </c>
      <c r="W105" s="13" t="str">
        <f t="shared" si="26"/>
        <v/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27" hidden="1" customHeight="1" thickBot="1" x14ac:dyDescent="0.35">
      <c r="A106" s="106"/>
      <c r="B106" s="59">
        <v>180404</v>
      </c>
      <c r="C106" s="89" t="s">
        <v>179</v>
      </c>
      <c r="D106" s="89" t="s">
        <v>158</v>
      </c>
      <c r="E106" s="214" t="s">
        <v>180</v>
      </c>
      <c r="F106" s="205"/>
      <c r="G106" s="205"/>
      <c r="H106" s="205"/>
      <c r="I106" s="13">
        <f t="shared" si="34"/>
        <v>0</v>
      </c>
      <c r="J106" s="12">
        <f t="shared" si="29"/>
        <v>0</v>
      </c>
      <c r="K106" s="13" t="str">
        <f t="shared" si="30"/>
        <v/>
      </c>
      <c r="L106" s="12"/>
      <c r="M106" s="12"/>
      <c r="N106" s="12"/>
      <c r="O106" s="205"/>
      <c r="P106" s="12">
        <f t="shared" si="27"/>
        <v>0</v>
      </c>
      <c r="Q106" s="13" t="str">
        <f t="shared" si="28"/>
        <v/>
      </c>
      <c r="R106" s="12">
        <f t="shared" si="35"/>
        <v>0</v>
      </c>
      <c r="S106" s="12">
        <f t="shared" si="36"/>
        <v>0</v>
      </c>
      <c r="T106" s="12">
        <f t="shared" si="36"/>
        <v>0</v>
      </c>
      <c r="U106" s="12">
        <f t="shared" si="36"/>
        <v>0</v>
      </c>
      <c r="V106" s="12">
        <f t="shared" si="37"/>
        <v>0</v>
      </c>
      <c r="W106" s="13" t="str">
        <f t="shared" si="26"/>
        <v/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35" customFormat="1" ht="73.5" hidden="1" customHeight="1" x14ac:dyDescent="0.3">
      <c r="A107" s="118"/>
      <c r="B107" s="31"/>
      <c r="C107" s="86"/>
      <c r="D107" s="86"/>
      <c r="E107" s="123" t="s">
        <v>277</v>
      </c>
      <c r="F107" s="16"/>
      <c r="G107" s="16"/>
      <c r="H107" s="16"/>
      <c r="I107" s="19">
        <f t="shared" si="34"/>
        <v>0</v>
      </c>
      <c r="J107" s="12">
        <f t="shared" si="29"/>
        <v>0</v>
      </c>
      <c r="K107" s="13" t="str">
        <f t="shared" si="30"/>
        <v/>
      </c>
      <c r="L107" s="16"/>
      <c r="M107" s="16"/>
      <c r="N107" s="16"/>
      <c r="O107" s="16"/>
      <c r="P107" s="12">
        <f t="shared" si="27"/>
        <v>0</v>
      </c>
      <c r="Q107" s="13" t="str">
        <f t="shared" si="28"/>
        <v/>
      </c>
      <c r="R107" s="16">
        <f t="shared" si="35"/>
        <v>0</v>
      </c>
      <c r="S107" s="16">
        <f t="shared" si="36"/>
        <v>0</v>
      </c>
      <c r="T107" s="16">
        <f t="shared" si="36"/>
        <v>0</v>
      </c>
      <c r="U107" s="12">
        <f t="shared" si="36"/>
        <v>0</v>
      </c>
      <c r="V107" s="16">
        <f t="shared" si="37"/>
        <v>0</v>
      </c>
      <c r="W107" s="13" t="str">
        <f t="shared" si="26"/>
        <v/>
      </c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</row>
    <row r="108" spans="1:196" s="5" customFormat="1" ht="25.9" hidden="1" customHeight="1" thickBot="1" x14ac:dyDescent="0.35">
      <c r="A108" s="106"/>
      <c r="B108" s="59"/>
      <c r="C108" s="89" t="s">
        <v>223</v>
      </c>
      <c r="D108" s="89" t="s">
        <v>158</v>
      </c>
      <c r="E108" s="214" t="s">
        <v>224</v>
      </c>
      <c r="F108" s="205"/>
      <c r="G108" s="205"/>
      <c r="H108" s="205"/>
      <c r="I108" s="13">
        <f t="shared" si="34"/>
        <v>0</v>
      </c>
      <c r="J108" s="12">
        <f t="shared" si="29"/>
        <v>0</v>
      </c>
      <c r="K108" s="13" t="str">
        <f t="shared" si="30"/>
        <v/>
      </c>
      <c r="L108" s="12"/>
      <c r="M108" s="12"/>
      <c r="N108" s="12"/>
      <c r="O108" s="205"/>
      <c r="P108" s="12">
        <f t="shared" si="27"/>
        <v>0</v>
      </c>
      <c r="Q108" s="13" t="str">
        <f t="shared" si="28"/>
        <v/>
      </c>
      <c r="R108" s="12">
        <f t="shared" si="35"/>
        <v>0</v>
      </c>
      <c r="S108" s="12">
        <f t="shared" si="36"/>
        <v>0</v>
      </c>
      <c r="T108" s="12">
        <f t="shared" si="36"/>
        <v>0</v>
      </c>
      <c r="U108" s="12">
        <f t="shared" si="36"/>
        <v>0</v>
      </c>
      <c r="V108" s="12">
        <f t="shared" si="37"/>
        <v>0</v>
      </c>
      <c r="W108" s="13" t="str">
        <f t="shared" si="26"/>
        <v/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25.9" hidden="1" customHeight="1" thickBot="1" x14ac:dyDescent="0.35">
      <c r="A109" s="106"/>
      <c r="B109" s="59"/>
      <c r="C109" s="89" t="s">
        <v>246</v>
      </c>
      <c r="D109" s="89" t="s">
        <v>158</v>
      </c>
      <c r="E109" s="214" t="s">
        <v>247</v>
      </c>
      <c r="F109" s="205"/>
      <c r="G109" s="205"/>
      <c r="H109" s="205"/>
      <c r="I109" s="13">
        <f t="shared" si="34"/>
        <v>0</v>
      </c>
      <c r="J109" s="12">
        <f t="shared" si="29"/>
        <v>0</v>
      </c>
      <c r="K109" s="13" t="str">
        <f t="shared" si="30"/>
        <v/>
      </c>
      <c r="L109" s="12"/>
      <c r="M109" s="12"/>
      <c r="N109" s="12"/>
      <c r="O109" s="205"/>
      <c r="P109" s="12">
        <f t="shared" si="27"/>
        <v>0</v>
      </c>
      <c r="Q109" s="13" t="str">
        <f t="shared" si="28"/>
        <v/>
      </c>
      <c r="R109" s="12">
        <f t="shared" si="35"/>
        <v>0</v>
      </c>
      <c r="S109" s="12">
        <f t="shared" si="36"/>
        <v>0</v>
      </c>
      <c r="T109" s="12">
        <f t="shared" si="36"/>
        <v>0</v>
      </c>
      <c r="U109" s="12">
        <f t="shared" si="36"/>
        <v>0</v>
      </c>
      <c r="V109" s="12">
        <f t="shared" si="37"/>
        <v>0</v>
      </c>
      <c r="W109" s="13" t="str">
        <f t="shared" si="26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5" customFormat="1" ht="34.15" hidden="1" customHeight="1" thickBot="1" x14ac:dyDescent="0.35">
      <c r="A110" s="106"/>
      <c r="B110" s="59"/>
      <c r="C110" s="89" t="s">
        <v>272</v>
      </c>
      <c r="D110" s="89" t="s">
        <v>158</v>
      </c>
      <c r="E110" s="214" t="s">
        <v>273</v>
      </c>
      <c r="F110" s="205"/>
      <c r="G110" s="205"/>
      <c r="H110" s="205"/>
      <c r="I110" s="13">
        <f t="shared" si="34"/>
        <v>0</v>
      </c>
      <c r="J110" s="12">
        <f t="shared" si="29"/>
        <v>0</v>
      </c>
      <c r="K110" s="13" t="str">
        <f t="shared" si="30"/>
        <v/>
      </c>
      <c r="L110" s="12"/>
      <c r="M110" s="12"/>
      <c r="N110" s="12"/>
      <c r="O110" s="205"/>
      <c r="P110" s="12">
        <f t="shared" si="27"/>
        <v>0</v>
      </c>
      <c r="Q110" s="13" t="str">
        <f t="shared" si="28"/>
        <v/>
      </c>
      <c r="R110" s="12">
        <f t="shared" si="35"/>
        <v>0</v>
      </c>
      <c r="S110" s="12">
        <f t="shared" si="36"/>
        <v>0</v>
      </c>
      <c r="T110" s="12">
        <f t="shared" si="36"/>
        <v>0</v>
      </c>
      <c r="U110" s="12">
        <f t="shared" si="36"/>
        <v>0</v>
      </c>
      <c r="V110" s="12">
        <f t="shared" si="37"/>
        <v>0</v>
      </c>
      <c r="W110" s="13" t="str">
        <f t="shared" si="26"/>
        <v/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9"/>
      <c r="GF110" s="9"/>
      <c r="GG110" s="9"/>
      <c r="GH110" s="9"/>
      <c r="GI110" s="9"/>
      <c r="GJ110" s="9"/>
      <c r="GK110" s="9"/>
      <c r="GL110" s="9"/>
      <c r="GM110" s="9"/>
      <c r="GN110" s="9"/>
    </row>
    <row r="111" spans="1:196" s="5" customFormat="1" ht="34.9" hidden="1" customHeight="1" thickBot="1" x14ac:dyDescent="0.35">
      <c r="A111" s="106"/>
      <c r="B111" s="59">
        <v>180404</v>
      </c>
      <c r="C111" s="89" t="s">
        <v>160</v>
      </c>
      <c r="D111" s="89" t="s">
        <v>158</v>
      </c>
      <c r="E111" s="214" t="s">
        <v>186</v>
      </c>
      <c r="F111" s="205"/>
      <c r="G111" s="205"/>
      <c r="H111" s="205"/>
      <c r="I111" s="13">
        <f t="shared" si="34"/>
        <v>0</v>
      </c>
      <c r="J111" s="12">
        <f t="shared" si="29"/>
        <v>0</v>
      </c>
      <c r="K111" s="13" t="str">
        <f t="shared" si="30"/>
        <v/>
      </c>
      <c r="L111" s="12"/>
      <c r="M111" s="12"/>
      <c r="N111" s="12"/>
      <c r="O111" s="205"/>
      <c r="P111" s="12">
        <f t="shared" si="27"/>
        <v>0</v>
      </c>
      <c r="Q111" s="13" t="str">
        <f t="shared" si="28"/>
        <v/>
      </c>
      <c r="R111" s="12">
        <f t="shared" si="35"/>
        <v>0</v>
      </c>
      <c r="S111" s="12">
        <f t="shared" si="36"/>
        <v>0</v>
      </c>
      <c r="T111" s="12">
        <f t="shared" si="36"/>
        <v>0</v>
      </c>
      <c r="U111" s="12">
        <f t="shared" si="36"/>
        <v>0</v>
      </c>
      <c r="V111" s="12">
        <f t="shared" si="37"/>
        <v>0</v>
      </c>
      <c r="W111" s="13" t="str">
        <f t="shared" si="26"/>
        <v/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5" customFormat="1" ht="37.5" hidden="1" customHeight="1" thickBot="1" x14ac:dyDescent="0.35">
      <c r="A112" s="106"/>
      <c r="B112" s="59">
        <v>180404</v>
      </c>
      <c r="C112" s="89" t="s">
        <v>176</v>
      </c>
      <c r="D112" s="89" t="s">
        <v>158</v>
      </c>
      <c r="E112" s="214" t="s">
        <v>177</v>
      </c>
      <c r="F112" s="205"/>
      <c r="G112" s="205"/>
      <c r="H112" s="205"/>
      <c r="I112" s="13">
        <f t="shared" si="34"/>
        <v>0</v>
      </c>
      <c r="J112" s="12">
        <f t="shared" si="29"/>
        <v>0</v>
      </c>
      <c r="K112" s="13" t="str">
        <f t="shared" si="30"/>
        <v/>
      </c>
      <c r="L112" s="12"/>
      <c r="M112" s="12"/>
      <c r="N112" s="12"/>
      <c r="O112" s="205"/>
      <c r="P112" s="12">
        <f t="shared" si="27"/>
        <v>0</v>
      </c>
      <c r="Q112" s="13" t="str">
        <f t="shared" si="28"/>
        <v/>
      </c>
      <c r="R112" s="12">
        <f t="shared" si="35"/>
        <v>0</v>
      </c>
      <c r="S112" s="12">
        <f t="shared" si="36"/>
        <v>0</v>
      </c>
      <c r="T112" s="12">
        <f t="shared" si="36"/>
        <v>0</v>
      </c>
      <c r="U112" s="12">
        <f t="shared" si="36"/>
        <v>0</v>
      </c>
      <c r="V112" s="12">
        <f t="shared" si="37"/>
        <v>0</v>
      </c>
      <c r="W112" s="13" t="str">
        <f t="shared" si="26"/>
        <v/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5" customFormat="1" ht="42" hidden="1" customHeight="1" thickBot="1" x14ac:dyDescent="0.35">
      <c r="A113" s="106"/>
      <c r="B113" s="59"/>
      <c r="C113" s="89" t="s">
        <v>294</v>
      </c>
      <c r="D113" s="89" t="s">
        <v>158</v>
      </c>
      <c r="E113" s="214" t="s">
        <v>295</v>
      </c>
      <c r="F113" s="205"/>
      <c r="G113" s="205"/>
      <c r="H113" s="205"/>
      <c r="I113" s="13">
        <f t="shared" si="34"/>
        <v>0</v>
      </c>
      <c r="J113" s="12">
        <f t="shared" si="29"/>
        <v>0</v>
      </c>
      <c r="K113" s="13" t="str">
        <f t="shared" si="30"/>
        <v/>
      </c>
      <c r="L113" s="12"/>
      <c r="M113" s="12"/>
      <c r="N113" s="12"/>
      <c r="O113" s="205"/>
      <c r="P113" s="12">
        <f t="shared" si="27"/>
        <v>0</v>
      </c>
      <c r="Q113" s="13" t="str">
        <f t="shared" si="28"/>
        <v/>
      </c>
      <c r="R113" s="12">
        <f t="shared" si="35"/>
        <v>0</v>
      </c>
      <c r="S113" s="12">
        <f t="shared" si="36"/>
        <v>0</v>
      </c>
      <c r="T113" s="12">
        <f t="shared" si="36"/>
        <v>0</v>
      </c>
      <c r="U113" s="12">
        <f t="shared" si="36"/>
        <v>0</v>
      </c>
      <c r="V113" s="12">
        <f t="shared" si="37"/>
        <v>0</v>
      </c>
      <c r="W113" s="13" t="str">
        <f t="shared" si="26"/>
        <v/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9"/>
      <c r="GF113" s="9"/>
      <c r="GG113" s="9"/>
      <c r="GH113" s="9"/>
      <c r="GI113" s="9"/>
      <c r="GJ113" s="9"/>
      <c r="GK113" s="9"/>
      <c r="GL113" s="9"/>
      <c r="GM113" s="9"/>
      <c r="GN113" s="9"/>
    </row>
    <row r="114" spans="1:196" s="5" customFormat="1" ht="28.5" hidden="1" customHeight="1" thickBot="1" x14ac:dyDescent="0.35">
      <c r="A114" s="106"/>
      <c r="B114" s="59"/>
      <c r="C114" s="89"/>
      <c r="D114" s="89"/>
      <c r="E114" s="214" t="s">
        <v>335</v>
      </c>
      <c r="F114" s="205"/>
      <c r="G114" s="205"/>
      <c r="H114" s="205"/>
      <c r="I114" s="13">
        <f t="shared" si="34"/>
        <v>0</v>
      </c>
      <c r="J114" s="12">
        <f t="shared" si="29"/>
        <v>0</v>
      </c>
      <c r="K114" s="13" t="str">
        <f t="shared" si="30"/>
        <v/>
      </c>
      <c r="L114" s="12"/>
      <c r="M114" s="12"/>
      <c r="N114" s="12"/>
      <c r="O114" s="205"/>
      <c r="P114" s="12">
        <f t="shared" si="27"/>
        <v>0</v>
      </c>
      <c r="Q114" s="13" t="str">
        <f t="shared" si="28"/>
        <v/>
      </c>
      <c r="R114" s="12">
        <f t="shared" si="35"/>
        <v>0</v>
      </c>
      <c r="S114" s="12">
        <f t="shared" si="36"/>
        <v>0</v>
      </c>
      <c r="T114" s="12">
        <f t="shared" si="36"/>
        <v>0</v>
      </c>
      <c r="U114" s="12">
        <f t="shared" si="36"/>
        <v>0</v>
      </c>
      <c r="V114" s="12">
        <f t="shared" si="37"/>
        <v>0</v>
      </c>
      <c r="W114" s="13" t="str">
        <f t="shared" si="26"/>
        <v/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5" customFormat="1" ht="54.6" hidden="1" customHeight="1" thickBot="1" x14ac:dyDescent="0.35">
      <c r="A115" s="106"/>
      <c r="B115" s="59">
        <v>180404</v>
      </c>
      <c r="C115" s="89" t="s">
        <v>190</v>
      </c>
      <c r="D115" s="89" t="s">
        <v>76</v>
      </c>
      <c r="E115" s="214" t="s">
        <v>212</v>
      </c>
      <c r="F115" s="205"/>
      <c r="G115" s="205"/>
      <c r="H115" s="205"/>
      <c r="I115" s="13">
        <f t="shared" si="34"/>
        <v>0</v>
      </c>
      <c r="J115" s="12">
        <f t="shared" si="29"/>
        <v>0</v>
      </c>
      <c r="K115" s="13" t="str">
        <f t="shared" si="30"/>
        <v/>
      </c>
      <c r="L115" s="12"/>
      <c r="M115" s="12"/>
      <c r="N115" s="12"/>
      <c r="O115" s="12"/>
      <c r="P115" s="12">
        <f t="shared" si="27"/>
        <v>0</v>
      </c>
      <c r="Q115" s="13" t="str">
        <f t="shared" si="28"/>
        <v/>
      </c>
      <c r="R115" s="12">
        <f t="shared" si="35"/>
        <v>0</v>
      </c>
      <c r="S115" s="12">
        <f t="shared" si="36"/>
        <v>0</v>
      </c>
      <c r="T115" s="12">
        <f t="shared" si="36"/>
        <v>0</v>
      </c>
      <c r="U115" s="12">
        <f t="shared" si="36"/>
        <v>0</v>
      </c>
      <c r="V115" s="12">
        <f t="shared" si="37"/>
        <v>0</v>
      </c>
      <c r="W115" s="13" t="str">
        <f t="shared" si="26"/>
        <v/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62" customFormat="1" ht="69" hidden="1" customHeight="1" thickBot="1" x14ac:dyDescent="0.35">
      <c r="A116" s="118"/>
      <c r="B116" s="60"/>
      <c r="C116" s="90"/>
      <c r="D116" s="90"/>
      <c r="E116" s="219" t="s">
        <v>276</v>
      </c>
      <c r="F116" s="16"/>
      <c r="G116" s="16"/>
      <c r="H116" s="16"/>
      <c r="I116" s="19">
        <f t="shared" si="34"/>
        <v>0</v>
      </c>
      <c r="J116" s="12">
        <f t="shared" si="29"/>
        <v>0</v>
      </c>
      <c r="K116" s="13" t="str">
        <f t="shared" si="30"/>
        <v/>
      </c>
      <c r="L116" s="16"/>
      <c r="M116" s="16"/>
      <c r="N116" s="16"/>
      <c r="O116" s="16"/>
      <c r="P116" s="12">
        <f t="shared" si="27"/>
        <v>0</v>
      </c>
      <c r="Q116" s="13" t="str">
        <f t="shared" si="28"/>
        <v/>
      </c>
      <c r="R116" s="16">
        <f t="shared" si="35"/>
        <v>0</v>
      </c>
      <c r="S116" s="16">
        <f t="shared" si="36"/>
        <v>0</v>
      </c>
      <c r="T116" s="16">
        <f t="shared" si="36"/>
        <v>0</v>
      </c>
      <c r="U116" s="12">
        <f t="shared" si="36"/>
        <v>0</v>
      </c>
      <c r="V116" s="16">
        <f t="shared" si="37"/>
        <v>0</v>
      </c>
      <c r="W116" s="13" t="str">
        <f t="shared" si="26"/>
        <v/>
      </c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61"/>
      <c r="GF116" s="61"/>
      <c r="GG116" s="61"/>
      <c r="GH116" s="61"/>
      <c r="GI116" s="61"/>
      <c r="GJ116" s="61"/>
      <c r="GK116" s="61"/>
      <c r="GL116" s="61"/>
      <c r="GM116" s="61"/>
      <c r="GN116" s="61"/>
    </row>
    <row r="117" spans="1:196" s="62" customFormat="1" ht="63.6" hidden="1" customHeight="1" thickBot="1" x14ac:dyDescent="0.35">
      <c r="A117" s="118"/>
      <c r="B117" s="60"/>
      <c r="C117" s="90"/>
      <c r="D117" s="90"/>
      <c r="E117" s="219" t="s">
        <v>275</v>
      </c>
      <c r="F117" s="16"/>
      <c r="G117" s="16"/>
      <c r="H117" s="16"/>
      <c r="I117" s="19">
        <f t="shared" si="34"/>
        <v>0</v>
      </c>
      <c r="J117" s="12">
        <f t="shared" si="29"/>
        <v>0</v>
      </c>
      <c r="K117" s="13" t="str">
        <f t="shared" si="30"/>
        <v/>
      </c>
      <c r="L117" s="16"/>
      <c r="M117" s="16"/>
      <c r="N117" s="16"/>
      <c r="O117" s="16"/>
      <c r="P117" s="12">
        <f t="shared" si="27"/>
        <v>0</v>
      </c>
      <c r="Q117" s="13" t="str">
        <f t="shared" si="28"/>
        <v/>
      </c>
      <c r="R117" s="16">
        <f t="shared" si="35"/>
        <v>0</v>
      </c>
      <c r="S117" s="16">
        <f t="shared" si="36"/>
        <v>0</v>
      </c>
      <c r="T117" s="16">
        <f t="shared" si="36"/>
        <v>0</v>
      </c>
      <c r="U117" s="12">
        <f t="shared" si="36"/>
        <v>0</v>
      </c>
      <c r="V117" s="16">
        <f t="shared" si="37"/>
        <v>0</v>
      </c>
      <c r="W117" s="13" t="str">
        <f t="shared" si="26"/>
        <v/>
      </c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61"/>
      <c r="GF117" s="61"/>
      <c r="GG117" s="61"/>
      <c r="GH117" s="61"/>
      <c r="GI117" s="61"/>
      <c r="GJ117" s="61"/>
      <c r="GK117" s="61"/>
      <c r="GL117" s="61"/>
      <c r="GM117" s="61"/>
      <c r="GN117" s="61"/>
    </row>
    <row r="118" spans="1:196" s="5" customFormat="1" ht="40.15" hidden="1" customHeight="1" thickBot="1" x14ac:dyDescent="0.35">
      <c r="A118" s="106"/>
      <c r="B118" s="59"/>
      <c r="C118" s="89" t="s">
        <v>199</v>
      </c>
      <c r="D118" s="89" t="s">
        <v>76</v>
      </c>
      <c r="E118" s="214" t="s">
        <v>200</v>
      </c>
      <c r="F118" s="205"/>
      <c r="G118" s="205"/>
      <c r="H118" s="205"/>
      <c r="I118" s="13">
        <f t="shared" si="34"/>
        <v>0</v>
      </c>
      <c r="J118" s="12">
        <f t="shared" si="29"/>
        <v>0</v>
      </c>
      <c r="K118" s="13" t="str">
        <f t="shared" si="30"/>
        <v/>
      </c>
      <c r="L118" s="12"/>
      <c r="M118" s="12"/>
      <c r="N118" s="12"/>
      <c r="O118" s="205"/>
      <c r="P118" s="12">
        <f t="shared" si="27"/>
        <v>0</v>
      </c>
      <c r="Q118" s="13" t="str">
        <f t="shared" si="28"/>
        <v/>
      </c>
      <c r="R118" s="12">
        <f t="shared" si="35"/>
        <v>0</v>
      </c>
      <c r="S118" s="12">
        <f t="shared" si="36"/>
        <v>0</v>
      </c>
      <c r="T118" s="12">
        <f t="shared" si="36"/>
        <v>0</v>
      </c>
      <c r="U118" s="12">
        <f t="shared" si="36"/>
        <v>0</v>
      </c>
      <c r="V118" s="12">
        <f t="shared" si="37"/>
        <v>0</v>
      </c>
      <c r="W118" s="13" t="str">
        <f t="shared" si="26"/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5" customFormat="1" ht="36.75" hidden="1" customHeight="1" thickBot="1" x14ac:dyDescent="0.35">
      <c r="A119" s="106"/>
      <c r="B119" s="59"/>
      <c r="C119" s="89" t="s">
        <v>255</v>
      </c>
      <c r="D119" s="89" t="s">
        <v>76</v>
      </c>
      <c r="E119" s="214" t="s">
        <v>336</v>
      </c>
      <c r="F119" s="205"/>
      <c r="G119" s="205"/>
      <c r="H119" s="205"/>
      <c r="I119" s="13">
        <f t="shared" si="34"/>
        <v>0</v>
      </c>
      <c r="J119" s="12">
        <f t="shared" si="29"/>
        <v>0</v>
      </c>
      <c r="K119" s="13" t="str">
        <f t="shared" si="30"/>
        <v/>
      </c>
      <c r="L119" s="12"/>
      <c r="M119" s="12"/>
      <c r="N119" s="12"/>
      <c r="O119" s="205"/>
      <c r="P119" s="12">
        <f t="shared" si="27"/>
        <v>0</v>
      </c>
      <c r="Q119" s="13" t="str">
        <f t="shared" si="28"/>
        <v/>
      </c>
      <c r="R119" s="12">
        <f t="shared" si="35"/>
        <v>0</v>
      </c>
      <c r="S119" s="12">
        <f t="shared" si="36"/>
        <v>0</v>
      </c>
      <c r="T119" s="12">
        <f t="shared" si="36"/>
        <v>0</v>
      </c>
      <c r="U119" s="12">
        <f t="shared" si="36"/>
        <v>0</v>
      </c>
      <c r="V119" s="12">
        <f t="shared" si="37"/>
        <v>0</v>
      </c>
      <c r="W119" s="13" t="str">
        <f t="shared" si="26"/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9"/>
      <c r="GF119" s="9"/>
      <c r="GG119" s="9"/>
      <c r="GH119" s="9"/>
      <c r="GI119" s="9"/>
      <c r="GJ119" s="9"/>
      <c r="GK119" s="9"/>
      <c r="GL119" s="9"/>
      <c r="GM119" s="9"/>
      <c r="GN119" s="9"/>
    </row>
    <row r="120" spans="1:196" s="62" customFormat="1" ht="52.9" hidden="1" customHeight="1" thickBot="1" x14ac:dyDescent="0.35">
      <c r="A120" s="118"/>
      <c r="B120" s="60"/>
      <c r="C120" s="90"/>
      <c r="D120" s="90"/>
      <c r="E120" s="219" t="s">
        <v>256</v>
      </c>
      <c r="F120" s="16"/>
      <c r="G120" s="16"/>
      <c r="H120" s="16"/>
      <c r="I120" s="19">
        <f t="shared" si="34"/>
        <v>0</v>
      </c>
      <c r="J120" s="12">
        <f t="shared" si="29"/>
        <v>0</v>
      </c>
      <c r="K120" s="13" t="str">
        <f t="shared" si="30"/>
        <v/>
      </c>
      <c r="L120" s="16"/>
      <c r="M120" s="16"/>
      <c r="N120" s="16"/>
      <c r="O120" s="16"/>
      <c r="P120" s="12">
        <f t="shared" si="27"/>
        <v>0</v>
      </c>
      <c r="Q120" s="13" t="str">
        <f t="shared" si="28"/>
        <v/>
      </c>
      <c r="R120" s="16">
        <f t="shared" si="35"/>
        <v>0</v>
      </c>
      <c r="S120" s="16">
        <f t="shared" si="36"/>
        <v>0</v>
      </c>
      <c r="T120" s="16">
        <f t="shared" si="36"/>
        <v>0</v>
      </c>
      <c r="U120" s="12">
        <f t="shared" si="36"/>
        <v>0</v>
      </c>
      <c r="V120" s="16">
        <f t="shared" si="37"/>
        <v>0</v>
      </c>
      <c r="W120" s="13" t="str">
        <f t="shared" si="26"/>
        <v/>
      </c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61"/>
      <c r="GF120" s="61"/>
      <c r="GG120" s="61"/>
      <c r="GH120" s="61"/>
      <c r="GI120" s="61"/>
      <c r="GJ120" s="61"/>
      <c r="GK120" s="61"/>
      <c r="GL120" s="61"/>
      <c r="GM120" s="61"/>
      <c r="GN120" s="61"/>
    </row>
    <row r="121" spans="1:196" s="5" customFormat="1" ht="46.5" customHeight="1" thickBot="1" x14ac:dyDescent="0.35">
      <c r="A121" s="106"/>
      <c r="B121" s="59"/>
      <c r="C121" s="89" t="s">
        <v>169</v>
      </c>
      <c r="D121" s="89" t="s">
        <v>78</v>
      </c>
      <c r="E121" s="214" t="s">
        <v>170</v>
      </c>
      <c r="F121" s="205">
        <v>9293.1</v>
      </c>
      <c r="G121" s="205">
        <v>4763.8999999999996</v>
      </c>
      <c r="H121" s="205"/>
      <c r="I121" s="13">
        <f t="shared" si="34"/>
        <v>0</v>
      </c>
      <c r="J121" s="12">
        <f t="shared" si="29"/>
        <v>-4763.8999999999996</v>
      </c>
      <c r="K121" s="13">
        <f t="shared" si="30"/>
        <v>0</v>
      </c>
      <c r="L121" s="12"/>
      <c r="M121" s="12"/>
      <c r="N121" s="12"/>
      <c r="O121" s="205"/>
      <c r="P121" s="12">
        <f t="shared" si="27"/>
        <v>0</v>
      </c>
      <c r="Q121" s="13" t="str">
        <f t="shared" si="28"/>
        <v/>
      </c>
      <c r="R121" s="12">
        <f t="shared" si="35"/>
        <v>9293.1</v>
      </c>
      <c r="S121" s="12">
        <f t="shared" si="36"/>
        <v>9293.1</v>
      </c>
      <c r="T121" s="12">
        <f t="shared" si="36"/>
        <v>4763.8999999999996</v>
      </c>
      <c r="U121" s="12">
        <f t="shared" si="36"/>
        <v>0</v>
      </c>
      <c r="V121" s="12">
        <f t="shared" si="37"/>
        <v>-4763.8999999999996</v>
      </c>
      <c r="W121" s="13">
        <f t="shared" si="26"/>
        <v>0</v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9"/>
      <c r="GF121" s="9"/>
      <c r="GG121" s="9"/>
      <c r="GH121" s="9"/>
      <c r="GI121" s="9"/>
      <c r="GJ121" s="9"/>
      <c r="GK121" s="9"/>
      <c r="GL121" s="9"/>
      <c r="GM121" s="9"/>
      <c r="GN121" s="9"/>
    </row>
    <row r="122" spans="1:196" s="5" customFormat="1" ht="42" hidden="1" customHeight="1" thickBot="1" x14ac:dyDescent="0.35">
      <c r="A122" s="106"/>
      <c r="B122" s="59"/>
      <c r="C122" s="89" t="s">
        <v>227</v>
      </c>
      <c r="D122" s="89" t="s">
        <v>228</v>
      </c>
      <c r="E122" s="214" t="s">
        <v>229</v>
      </c>
      <c r="F122" s="205"/>
      <c r="G122" s="205"/>
      <c r="H122" s="205"/>
      <c r="I122" s="13">
        <f t="shared" si="34"/>
        <v>0</v>
      </c>
      <c r="J122" s="12">
        <f t="shared" si="29"/>
        <v>0</v>
      </c>
      <c r="K122" s="13" t="str">
        <f t="shared" si="30"/>
        <v/>
      </c>
      <c r="L122" s="12"/>
      <c r="M122" s="12"/>
      <c r="N122" s="12"/>
      <c r="O122" s="205"/>
      <c r="P122" s="12">
        <f t="shared" si="27"/>
        <v>0</v>
      </c>
      <c r="Q122" s="13" t="str">
        <f t="shared" si="28"/>
        <v/>
      </c>
      <c r="R122" s="12">
        <f t="shared" si="35"/>
        <v>0</v>
      </c>
      <c r="S122" s="12">
        <f t="shared" si="36"/>
        <v>0</v>
      </c>
      <c r="T122" s="12">
        <f t="shared" si="36"/>
        <v>0</v>
      </c>
      <c r="U122" s="12">
        <f>SUM(H122,O122)</f>
        <v>0</v>
      </c>
      <c r="V122" s="12">
        <f>U122-T122</f>
        <v>0</v>
      </c>
      <c r="W122" s="13" t="str">
        <f>IFERROR(100%*(U122/T122),"")</f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9"/>
      <c r="GF122" s="9"/>
      <c r="GG122" s="9"/>
      <c r="GH122" s="9"/>
      <c r="GI122" s="9"/>
      <c r="GJ122" s="9"/>
      <c r="GK122" s="9"/>
      <c r="GL122" s="9"/>
      <c r="GM122" s="9"/>
      <c r="GN122" s="9"/>
    </row>
    <row r="123" spans="1:196" s="5" customFormat="1" ht="58.5" hidden="1" customHeight="1" thickBot="1" x14ac:dyDescent="0.35">
      <c r="A123" s="106">
        <v>21</v>
      </c>
      <c r="B123" s="59">
        <v>180404</v>
      </c>
      <c r="C123" s="89" t="s">
        <v>144</v>
      </c>
      <c r="D123" s="89" t="s">
        <v>79</v>
      </c>
      <c r="E123" s="214" t="s">
        <v>82</v>
      </c>
      <c r="F123" s="205"/>
      <c r="G123" s="205"/>
      <c r="H123" s="205"/>
      <c r="I123" s="13">
        <f t="shared" si="34"/>
        <v>0</v>
      </c>
      <c r="J123" s="12">
        <f t="shared" si="29"/>
        <v>0</v>
      </c>
      <c r="K123" s="13" t="str">
        <f t="shared" si="30"/>
        <v/>
      </c>
      <c r="L123" s="12"/>
      <c r="M123" s="12"/>
      <c r="N123" s="12"/>
      <c r="O123" s="205"/>
      <c r="P123" s="12">
        <f t="shared" si="27"/>
        <v>0</v>
      </c>
      <c r="Q123" s="13" t="str">
        <f t="shared" si="28"/>
        <v/>
      </c>
      <c r="R123" s="12">
        <f t="shared" si="35"/>
        <v>0</v>
      </c>
      <c r="S123" s="12">
        <f t="shared" si="36"/>
        <v>0</v>
      </c>
      <c r="T123" s="12">
        <f t="shared" si="36"/>
        <v>0</v>
      </c>
      <c r="U123" s="12">
        <f t="shared" si="36"/>
        <v>0</v>
      </c>
      <c r="V123" s="12">
        <f t="shared" ref="V123:V130" si="42">U123-T123</f>
        <v>0</v>
      </c>
      <c r="W123" s="13" t="str">
        <f t="shared" ref="W123:W138" si="43">IFERROR(100%*(U123/T123),"")</f>
        <v/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9"/>
      <c r="GF123" s="9"/>
      <c r="GG123" s="9"/>
      <c r="GH123" s="9"/>
      <c r="GI123" s="9"/>
      <c r="GJ123" s="9"/>
      <c r="GK123" s="9"/>
      <c r="GL123" s="9"/>
      <c r="GM123" s="9"/>
      <c r="GN123" s="9"/>
    </row>
    <row r="124" spans="1:196" s="5" customFormat="1" ht="28.5" hidden="1" customHeight="1" thickBot="1" x14ac:dyDescent="0.35">
      <c r="A124" s="106"/>
      <c r="B124" s="59">
        <v>180404</v>
      </c>
      <c r="C124" s="89" t="s">
        <v>161</v>
      </c>
      <c r="D124" s="89" t="s">
        <v>80</v>
      </c>
      <c r="E124" s="214" t="s">
        <v>81</v>
      </c>
      <c r="F124" s="205"/>
      <c r="G124" s="205"/>
      <c r="H124" s="205"/>
      <c r="I124" s="13">
        <f t="shared" si="34"/>
        <v>0</v>
      </c>
      <c r="J124" s="12">
        <f t="shared" si="29"/>
        <v>0</v>
      </c>
      <c r="K124" s="13" t="str">
        <f t="shared" si="30"/>
        <v/>
      </c>
      <c r="L124" s="12"/>
      <c r="M124" s="12"/>
      <c r="N124" s="12"/>
      <c r="O124" s="205"/>
      <c r="P124" s="12">
        <f t="shared" si="27"/>
        <v>0</v>
      </c>
      <c r="Q124" s="13" t="str">
        <f t="shared" si="28"/>
        <v/>
      </c>
      <c r="R124" s="12">
        <f t="shared" si="35"/>
        <v>0</v>
      </c>
      <c r="S124" s="12">
        <f t="shared" si="36"/>
        <v>0</v>
      </c>
      <c r="T124" s="12">
        <f t="shared" si="36"/>
        <v>0</v>
      </c>
      <c r="U124" s="12">
        <f t="shared" si="36"/>
        <v>0</v>
      </c>
      <c r="V124" s="12">
        <f t="shared" si="42"/>
        <v>0</v>
      </c>
      <c r="W124" s="13" t="str">
        <f t="shared" si="43"/>
        <v/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9"/>
      <c r="GF124" s="9"/>
      <c r="GG124" s="9"/>
      <c r="GH124" s="9"/>
      <c r="GI124" s="9"/>
      <c r="GJ124" s="9"/>
      <c r="GK124" s="9"/>
      <c r="GL124" s="9"/>
      <c r="GM124" s="9"/>
      <c r="GN124" s="9"/>
    </row>
    <row r="125" spans="1:196" s="1" customFormat="1" ht="58.5" hidden="1" customHeight="1" x14ac:dyDescent="0.3">
      <c r="A125" s="106">
        <v>22</v>
      </c>
      <c r="B125" s="59"/>
      <c r="C125" s="89" t="s">
        <v>205</v>
      </c>
      <c r="D125" s="89" t="s">
        <v>76</v>
      </c>
      <c r="E125" s="214" t="s">
        <v>208</v>
      </c>
      <c r="F125" s="205"/>
      <c r="G125" s="205"/>
      <c r="H125" s="205"/>
      <c r="I125" s="13">
        <f t="shared" si="34"/>
        <v>0</v>
      </c>
      <c r="J125" s="12">
        <f t="shared" si="29"/>
        <v>0</v>
      </c>
      <c r="K125" s="13" t="str">
        <f t="shared" si="30"/>
        <v/>
      </c>
      <c r="L125" s="12"/>
      <c r="M125" s="12"/>
      <c r="N125" s="12"/>
      <c r="O125" s="205"/>
      <c r="P125" s="12">
        <f t="shared" si="27"/>
        <v>0</v>
      </c>
      <c r="Q125" s="13" t="str">
        <f t="shared" si="28"/>
        <v/>
      </c>
      <c r="R125" s="12">
        <f t="shared" si="35"/>
        <v>0</v>
      </c>
      <c r="S125" s="12">
        <f t="shared" si="36"/>
        <v>0</v>
      </c>
      <c r="T125" s="12">
        <f t="shared" si="36"/>
        <v>0</v>
      </c>
      <c r="U125" s="12">
        <f t="shared" si="36"/>
        <v>0</v>
      </c>
      <c r="V125" s="12">
        <f t="shared" si="42"/>
        <v>0</v>
      </c>
      <c r="W125" s="13" t="str">
        <f t="shared" si="43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1" customFormat="1" ht="58.5" hidden="1" customHeight="1" x14ac:dyDescent="0.3">
      <c r="A126" s="106">
        <v>24</v>
      </c>
      <c r="B126" s="59"/>
      <c r="C126" s="89" t="s">
        <v>163</v>
      </c>
      <c r="D126" s="89" t="s">
        <v>84</v>
      </c>
      <c r="E126" s="214" t="s">
        <v>164</v>
      </c>
      <c r="F126" s="205"/>
      <c r="G126" s="205"/>
      <c r="H126" s="205"/>
      <c r="I126" s="13">
        <f t="shared" si="34"/>
        <v>0</v>
      </c>
      <c r="J126" s="12">
        <f t="shared" si="29"/>
        <v>0</v>
      </c>
      <c r="K126" s="13" t="str">
        <f t="shared" si="30"/>
        <v/>
      </c>
      <c r="L126" s="12"/>
      <c r="M126" s="12"/>
      <c r="N126" s="12"/>
      <c r="O126" s="205"/>
      <c r="P126" s="12">
        <f t="shared" si="27"/>
        <v>0</v>
      </c>
      <c r="Q126" s="13" t="str">
        <f t="shared" si="28"/>
        <v/>
      </c>
      <c r="R126" s="12">
        <f t="shared" si="35"/>
        <v>0</v>
      </c>
      <c r="S126" s="12">
        <f t="shared" si="36"/>
        <v>0</v>
      </c>
      <c r="T126" s="12">
        <f t="shared" si="36"/>
        <v>0</v>
      </c>
      <c r="U126" s="12">
        <f t="shared" si="36"/>
        <v>0</v>
      </c>
      <c r="V126" s="12">
        <f t="shared" si="42"/>
        <v>0</v>
      </c>
      <c r="W126" s="13" t="str">
        <f t="shared" si="43"/>
        <v/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</row>
    <row r="127" spans="1:196" s="46" customFormat="1" ht="58.5" hidden="1" customHeight="1" x14ac:dyDescent="0.3">
      <c r="A127" s="60"/>
      <c r="B127" s="38"/>
      <c r="C127" s="91"/>
      <c r="D127" s="92"/>
      <c r="E127" s="123" t="s">
        <v>197</v>
      </c>
      <c r="F127" s="227"/>
      <c r="G127" s="228"/>
      <c r="H127" s="227"/>
      <c r="I127" s="13">
        <f t="shared" si="34"/>
        <v>0</v>
      </c>
      <c r="J127" s="12">
        <f t="shared" si="29"/>
        <v>0</v>
      </c>
      <c r="K127" s="13" t="str">
        <f t="shared" si="30"/>
        <v/>
      </c>
      <c r="L127" s="16"/>
      <c r="M127" s="16"/>
      <c r="N127" s="16"/>
      <c r="O127" s="16"/>
      <c r="P127" s="12">
        <f t="shared" si="27"/>
        <v>0</v>
      </c>
      <c r="Q127" s="13" t="str">
        <f t="shared" si="28"/>
        <v/>
      </c>
      <c r="R127" s="12">
        <f t="shared" si="35"/>
        <v>0</v>
      </c>
      <c r="S127" s="12">
        <f t="shared" si="36"/>
        <v>0</v>
      </c>
      <c r="T127" s="12">
        <f t="shared" si="36"/>
        <v>0</v>
      </c>
      <c r="U127" s="12">
        <f t="shared" si="36"/>
        <v>0</v>
      </c>
      <c r="V127" s="12">
        <f t="shared" si="42"/>
        <v>0</v>
      </c>
      <c r="W127" s="13" t="str">
        <f t="shared" si="43"/>
        <v/>
      </c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  <c r="CF127" s="44"/>
      <c r="CG127" s="44"/>
      <c r="CH127" s="44"/>
      <c r="CI127" s="44"/>
      <c r="CJ127" s="44"/>
      <c r="CK127" s="44"/>
      <c r="CL127" s="44"/>
      <c r="CM127" s="44"/>
      <c r="CN127" s="44"/>
      <c r="CO127" s="44"/>
      <c r="CP127" s="44"/>
      <c r="CQ127" s="44"/>
      <c r="CR127" s="44"/>
      <c r="CS127" s="44"/>
      <c r="CT127" s="44"/>
      <c r="CU127" s="44"/>
      <c r="CV127" s="44"/>
      <c r="CW127" s="44"/>
      <c r="CX127" s="44"/>
      <c r="CY127" s="44"/>
      <c r="CZ127" s="44"/>
      <c r="DA127" s="44"/>
      <c r="DB127" s="44"/>
      <c r="DC127" s="44"/>
      <c r="DD127" s="44"/>
      <c r="DE127" s="44"/>
      <c r="DF127" s="44"/>
      <c r="DG127" s="44"/>
      <c r="DH127" s="44"/>
      <c r="DI127" s="44"/>
      <c r="DJ127" s="44"/>
      <c r="DK127" s="44"/>
      <c r="DL127" s="44"/>
      <c r="DM127" s="44"/>
      <c r="DN127" s="44"/>
      <c r="DO127" s="44"/>
      <c r="DP127" s="44"/>
      <c r="DQ127" s="44"/>
      <c r="DR127" s="44"/>
      <c r="DS127" s="44"/>
      <c r="DT127" s="44"/>
      <c r="DU127" s="44"/>
      <c r="DV127" s="44"/>
      <c r="DW127" s="44"/>
      <c r="DX127" s="44"/>
      <c r="DY127" s="44"/>
      <c r="DZ127" s="44"/>
      <c r="EA127" s="44"/>
      <c r="EB127" s="44"/>
      <c r="EC127" s="44"/>
      <c r="ED127" s="44"/>
      <c r="EE127" s="44"/>
      <c r="EF127" s="44"/>
      <c r="EG127" s="44"/>
      <c r="EH127" s="44"/>
      <c r="EI127" s="44"/>
      <c r="EJ127" s="44"/>
      <c r="EK127" s="44"/>
      <c r="EL127" s="44"/>
      <c r="EM127" s="44"/>
      <c r="EN127" s="44"/>
      <c r="EO127" s="44"/>
      <c r="EP127" s="44"/>
      <c r="EQ127" s="44"/>
      <c r="ER127" s="44"/>
      <c r="ES127" s="44"/>
      <c r="ET127" s="44"/>
      <c r="EU127" s="44"/>
      <c r="EV127" s="44"/>
      <c r="EW127" s="44"/>
      <c r="EX127" s="44"/>
      <c r="EY127" s="44"/>
      <c r="EZ127" s="44"/>
      <c r="FA127" s="44"/>
      <c r="FB127" s="44"/>
      <c r="FC127" s="44"/>
      <c r="FD127" s="44"/>
      <c r="FE127" s="44"/>
      <c r="FF127" s="44"/>
      <c r="FG127" s="44"/>
      <c r="FH127" s="44"/>
      <c r="FI127" s="44"/>
      <c r="FJ127" s="44"/>
      <c r="FK127" s="44"/>
      <c r="FL127" s="44"/>
      <c r="FM127" s="44"/>
      <c r="FN127" s="44"/>
      <c r="FO127" s="44"/>
      <c r="FP127" s="44"/>
      <c r="FQ127" s="44"/>
      <c r="FR127" s="44"/>
      <c r="FS127" s="44"/>
      <c r="FT127" s="44"/>
      <c r="FU127" s="44"/>
      <c r="FV127" s="44"/>
      <c r="FW127" s="44"/>
      <c r="FX127" s="44"/>
      <c r="FY127" s="44"/>
      <c r="FZ127" s="44"/>
      <c r="GA127" s="44"/>
      <c r="GB127" s="44"/>
      <c r="GC127" s="44"/>
      <c r="GD127" s="44"/>
      <c r="GE127" s="45"/>
      <c r="GF127" s="45"/>
      <c r="GG127" s="45"/>
      <c r="GH127" s="45"/>
      <c r="GI127" s="45"/>
      <c r="GJ127" s="45"/>
      <c r="GK127" s="45"/>
      <c r="GL127" s="45"/>
      <c r="GM127" s="45"/>
      <c r="GN127" s="45"/>
    </row>
    <row r="128" spans="1:196" s="46" customFormat="1" ht="58.5" hidden="1" customHeight="1" x14ac:dyDescent="0.3">
      <c r="A128" s="60"/>
      <c r="B128" s="38"/>
      <c r="C128" s="91"/>
      <c r="D128" s="92"/>
      <c r="E128" s="123" t="s">
        <v>198</v>
      </c>
      <c r="F128" s="227"/>
      <c r="G128" s="228"/>
      <c r="H128" s="227"/>
      <c r="I128" s="13">
        <f t="shared" si="34"/>
        <v>0</v>
      </c>
      <c r="J128" s="12">
        <f t="shared" si="29"/>
        <v>0</v>
      </c>
      <c r="K128" s="13" t="str">
        <f t="shared" si="30"/>
        <v/>
      </c>
      <c r="L128" s="16"/>
      <c r="M128" s="16"/>
      <c r="N128" s="16"/>
      <c r="O128" s="16"/>
      <c r="P128" s="12">
        <f t="shared" si="27"/>
        <v>0</v>
      </c>
      <c r="Q128" s="13" t="str">
        <f t="shared" si="28"/>
        <v/>
      </c>
      <c r="R128" s="12">
        <f t="shared" si="35"/>
        <v>0</v>
      </c>
      <c r="S128" s="12">
        <f t="shared" si="36"/>
        <v>0</v>
      </c>
      <c r="T128" s="12">
        <f t="shared" si="36"/>
        <v>0</v>
      </c>
      <c r="U128" s="12">
        <f t="shared" si="36"/>
        <v>0</v>
      </c>
      <c r="V128" s="12">
        <f t="shared" si="42"/>
        <v>0</v>
      </c>
      <c r="W128" s="13" t="str">
        <f t="shared" si="43"/>
        <v/>
      </c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  <c r="CF128" s="44"/>
      <c r="CG128" s="44"/>
      <c r="CH128" s="44"/>
      <c r="CI128" s="44"/>
      <c r="CJ128" s="44"/>
      <c r="CK128" s="44"/>
      <c r="CL128" s="44"/>
      <c r="CM128" s="44"/>
      <c r="CN128" s="44"/>
      <c r="CO128" s="44"/>
      <c r="CP128" s="44"/>
      <c r="CQ128" s="44"/>
      <c r="CR128" s="44"/>
      <c r="CS128" s="44"/>
      <c r="CT128" s="44"/>
      <c r="CU128" s="44"/>
      <c r="CV128" s="44"/>
      <c r="CW128" s="44"/>
      <c r="CX128" s="44"/>
      <c r="CY128" s="44"/>
      <c r="CZ128" s="44"/>
      <c r="DA128" s="44"/>
      <c r="DB128" s="44"/>
      <c r="DC128" s="44"/>
      <c r="DD128" s="44"/>
      <c r="DE128" s="44"/>
      <c r="DF128" s="44"/>
      <c r="DG128" s="44"/>
      <c r="DH128" s="44"/>
      <c r="DI128" s="44"/>
      <c r="DJ128" s="44"/>
      <c r="DK128" s="44"/>
      <c r="DL128" s="44"/>
      <c r="DM128" s="44"/>
      <c r="DN128" s="44"/>
      <c r="DO128" s="44"/>
      <c r="DP128" s="44"/>
      <c r="DQ128" s="44"/>
      <c r="DR128" s="44"/>
      <c r="DS128" s="44"/>
      <c r="DT128" s="44"/>
      <c r="DU128" s="44"/>
      <c r="DV128" s="44"/>
      <c r="DW128" s="44"/>
      <c r="DX128" s="44"/>
      <c r="DY128" s="44"/>
      <c r="DZ128" s="44"/>
      <c r="EA128" s="44"/>
      <c r="EB128" s="44"/>
      <c r="EC128" s="44"/>
      <c r="ED128" s="44"/>
      <c r="EE128" s="44"/>
      <c r="EF128" s="44"/>
      <c r="EG128" s="44"/>
      <c r="EH128" s="44"/>
      <c r="EI128" s="44"/>
      <c r="EJ128" s="44"/>
      <c r="EK128" s="44"/>
      <c r="EL128" s="44"/>
      <c r="EM128" s="44"/>
      <c r="EN128" s="44"/>
      <c r="EO128" s="44"/>
      <c r="EP128" s="44"/>
      <c r="EQ128" s="44"/>
      <c r="ER128" s="44"/>
      <c r="ES128" s="44"/>
      <c r="ET128" s="44"/>
      <c r="EU128" s="44"/>
      <c r="EV128" s="44"/>
      <c r="EW128" s="44"/>
      <c r="EX128" s="44"/>
      <c r="EY128" s="44"/>
      <c r="EZ128" s="44"/>
      <c r="FA128" s="44"/>
      <c r="FB128" s="44"/>
      <c r="FC128" s="44"/>
      <c r="FD128" s="44"/>
      <c r="FE128" s="44"/>
      <c r="FF128" s="44"/>
      <c r="FG128" s="44"/>
      <c r="FH128" s="44"/>
      <c r="FI128" s="44"/>
      <c r="FJ128" s="44"/>
      <c r="FK128" s="44"/>
      <c r="FL128" s="44"/>
      <c r="FM128" s="44"/>
      <c r="FN128" s="44"/>
      <c r="FO128" s="44"/>
      <c r="FP128" s="44"/>
      <c r="FQ128" s="44"/>
      <c r="FR128" s="44"/>
      <c r="FS128" s="44"/>
      <c r="FT128" s="44"/>
      <c r="FU128" s="44"/>
      <c r="FV128" s="44"/>
      <c r="FW128" s="44"/>
      <c r="FX128" s="44"/>
      <c r="FY128" s="44"/>
      <c r="FZ128" s="44"/>
      <c r="GA128" s="44"/>
      <c r="GB128" s="44"/>
      <c r="GC128" s="44"/>
      <c r="GD128" s="44"/>
      <c r="GE128" s="45"/>
      <c r="GF128" s="45"/>
      <c r="GG128" s="45"/>
      <c r="GH128" s="45"/>
      <c r="GI128" s="45"/>
      <c r="GJ128" s="45"/>
      <c r="GK128" s="45"/>
      <c r="GL128" s="45"/>
      <c r="GM128" s="45"/>
      <c r="GN128" s="45"/>
    </row>
    <row r="129" spans="1:196" s="1" customFormat="1" ht="58.5" hidden="1" customHeight="1" x14ac:dyDescent="0.3">
      <c r="A129" s="106">
        <v>25</v>
      </c>
      <c r="B129" s="59"/>
      <c r="C129" s="89" t="s">
        <v>188</v>
      </c>
      <c r="D129" s="89" t="s">
        <v>83</v>
      </c>
      <c r="E129" s="214" t="s">
        <v>189</v>
      </c>
      <c r="F129" s="205"/>
      <c r="G129" s="205"/>
      <c r="H129" s="205"/>
      <c r="I129" s="13">
        <f t="shared" si="34"/>
        <v>0</v>
      </c>
      <c r="J129" s="12">
        <f t="shared" si="29"/>
        <v>0</v>
      </c>
      <c r="K129" s="13" t="str">
        <f t="shared" si="30"/>
        <v/>
      </c>
      <c r="L129" s="12"/>
      <c r="M129" s="12"/>
      <c r="N129" s="12"/>
      <c r="O129" s="205"/>
      <c r="P129" s="12">
        <f t="shared" si="27"/>
        <v>0</v>
      </c>
      <c r="Q129" s="13" t="str">
        <f t="shared" si="28"/>
        <v/>
      </c>
      <c r="R129" s="12">
        <f t="shared" si="35"/>
        <v>0</v>
      </c>
      <c r="S129" s="12">
        <f t="shared" si="36"/>
        <v>0</v>
      </c>
      <c r="T129" s="12">
        <f t="shared" si="36"/>
        <v>0</v>
      </c>
      <c r="U129" s="12">
        <f t="shared" si="36"/>
        <v>0</v>
      </c>
      <c r="V129" s="12">
        <f t="shared" si="42"/>
        <v>0</v>
      </c>
      <c r="W129" s="13" t="str">
        <f t="shared" si="43"/>
        <v/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</row>
    <row r="130" spans="1:196" s="1" customFormat="1" ht="39" hidden="1" customHeight="1" x14ac:dyDescent="0.3">
      <c r="A130" s="106"/>
      <c r="B130" s="59"/>
      <c r="C130" s="89" t="s">
        <v>207</v>
      </c>
      <c r="D130" s="89" t="s">
        <v>76</v>
      </c>
      <c r="E130" s="214" t="s">
        <v>162</v>
      </c>
      <c r="F130" s="205"/>
      <c r="G130" s="205"/>
      <c r="H130" s="205"/>
      <c r="I130" s="13">
        <f t="shared" si="34"/>
        <v>0</v>
      </c>
      <c r="J130" s="12">
        <f t="shared" si="29"/>
        <v>0</v>
      </c>
      <c r="K130" s="13" t="str">
        <f t="shared" si="30"/>
        <v/>
      </c>
      <c r="L130" s="12"/>
      <c r="M130" s="12"/>
      <c r="N130" s="12"/>
      <c r="O130" s="205"/>
      <c r="P130" s="12">
        <f t="shared" si="27"/>
        <v>0</v>
      </c>
      <c r="Q130" s="13" t="str">
        <f t="shared" si="28"/>
        <v/>
      </c>
      <c r="R130" s="12">
        <f t="shared" si="35"/>
        <v>0</v>
      </c>
      <c r="S130" s="12">
        <f t="shared" si="36"/>
        <v>0</v>
      </c>
      <c r="T130" s="12">
        <f t="shared" si="36"/>
        <v>0</v>
      </c>
      <c r="U130" s="12">
        <f t="shared" si="36"/>
        <v>0</v>
      </c>
      <c r="V130" s="12">
        <f t="shared" si="42"/>
        <v>0</v>
      </c>
      <c r="W130" s="13" t="str">
        <f t="shared" si="43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1" customFormat="1" ht="58.5" hidden="1" customHeight="1" x14ac:dyDescent="0.3">
      <c r="A131" s="106">
        <v>24</v>
      </c>
      <c r="B131" s="59"/>
      <c r="C131" s="89" t="s">
        <v>163</v>
      </c>
      <c r="D131" s="89" t="s">
        <v>84</v>
      </c>
      <c r="E131" s="214" t="s">
        <v>164</v>
      </c>
      <c r="F131" s="205"/>
      <c r="G131" s="205"/>
      <c r="H131" s="205"/>
      <c r="I131" s="13">
        <f t="shared" si="34"/>
        <v>0</v>
      </c>
      <c r="J131" s="12">
        <f t="shared" si="29"/>
        <v>0</v>
      </c>
      <c r="K131" s="13" t="str">
        <f t="shared" si="30"/>
        <v/>
      </c>
      <c r="L131" s="12"/>
      <c r="M131" s="12"/>
      <c r="N131" s="12"/>
      <c r="O131" s="205"/>
      <c r="P131" s="12">
        <f t="shared" si="27"/>
        <v>0</v>
      </c>
      <c r="Q131" s="13" t="str">
        <f t="shared" si="28"/>
        <v/>
      </c>
      <c r="R131" s="12">
        <f t="shared" si="35"/>
        <v>0</v>
      </c>
      <c r="S131" s="12">
        <f t="shared" si="36"/>
        <v>0</v>
      </c>
      <c r="T131" s="12">
        <f t="shared" si="36"/>
        <v>0</v>
      </c>
      <c r="U131" s="12">
        <f t="shared" si="36"/>
        <v>0</v>
      </c>
      <c r="V131" s="12">
        <f t="shared" si="37"/>
        <v>0</v>
      </c>
      <c r="W131" s="13" t="str">
        <f t="shared" si="43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</row>
    <row r="132" spans="1:196" s="62" customFormat="1" ht="54.75" hidden="1" customHeight="1" thickBot="1" x14ac:dyDescent="0.35">
      <c r="A132" s="118"/>
      <c r="B132" s="60"/>
      <c r="C132" s="90"/>
      <c r="D132" s="90"/>
      <c r="E132" s="219" t="s">
        <v>220</v>
      </c>
      <c r="F132" s="16"/>
      <c r="G132" s="16"/>
      <c r="H132" s="16"/>
      <c r="I132" s="13">
        <f t="shared" si="34"/>
        <v>0</v>
      </c>
      <c r="J132" s="12">
        <f t="shared" si="29"/>
        <v>0</v>
      </c>
      <c r="K132" s="13" t="str">
        <f t="shared" si="30"/>
        <v/>
      </c>
      <c r="L132" s="16"/>
      <c r="M132" s="16"/>
      <c r="N132" s="16"/>
      <c r="O132" s="16"/>
      <c r="P132" s="12">
        <f t="shared" si="27"/>
        <v>0</v>
      </c>
      <c r="Q132" s="13" t="str">
        <f t="shared" si="28"/>
        <v/>
      </c>
      <c r="R132" s="12">
        <f t="shared" si="35"/>
        <v>0</v>
      </c>
      <c r="S132" s="12">
        <f t="shared" si="36"/>
        <v>0</v>
      </c>
      <c r="T132" s="12">
        <f t="shared" si="36"/>
        <v>0</v>
      </c>
      <c r="U132" s="12">
        <f t="shared" si="36"/>
        <v>0</v>
      </c>
      <c r="V132" s="12">
        <f t="shared" si="37"/>
        <v>0</v>
      </c>
      <c r="W132" s="13" t="str">
        <f t="shared" si="43"/>
        <v/>
      </c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61"/>
      <c r="GF132" s="61"/>
      <c r="GG132" s="61"/>
      <c r="GH132" s="61"/>
      <c r="GI132" s="61"/>
      <c r="GJ132" s="61"/>
      <c r="GK132" s="61"/>
      <c r="GL132" s="61"/>
      <c r="GM132" s="61"/>
      <c r="GN132" s="61"/>
    </row>
    <row r="133" spans="1:196" s="62" customFormat="1" ht="41.25" hidden="1" customHeight="1" thickBot="1" x14ac:dyDescent="0.35">
      <c r="A133" s="118"/>
      <c r="B133" s="60"/>
      <c r="C133" s="90"/>
      <c r="D133" s="90"/>
      <c r="E133" s="219" t="s">
        <v>221</v>
      </c>
      <c r="F133" s="16"/>
      <c r="G133" s="16"/>
      <c r="H133" s="16"/>
      <c r="I133" s="13">
        <f t="shared" si="34"/>
        <v>0</v>
      </c>
      <c r="J133" s="12">
        <f t="shared" si="29"/>
        <v>0</v>
      </c>
      <c r="K133" s="13" t="str">
        <f t="shared" si="30"/>
        <v/>
      </c>
      <c r="L133" s="16"/>
      <c r="M133" s="16"/>
      <c r="N133" s="16"/>
      <c r="O133" s="16"/>
      <c r="P133" s="12">
        <f t="shared" si="27"/>
        <v>0</v>
      </c>
      <c r="Q133" s="13" t="str">
        <f t="shared" si="28"/>
        <v/>
      </c>
      <c r="R133" s="12">
        <f t="shared" si="35"/>
        <v>0</v>
      </c>
      <c r="S133" s="12">
        <f t="shared" si="36"/>
        <v>0</v>
      </c>
      <c r="T133" s="12">
        <f t="shared" si="36"/>
        <v>0</v>
      </c>
      <c r="U133" s="12">
        <f t="shared" si="36"/>
        <v>0</v>
      </c>
      <c r="V133" s="12">
        <f t="shared" si="37"/>
        <v>0</v>
      </c>
      <c r="W133" s="13" t="str">
        <f t="shared" si="43"/>
        <v/>
      </c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61"/>
      <c r="GF133" s="61"/>
      <c r="GG133" s="61"/>
      <c r="GH133" s="61"/>
      <c r="GI133" s="61"/>
      <c r="GJ133" s="61"/>
      <c r="GK133" s="61"/>
      <c r="GL133" s="61"/>
      <c r="GM133" s="61"/>
      <c r="GN133" s="61"/>
    </row>
    <row r="134" spans="1:196" s="1" customFormat="1" ht="39.75" hidden="1" customHeight="1" x14ac:dyDescent="0.3">
      <c r="A134" s="106">
        <v>25</v>
      </c>
      <c r="B134" s="59"/>
      <c r="C134" s="89" t="s">
        <v>188</v>
      </c>
      <c r="D134" s="89" t="s">
        <v>83</v>
      </c>
      <c r="E134" s="214" t="s">
        <v>189</v>
      </c>
      <c r="F134" s="205"/>
      <c r="G134" s="205"/>
      <c r="H134" s="205"/>
      <c r="I134" s="13">
        <f t="shared" si="34"/>
        <v>0</v>
      </c>
      <c r="J134" s="12">
        <f t="shared" si="29"/>
        <v>0</v>
      </c>
      <c r="K134" s="13" t="str">
        <f t="shared" si="30"/>
        <v/>
      </c>
      <c r="L134" s="12"/>
      <c r="M134" s="12"/>
      <c r="N134" s="12"/>
      <c r="O134" s="205"/>
      <c r="P134" s="12">
        <f t="shared" si="27"/>
        <v>0</v>
      </c>
      <c r="Q134" s="13" t="str">
        <f t="shared" si="28"/>
        <v/>
      </c>
      <c r="R134" s="12">
        <f t="shared" si="35"/>
        <v>0</v>
      </c>
      <c r="S134" s="12">
        <f t="shared" si="36"/>
        <v>0</v>
      </c>
      <c r="T134" s="12">
        <f t="shared" si="36"/>
        <v>0</v>
      </c>
      <c r="U134" s="12">
        <f t="shared" si="36"/>
        <v>0</v>
      </c>
      <c r="V134" s="12">
        <f t="shared" si="37"/>
        <v>0</v>
      </c>
      <c r="W134" s="13" t="str">
        <f t="shared" si="43"/>
        <v/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</row>
    <row r="135" spans="1:196" s="5" customFormat="1" ht="42" hidden="1" customHeight="1" thickBot="1" x14ac:dyDescent="0.35">
      <c r="A135" s="106"/>
      <c r="B135" s="59"/>
      <c r="C135" s="89" t="s">
        <v>267</v>
      </c>
      <c r="D135" s="89" t="s">
        <v>228</v>
      </c>
      <c r="E135" s="214" t="s">
        <v>268</v>
      </c>
      <c r="F135" s="205"/>
      <c r="G135" s="205"/>
      <c r="H135" s="205"/>
      <c r="I135" s="13">
        <f t="shared" si="34"/>
        <v>0</v>
      </c>
      <c r="J135" s="12">
        <f t="shared" si="29"/>
        <v>0</v>
      </c>
      <c r="K135" s="13" t="str">
        <f t="shared" si="30"/>
        <v/>
      </c>
      <c r="L135" s="12"/>
      <c r="M135" s="12"/>
      <c r="N135" s="12"/>
      <c r="O135" s="205"/>
      <c r="P135" s="12">
        <f t="shared" si="27"/>
        <v>0</v>
      </c>
      <c r="Q135" s="13" t="str">
        <f t="shared" si="28"/>
        <v/>
      </c>
      <c r="R135" s="12">
        <f t="shared" si="35"/>
        <v>0</v>
      </c>
      <c r="S135" s="12">
        <f t="shared" si="36"/>
        <v>0</v>
      </c>
      <c r="T135" s="12">
        <f t="shared" si="36"/>
        <v>0</v>
      </c>
      <c r="U135" s="12">
        <f t="shared" si="36"/>
        <v>0</v>
      </c>
      <c r="V135" s="12">
        <f t="shared" si="37"/>
        <v>0</v>
      </c>
      <c r="W135" s="13" t="str">
        <f t="shared" si="43"/>
        <v/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9"/>
      <c r="GF135" s="9"/>
      <c r="GG135" s="9"/>
      <c r="GH135" s="9"/>
      <c r="GI135" s="9"/>
      <c r="GJ135" s="9"/>
      <c r="GK135" s="9"/>
      <c r="GL135" s="9"/>
      <c r="GM135" s="9"/>
      <c r="GN135" s="9"/>
    </row>
    <row r="136" spans="1:196" s="62" customFormat="1" ht="47.25" hidden="1" customHeight="1" thickBot="1" x14ac:dyDescent="0.35">
      <c r="A136" s="118"/>
      <c r="B136" s="60"/>
      <c r="C136" s="90"/>
      <c r="D136" s="90"/>
      <c r="E136" s="219" t="s">
        <v>274</v>
      </c>
      <c r="F136" s="16"/>
      <c r="G136" s="16"/>
      <c r="H136" s="16"/>
      <c r="I136" s="13">
        <f t="shared" si="34"/>
        <v>0</v>
      </c>
      <c r="J136" s="12">
        <f t="shared" si="29"/>
        <v>0</v>
      </c>
      <c r="K136" s="13" t="str">
        <f t="shared" si="30"/>
        <v/>
      </c>
      <c r="L136" s="225"/>
      <c r="M136" s="225"/>
      <c r="N136" s="225"/>
      <c r="O136" s="225"/>
      <c r="P136" s="12">
        <f t="shared" si="27"/>
        <v>0</v>
      </c>
      <c r="Q136" s="13" t="str">
        <f t="shared" si="28"/>
        <v/>
      </c>
      <c r="R136" s="12">
        <f t="shared" si="35"/>
        <v>0</v>
      </c>
      <c r="S136" s="12">
        <f t="shared" si="36"/>
        <v>0</v>
      </c>
      <c r="T136" s="12">
        <f t="shared" si="36"/>
        <v>0</v>
      </c>
      <c r="U136" s="12">
        <f t="shared" si="36"/>
        <v>0</v>
      </c>
      <c r="V136" s="12">
        <f t="shared" si="37"/>
        <v>0</v>
      </c>
      <c r="W136" s="13" t="str">
        <f t="shared" si="43"/>
        <v/>
      </c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61"/>
      <c r="GF136" s="61"/>
      <c r="GG136" s="61"/>
      <c r="GH136" s="61"/>
      <c r="GI136" s="61"/>
      <c r="GJ136" s="61"/>
      <c r="GK136" s="61"/>
      <c r="GL136" s="61"/>
      <c r="GM136" s="61"/>
      <c r="GN136" s="61"/>
    </row>
    <row r="137" spans="1:196" s="5" customFormat="1" ht="30.75" hidden="1" customHeight="1" thickBot="1" x14ac:dyDescent="0.35">
      <c r="A137" s="106"/>
      <c r="B137" s="59"/>
      <c r="C137" s="89" t="s">
        <v>243</v>
      </c>
      <c r="D137" s="89" t="s">
        <v>76</v>
      </c>
      <c r="E137" s="214" t="s">
        <v>244</v>
      </c>
      <c r="F137" s="205"/>
      <c r="G137" s="205"/>
      <c r="H137" s="205"/>
      <c r="I137" s="13">
        <f t="shared" si="34"/>
        <v>0</v>
      </c>
      <c r="J137" s="12">
        <f t="shared" si="29"/>
        <v>0</v>
      </c>
      <c r="K137" s="13" t="str">
        <f t="shared" si="30"/>
        <v/>
      </c>
      <c r="L137" s="12"/>
      <c r="M137" s="12"/>
      <c r="N137" s="12"/>
      <c r="O137" s="205"/>
      <c r="P137" s="12">
        <f t="shared" si="27"/>
        <v>0</v>
      </c>
      <c r="Q137" s="13" t="str">
        <f t="shared" si="28"/>
        <v/>
      </c>
      <c r="R137" s="12">
        <f t="shared" si="35"/>
        <v>0</v>
      </c>
      <c r="S137" s="12">
        <f t="shared" si="36"/>
        <v>0</v>
      </c>
      <c r="T137" s="12">
        <f t="shared" si="36"/>
        <v>0</v>
      </c>
      <c r="U137" s="12">
        <f t="shared" si="36"/>
        <v>0</v>
      </c>
      <c r="V137" s="12">
        <f t="shared" si="37"/>
        <v>0</v>
      </c>
      <c r="W137" s="13" t="str">
        <f t="shared" si="43"/>
        <v/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9"/>
      <c r="GF137" s="9"/>
      <c r="GG137" s="9"/>
      <c r="GH137" s="9"/>
      <c r="GI137" s="9"/>
      <c r="GJ137" s="9"/>
      <c r="GK137" s="9"/>
      <c r="GL137" s="9"/>
      <c r="GM137" s="9"/>
      <c r="GN137" s="9"/>
    </row>
    <row r="138" spans="1:196" s="5" customFormat="1" ht="39" customHeight="1" thickBot="1" x14ac:dyDescent="0.35">
      <c r="A138" s="106"/>
      <c r="B138" s="59"/>
      <c r="C138" s="89" t="s">
        <v>207</v>
      </c>
      <c r="D138" s="89" t="s">
        <v>76</v>
      </c>
      <c r="E138" s="214" t="s">
        <v>162</v>
      </c>
      <c r="F138" s="205">
        <v>89.7</v>
      </c>
      <c r="G138" s="205"/>
      <c r="H138" s="205"/>
      <c r="I138" s="18">
        <f t="shared" si="34"/>
        <v>0</v>
      </c>
      <c r="J138" s="12">
        <f t="shared" si="29"/>
        <v>0</v>
      </c>
      <c r="K138" s="13" t="str">
        <f t="shared" si="30"/>
        <v/>
      </c>
      <c r="L138" s="12"/>
      <c r="M138" s="12"/>
      <c r="N138" s="12"/>
      <c r="O138" s="205"/>
      <c r="P138" s="12">
        <f t="shared" si="27"/>
        <v>0</v>
      </c>
      <c r="Q138" s="13" t="str">
        <f t="shared" si="28"/>
        <v/>
      </c>
      <c r="R138" s="12">
        <f t="shared" si="35"/>
        <v>89.7</v>
      </c>
      <c r="S138" s="12">
        <f t="shared" si="36"/>
        <v>89.7</v>
      </c>
      <c r="T138" s="12">
        <f t="shared" si="36"/>
        <v>0</v>
      </c>
      <c r="U138" s="12">
        <f t="shared" si="36"/>
        <v>0</v>
      </c>
      <c r="V138" s="12">
        <f t="shared" si="37"/>
        <v>0</v>
      </c>
      <c r="W138" s="13" t="str">
        <f t="shared" si="43"/>
        <v/>
      </c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9"/>
      <c r="GF138" s="9"/>
      <c r="GG138" s="9"/>
      <c r="GH138" s="9"/>
      <c r="GI138" s="9"/>
      <c r="GJ138" s="9"/>
      <c r="GK138" s="9"/>
      <c r="GL138" s="9"/>
      <c r="GM138" s="9"/>
      <c r="GN138" s="9"/>
    </row>
    <row r="139" spans="1:196" s="5" customFormat="1" ht="28.5" customHeight="1" thickBot="1" x14ac:dyDescent="0.35">
      <c r="A139" s="106"/>
      <c r="B139" s="59"/>
      <c r="C139" s="89" t="s">
        <v>303</v>
      </c>
      <c r="D139" s="89" t="s">
        <v>76</v>
      </c>
      <c r="E139" s="214" t="s">
        <v>304</v>
      </c>
      <c r="F139" s="205">
        <v>90</v>
      </c>
      <c r="G139" s="205"/>
      <c r="H139" s="205"/>
      <c r="I139" s="13">
        <f t="shared" si="34"/>
        <v>0</v>
      </c>
      <c r="J139" s="12">
        <f t="shared" si="29"/>
        <v>0</v>
      </c>
      <c r="K139" s="13" t="str">
        <f t="shared" si="30"/>
        <v/>
      </c>
      <c r="L139" s="12"/>
      <c r="M139" s="12"/>
      <c r="N139" s="12"/>
      <c r="O139" s="205"/>
      <c r="P139" s="12">
        <f t="shared" si="27"/>
        <v>0</v>
      </c>
      <c r="Q139" s="13" t="str">
        <f t="shared" si="28"/>
        <v/>
      </c>
      <c r="R139" s="12">
        <f t="shared" si="35"/>
        <v>90</v>
      </c>
      <c r="S139" s="12">
        <f t="shared" si="36"/>
        <v>90</v>
      </c>
      <c r="T139" s="12">
        <f t="shared" si="36"/>
        <v>0</v>
      </c>
      <c r="U139" s="12">
        <f t="shared" si="36"/>
        <v>0</v>
      </c>
      <c r="V139" s="12">
        <f>U139-T139</f>
        <v>0</v>
      </c>
      <c r="W139" s="13" t="str">
        <f>IFERROR(100%*(U139/T139),"")</f>
        <v/>
      </c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9"/>
      <c r="GF139" s="9"/>
      <c r="GG139" s="9"/>
      <c r="GH139" s="9"/>
      <c r="GI139" s="9"/>
      <c r="GJ139" s="9"/>
      <c r="GK139" s="9"/>
      <c r="GL139" s="9"/>
      <c r="GM139" s="9"/>
      <c r="GN139" s="9"/>
    </row>
    <row r="140" spans="1:196" s="5" customFormat="1" ht="31.5" customHeight="1" thickBot="1" x14ac:dyDescent="0.35">
      <c r="A140" s="108">
        <v>12</v>
      </c>
      <c r="B140" s="25" t="s">
        <v>30</v>
      </c>
      <c r="C140" s="25" t="s">
        <v>260</v>
      </c>
      <c r="D140" s="25"/>
      <c r="E140" s="124" t="s">
        <v>261</v>
      </c>
      <c r="F140" s="11">
        <f>SUM(F141:F150)</f>
        <v>75552.100000000006</v>
      </c>
      <c r="G140" s="11">
        <f t="shared" ref="G140" si="44">SUM(G141:G150)</f>
        <v>7553.4</v>
      </c>
      <c r="H140" s="11">
        <f>SUM(H141:H150)</f>
        <v>225</v>
      </c>
      <c r="I140" s="15">
        <f t="shared" si="34"/>
        <v>1.2696907879701032E-3</v>
      </c>
      <c r="J140" s="11">
        <f t="shared" si="29"/>
        <v>-7328.4</v>
      </c>
      <c r="K140" s="15">
        <f t="shared" si="30"/>
        <v>2.9787910080228772E-2</v>
      </c>
      <c r="L140" s="11">
        <f>SUM(L141:L150)</f>
        <v>12203</v>
      </c>
      <c r="M140" s="11">
        <f t="shared" ref="M140:O140" si="45">SUM(M141:M150)</f>
        <v>12203</v>
      </c>
      <c r="N140" s="11">
        <f t="shared" si="45"/>
        <v>4294.8999999999996</v>
      </c>
      <c r="O140" s="11">
        <f t="shared" si="45"/>
        <v>1900</v>
      </c>
      <c r="P140" s="11">
        <f t="shared" si="27"/>
        <v>-2394.8999999999996</v>
      </c>
      <c r="Q140" s="15">
        <f t="shared" si="28"/>
        <v>0.44238515448555266</v>
      </c>
      <c r="R140" s="11">
        <f>SUM(R141:R150)</f>
        <v>87755.1</v>
      </c>
      <c r="S140" s="11">
        <f>SUM(S141:S150)</f>
        <v>87755.1</v>
      </c>
      <c r="T140" s="11">
        <f>SUM(T141:T150)</f>
        <v>11848.3</v>
      </c>
      <c r="U140" s="11">
        <f t="shared" ref="U140" si="46">SUM(U141:U150)</f>
        <v>2125</v>
      </c>
      <c r="V140" s="11">
        <f t="shared" ref="V140:V146" si="47">U140-T140</f>
        <v>-9723.2999999999993</v>
      </c>
      <c r="W140" s="15">
        <f t="shared" ref="W140:W181" si="48">IFERROR(100%*(U140/T140),"")</f>
        <v>0.17935062414017203</v>
      </c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9"/>
      <c r="GF140" s="9"/>
      <c r="GG140" s="9"/>
      <c r="GH140" s="9"/>
      <c r="GI140" s="9"/>
      <c r="GJ140" s="9"/>
      <c r="GK140" s="9"/>
      <c r="GL140" s="9"/>
      <c r="GM140" s="9"/>
      <c r="GN140" s="9"/>
    </row>
    <row r="141" spans="1:196" s="1" customFormat="1" ht="39" customHeight="1" x14ac:dyDescent="0.3">
      <c r="A141" s="106"/>
      <c r="B141" s="59"/>
      <c r="C141" s="89" t="s">
        <v>163</v>
      </c>
      <c r="D141" s="89" t="s">
        <v>84</v>
      </c>
      <c r="E141" s="214" t="s">
        <v>164</v>
      </c>
      <c r="F141" s="205">
        <v>280</v>
      </c>
      <c r="G141" s="205">
        <v>228.4</v>
      </c>
      <c r="H141" s="205">
        <v>48</v>
      </c>
      <c r="I141" s="18">
        <f t="shared" si="34"/>
        <v>2.7086736810028869E-4</v>
      </c>
      <c r="J141" s="12">
        <f t="shared" si="29"/>
        <v>-180.4</v>
      </c>
      <c r="K141" s="13">
        <f t="shared" si="30"/>
        <v>0.21015761821366025</v>
      </c>
      <c r="L141" s="12">
        <v>320</v>
      </c>
      <c r="M141" s="12">
        <v>320</v>
      </c>
      <c r="N141" s="12">
        <v>320</v>
      </c>
      <c r="O141" s="205"/>
      <c r="P141" s="12">
        <f t="shared" ref="P141:P204" si="49">O141-N141</f>
        <v>-320</v>
      </c>
      <c r="Q141" s="13">
        <f t="shared" ref="Q141:Q181" si="50">IFERROR(100%*(O141/N141),"")</f>
        <v>0</v>
      </c>
      <c r="R141" s="12">
        <f t="shared" ref="R141:R142" si="51">SUM(F141,L141)</f>
        <v>600</v>
      </c>
      <c r="S141" s="12">
        <f t="shared" ref="S141:T142" si="52">SUM(F141,M141)</f>
        <v>600</v>
      </c>
      <c r="T141" s="12">
        <f>SUM(G141,N141)</f>
        <v>548.4</v>
      </c>
      <c r="U141" s="12">
        <f t="shared" si="36"/>
        <v>48</v>
      </c>
      <c r="V141" s="12">
        <f t="shared" si="47"/>
        <v>-500.4</v>
      </c>
      <c r="W141" s="13">
        <f t="shared" si="48"/>
        <v>8.7527352297592995E-2</v>
      </c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</row>
    <row r="142" spans="1:196" s="1" customFormat="1" ht="35.25" hidden="1" customHeight="1" x14ac:dyDescent="0.3">
      <c r="A142" s="106"/>
      <c r="B142" s="59"/>
      <c r="C142" s="89" t="s">
        <v>288</v>
      </c>
      <c r="D142" s="89" t="s">
        <v>83</v>
      </c>
      <c r="E142" s="214" t="s">
        <v>291</v>
      </c>
      <c r="F142" s="205"/>
      <c r="G142" s="205"/>
      <c r="H142" s="205"/>
      <c r="I142" s="13">
        <f t="shared" si="34"/>
        <v>0</v>
      </c>
      <c r="J142" s="12">
        <f t="shared" ref="J142:J203" si="53">H142-G142</f>
        <v>0</v>
      </c>
      <c r="K142" s="13" t="str">
        <f t="shared" si="30"/>
        <v/>
      </c>
      <c r="L142" s="12"/>
      <c r="M142" s="12"/>
      <c r="N142" s="12"/>
      <c r="O142" s="205"/>
      <c r="P142" s="12">
        <f t="shared" si="49"/>
        <v>0</v>
      </c>
      <c r="Q142" s="13" t="str">
        <f t="shared" si="50"/>
        <v/>
      </c>
      <c r="R142" s="12">
        <f t="shared" si="51"/>
        <v>0</v>
      </c>
      <c r="S142" s="12">
        <f t="shared" si="52"/>
        <v>0</v>
      </c>
      <c r="T142" s="12">
        <f t="shared" si="52"/>
        <v>0</v>
      </c>
      <c r="U142" s="12">
        <f t="shared" si="36"/>
        <v>0</v>
      </c>
      <c r="V142" s="12">
        <f t="shared" si="47"/>
        <v>0</v>
      </c>
      <c r="W142" s="13" t="str">
        <f t="shared" si="48"/>
        <v/>
      </c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</row>
    <row r="143" spans="1:196" s="1" customFormat="1" ht="40.5" customHeight="1" x14ac:dyDescent="0.3">
      <c r="A143" s="106"/>
      <c r="B143" s="59"/>
      <c r="C143" s="89" t="s">
        <v>289</v>
      </c>
      <c r="D143" s="89" t="s">
        <v>83</v>
      </c>
      <c r="E143" s="214" t="s">
        <v>292</v>
      </c>
      <c r="F143" s="205">
        <v>1000</v>
      </c>
      <c r="G143" s="205">
        <v>260</v>
      </c>
      <c r="H143" s="205">
        <v>162.80000000000001</v>
      </c>
      <c r="I143" s="13">
        <f t="shared" si="34"/>
        <v>9.186918234734792E-4</v>
      </c>
      <c r="J143" s="12">
        <f t="shared" si="53"/>
        <v>-97.199999999999989</v>
      </c>
      <c r="K143" s="13">
        <f t="shared" si="30"/>
        <v>0.62615384615384617</v>
      </c>
      <c r="L143" s="12"/>
      <c r="M143" s="12"/>
      <c r="N143" s="12"/>
      <c r="O143" s="205"/>
      <c r="P143" s="12">
        <f t="shared" si="49"/>
        <v>0</v>
      </c>
      <c r="Q143" s="13" t="str">
        <f t="shared" si="50"/>
        <v/>
      </c>
      <c r="R143" s="12">
        <f t="shared" si="35"/>
        <v>1000</v>
      </c>
      <c r="S143" s="12">
        <f t="shared" si="36"/>
        <v>1000</v>
      </c>
      <c r="T143" s="12">
        <f>SUM(G143,N143)</f>
        <v>260</v>
      </c>
      <c r="U143" s="12">
        <f t="shared" si="36"/>
        <v>162.80000000000001</v>
      </c>
      <c r="V143" s="12">
        <f t="shared" si="47"/>
        <v>-97.199999999999989</v>
      </c>
      <c r="W143" s="13">
        <f t="shared" si="48"/>
        <v>0.62615384615384617</v>
      </c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</row>
    <row r="144" spans="1:196" s="1" customFormat="1" ht="30.75" hidden="1" customHeight="1" x14ac:dyDescent="0.3">
      <c r="A144" s="106"/>
      <c r="B144" s="59"/>
      <c r="C144" s="89" t="s">
        <v>188</v>
      </c>
      <c r="D144" s="89" t="s">
        <v>83</v>
      </c>
      <c r="E144" s="214" t="s">
        <v>189</v>
      </c>
      <c r="F144" s="205"/>
      <c r="G144" s="205"/>
      <c r="H144" s="205"/>
      <c r="I144" s="17">
        <f t="shared" si="34"/>
        <v>0</v>
      </c>
      <c r="J144" s="12">
        <f t="shared" si="53"/>
        <v>0</v>
      </c>
      <c r="K144" s="13" t="str">
        <f t="shared" si="30"/>
        <v/>
      </c>
      <c r="L144" s="12"/>
      <c r="M144" s="12"/>
      <c r="N144" s="12"/>
      <c r="O144" s="205"/>
      <c r="P144" s="12">
        <f t="shared" si="49"/>
        <v>0</v>
      </c>
      <c r="Q144" s="13" t="str">
        <f t="shared" si="50"/>
        <v/>
      </c>
      <c r="R144" s="12">
        <f t="shared" si="35"/>
        <v>0</v>
      </c>
      <c r="S144" s="12">
        <f t="shared" si="36"/>
        <v>0</v>
      </c>
      <c r="T144" s="12">
        <f>SUM(G144,N144)</f>
        <v>0</v>
      </c>
      <c r="U144" s="12">
        <f t="shared" si="36"/>
        <v>0</v>
      </c>
      <c r="V144" s="12">
        <f t="shared" si="47"/>
        <v>0</v>
      </c>
      <c r="W144" s="13" t="str">
        <f t="shared" si="48"/>
        <v/>
      </c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</row>
    <row r="145" spans="1:196" s="1" customFormat="1" ht="30.75" customHeight="1" x14ac:dyDescent="0.3">
      <c r="A145" s="106"/>
      <c r="B145" s="59"/>
      <c r="C145" s="89" t="s">
        <v>290</v>
      </c>
      <c r="D145" s="89" t="s">
        <v>83</v>
      </c>
      <c r="E145" s="214" t="s">
        <v>293</v>
      </c>
      <c r="F145" s="205">
        <v>2874.6</v>
      </c>
      <c r="G145" s="205">
        <v>2065</v>
      </c>
      <c r="H145" s="205">
        <v>14.2</v>
      </c>
      <c r="I145" s="13">
        <f t="shared" si="34"/>
        <v>8.0131596396335403E-5</v>
      </c>
      <c r="J145" s="12">
        <f t="shared" si="53"/>
        <v>-2050.8000000000002</v>
      </c>
      <c r="K145" s="13">
        <f t="shared" si="30"/>
        <v>6.8765133171912827E-3</v>
      </c>
      <c r="L145" s="12">
        <v>11000</v>
      </c>
      <c r="M145" s="12">
        <v>11000</v>
      </c>
      <c r="N145" s="12">
        <v>3800</v>
      </c>
      <c r="O145" s="205">
        <v>1900</v>
      </c>
      <c r="P145" s="12">
        <f t="shared" si="49"/>
        <v>-1900</v>
      </c>
      <c r="Q145" s="13">
        <f t="shared" si="50"/>
        <v>0.5</v>
      </c>
      <c r="R145" s="12">
        <f t="shared" si="35"/>
        <v>13874.6</v>
      </c>
      <c r="S145" s="12">
        <f t="shared" si="36"/>
        <v>13874.6</v>
      </c>
      <c r="T145" s="12">
        <f>SUM(G145,N145)</f>
        <v>5865</v>
      </c>
      <c r="U145" s="12">
        <f t="shared" si="36"/>
        <v>1914.2</v>
      </c>
      <c r="V145" s="12">
        <f t="shared" si="47"/>
        <v>-3950.8</v>
      </c>
      <c r="W145" s="13">
        <f t="shared" si="48"/>
        <v>0.3263768115942029</v>
      </c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</row>
    <row r="146" spans="1:196" s="1" customFormat="1" ht="28.5" customHeight="1" x14ac:dyDescent="0.3">
      <c r="A146" s="106"/>
      <c r="B146" s="59"/>
      <c r="C146" s="89" t="s">
        <v>191</v>
      </c>
      <c r="D146" s="89" t="s">
        <v>87</v>
      </c>
      <c r="E146" s="214" t="s">
        <v>192</v>
      </c>
      <c r="F146" s="205"/>
      <c r="G146" s="205"/>
      <c r="H146" s="205"/>
      <c r="I146" s="17">
        <f t="shared" si="34"/>
        <v>0</v>
      </c>
      <c r="J146" s="12">
        <f t="shared" si="53"/>
        <v>0</v>
      </c>
      <c r="K146" s="13" t="str">
        <f t="shared" ref="K146:K181" si="54">IFERROR(100%*(H146/G146),"")</f>
        <v/>
      </c>
      <c r="L146" s="12">
        <v>883</v>
      </c>
      <c r="M146" s="12">
        <v>883</v>
      </c>
      <c r="N146" s="12">
        <v>174.9</v>
      </c>
      <c r="O146" s="205"/>
      <c r="P146" s="12">
        <f t="shared" si="49"/>
        <v>-174.9</v>
      </c>
      <c r="Q146" s="13">
        <f t="shared" si="50"/>
        <v>0</v>
      </c>
      <c r="R146" s="12">
        <f t="shared" si="35"/>
        <v>883</v>
      </c>
      <c r="S146" s="12">
        <f t="shared" si="36"/>
        <v>883</v>
      </c>
      <c r="T146" s="12">
        <f t="shared" si="36"/>
        <v>174.9</v>
      </c>
      <c r="U146" s="12">
        <f t="shared" si="36"/>
        <v>0</v>
      </c>
      <c r="V146" s="12">
        <f t="shared" si="47"/>
        <v>-174.9</v>
      </c>
      <c r="W146" s="13">
        <f t="shared" si="48"/>
        <v>0</v>
      </c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</row>
    <row r="147" spans="1:196" s="1" customFormat="1" ht="19.5" hidden="1" customHeight="1" x14ac:dyDescent="0.3">
      <c r="A147" s="106"/>
      <c r="B147" s="59"/>
      <c r="C147" s="89" t="s">
        <v>88</v>
      </c>
      <c r="D147" s="89" t="s">
        <v>49</v>
      </c>
      <c r="E147" s="214" t="s">
        <v>165</v>
      </c>
      <c r="F147" s="205"/>
      <c r="G147" s="205"/>
      <c r="H147" s="205"/>
      <c r="I147" s="17">
        <f t="shared" si="34"/>
        <v>0</v>
      </c>
      <c r="J147" s="12">
        <f t="shared" si="53"/>
        <v>0</v>
      </c>
      <c r="K147" s="13" t="str">
        <f t="shared" si="54"/>
        <v/>
      </c>
      <c r="L147" s="12"/>
      <c r="M147" s="12"/>
      <c r="N147" s="12"/>
      <c r="O147" s="205"/>
      <c r="P147" s="11">
        <f t="shared" si="49"/>
        <v>0</v>
      </c>
      <c r="Q147" s="15" t="str">
        <f t="shared" si="50"/>
        <v/>
      </c>
      <c r="R147" s="12">
        <f t="shared" si="35"/>
        <v>0</v>
      </c>
      <c r="S147" s="12">
        <f t="shared" si="36"/>
        <v>0</v>
      </c>
      <c r="T147" s="12">
        <f t="shared" si="36"/>
        <v>0</v>
      </c>
      <c r="U147" s="12">
        <f t="shared" si="36"/>
        <v>0</v>
      </c>
      <c r="V147" s="12">
        <f t="shared" si="37"/>
        <v>0</v>
      </c>
      <c r="W147" s="13" t="str">
        <f t="shared" si="48"/>
        <v/>
      </c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</row>
    <row r="148" spans="1:196" ht="27" customHeight="1" x14ac:dyDescent="0.3">
      <c r="A148" s="106"/>
      <c r="B148" s="29" t="s">
        <v>19</v>
      </c>
      <c r="C148" s="89" t="s">
        <v>237</v>
      </c>
      <c r="D148" s="89" t="s">
        <v>85</v>
      </c>
      <c r="E148" s="120" t="s">
        <v>238</v>
      </c>
      <c r="F148" s="217">
        <v>71397.5</v>
      </c>
      <c r="G148" s="217">
        <v>5000</v>
      </c>
      <c r="H148" s="217"/>
      <c r="I148" s="13">
        <f t="shared" si="34"/>
        <v>0</v>
      </c>
      <c r="J148" s="12">
        <f t="shared" si="53"/>
        <v>-5000</v>
      </c>
      <c r="K148" s="13">
        <f t="shared" si="54"/>
        <v>0</v>
      </c>
      <c r="L148" s="12"/>
      <c r="M148" s="12"/>
      <c r="N148" s="12"/>
      <c r="O148" s="217"/>
      <c r="P148" s="11">
        <f t="shared" si="49"/>
        <v>0</v>
      </c>
      <c r="Q148" s="15" t="str">
        <f t="shared" si="50"/>
        <v/>
      </c>
      <c r="R148" s="12">
        <f t="shared" si="35"/>
        <v>71397.5</v>
      </c>
      <c r="S148" s="12">
        <f t="shared" si="36"/>
        <v>71397.5</v>
      </c>
      <c r="T148" s="12">
        <f t="shared" si="36"/>
        <v>5000</v>
      </c>
      <c r="U148" s="12">
        <f t="shared" si="36"/>
        <v>0</v>
      </c>
      <c r="V148" s="12">
        <f t="shared" si="37"/>
        <v>-5000</v>
      </c>
      <c r="W148" s="13">
        <f t="shared" si="48"/>
        <v>0</v>
      </c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</row>
    <row r="149" spans="1:196" ht="93" hidden="1" customHeight="1" x14ac:dyDescent="0.3">
      <c r="A149" s="106"/>
      <c r="B149" s="29" t="s">
        <v>19</v>
      </c>
      <c r="C149" s="89" t="s">
        <v>282</v>
      </c>
      <c r="D149" s="89" t="s">
        <v>60</v>
      </c>
      <c r="E149" s="120" t="s">
        <v>283</v>
      </c>
      <c r="F149" s="217"/>
      <c r="G149" s="217"/>
      <c r="H149" s="217"/>
      <c r="I149" s="13">
        <f t="shared" si="34"/>
        <v>0</v>
      </c>
      <c r="J149" s="12">
        <f t="shared" si="53"/>
        <v>0</v>
      </c>
      <c r="K149" s="13" t="str">
        <f t="shared" si="54"/>
        <v/>
      </c>
      <c r="L149" s="12"/>
      <c r="M149" s="12"/>
      <c r="N149" s="12"/>
      <c r="O149" s="217"/>
      <c r="P149" s="11">
        <f t="shared" si="49"/>
        <v>0</v>
      </c>
      <c r="Q149" s="15" t="str">
        <f t="shared" si="50"/>
        <v/>
      </c>
      <c r="R149" s="12">
        <f t="shared" si="35"/>
        <v>0</v>
      </c>
      <c r="S149" s="12">
        <f t="shared" si="36"/>
        <v>0</v>
      </c>
      <c r="T149" s="12">
        <f t="shared" si="36"/>
        <v>0</v>
      </c>
      <c r="U149" s="12">
        <f t="shared" si="36"/>
        <v>0</v>
      </c>
      <c r="V149" s="12">
        <f t="shared" si="37"/>
        <v>0</v>
      </c>
      <c r="W149" s="13" t="str">
        <f t="shared" si="48"/>
        <v/>
      </c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</row>
    <row r="150" spans="1:196" ht="40.5" hidden="1" customHeight="1" x14ac:dyDescent="0.3">
      <c r="A150" s="106"/>
      <c r="B150" s="29"/>
      <c r="C150" s="89" t="s">
        <v>305</v>
      </c>
      <c r="D150" s="89" t="s">
        <v>85</v>
      </c>
      <c r="E150" s="120" t="s">
        <v>306</v>
      </c>
      <c r="F150" s="217"/>
      <c r="G150" s="217"/>
      <c r="H150" s="217"/>
      <c r="I150" s="13">
        <f t="shared" si="34"/>
        <v>0</v>
      </c>
      <c r="J150" s="12">
        <f t="shared" si="53"/>
        <v>0</v>
      </c>
      <c r="K150" s="13" t="str">
        <f t="shared" si="54"/>
        <v/>
      </c>
      <c r="L150" s="12"/>
      <c r="M150" s="12"/>
      <c r="N150" s="12"/>
      <c r="O150" s="217"/>
      <c r="P150" s="11">
        <f t="shared" si="49"/>
        <v>0</v>
      </c>
      <c r="Q150" s="15" t="str">
        <f t="shared" si="50"/>
        <v/>
      </c>
      <c r="R150" s="12">
        <f t="shared" si="35"/>
        <v>0</v>
      </c>
      <c r="S150" s="12">
        <f t="shared" si="36"/>
        <v>0</v>
      </c>
      <c r="T150" s="12">
        <f t="shared" si="36"/>
        <v>0</v>
      </c>
      <c r="U150" s="12">
        <f t="shared" si="36"/>
        <v>0</v>
      </c>
      <c r="V150" s="12">
        <f t="shared" si="37"/>
        <v>0</v>
      </c>
      <c r="W150" s="13" t="str">
        <f t="shared" si="48"/>
        <v/>
      </c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</row>
    <row r="151" spans="1:196" s="1" customFormat="1" ht="28.5" hidden="1" customHeight="1" x14ac:dyDescent="0.3">
      <c r="A151" s="108">
        <v>13</v>
      </c>
      <c r="B151" s="25" t="s">
        <v>20</v>
      </c>
      <c r="C151" s="63" t="s">
        <v>86</v>
      </c>
      <c r="D151" s="63" t="s">
        <v>50</v>
      </c>
      <c r="E151" s="124" t="s">
        <v>298</v>
      </c>
      <c r="F151" s="229"/>
      <c r="G151" s="229"/>
      <c r="H151" s="229"/>
      <c r="I151" s="15">
        <f t="shared" si="34"/>
        <v>0</v>
      </c>
      <c r="J151" s="12">
        <f t="shared" si="53"/>
        <v>0</v>
      </c>
      <c r="K151" s="15" t="str">
        <f t="shared" si="54"/>
        <v/>
      </c>
      <c r="L151" s="11"/>
      <c r="M151" s="11"/>
      <c r="N151" s="11"/>
      <c r="O151" s="229"/>
      <c r="P151" s="11">
        <f t="shared" si="49"/>
        <v>0</v>
      </c>
      <c r="Q151" s="15" t="str">
        <f t="shared" si="50"/>
        <v/>
      </c>
      <c r="R151" s="11">
        <f t="shared" si="35"/>
        <v>0</v>
      </c>
      <c r="S151" s="11">
        <f t="shared" si="36"/>
        <v>0</v>
      </c>
      <c r="T151" s="11">
        <f t="shared" si="36"/>
        <v>0</v>
      </c>
      <c r="U151" s="11">
        <f t="shared" si="36"/>
        <v>0</v>
      </c>
      <c r="V151" s="11">
        <f t="shared" si="37"/>
        <v>0</v>
      </c>
      <c r="W151" s="15" t="str">
        <f t="shared" si="48"/>
        <v/>
      </c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</row>
    <row r="152" spans="1:196" s="1" customFormat="1" ht="29.25" customHeight="1" x14ac:dyDescent="0.3">
      <c r="A152" s="108">
        <v>13</v>
      </c>
      <c r="B152" s="25" t="s">
        <v>20</v>
      </c>
      <c r="C152" s="63" t="s">
        <v>166</v>
      </c>
      <c r="D152" s="63" t="s">
        <v>50</v>
      </c>
      <c r="E152" s="124" t="s">
        <v>167</v>
      </c>
      <c r="F152" s="229">
        <f>SUM(F153:F166)</f>
        <v>2000</v>
      </c>
      <c r="G152" s="229">
        <f>SUM(G153:G166)</f>
        <v>2000</v>
      </c>
      <c r="H152" s="229">
        <f>SUM(H153:H166)</f>
        <v>2000</v>
      </c>
      <c r="I152" s="15">
        <f t="shared" si="34"/>
        <v>1.1286140337512029E-2</v>
      </c>
      <c r="J152" s="11">
        <f t="shared" si="53"/>
        <v>0</v>
      </c>
      <c r="K152" s="15">
        <f t="shared" si="54"/>
        <v>1</v>
      </c>
      <c r="L152" s="229">
        <f>SUM(L153:L166)</f>
        <v>0</v>
      </c>
      <c r="M152" s="229">
        <f>SUM(M153:M166)</f>
        <v>0</v>
      </c>
      <c r="N152" s="229">
        <f>SUM(N153:N166)</f>
        <v>0</v>
      </c>
      <c r="O152" s="229">
        <f>SUM(O153:O166)</f>
        <v>0</v>
      </c>
      <c r="P152" s="11">
        <f t="shared" si="49"/>
        <v>0</v>
      </c>
      <c r="Q152" s="15" t="str">
        <f t="shared" si="50"/>
        <v/>
      </c>
      <c r="R152" s="11">
        <f t="shared" si="35"/>
        <v>2000</v>
      </c>
      <c r="S152" s="11">
        <f t="shared" si="36"/>
        <v>2000</v>
      </c>
      <c r="T152" s="11">
        <f t="shared" si="36"/>
        <v>2000</v>
      </c>
      <c r="U152" s="11">
        <f t="shared" si="36"/>
        <v>2000</v>
      </c>
      <c r="V152" s="11">
        <f t="shared" si="37"/>
        <v>0</v>
      </c>
      <c r="W152" s="15">
        <f t="shared" si="48"/>
        <v>1</v>
      </c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</row>
    <row r="153" spans="1:196" s="52" customFormat="1" ht="105.75" customHeight="1" x14ac:dyDescent="0.3">
      <c r="A153" s="118"/>
      <c r="B153" s="31"/>
      <c r="C153" s="31"/>
      <c r="D153" s="31"/>
      <c r="E153" s="125" t="s">
        <v>361</v>
      </c>
      <c r="F153" s="220">
        <v>2000</v>
      </c>
      <c r="G153" s="230">
        <v>2000</v>
      </c>
      <c r="H153" s="230">
        <v>2000</v>
      </c>
      <c r="I153" s="19">
        <f>H153/$H$10</f>
        <v>1.1286140337512029E-2</v>
      </c>
      <c r="J153" s="16">
        <f t="shared" si="53"/>
        <v>0</v>
      </c>
      <c r="K153" s="19">
        <f>IFERROR(100%*(H153/G153),"")</f>
        <v>1</v>
      </c>
      <c r="L153" s="16"/>
      <c r="M153" s="16"/>
      <c r="N153" s="16"/>
      <c r="O153" s="230"/>
      <c r="P153" s="11">
        <f t="shared" si="49"/>
        <v>0</v>
      </c>
      <c r="Q153" s="15" t="str">
        <f t="shared" si="50"/>
        <v/>
      </c>
      <c r="R153" s="16">
        <f t="shared" si="35"/>
        <v>2000</v>
      </c>
      <c r="S153" s="16">
        <f t="shared" si="36"/>
        <v>2000</v>
      </c>
      <c r="T153" s="16">
        <f t="shared" si="36"/>
        <v>2000</v>
      </c>
      <c r="U153" s="16">
        <f>SUM(H153,O153)</f>
        <v>2000</v>
      </c>
      <c r="V153" s="16">
        <f>U153-T153</f>
        <v>0</v>
      </c>
      <c r="W153" s="19">
        <f>IFERROR(100%*(U153/T153),"")</f>
        <v>1</v>
      </c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</row>
    <row r="154" spans="1:196" s="52" customFormat="1" ht="84" hidden="1" customHeight="1" x14ac:dyDescent="0.3">
      <c r="A154" s="118"/>
      <c r="B154" s="31"/>
      <c r="C154" s="31"/>
      <c r="D154" s="31"/>
      <c r="E154" s="125"/>
      <c r="F154" s="230"/>
      <c r="G154" s="230"/>
      <c r="H154" s="220"/>
      <c r="I154" s="19">
        <f>H154/$H$10</f>
        <v>0</v>
      </c>
      <c r="J154" s="16">
        <f t="shared" si="53"/>
        <v>0</v>
      </c>
      <c r="K154" s="19" t="str">
        <f>IFERROR(100%*(H154/G154),"")</f>
        <v/>
      </c>
      <c r="L154" s="131"/>
      <c r="M154" s="16"/>
      <c r="N154" s="16"/>
      <c r="O154" s="230"/>
      <c r="P154" s="11">
        <f t="shared" si="49"/>
        <v>0</v>
      </c>
      <c r="Q154" s="15" t="str">
        <f t="shared" si="50"/>
        <v/>
      </c>
      <c r="R154" s="16">
        <f>SUM(F154,L154)</f>
        <v>0</v>
      </c>
      <c r="S154" s="16">
        <f t="shared" si="36"/>
        <v>0</v>
      </c>
      <c r="T154" s="16">
        <f t="shared" si="36"/>
        <v>0</v>
      </c>
      <c r="U154" s="16">
        <f t="shared" si="36"/>
        <v>0</v>
      </c>
      <c r="V154" s="16">
        <f t="shared" ref="V154:V168" si="55">U154-T154</f>
        <v>0</v>
      </c>
      <c r="W154" s="19" t="str">
        <f t="shared" ref="W154:W166" si="56">IFERROR(100%*(U154/T154),"")</f>
        <v/>
      </c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</row>
    <row r="155" spans="1:196" s="52" customFormat="1" ht="86.25" hidden="1" customHeight="1" x14ac:dyDescent="0.3">
      <c r="A155" s="118"/>
      <c r="B155" s="31"/>
      <c r="C155" s="31"/>
      <c r="D155" s="31"/>
      <c r="E155" s="125"/>
      <c r="F155" s="230"/>
      <c r="G155" s="230"/>
      <c r="H155" s="220"/>
      <c r="I155" s="21"/>
      <c r="J155" s="12"/>
      <c r="K155" s="19"/>
      <c r="L155" s="131"/>
      <c r="M155" s="16"/>
      <c r="N155" s="16"/>
      <c r="O155" s="230"/>
      <c r="P155" s="16">
        <f>O155-N155</f>
        <v>0</v>
      </c>
      <c r="Q155" s="19" t="str">
        <f>IFERROR(100%*(O155/N155),"")</f>
        <v/>
      </c>
      <c r="R155" s="16">
        <f>SUM(F155,L155)</f>
        <v>0</v>
      </c>
      <c r="S155" s="16">
        <f t="shared" si="36"/>
        <v>0</v>
      </c>
      <c r="T155" s="16">
        <f t="shared" si="36"/>
        <v>0</v>
      </c>
      <c r="U155" s="16">
        <f>SUM(H155,O155)</f>
        <v>0</v>
      </c>
      <c r="V155" s="16">
        <f>U155-T155</f>
        <v>0</v>
      </c>
      <c r="W155" s="19" t="str">
        <f>IFERROR(100%*(U155/T155),"")</f>
        <v/>
      </c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</row>
    <row r="156" spans="1:196" s="52" customFormat="1" ht="49.5" hidden="1" customHeight="1" x14ac:dyDescent="0.3">
      <c r="A156" s="118"/>
      <c r="B156" s="31"/>
      <c r="C156" s="31"/>
      <c r="D156" s="31"/>
      <c r="E156" s="125"/>
      <c r="F156" s="230"/>
      <c r="G156" s="230"/>
      <c r="H156" s="220"/>
      <c r="I156" s="21"/>
      <c r="J156" s="12">
        <f t="shared" si="53"/>
        <v>0</v>
      </c>
      <c r="K156" s="19"/>
      <c r="L156" s="131"/>
      <c r="M156" s="16"/>
      <c r="N156" s="16"/>
      <c r="O156" s="210"/>
      <c r="P156" s="11">
        <f t="shared" si="49"/>
        <v>0</v>
      </c>
      <c r="Q156" s="19" t="str">
        <f t="shared" si="50"/>
        <v/>
      </c>
      <c r="R156" s="16">
        <f>SUM(F156,L156)</f>
        <v>0</v>
      </c>
      <c r="S156" s="16">
        <f t="shared" si="36"/>
        <v>0</v>
      </c>
      <c r="T156" s="16">
        <f t="shared" si="36"/>
        <v>0</v>
      </c>
      <c r="U156" s="16">
        <f t="shared" si="36"/>
        <v>0</v>
      </c>
      <c r="V156" s="16">
        <f t="shared" si="55"/>
        <v>0</v>
      </c>
      <c r="W156" s="19" t="str">
        <f t="shared" si="56"/>
        <v/>
      </c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</row>
    <row r="157" spans="1:196" s="52" customFormat="1" ht="66.75" hidden="1" customHeight="1" x14ac:dyDescent="0.3">
      <c r="A157" s="118"/>
      <c r="B157" s="31"/>
      <c r="C157" s="31"/>
      <c r="D157" s="31"/>
      <c r="E157" s="125"/>
      <c r="F157" s="230"/>
      <c r="G157" s="230"/>
      <c r="H157" s="230"/>
      <c r="I157" s="126">
        <f t="shared" si="34"/>
        <v>0</v>
      </c>
      <c r="J157" s="12">
        <f t="shared" si="53"/>
        <v>0</v>
      </c>
      <c r="K157" s="19" t="str">
        <f t="shared" si="54"/>
        <v/>
      </c>
      <c r="L157" s="225"/>
      <c r="M157" s="225"/>
      <c r="N157" s="225"/>
      <c r="O157" s="231"/>
      <c r="P157" s="11">
        <f t="shared" si="49"/>
        <v>0</v>
      </c>
      <c r="Q157" s="15" t="str">
        <f t="shared" si="50"/>
        <v/>
      </c>
      <c r="R157" s="16">
        <f t="shared" si="35"/>
        <v>0</v>
      </c>
      <c r="S157" s="16">
        <f t="shared" si="36"/>
        <v>0</v>
      </c>
      <c r="T157" s="16">
        <f t="shared" si="36"/>
        <v>0</v>
      </c>
      <c r="U157" s="16">
        <f t="shared" si="36"/>
        <v>0</v>
      </c>
      <c r="V157" s="16">
        <f t="shared" si="55"/>
        <v>0</v>
      </c>
      <c r="W157" s="19" t="str">
        <f t="shared" si="56"/>
        <v/>
      </c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</row>
    <row r="158" spans="1:196" s="52" customFormat="1" ht="69.75" hidden="1" customHeight="1" x14ac:dyDescent="0.3">
      <c r="A158" s="118"/>
      <c r="B158" s="31"/>
      <c r="C158" s="31"/>
      <c r="D158" s="31"/>
      <c r="E158" s="125"/>
      <c r="F158" s="230"/>
      <c r="G158" s="230"/>
      <c r="H158" s="230"/>
      <c r="I158" s="19">
        <f t="shared" si="34"/>
        <v>0</v>
      </c>
      <c r="J158" s="12">
        <f t="shared" si="53"/>
        <v>0</v>
      </c>
      <c r="K158" s="19" t="str">
        <f t="shared" si="54"/>
        <v/>
      </c>
      <c r="L158" s="225"/>
      <c r="M158" s="225"/>
      <c r="N158" s="225"/>
      <c r="O158" s="231"/>
      <c r="P158" s="11">
        <f t="shared" si="49"/>
        <v>0</v>
      </c>
      <c r="Q158" s="15" t="str">
        <f t="shared" si="50"/>
        <v/>
      </c>
      <c r="R158" s="16">
        <f t="shared" si="35"/>
        <v>0</v>
      </c>
      <c r="S158" s="16">
        <f t="shared" si="36"/>
        <v>0</v>
      </c>
      <c r="T158" s="16">
        <f t="shared" si="36"/>
        <v>0</v>
      </c>
      <c r="U158" s="16">
        <f t="shared" si="36"/>
        <v>0</v>
      </c>
      <c r="V158" s="16">
        <f t="shared" si="55"/>
        <v>0</v>
      </c>
      <c r="W158" s="19" t="str">
        <f t="shared" si="56"/>
        <v/>
      </c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</row>
    <row r="159" spans="1:196" s="52" customFormat="1" ht="69.75" hidden="1" customHeight="1" x14ac:dyDescent="0.3">
      <c r="A159" s="118"/>
      <c r="B159" s="31"/>
      <c r="C159" s="31"/>
      <c r="D159" s="31"/>
      <c r="E159" s="125"/>
      <c r="F159" s="220"/>
      <c r="G159" s="220"/>
      <c r="H159" s="220"/>
      <c r="I159" s="19">
        <f t="shared" ref="I159:I181" si="57">H159/$H$10</f>
        <v>0</v>
      </c>
      <c r="J159" s="16">
        <f t="shared" si="53"/>
        <v>0</v>
      </c>
      <c r="K159" s="19" t="str">
        <f t="shared" si="54"/>
        <v/>
      </c>
      <c r="L159" s="16"/>
      <c r="M159" s="225"/>
      <c r="N159" s="225"/>
      <c r="O159" s="231"/>
      <c r="P159" s="11">
        <f t="shared" si="49"/>
        <v>0</v>
      </c>
      <c r="Q159" s="15" t="str">
        <f t="shared" si="50"/>
        <v/>
      </c>
      <c r="R159" s="16">
        <f t="shared" si="35"/>
        <v>0</v>
      </c>
      <c r="S159" s="16">
        <f t="shared" si="36"/>
        <v>0</v>
      </c>
      <c r="T159" s="16">
        <f t="shared" si="36"/>
        <v>0</v>
      </c>
      <c r="U159" s="16">
        <f t="shared" si="36"/>
        <v>0</v>
      </c>
      <c r="V159" s="16">
        <f t="shared" si="55"/>
        <v>0</v>
      </c>
      <c r="W159" s="19" t="str">
        <f t="shared" si="56"/>
        <v/>
      </c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</row>
    <row r="160" spans="1:196" s="52" customFormat="1" ht="66.75" hidden="1" customHeight="1" x14ac:dyDescent="0.3">
      <c r="A160" s="118"/>
      <c r="B160" s="31"/>
      <c r="C160" s="31"/>
      <c r="D160" s="31"/>
      <c r="E160" s="125"/>
      <c r="F160" s="220"/>
      <c r="G160" s="220"/>
      <c r="H160" s="220"/>
      <c r="I160" s="19">
        <f t="shared" si="57"/>
        <v>0</v>
      </c>
      <c r="J160" s="16">
        <f t="shared" si="53"/>
        <v>0</v>
      </c>
      <c r="K160" s="19" t="str">
        <f t="shared" si="54"/>
        <v/>
      </c>
      <c r="L160" s="225"/>
      <c r="M160" s="225"/>
      <c r="N160" s="225"/>
      <c r="O160" s="231"/>
      <c r="P160" s="11">
        <f t="shared" si="49"/>
        <v>0</v>
      </c>
      <c r="Q160" s="15" t="str">
        <f t="shared" si="50"/>
        <v/>
      </c>
      <c r="R160" s="16">
        <f t="shared" si="35"/>
        <v>0</v>
      </c>
      <c r="S160" s="16">
        <f t="shared" si="36"/>
        <v>0</v>
      </c>
      <c r="T160" s="16">
        <f t="shared" si="36"/>
        <v>0</v>
      </c>
      <c r="U160" s="16">
        <f t="shared" si="36"/>
        <v>0</v>
      </c>
      <c r="V160" s="16">
        <f t="shared" si="55"/>
        <v>0</v>
      </c>
      <c r="W160" s="19" t="str">
        <f t="shared" si="56"/>
        <v/>
      </c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</row>
    <row r="161" spans="1:196" s="52" customFormat="1" ht="66" hidden="1" customHeight="1" x14ac:dyDescent="0.3">
      <c r="A161" s="118"/>
      <c r="B161" s="31"/>
      <c r="C161" s="31"/>
      <c r="D161" s="31"/>
      <c r="E161" s="125"/>
      <c r="F161" s="230"/>
      <c r="G161" s="220"/>
      <c r="H161" s="220"/>
      <c r="I161" s="19">
        <f t="shared" si="57"/>
        <v>0</v>
      </c>
      <c r="J161" s="12">
        <f t="shared" si="53"/>
        <v>0</v>
      </c>
      <c r="K161" s="19" t="str">
        <f t="shared" si="54"/>
        <v/>
      </c>
      <c r="L161" s="225"/>
      <c r="M161" s="225"/>
      <c r="N161" s="225"/>
      <c r="O161" s="231"/>
      <c r="P161" s="11">
        <f t="shared" si="49"/>
        <v>0</v>
      </c>
      <c r="Q161" s="15" t="str">
        <f t="shared" si="50"/>
        <v/>
      </c>
      <c r="R161" s="16">
        <f t="shared" si="35"/>
        <v>0</v>
      </c>
      <c r="S161" s="16">
        <f t="shared" si="36"/>
        <v>0</v>
      </c>
      <c r="T161" s="16">
        <f t="shared" si="36"/>
        <v>0</v>
      </c>
      <c r="U161" s="16">
        <f t="shared" si="36"/>
        <v>0</v>
      </c>
      <c r="V161" s="16">
        <f t="shared" si="55"/>
        <v>0</v>
      </c>
      <c r="W161" s="19" t="str">
        <f t="shared" si="56"/>
        <v/>
      </c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</row>
    <row r="162" spans="1:196" s="52" customFormat="1" ht="170.25" hidden="1" customHeight="1" x14ac:dyDescent="0.3">
      <c r="A162" s="118"/>
      <c r="B162" s="31"/>
      <c r="C162" s="31"/>
      <c r="D162" s="31"/>
      <c r="E162" s="125"/>
      <c r="F162" s="230"/>
      <c r="G162" s="230"/>
      <c r="H162" s="220"/>
      <c r="I162" s="19">
        <f t="shared" si="57"/>
        <v>0</v>
      </c>
      <c r="J162" s="16">
        <f t="shared" si="53"/>
        <v>0</v>
      </c>
      <c r="K162" s="19" t="str">
        <f t="shared" si="54"/>
        <v/>
      </c>
      <c r="L162" s="225"/>
      <c r="M162" s="225"/>
      <c r="N162" s="225"/>
      <c r="O162" s="231"/>
      <c r="P162" s="11">
        <f t="shared" si="49"/>
        <v>0</v>
      </c>
      <c r="Q162" s="15" t="str">
        <f t="shared" si="50"/>
        <v/>
      </c>
      <c r="R162" s="16">
        <f t="shared" si="35"/>
        <v>0</v>
      </c>
      <c r="S162" s="16">
        <f t="shared" si="36"/>
        <v>0</v>
      </c>
      <c r="T162" s="16">
        <f t="shared" si="36"/>
        <v>0</v>
      </c>
      <c r="U162" s="16">
        <f t="shared" si="36"/>
        <v>0</v>
      </c>
      <c r="V162" s="16">
        <f t="shared" si="55"/>
        <v>0</v>
      </c>
      <c r="W162" s="19" t="str">
        <f t="shared" si="56"/>
        <v/>
      </c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</row>
    <row r="163" spans="1:196" s="52" customFormat="1" ht="54" hidden="1" customHeight="1" x14ac:dyDescent="0.3">
      <c r="A163" s="118"/>
      <c r="B163" s="31"/>
      <c r="C163" s="31"/>
      <c r="D163" s="31"/>
      <c r="E163" s="125"/>
      <c r="F163" s="230"/>
      <c r="G163" s="230"/>
      <c r="H163" s="220"/>
      <c r="I163" s="19">
        <f t="shared" si="57"/>
        <v>0</v>
      </c>
      <c r="J163" s="16">
        <f t="shared" si="53"/>
        <v>0</v>
      </c>
      <c r="K163" s="19" t="str">
        <f t="shared" si="54"/>
        <v/>
      </c>
      <c r="L163" s="131"/>
      <c r="M163" s="16"/>
      <c r="N163" s="16"/>
      <c r="O163" s="230"/>
      <c r="P163" s="11">
        <f t="shared" si="49"/>
        <v>0</v>
      </c>
      <c r="Q163" s="15" t="str">
        <f t="shared" si="50"/>
        <v/>
      </c>
      <c r="R163" s="16">
        <f>SUM(F163,L163)</f>
        <v>0</v>
      </c>
      <c r="S163" s="16">
        <f>SUM(F163,M163)</f>
        <v>0</v>
      </c>
      <c r="T163" s="16">
        <f>SUM(G163,N163)</f>
        <v>0</v>
      </c>
      <c r="U163" s="16">
        <f t="shared" si="36"/>
        <v>0</v>
      </c>
      <c r="V163" s="16">
        <f t="shared" si="55"/>
        <v>0</v>
      </c>
      <c r="W163" s="19" t="str">
        <f t="shared" si="56"/>
        <v/>
      </c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</row>
    <row r="164" spans="1:196" s="52" customFormat="1" ht="88.5" hidden="1" customHeight="1" x14ac:dyDescent="0.3">
      <c r="A164" s="118"/>
      <c r="B164" s="31"/>
      <c r="C164" s="31"/>
      <c r="D164" s="31"/>
      <c r="E164" s="125"/>
      <c r="F164" s="230"/>
      <c r="G164" s="230"/>
      <c r="H164" s="220"/>
      <c r="I164" s="19">
        <f t="shared" si="57"/>
        <v>0</v>
      </c>
      <c r="J164" s="12">
        <f t="shared" si="53"/>
        <v>0</v>
      </c>
      <c r="K164" s="19" t="str">
        <f t="shared" si="54"/>
        <v/>
      </c>
      <c r="L164" s="225"/>
      <c r="M164" s="225"/>
      <c r="N164" s="225"/>
      <c r="O164" s="231"/>
      <c r="P164" s="11">
        <f t="shared" si="49"/>
        <v>0</v>
      </c>
      <c r="Q164" s="15" t="str">
        <f t="shared" si="50"/>
        <v/>
      </c>
      <c r="R164" s="16">
        <f t="shared" si="35"/>
        <v>0</v>
      </c>
      <c r="S164" s="16">
        <f t="shared" si="36"/>
        <v>0</v>
      </c>
      <c r="T164" s="16">
        <f t="shared" si="36"/>
        <v>0</v>
      </c>
      <c r="U164" s="16">
        <f t="shared" si="36"/>
        <v>0</v>
      </c>
      <c r="V164" s="16">
        <f t="shared" si="55"/>
        <v>0</v>
      </c>
      <c r="W164" s="19" t="str">
        <f t="shared" si="56"/>
        <v/>
      </c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</row>
    <row r="165" spans="1:196" s="52" customFormat="1" ht="70.5" hidden="1" customHeight="1" x14ac:dyDescent="0.3">
      <c r="A165" s="118"/>
      <c r="B165" s="31"/>
      <c r="C165" s="31"/>
      <c r="D165" s="31"/>
      <c r="E165" s="125"/>
      <c r="F165" s="230"/>
      <c r="G165" s="230"/>
      <c r="H165" s="220"/>
      <c r="I165" s="19">
        <f t="shared" si="57"/>
        <v>0</v>
      </c>
      <c r="J165" s="12">
        <f t="shared" si="53"/>
        <v>0</v>
      </c>
      <c r="K165" s="19" t="str">
        <f t="shared" si="54"/>
        <v/>
      </c>
      <c r="L165" s="131"/>
      <c r="M165" s="16"/>
      <c r="N165" s="16"/>
      <c r="O165" s="230"/>
      <c r="P165" s="11">
        <f t="shared" si="49"/>
        <v>0</v>
      </c>
      <c r="Q165" s="15" t="str">
        <f t="shared" si="50"/>
        <v/>
      </c>
      <c r="R165" s="16">
        <f t="shared" si="35"/>
        <v>0</v>
      </c>
      <c r="S165" s="16">
        <f t="shared" si="36"/>
        <v>0</v>
      </c>
      <c r="T165" s="16">
        <f t="shared" si="36"/>
        <v>0</v>
      </c>
      <c r="U165" s="16">
        <f t="shared" si="36"/>
        <v>0</v>
      </c>
      <c r="V165" s="16">
        <f t="shared" si="55"/>
        <v>0</v>
      </c>
      <c r="W165" s="19" t="str">
        <f t="shared" si="56"/>
        <v/>
      </c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</row>
    <row r="166" spans="1:196" s="52" customFormat="1" ht="84" hidden="1" customHeight="1" x14ac:dyDescent="0.3">
      <c r="A166" s="118"/>
      <c r="B166" s="31"/>
      <c r="C166" s="31"/>
      <c r="D166" s="31"/>
      <c r="E166" s="125"/>
      <c r="F166" s="230"/>
      <c r="G166" s="230"/>
      <c r="H166" s="220"/>
      <c r="I166" s="19">
        <f t="shared" si="57"/>
        <v>0</v>
      </c>
      <c r="J166" s="16">
        <f t="shared" si="53"/>
        <v>0</v>
      </c>
      <c r="K166" s="19" t="str">
        <f t="shared" si="54"/>
        <v/>
      </c>
      <c r="L166" s="131"/>
      <c r="M166" s="16"/>
      <c r="N166" s="16"/>
      <c r="O166" s="230"/>
      <c r="P166" s="11">
        <f t="shared" si="49"/>
        <v>0</v>
      </c>
      <c r="Q166" s="19" t="str">
        <f t="shared" si="50"/>
        <v/>
      </c>
      <c r="R166" s="16">
        <f t="shared" si="35"/>
        <v>0</v>
      </c>
      <c r="S166" s="16">
        <f t="shared" si="36"/>
        <v>0</v>
      </c>
      <c r="T166" s="16">
        <f t="shared" si="36"/>
        <v>0</v>
      </c>
      <c r="U166" s="16">
        <f t="shared" si="36"/>
        <v>0</v>
      </c>
      <c r="V166" s="16">
        <f t="shared" si="55"/>
        <v>0</v>
      </c>
      <c r="W166" s="19" t="str">
        <f t="shared" si="56"/>
        <v/>
      </c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</row>
    <row r="167" spans="1:196" s="28" customFormat="1" ht="60.75" customHeight="1" x14ac:dyDescent="0.3">
      <c r="A167" s="108">
        <v>14</v>
      </c>
      <c r="B167" s="25"/>
      <c r="C167" s="25" t="s">
        <v>241</v>
      </c>
      <c r="D167" s="25" t="s">
        <v>50</v>
      </c>
      <c r="E167" s="204" t="s">
        <v>245</v>
      </c>
      <c r="F167" s="229">
        <f>F168+F169+F170+F171+F174+F177+F172+F173</f>
        <v>6000</v>
      </c>
      <c r="G167" s="229">
        <f t="shared" ref="G167:H167" si="58">G168+G169+G170+G171+G174+G177+G172+G173</f>
        <v>6000</v>
      </c>
      <c r="H167" s="229">
        <f t="shared" si="58"/>
        <v>6000</v>
      </c>
      <c r="I167" s="15">
        <f t="shared" si="57"/>
        <v>3.3858421012536083E-2</v>
      </c>
      <c r="J167" s="11">
        <f t="shared" si="53"/>
        <v>0</v>
      </c>
      <c r="K167" s="15">
        <f t="shared" si="54"/>
        <v>1</v>
      </c>
      <c r="L167" s="229">
        <f>L168+L169+L170+L174+L177+L172+L173+L175+L176</f>
        <v>3000</v>
      </c>
      <c r="M167" s="229">
        <f>M168+M169+M170+M174+M177+M172+M175+M176</f>
        <v>3000</v>
      </c>
      <c r="N167" s="229">
        <f>N168+N169+N170+N174+N177+N172+N175+N176</f>
        <v>3000</v>
      </c>
      <c r="O167" s="229">
        <f>O168+O169+O170+O174+O177+O172+O175+O176</f>
        <v>3000</v>
      </c>
      <c r="P167" s="11">
        <f t="shared" si="49"/>
        <v>0</v>
      </c>
      <c r="Q167" s="15">
        <f t="shared" si="50"/>
        <v>1</v>
      </c>
      <c r="R167" s="11">
        <f t="shared" si="35"/>
        <v>9000</v>
      </c>
      <c r="S167" s="11">
        <f>SUM(G167,M167)</f>
        <v>9000</v>
      </c>
      <c r="T167" s="11">
        <f t="shared" si="36"/>
        <v>9000</v>
      </c>
      <c r="U167" s="11">
        <f t="shared" si="36"/>
        <v>9000</v>
      </c>
      <c r="V167" s="11">
        <f t="shared" si="55"/>
        <v>0</v>
      </c>
      <c r="W167" s="15">
        <f t="shared" si="48"/>
        <v>1</v>
      </c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</row>
    <row r="168" spans="1:196" s="52" customFormat="1" ht="89.25" customHeight="1" x14ac:dyDescent="0.3">
      <c r="A168" s="118"/>
      <c r="B168" s="31"/>
      <c r="C168" s="31"/>
      <c r="D168" s="31"/>
      <c r="E168" s="125" t="s">
        <v>362</v>
      </c>
      <c r="F168" s="220">
        <v>1000</v>
      </c>
      <c r="G168" s="220">
        <v>1000</v>
      </c>
      <c r="H168" s="220">
        <v>1000</v>
      </c>
      <c r="I168" s="19">
        <f t="shared" si="57"/>
        <v>5.6430701687560144E-3</v>
      </c>
      <c r="J168" s="12">
        <f t="shared" si="53"/>
        <v>0</v>
      </c>
      <c r="K168" s="19">
        <f t="shared" si="54"/>
        <v>1</v>
      </c>
      <c r="L168" s="16"/>
      <c r="M168" s="16"/>
      <c r="N168" s="16"/>
      <c r="O168" s="220"/>
      <c r="P168" s="11">
        <f t="shared" si="49"/>
        <v>0</v>
      </c>
      <c r="Q168" s="19" t="str">
        <f t="shared" si="50"/>
        <v/>
      </c>
      <c r="R168" s="16">
        <f t="shared" si="35"/>
        <v>1000</v>
      </c>
      <c r="S168" s="16">
        <f t="shared" ref="S168" si="59">SUM(F168,M168)</f>
        <v>1000</v>
      </c>
      <c r="T168" s="16">
        <f t="shared" si="36"/>
        <v>1000</v>
      </c>
      <c r="U168" s="16">
        <f t="shared" si="36"/>
        <v>1000</v>
      </c>
      <c r="V168" s="16">
        <f t="shared" si="55"/>
        <v>0</v>
      </c>
      <c r="W168" s="19">
        <f t="shared" si="48"/>
        <v>1</v>
      </c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</row>
    <row r="169" spans="1:196" s="52" customFormat="1" ht="70.5" customHeight="1" x14ac:dyDescent="0.3">
      <c r="A169" s="108"/>
      <c r="B169" s="25"/>
      <c r="C169" s="25"/>
      <c r="D169" s="25"/>
      <c r="E169" s="125" t="s">
        <v>363</v>
      </c>
      <c r="F169" s="220">
        <v>1000</v>
      </c>
      <c r="G169" s="220">
        <v>1000</v>
      </c>
      <c r="H169" s="220">
        <v>1000</v>
      </c>
      <c r="I169" s="19">
        <f>H169/$H$10</f>
        <v>5.6430701687560144E-3</v>
      </c>
      <c r="J169" s="12">
        <f t="shared" si="53"/>
        <v>0</v>
      </c>
      <c r="K169" s="19">
        <f>IFERROR(100%*(H169/G169),"")</f>
        <v>1</v>
      </c>
      <c r="L169" s="16"/>
      <c r="M169" s="16"/>
      <c r="N169" s="16"/>
      <c r="O169" s="220"/>
      <c r="P169" s="11">
        <f t="shared" si="49"/>
        <v>0</v>
      </c>
      <c r="Q169" s="19" t="str">
        <f t="shared" si="50"/>
        <v/>
      </c>
      <c r="R169" s="16">
        <f>SUM(F169,L169)</f>
        <v>1000</v>
      </c>
      <c r="S169" s="16">
        <f>SUM(F169,M169)</f>
        <v>1000</v>
      </c>
      <c r="T169" s="16">
        <f>SUM(G169,N169)</f>
        <v>1000</v>
      </c>
      <c r="U169" s="16">
        <f>SUM(H169,O169)</f>
        <v>1000</v>
      </c>
      <c r="V169" s="16">
        <f>U169-T169</f>
        <v>0</v>
      </c>
      <c r="W169" s="19">
        <f>IFERROR(100%*(U169/T169),"")</f>
        <v>1</v>
      </c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</row>
    <row r="170" spans="1:196" s="52" customFormat="1" ht="70.5" customHeight="1" x14ac:dyDescent="0.3">
      <c r="A170" s="118"/>
      <c r="B170" s="31"/>
      <c r="C170" s="31"/>
      <c r="D170" s="31"/>
      <c r="E170" s="125" t="s">
        <v>364</v>
      </c>
      <c r="F170" s="220">
        <v>3000</v>
      </c>
      <c r="G170" s="220">
        <v>3000</v>
      </c>
      <c r="H170" s="220">
        <v>3000</v>
      </c>
      <c r="I170" s="19">
        <f t="shared" si="57"/>
        <v>1.6929210506268041E-2</v>
      </c>
      <c r="J170" s="12">
        <f t="shared" si="53"/>
        <v>0</v>
      </c>
      <c r="K170" s="19">
        <f t="shared" si="54"/>
        <v>1</v>
      </c>
      <c r="L170" s="16"/>
      <c r="M170" s="16"/>
      <c r="N170" s="16"/>
      <c r="O170" s="230"/>
      <c r="P170" s="11">
        <f t="shared" si="49"/>
        <v>0</v>
      </c>
      <c r="Q170" s="19" t="str">
        <f t="shared" si="50"/>
        <v/>
      </c>
      <c r="R170" s="16">
        <f t="shared" si="35"/>
        <v>3000</v>
      </c>
      <c r="S170" s="16">
        <f t="shared" si="36"/>
        <v>3000</v>
      </c>
      <c r="T170" s="16">
        <f t="shared" si="36"/>
        <v>3000</v>
      </c>
      <c r="U170" s="16">
        <f t="shared" si="36"/>
        <v>3000</v>
      </c>
      <c r="V170" s="16">
        <f t="shared" si="37"/>
        <v>0</v>
      </c>
      <c r="W170" s="19">
        <f t="shared" si="48"/>
        <v>1</v>
      </c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</row>
    <row r="171" spans="1:196" s="134" customFormat="1" ht="67.5" customHeight="1" x14ac:dyDescent="0.3">
      <c r="A171" s="127"/>
      <c r="B171" s="128"/>
      <c r="C171" s="128"/>
      <c r="D171" s="128"/>
      <c r="E171" s="129" t="s">
        <v>365</v>
      </c>
      <c r="F171" s="230">
        <v>1000</v>
      </c>
      <c r="G171" s="230">
        <v>1000</v>
      </c>
      <c r="H171" s="230">
        <v>1000</v>
      </c>
      <c r="I171" s="130">
        <f t="shared" si="57"/>
        <v>5.6430701687560144E-3</v>
      </c>
      <c r="J171" s="16">
        <f t="shared" si="53"/>
        <v>0</v>
      </c>
      <c r="K171" s="19">
        <f t="shared" si="54"/>
        <v>1</v>
      </c>
      <c r="L171" s="230"/>
      <c r="M171" s="230"/>
      <c r="N171" s="230"/>
      <c r="O171" s="230"/>
      <c r="P171" s="11">
        <f t="shared" si="49"/>
        <v>0</v>
      </c>
      <c r="Q171" s="19" t="str">
        <f t="shared" si="50"/>
        <v/>
      </c>
      <c r="R171" s="131">
        <f t="shared" ref="R171:R176" si="60">SUM(F171,L171)</f>
        <v>1000</v>
      </c>
      <c r="S171" s="131">
        <f t="shared" si="36"/>
        <v>1000</v>
      </c>
      <c r="T171" s="131">
        <f t="shared" si="36"/>
        <v>1000</v>
      </c>
      <c r="U171" s="131">
        <f t="shared" si="36"/>
        <v>1000</v>
      </c>
      <c r="V171" s="131">
        <f t="shared" ref="V171:V176" si="61">U171-T171</f>
        <v>0</v>
      </c>
      <c r="W171" s="130">
        <f t="shared" si="48"/>
        <v>1</v>
      </c>
      <c r="X171" s="132"/>
      <c r="Y171" s="132"/>
      <c r="Z171" s="132"/>
      <c r="AA171" s="132"/>
      <c r="AB171" s="132"/>
      <c r="AC171" s="132"/>
      <c r="AD171" s="132"/>
      <c r="AE171" s="132"/>
      <c r="AF171" s="132"/>
      <c r="AG171" s="132"/>
      <c r="AH171" s="132"/>
      <c r="AI171" s="132"/>
      <c r="AJ171" s="132"/>
      <c r="AK171" s="132"/>
      <c r="AL171" s="132"/>
      <c r="AM171" s="132"/>
      <c r="AN171" s="132"/>
      <c r="AO171" s="132"/>
      <c r="AP171" s="132"/>
      <c r="AQ171" s="132"/>
      <c r="AR171" s="133"/>
      <c r="AS171" s="133"/>
      <c r="AT171" s="133"/>
      <c r="AU171" s="133"/>
      <c r="AV171" s="133"/>
      <c r="AW171" s="133"/>
      <c r="AX171" s="133"/>
      <c r="AY171" s="133"/>
      <c r="AZ171" s="133"/>
      <c r="BA171" s="133"/>
      <c r="BB171" s="133"/>
      <c r="BC171" s="133"/>
      <c r="BD171" s="133"/>
      <c r="BE171" s="133"/>
      <c r="BF171" s="133"/>
      <c r="BG171" s="133"/>
      <c r="BH171" s="133"/>
      <c r="BI171" s="133"/>
      <c r="BJ171" s="133"/>
      <c r="BK171" s="133"/>
      <c r="BL171" s="133"/>
      <c r="BM171" s="133"/>
      <c r="BN171" s="133"/>
      <c r="BO171" s="133"/>
      <c r="BP171" s="133"/>
      <c r="BQ171" s="133"/>
      <c r="BR171" s="133"/>
      <c r="BS171" s="133"/>
      <c r="BT171" s="133"/>
      <c r="BU171" s="133"/>
      <c r="BV171" s="133"/>
      <c r="BW171" s="133"/>
      <c r="BX171" s="133"/>
      <c r="BY171" s="133"/>
      <c r="BZ171" s="133"/>
      <c r="CA171" s="133"/>
      <c r="CB171" s="133"/>
      <c r="CC171" s="133"/>
      <c r="CD171" s="133"/>
      <c r="CE171" s="133"/>
      <c r="CF171" s="133"/>
      <c r="CG171" s="133"/>
      <c r="CH171" s="133"/>
      <c r="CI171" s="133"/>
      <c r="CJ171" s="133"/>
      <c r="CK171" s="133"/>
      <c r="CL171" s="133"/>
      <c r="CM171" s="133"/>
      <c r="CN171" s="133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  <c r="DB171" s="133"/>
      <c r="DC171" s="133"/>
      <c r="DD171" s="133"/>
      <c r="DE171" s="133"/>
      <c r="DF171" s="133"/>
      <c r="DG171" s="133"/>
      <c r="DH171" s="133"/>
      <c r="DI171" s="133"/>
      <c r="DJ171" s="133"/>
      <c r="DK171" s="133"/>
      <c r="DL171" s="133"/>
      <c r="DM171" s="133"/>
      <c r="DN171" s="133"/>
      <c r="DO171" s="133"/>
      <c r="DP171" s="133"/>
      <c r="DQ171" s="133"/>
      <c r="DR171" s="133"/>
      <c r="DS171" s="133"/>
      <c r="DT171" s="133"/>
      <c r="DU171" s="133"/>
      <c r="DV171" s="133"/>
      <c r="DW171" s="133"/>
      <c r="DX171" s="133"/>
      <c r="DY171" s="133"/>
      <c r="DZ171" s="133"/>
      <c r="EA171" s="133"/>
      <c r="EB171" s="133"/>
      <c r="EC171" s="133"/>
      <c r="ED171" s="133"/>
      <c r="EE171" s="133"/>
      <c r="EF171" s="133"/>
      <c r="EG171" s="133"/>
      <c r="EH171" s="133"/>
      <c r="EI171" s="133"/>
      <c r="EJ171" s="133"/>
      <c r="EK171" s="133"/>
      <c r="EL171" s="133"/>
      <c r="EM171" s="133"/>
      <c r="EN171" s="133"/>
      <c r="EO171" s="133"/>
      <c r="EP171" s="133"/>
      <c r="EQ171" s="133"/>
      <c r="ER171" s="133"/>
      <c r="ES171" s="133"/>
      <c r="ET171" s="133"/>
      <c r="EU171" s="133"/>
      <c r="EV171" s="133"/>
      <c r="EW171" s="133"/>
      <c r="EX171" s="133"/>
      <c r="EY171" s="133"/>
      <c r="EZ171" s="133"/>
      <c r="FA171" s="133"/>
      <c r="FB171" s="133"/>
      <c r="FC171" s="133"/>
      <c r="FD171" s="133"/>
      <c r="FE171" s="133"/>
      <c r="FF171" s="133"/>
      <c r="FG171" s="133"/>
      <c r="FH171" s="133"/>
      <c r="FI171" s="133"/>
      <c r="FJ171" s="133"/>
      <c r="FK171" s="133"/>
      <c r="FL171" s="133"/>
      <c r="FM171" s="133"/>
      <c r="FN171" s="133"/>
      <c r="FO171" s="133"/>
      <c r="FP171" s="133"/>
      <c r="FQ171" s="133"/>
      <c r="FR171" s="133"/>
      <c r="FS171" s="133"/>
      <c r="FT171" s="133"/>
      <c r="FU171" s="133"/>
      <c r="FV171" s="133"/>
      <c r="FW171" s="133"/>
      <c r="FX171" s="133"/>
      <c r="FY171" s="133"/>
      <c r="FZ171" s="133"/>
      <c r="GA171" s="133"/>
      <c r="GB171" s="133"/>
      <c r="GC171" s="133"/>
      <c r="GD171" s="133"/>
      <c r="GE171" s="133"/>
      <c r="GF171" s="133"/>
      <c r="GG171" s="133"/>
      <c r="GH171" s="133"/>
      <c r="GI171" s="133"/>
      <c r="GJ171" s="133"/>
      <c r="GK171" s="133"/>
      <c r="GL171" s="133"/>
      <c r="GM171" s="133"/>
      <c r="GN171" s="133"/>
    </row>
    <row r="172" spans="1:196" s="52" customFormat="1" ht="87" customHeight="1" x14ac:dyDescent="0.3">
      <c r="A172" s="108"/>
      <c r="B172" s="25"/>
      <c r="C172" s="25"/>
      <c r="D172" s="25"/>
      <c r="E172" s="125" t="s">
        <v>366</v>
      </c>
      <c r="F172" s="220"/>
      <c r="G172" s="220"/>
      <c r="H172" s="220"/>
      <c r="I172" s="19">
        <f t="shared" si="57"/>
        <v>0</v>
      </c>
      <c r="J172" s="12">
        <f t="shared" si="53"/>
        <v>0</v>
      </c>
      <c r="K172" s="19" t="str">
        <f t="shared" si="54"/>
        <v/>
      </c>
      <c r="L172" s="16">
        <v>3000</v>
      </c>
      <c r="M172" s="16">
        <v>3000</v>
      </c>
      <c r="N172" s="16">
        <v>3000</v>
      </c>
      <c r="O172" s="220">
        <v>3000</v>
      </c>
      <c r="P172" s="11">
        <f t="shared" si="49"/>
        <v>0</v>
      </c>
      <c r="Q172" s="19">
        <f t="shared" si="50"/>
        <v>1</v>
      </c>
      <c r="R172" s="16">
        <f t="shared" si="60"/>
        <v>3000</v>
      </c>
      <c r="S172" s="16">
        <f t="shared" si="36"/>
        <v>3000</v>
      </c>
      <c r="T172" s="16">
        <f t="shared" si="36"/>
        <v>3000</v>
      </c>
      <c r="U172" s="16">
        <f t="shared" si="36"/>
        <v>3000</v>
      </c>
      <c r="V172" s="16">
        <f t="shared" si="61"/>
        <v>0</v>
      </c>
      <c r="W172" s="19">
        <f t="shared" si="48"/>
        <v>1</v>
      </c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</row>
    <row r="173" spans="1:196" s="52" customFormat="1" ht="76.5" hidden="1" customHeight="1" x14ac:dyDescent="0.3">
      <c r="A173" s="108"/>
      <c r="B173" s="25"/>
      <c r="C173" s="25"/>
      <c r="D173" s="25"/>
      <c r="E173" s="125"/>
      <c r="F173" s="220"/>
      <c r="G173" s="220"/>
      <c r="H173" s="220"/>
      <c r="I173" s="19">
        <f t="shared" si="57"/>
        <v>0</v>
      </c>
      <c r="J173" s="12">
        <f t="shared" si="53"/>
        <v>0</v>
      </c>
      <c r="K173" s="19" t="str">
        <f t="shared" si="54"/>
        <v/>
      </c>
      <c r="L173" s="16"/>
      <c r="M173" s="16"/>
      <c r="N173" s="16"/>
      <c r="O173" s="220"/>
      <c r="P173" s="11">
        <f t="shared" si="49"/>
        <v>0</v>
      </c>
      <c r="Q173" s="19" t="str">
        <f t="shared" si="50"/>
        <v/>
      </c>
      <c r="R173" s="16">
        <f t="shared" si="60"/>
        <v>0</v>
      </c>
      <c r="S173" s="16">
        <f>SUM(F173,M173)</f>
        <v>0</v>
      </c>
      <c r="T173" s="16">
        <f t="shared" si="36"/>
        <v>0</v>
      </c>
      <c r="U173" s="16">
        <f t="shared" si="36"/>
        <v>0</v>
      </c>
      <c r="V173" s="16">
        <f t="shared" si="61"/>
        <v>0</v>
      </c>
      <c r="W173" s="19" t="str">
        <f t="shared" si="48"/>
        <v/>
      </c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</row>
    <row r="174" spans="1:196" s="134" customFormat="1" ht="70.5" hidden="1" customHeight="1" x14ac:dyDescent="0.3">
      <c r="A174" s="127"/>
      <c r="B174" s="128"/>
      <c r="C174" s="128"/>
      <c r="D174" s="128"/>
      <c r="E174" s="129"/>
      <c r="F174" s="230"/>
      <c r="G174" s="230"/>
      <c r="H174" s="220"/>
      <c r="I174" s="130">
        <f>H174/$H$10</f>
        <v>0</v>
      </c>
      <c r="J174" s="16">
        <f t="shared" si="53"/>
        <v>0</v>
      </c>
      <c r="K174" s="19" t="str">
        <f>IFERROR(100%*(H174/G174),"")</f>
        <v/>
      </c>
      <c r="L174" s="230"/>
      <c r="M174" s="230"/>
      <c r="N174" s="230"/>
      <c r="O174" s="230"/>
      <c r="P174" s="16">
        <f t="shared" si="49"/>
        <v>0</v>
      </c>
      <c r="Q174" s="19" t="str">
        <f>IFERROR(100%*(O174/N174),"")</f>
        <v/>
      </c>
      <c r="R174" s="131">
        <f>SUM(F174,L174)</f>
        <v>0</v>
      </c>
      <c r="S174" s="131">
        <f>SUM(F174,M174)</f>
        <v>0</v>
      </c>
      <c r="T174" s="131">
        <f>SUM(G174,N174)</f>
        <v>0</v>
      </c>
      <c r="U174" s="131">
        <f>SUM(H174,O174)</f>
        <v>0</v>
      </c>
      <c r="V174" s="131">
        <f>U174-T174</f>
        <v>0</v>
      </c>
      <c r="W174" s="130" t="str">
        <f>IFERROR(100%*(U174/T174),"")</f>
        <v/>
      </c>
      <c r="X174" s="132"/>
      <c r="Y174" s="132"/>
      <c r="Z174" s="132"/>
      <c r="AA174" s="132"/>
      <c r="AB174" s="132"/>
      <c r="AC174" s="132"/>
      <c r="AD174" s="132"/>
      <c r="AE174" s="132"/>
      <c r="AF174" s="132"/>
      <c r="AG174" s="132"/>
      <c r="AH174" s="132"/>
      <c r="AI174" s="132"/>
      <c r="AJ174" s="132"/>
      <c r="AK174" s="132"/>
      <c r="AL174" s="132"/>
      <c r="AM174" s="132"/>
      <c r="AN174" s="132"/>
      <c r="AO174" s="132"/>
      <c r="AP174" s="132"/>
      <c r="AQ174" s="132"/>
      <c r="AR174" s="133"/>
      <c r="AS174" s="133"/>
      <c r="AT174" s="133"/>
      <c r="AU174" s="133"/>
      <c r="AV174" s="133"/>
      <c r="AW174" s="133"/>
      <c r="AX174" s="133"/>
      <c r="AY174" s="133"/>
      <c r="AZ174" s="133"/>
      <c r="BA174" s="133"/>
      <c r="BB174" s="133"/>
      <c r="BC174" s="133"/>
      <c r="BD174" s="133"/>
      <c r="BE174" s="133"/>
      <c r="BF174" s="133"/>
      <c r="BG174" s="133"/>
      <c r="BH174" s="133"/>
      <c r="BI174" s="133"/>
      <c r="BJ174" s="133"/>
      <c r="BK174" s="133"/>
      <c r="BL174" s="133"/>
      <c r="BM174" s="133"/>
      <c r="BN174" s="133"/>
      <c r="BO174" s="133"/>
      <c r="BP174" s="133"/>
      <c r="BQ174" s="133"/>
      <c r="BR174" s="133"/>
      <c r="BS174" s="133"/>
      <c r="BT174" s="133"/>
      <c r="BU174" s="133"/>
      <c r="BV174" s="133"/>
      <c r="BW174" s="133"/>
      <c r="BX174" s="133"/>
      <c r="BY174" s="133"/>
      <c r="BZ174" s="133"/>
      <c r="CA174" s="133"/>
      <c r="CB174" s="133"/>
      <c r="CC174" s="133"/>
      <c r="CD174" s="133"/>
      <c r="CE174" s="133"/>
      <c r="CF174" s="133"/>
      <c r="CG174" s="133"/>
      <c r="CH174" s="133"/>
      <c r="CI174" s="133"/>
      <c r="CJ174" s="133"/>
      <c r="CK174" s="133"/>
      <c r="CL174" s="133"/>
      <c r="CM174" s="133"/>
      <c r="CN174" s="133"/>
      <c r="CO174" s="133"/>
      <c r="CP174" s="133"/>
      <c r="CQ174" s="133"/>
      <c r="CR174" s="133"/>
      <c r="CS174" s="133"/>
      <c r="CT174" s="133"/>
      <c r="CU174" s="133"/>
      <c r="CV174" s="133"/>
      <c r="CW174" s="133"/>
      <c r="CX174" s="133"/>
      <c r="CY174" s="133"/>
      <c r="CZ174" s="133"/>
      <c r="DA174" s="133"/>
      <c r="DB174" s="133"/>
      <c r="DC174" s="133"/>
      <c r="DD174" s="133"/>
      <c r="DE174" s="133"/>
      <c r="DF174" s="133"/>
      <c r="DG174" s="133"/>
      <c r="DH174" s="133"/>
      <c r="DI174" s="133"/>
      <c r="DJ174" s="133"/>
      <c r="DK174" s="133"/>
      <c r="DL174" s="133"/>
      <c r="DM174" s="133"/>
      <c r="DN174" s="133"/>
      <c r="DO174" s="133"/>
      <c r="DP174" s="133"/>
      <c r="DQ174" s="133"/>
      <c r="DR174" s="133"/>
      <c r="DS174" s="133"/>
      <c r="DT174" s="133"/>
      <c r="DU174" s="133"/>
      <c r="DV174" s="133"/>
      <c r="DW174" s="133"/>
      <c r="DX174" s="133"/>
      <c r="DY174" s="133"/>
      <c r="DZ174" s="133"/>
      <c r="EA174" s="133"/>
      <c r="EB174" s="133"/>
      <c r="EC174" s="133"/>
      <c r="ED174" s="133"/>
      <c r="EE174" s="133"/>
      <c r="EF174" s="133"/>
      <c r="EG174" s="133"/>
      <c r="EH174" s="133"/>
      <c r="EI174" s="133"/>
      <c r="EJ174" s="133"/>
      <c r="EK174" s="133"/>
      <c r="EL174" s="133"/>
      <c r="EM174" s="133"/>
      <c r="EN174" s="133"/>
      <c r="EO174" s="133"/>
      <c r="EP174" s="133"/>
      <c r="EQ174" s="133"/>
      <c r="ER174" s="133"/>
      <c r="ES174" s="133"/>
      <c r="ET174" s="133"/>
      <c r="EU174" s="133"/>
      <c r="EV174" s="133"/>
      <c r="EW174" s="133"/>
      <c r="EX174" s="133"/>
      <c r="EY174" s="133"/>
      <c r="EZ174" s="133"/>
      <c r="FA174" s="133"/>
      <c r="FB174" s="133"/>
      <c r="FC174" s="133"/>
      <c r="FD174" s="133"/>
      <c r="FE174" s="133"/>
      <c r="FF174" s="133"/>
      <c r="FG174" s="133"/>
      <c r="FH174" s="133"/>
      <c r="FI174" s="133"/>
      <c r="FJ174" s="133"/>
      <c r="FK174" s="133"/>
      <c r="FL174" s="133"/>
      <c r="FM174" s="133"/>
      <c r="FN174" s="133"/>
      <c r="FO174" s="133"/>
      <c r="FP174" s="133"/>
      <c r="FQ174" s="133"/>
      <c r="FR174" s="133"/>
      <c r="FS174" s="133"/>
      <c r="FT174" s="133"/>
      <c r="FU174" s="133"/>
      <c r="FV174" s="133"/>
      <c r="FW174" s="133"/>
      <c r="FX174" s="133"/>
      <c r="FY174" s="133"/>
      <c r="FZ174" s="133"/>
      <c r="GA174" s="133"/>
      <c r="GB174" s="133"/>
      <c r="GC174" s="133"/>
      <c r="GD174" s="133"/>
      <c r="GE174" s="133"/>
      <c r="GF174" s="133"/>
      <c r="GG174" s="133"/>
      <c r="GH174" s="133"/>
      <c r="GI174" s="133"/>
      <c r="GJ174" s="133"/>
      <c r="GK174" s="133"/>
      <c r="GL174" s="133"/>
      <c r="GM174" s="133"/>
      <c r="GN174" s="133"/>
    </row>
    <row r="175" spans="1:196" s="52" customFormat="1" ht="66" hidden="1" customHeight="1" x14ac:dyDescent="0.3">
      <c r="A175" s="108"/>
      <c r="B175" s="25"/>
      <c r="C175" s="25"/>
      <c r="D175" s="25"/>
      <c r="E175" s="125"/>
      <c r="F175" s="220"/>
      <c r="G175" s="220"/>
      <c r="H175" s="220"/>
      <c r="I175" s="19"/>
      <c r="J175" s="12">
        <f t="shared" si="53"/>
        <v>0</v>
      </c>
      <c r="K175" s="19"/>
      <c r="L175" s="16"/>
      <c r="M175" s="16"/>
      <c r="N175" s="16"/>
      <c r="O175" s="220"/>
      <c r="P175" s="11">
        <f t="shared" si="49"/>
        <v>0</v>
      </c>
      <c r="Q175" s="19" t="str">
        <f t="shared" ref="Q175:Q176" si="62">IFERROR(100%*(O175/N175),"")</f>
        <v/>
      </c>
      <c r="R175" s="16">
        <f t="shared" si="60"/>
        <v>0</v>
      </c>
      <c r="S175" s="16">
        <f t="shared" ref="S175:S176" si="63">SUM(F175,M175)</f>
        <v>0</v>
      </c>
      <c r="T175" s="16">
        <f t="shared" si="36"/>
        <v>0</v>
      </c>
      <c r="U175" s="16">
        <f t="shared" si="36"/>
        <v>0</v>
      </c>
      <c r="V175" s="16">
        <f t="shared" si="61"/>
        <v>0</v>
      </c>
      <c r="W175" s="19" t="str">
        <f t="shared" si="48"/>
        <v/>
      </c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</row>
    <row r="176" spans="1:196" s="52" customFormat="1" ht="75.75" hidden="1" customHeight="1" x14ac:dyDescent="0.3">
      <c r="A176" s="108"/>
      <c r="B176" s="25"/>
      <c r="C176" s="25"/>
      <c r="D176" s="25"/>
      <c r="E176" s="125"/>
      <c r="F176" s="220"/>
      <c r="G176" s="220"/>
      <c r="H176" s="220"/>
      <c r="I176" s="19"/>
      <c r="J176" s="12">
        <f t="shared" si="53"/>
        <v>0</v>
      </c>
      <c r="K176" s="19"/>
      <c r="L176" s="16"/>
      <c r="M176" s="16"/>
      <c r="N176" s="16"/>
      <c r="O176" s="220"/>
      <c r="P176" s="11">
        <f t="shared" si="49"/>
        <v>0</v>
      </c>
      <c r="Q176" s="19" t="str">
        <f t="shared" si="62"/>
        <v/>
      </c>
      <c r="R176" s="16">
        <f t="shared" si="60"/>
        <v>0</v>
      </c>
      <c r="S176" s="16">
        <f t="shared" si="63"/>
        <v>0</v>
      </c>
      <c r="T176" s="16">
        <f t="shared" si="36"/>
        <v>0</v>
      </c>
      <c r="U176" s="16">
        <f t="shared" si="36"/>
        <v>0</v>
      </c>
      <c r="V176" s="16">
        <f t="shared" si="61"/>
        <v>0</v>
      </c>
      <c r="W176" s="19" t="str">
        <f t="shared" si="48"/>
        <v/>
      </c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</row>
    <row r="177" spans="1:196" s="52" customFormat="1" ht="76.5" hidden="1" customHeight="1" x14ac:dyDescent="0.3">
      <c r="A177" s="108"/>
      <c r="B177" s="25"/>
      <c r="C177" s="25"/>
      <c r="D177" s="25"/>
      <c r="E177" s="125"/>
      <c r="F177" s="220"/>
      <c r="G177" s="220"/>
      <c r="H177" s="220"/>
      <c r="I177" s="19">
        <f>H177/$H$10</f>
        <v>0</v>
      </c>
      <c r="J177" s="12">
        <f t="shared" si="53"/>
        <v>0</v>
      </c>
      <c r="K177" s="19" t="str">
        <f>IFERROR(100%*(H177/G177),"")</f>
        <v/>
      </c>
      <c r="L177" s="16"/>
      <c r="M177" s="16"/>
      <c r="N177" s="16"/>
      <c r="O177" s="220"/>
      <c r="P177" s="11">
        <f t="shared" si="49"/>
        <v>0</v>
      </c>
      <c r="Q177" s="19" t="str">
        <f>IFERROR(100%*(O177/N177),"")</f>
        <v/>
      </c>
      <c r="R177" s="16">
        <f>SUM(F177,L177)</f>
        <v>0</v>
      </c>
      <c r="S177" s="16">
        <f>SUM(F177,M177)</f>
        <v>0</v>
      </c>
      <c r="T177" s="16">
        <f>SUM(G177,N177)</f>
        <v>0</v>
      </c>
      <c r="U177" s="16">
        <f>SUM(H177,O177)</f>
        <v>0</v>
      </c>
      <c r="V177" s="16">
        <f>U177-T177</f>
        <v>0</v>
      </c>
      <c r="W177" s="19" t="str">
        <f>IFERROR(100%*(U177/T177),"")</f>
        <v/>
      </c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</row>
    <row r="178" spans="1:196" s="1" customFormat="1" ht="38.25" customHeight="1" x14ac:dyDescent="0.3">
      <c r="A178" s="252" t="s">
        <v>5</v>
      </c>
      <c r="B178" s="253"/>
      <c r="C178" s="253"/>
      <c r="D178" s="253"/>
      <c r="E178" s="253"/>
      <c r="F178" s="11">
        <f>SUM(F55,F13,F42,F75,F80,F86,F87,F88,F89,F90,F103,F140,F151:F152,F167)</f>
        <v>898281.80000000016</v>
      </c>
      <c r="G178" s="11">
        <f>SUM(G55,G13,G42,G75,G80,G86,G87,G88,G89,G90,G103,G140,G151:G152,G167)</f>
        <v>222811.00000000003</v>
      </c>
      <c r="H178" s="11">
        <f>SUM(H55,H13,H42,H75,H80,H86,H87,H88,H89,H90,H103,H140,H151:H152,H167)</f>
        <v>177208.49999999997</v>
      </c>
      <c r="I178" s="15">
        <f t="shared" si="57"/>
        <v>1</v>
      </c>
      <c r="J178" s="11">
        <f>SUM(J55,J13,J42,J75,J80,J86,J87,J88,J89,J90,J103,J140,J151:J152,J167)</f>
        <v>-45602.500000000036</v>
      </c>
      <c r="K178" s="15">
        <f t="shared" si="54"/>
        <v>0.79533102046128756</v>
      </c>
      <c r="L178" s="11">
        <f>SUM(L55,L13,L42,L75,L80,L86,L87,L88,L89,L90,L103,L140,L151:L152,L167)</f>
        <v>59567.8</v>
      </c>
      <c r="M178" s="11">
        <f>SUM(M55,M13,M42,M75,M80,M86,M87,M88,M89,M90,M103,M140,M151:M152,M167)</f>
        <v>61018.200000000004</v>
      </c>
      <c r="N178" s="11">
        <f>SUM(N55,N13,N42,N75,N80,N86,N87,N88,N89,N90,N103,N140,N151:N152,N167)</f>
        <v>36353.200000000004</v>
      </c>
      <c r="O178" s="11">
        <f>SUM(O55,O13,O42,O75,O80,O86,O87,O88,O89,O90,O103,O140,O151:O152,O167)</f>
        <v>11487.8</v>
      </c>
      <c r="P178" s="11">
        <f t="shared" si="49"/>
        <v>-24865.400000000005</v>
      </c>
      <c r="Q178" s="15">
        <f t="shared" si="50"/>
        <v>0.31600519349053174</v>
      </c>
      <c r="R178" s="11">
        <f>SUM(R55,R13,R42,R75,R80,R86,R87,R88,R89,R90,R103,R140,R151:R152,R167)</f>
        <v>957849.60000000009</v>
      </c>
      <c r="S178" s="11">
        <f>SUM(S55,S13,S42,S75,S80,S86,S87,S88,S89,S90,S103,S140,S151:S152,S167)</f>
        <v>959300</v>
      </c>
      <c r="T178" s="11">
        <f>SUM(T55,T13,T42,T75,T80,T86,T87,T88,T89,T90,T103,T140,T151:T152,T167)</f>
        <v>259164.2</v>
      </c>
      <c r="U178" s="11">
        <f>SUM(U55,U13,U42,U75,U80,U86,U87,U88,U89,U90,U103,U140,U151:U152,U167)</f>
        <v>188696.29999999996</v>
      </c>
      <c r="V178" s="11">
        <f>SUM(V55,V13,V42,V75,V80,V86,V87,V88,V89,V90,V103,V140,V151:V152,V167)</f>
        <v>-70467.900000000038</v>
      </c>
      <c r="W178" s="15">
        <f t="shared" si="48"/>
        <v>0.7280955471473296</v>
      </c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</row>
    <row r="179" spans="1:196" s="68" customFormat="1" ht="1.5" hidden="1" customHeight="1" x14ac:dyDescent="0.25">
      <c r="A179" s="108">
        <v>15</v>
      </c>
      <c r="B179" s="64">
        <v>250909</v>
      </c>
      <c r="C179" s="64">
        <v>8821</v>
      </c>
      <c r="D179" s="64">
        <v>1060</v>
      </c>
      <c r="E179" s="135" t="s">
        <v>278</v>
      </c>
      <c r="F179" s="217"/>
      <c r="G179" s="229"/>
      <c r="H179" s="229"/>
      <c r="I179" s="15">
        <f t="shared" si="57"/>
        <v>0</v>
      </c>
      <c r="J179" s="12">
        <f t="shared" si="53"/>
        <v>0</v>
      </c>
      <c r="K179" s="15" t="str">
        <f t="shared" si="54"/>
        <v/>
      </c>
      <c r="L179" s="12"/>
      <c r="M179" s="12"/>
      <c r="N179" s="12"/>
      <c r="O179" s="217"/>
      <c r="P179" s="11">
        <f t="shared" si="49"/>
        <v>0</v>
      </c>
      <c r="Q179" s="15" t="str">
        <f t="shared" si="50"/>
        <v/>
      </c>
      <c r="R179" s="12">
        <f>SUM(F179,L179)</f>
        <v>0</v>
      </c>
      <c r="S179" s="12">
        <f t="shared" si="36"/>
        <v>0</v>
      </c>
      <c r="T179" s="12">
        <f t="shared" si="36"/>
        <v>0</v>
      </c>
      <c r="U179" s="12">
        <f t="shared" si="36"/>
        <v>0</v>
      </c>
      <c r="V179" s="12">
        <f>U179-T179</f>
        <v>0</v>
      </c>
      <c r="W179" s="15" t="str">
        <f t="shared" si="48"/>
        <v/>
      </c>
      <c r="X179" s="65"/>
      <c r="Y179" s="65"/>
      <c r="Z179" s="65"/>
      <c r="AA179" s="65"/>
      <c r="AB179" s="65"/>
      <c r="AC179" s="65"/>
      <c r="AD179" s="65"/>
      <c r="AE179" s="65"/>
      <c r="AF179" s="65"/>
      <c r="AG179" s="65"/>
      <c r="AH179" s="65"/>
      <c r="AI179" s="65"/>
      <c r="AJ179" s="65"/>
      <c r="AK179" s="65"/>
      <c r="AL179" s="65"/>
      <c r="AM179" s="65"/>
      <c r="AN179" s="65"/>
      <c r="AO179" s="65"/>
      <c r="AP179" s="65"/>
      <c r="AQ179" s="65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6"/>
      <c r="BM179" s="66"/>
      <c r="BN179" s="66"/>
      <c r="BO179" s="66"/>
      <c r="BP179" s="66"/>
      <c r="BQ179" s="66"/>
      <c r="BR179" s="66"/>
      <c r="BS179" s="66"/>
      <c r="BT179" s="66"/>
      <c r="BU179" s="66"/>
      <c r="BV179" s="66"/>
      <c r="BW179" s="66"/>
      <c r="BX179" s="66"/>
      <c r="BY179" s="66"/>
      <c r="BZ179" s="66"/>
      <c r="CA179" s="66"/>
      <c r="CB179" s="66"/>
      <c r="CC179" s="66"/>
      <c r="CD179" s="66"/>
      <c r="CE179" s="66"/>
      <c r="CF179" s="66"/>
      <c r="CG179" s="66"/>
      <c r="CH179" s="66"/>
      <c r="CI179" s="66"/>
      <c r="CJ179" s="66"/>
      <c r="CK179" s="66"/>
      <c r="CL179" s="66"/>
      <c r="CM179" s="66"/>
      <c r="CN179" s="66"/>
      <c r="CO179" s="66"/>
      <c r="CP179" s="66"/>
      <c r="CQ179" s="66"/>
      <c r="CR179" s="66"/>
      <c r="CS179" s="66"/>
      <c r="CT179" s="66"/>
      <c r="CU179" s="66"/>
      <c r="CV179" s="66"/>
      <c r="CW179" s="66"/>
      <c r="CX179" s="66"/>
      <c r="CY179" s="66"/>
      <c r="CZ179" s="66"/>
      <c r="DA179" s="66"/>
      <c r="DB179" s="66"/>
      <c r="DC179" s="66"/>
      <c r="DD179" s="66"/>
      <c r="DE179" s="66"/>
      <c r="DF179" s="66"/>
      <c r="DG179" s="66"/>
      <c r="DH179" s="66"/>
      <c r="DI179" s="66"/>
      <c r="DJ179" s="66"/>
      <c r="DK179" s="66"/>
      <c r="DL179" s="66"/>
      <c r="DM179" s="66"/>
      <c r="DN179" s="66"/>
      <c r="DO179" s="66"/>
      <c r="DP179" s="66"/>
      <c r="DQ179" s="66"/>
      <c r="DR179" s="66"/>
      <c r="DS179" s="66"/>
      <c r="DT179" s="66"/>
      <c r="DU179" s="66"/>
      <c r="DV179" s="66"/>
      <c r="DW179" s="66"/>
      <c r="DX179" s="66"/>
      <c r="DY179" s="66"/>
      <c r="DZ179" s="66"/>
      <c r="EA179" s="66"/>
      <c r="EB179" s="66"/>
      <c r="EC179" s="66"/>
      <c r="ED179" s="66"/>
      <c r="EE179" s="66"/>
      <c r="EF179" s="66"/>
      <c r="EG179" s="66"/>
      <c r="EH179" s="66"/>
      <c r="EI179" s="66"/>
      <c r="EJ179" s="66"/>
      <c r="EK179" s="66"/>
      <c r="EL179" s="66"/>
      <c r="EM179" s="66"/>
      <c r="EN179" s="66"/>
      <c r="EO179" s="66"/>
      <c r="EP179" s="66"/>
      <c r="EQ179" s="66"/>
      <c r="ER179" s="66"/>
      <c r="ES179" s="66"/>
      <c r="ET179" s="66"/>
      <c r="EU179" s="66"/>
      <c r="EV179" s="66"/>
      <c r="EW179" s="66"/>
      <c r="EX179" s="66"/>
      <c r="EY179" s="66"/>
      <c r="EZ179" s="66"/>
      <c r="FA179" s="66"/>
      <c r="FB179" s="66"/>
      <c r="FC179" s="66"/>
      <c r="FD179" s="66"/>
      <c r="FE179" s="66"/>
      <c r="FF179" s="66"/>
      <c r="FG179" s="66"/>
      <c r="FH179" s="66"/>
      <c r="FI179" s="66"/>
      <c r="FJ179" s="66"/>
      <c r="FK179" s="66"/>
      <c r="FL179" s="66"/>
      <c r="FM179" s="66"/>
      <c r="FN179" s="66"/>
      <c r="FO179" s="66"/>
      <c r="FP179" s="66"/>
      <c r="FQ179" s="66"/>
      <c r="FR179" s="66"/>
      <c r="FS179" s="66"/>
      <c r="FT179" s="66"/>
      <c r="FU179" s="66"/>
      <c r="FV179" s="66"/>
      <c r="FW179" s="66"/>
      <c r="FX179" s="66"/>
      <c r="FY179" s="66"/>
      <c r="FZ179" s="66"/>
      <c r="GA179" s="66"/>
      <c r="GB179" s="66"/>
      <c r="GC179" s="66"/>
      <c r="GD179" s="66"/>
      <c r="GE179" s="67"/>
      <c r="GF179" s="67"/>
      <c r="GG179" s="67"/>
      <c r="GH179" s="67"/>
      <c r="GI179" s="67"/>
      <c r="GJ179" s="67"/>
      <c r="GK179" s="67"/>
      <c r="GL179" s="67"/>
      <c r="GM179" s="67"/>
      <c r="GN179" s="67"/>
    </row>
    <row r="180" spans="1:196" s="68" customFormat="1" ht="71.25" customHeight="1" x14ac:dyDescent="0.3">
      <c r="A180" s="108">
        <v>15</v>
      </c>
      <c r="B180" s="64">
        <v>250909</v>
      </c>
      <c r="C180" s="64">
        <v>8822</v>
      </c>
      <c r="D180" s="64">
        <v>1060</v>
      </c>
      <c r="E180" s="136" t="s">
        <v>317</v>
      </c>
      <c r="F180" s="229"/>
      <c r="G180" s="229"/>
      <c r="H180" s="229"/>
      <c r="I180" s="15">
        <f t="shared" si="57"/>
        <v>0</v>
      </c>
      <c r="J180" s="12">
        <f t="shared" si="53"/>
        <v>0</v>
      </c>
      <c r="K180" s="15" t="str">
        <f t="shared" si="54"/>
        <v/>
      </c>
      <c r="L180" s="12"/>
      <c r="M180" s="12"/>
      <c r="N180" s="12"/>
      <c r="O180" s="217">
        <v>-16.600000000000001</v>
      </c>
      <c r="P180" s="12">
        <f t="shared" si="49"/>
        <v>-16.600000000000001</v>
      </c>
      <c r="Q180" s="15" t="str">
        <f t="shared" si="50"/>
        <v/>
      </c>
      <c r="R180" s="12">
        <f>SUM(F180,L180)</f>
        <v>0</v>
      </c>
      <c r="S180" s="12" t="s">
        <v>181</v>
      </c>
      <c r="T180" s="12">
        <f t="shared" ref="T180:U181" si="64">SUM(G180,N180)</f>
        <v>0</v>
      </c>
      <c r="U180" s="12">
        <f t="shared" si="64"/>
        <v>-16.600000000000001</v>
      </c>
      <c r="V180" s="12">
        <f>U180-T180</f>
        <v>-16.600000000000001</v>
      </c>
      <c r="W180" s="15" t="str">
        <f t="shared" si="48"/>
        <v/>
      </c>
      <c r="X180" s="65"/>
      <c r="Y180" s="65"/>
      <c r="Z180" s="65"/>
      <c r="AA180" s="65"/>
      <c r="AB180" s="65"/>
      <c r="AC180" s="65"/>
      <c r="AD180" s="65"/>
      <c r="AE180" s="65"/>
      <c r="AF180" s="65"/>
      <c r="AG180" s="65"/>
      <c r="AH180" s="65"/>
      <c r="AI180" s="65"/>
      <c r="AJ180" s="65"/>
      <c r="AK180" s="65"/>
      <c r="AL180" s="65"/>
      <c r="AM180" s="65"/>
      <c r="AN180" s="65"/>
      <c r="AO180" s="65"/>
      <c r="AP180" s="65"/>
      <c r="AQ180" s="65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  <c r="BM180" s="66"/>
      <c r="BN180" s="66"/>
      <c r="BO180" s="66"/>
      <c r="BP180" s="66"/>
      <c r="BQ180" s="66"/>
      <c r="BR180" s="66"/>
      <c r="BS180" s="66"/>
      <c r="BT180" s="66"/>
      <c r="BU180" s="66"/>
      <c r="BV180" s="66"/>
      <c r="BW180" s="66"/>
      <c r="BX180" s="66"/>
      <c r="BY180" s="66"/>
      <c r="BZ180" s="66"/>
      <c r="CA180" s="66"/>
      <c r="CB180" s="66"/>
      <c r="CC180" s="66"/>
      <c r="CD180" s="66"/>
      <c r="CE180" s="66"/>
      <c r="CF180" s="66"/>
      <c r="CG180" s="66"/>
      <c r="CH180" s="66"/>
      <c r="CI180" s="66"/>
      <c r="CJ180" s="66"/>
      <c r="CK180" s="66"/>
      <c r="CL180" s="66"/>
      <c r="CM180" s="66"/>
      <c r="CN180" s="66"/>
      <c r="CO180" s="66"/>
      <c r="CP180" s="66"/>
      <c r="CQ180" s="66"/>
      <c r="CR180" s="66"/>
      <c r="CS180" s="66"/>
      <c r="CT180" s="66"/>
      <c r="CU180" s="66"/>
      <c r="CV180" s="66"/>
      <c r="CW180" s="66"/>
      <c r="CX180" s="66"/>
      <c r="CY180" s="66"/>
      <c r="CZ180" s="66"/>
      <c r="DA180" s="66"/>
      <c r="DB180" s="66"/>
      <c r="DC180" s="66"/>
      <c r="DD180" s="66"/>
      <c r="DE180" s="66"/>
      <c r="DF180" s="66"/>
      <c r="DG180" s="66"/>
      <c r="DH180" s="66"/>
      <c r="DI180" s="66"/>
      <c r="DJ180" s="66"/>
      <c r="DK180" s="66"/>
      <c r="DL180" s="66"/>
      <c r="DM180" s="66"/>
      <c r="DN180" s="66"/>
      <c r="DO180" s="66"/>
      <c r="DP180" s="66"/>
      <c r="DQ180" s="66"/>
      <c r="DR180" s="66"/>
      <c r="DS180" s="66"/>
      <c r="DT180" s="66"/>
      <c r="DU180" s="66"/>
      <c r="DV180" s="66"/>
      <c r="DW180" s="66"/>
      <c r="DX180" s="66"/>
      <c r="DY180" s="66"/>
      <c r="DZ180" s="66"/>
      <c r="EA180" s="66"/>
      <c r="EB180" s="66"/>
      <c r="EC180" s="66"/>
      <c r="ED180" s="66"/>
      <c r="EE180" s="66"/>
      <c r="EF180" s="66"/>
      <c r="EG180" s="66"/>
      <c r="EH180" s="66"/>
      <c r="EI180" s="66"/>
      <c r="EJ180" s="66"/>
      <c r="EK180" s="66"/>
      <c r="EL180" s="66"/>
      <c r="EM180" s="66"/>
      <c r="EN180" s="66"/>
      <c r="EO180" s="66"/>
      <c r="EP180" s="66"/>
      <c r="EQ180" s="66"/>
      <c r="ER180" s="66"/>
      <c r="ES180" s="66"/>
      <c r="ET180" s="66"/>
      <c r="EU180" s="66"/>
      <c r="EV180" s="66"/>
      <c r="EW180" s="66"/>
      <c r="EX180" s="66"/>
      <c r="EY180" s="66"/>
      <c r="EZ180" s="66"/>
      <c r="FA180" s="66"/>
      <c r="FB180" s="66"/>
      <c r="FC180" s="66"/>
      <c r="FD180" s="66"/>
      <c r="FE180" s="66"/>
      <c r="FF180" s="66"/>
      <c r="FG180" s="66"/>
      <c r="FH180" s="66"/>
      <c r="FI180" s="66"/>
      <c r="FJ180" s="66"/>
      <c r="FK180" s="66"/>
      <c r="FL180" s="66"/>
      <c r="FM180" s="66"/>
      <c r="FN180" s="66"/>
      <c r="FO180" s="66"/>
      <c r="FP180" s="66"/>
      <c r="FQ180" s="66"/>
      <c r="FR180" s="66"/>
      <c r="FS180" s="66"/>
      <c r="FT180" s="66"/>
      <c r="FU180" s="66"/>
      <c r="FV180" s="66"/>
      <c r="FW180" s="66"/>
      <c r="FX180" s="66"/>
      <c r="FY180" s="66"/>
      <c r="FZ180" s="66"/>
      <c r="GA180" s="66"/>
      <c r="GB180" s="66"/>
      <c r="GC180" s="66"/>
      <c r="GD180" s="66"/>
      <c r="GE180" s="67"/>
      <c r="GF180" s="67"/>
      <c r="GG180" s="67"/>
      <c r="GH180" s="67"/>
      <c r="GI180" s="67"/>
      <c r="GJ180" s="67"/>
      <c r="GK180" s="67"/>
      <c r="GL180" s="67"/>
      <c r="GM180" s="67"/>
      <c r="GN180" s="67"/>
    </row>
    <row r="181" spans="1:196" s="72" customFormat="1" ht="40.5" customHeight="1" x14ac:dyDescent="0.3">
      <c r="A181" s="137"/>
      <c r="B181" s="138"/>
      <c r="C181" s="138"/>
      <c r="D181" s="138"/>
      <c r="E181" s="107" t="s">
        <v>33</v>
      </c>
      <c r="F181" s="232">
        <f>SUM(F178:F180)</f>
        <v>898281.80000000016</v>
      </c>
      <c r="G181" s="232">
        <f>SUM(G178:G180)</f>
        <v>222811.00000000003</v>
      </c>
      <c r="H181" s="232">
        <f>SUM(H178:H180)</f>
        <v>177208.49999999997</v>
      </c>
      <c r="I181" s="15">
        <f t="shared" si="57"/>
        <v>1</v>
      </c>
      <c r="J181" s="11">
        <f t="shared" si="53"/>
        <v>-45602.500000000058</v>
      </c>
      <c r="K181" s="15">
        <f t="shared" si="54"/>
        <v>0.79533102046128756</v>
      </c>
      <c r="L181" s="232">
        <f>SUM(L178:L180)</f>
        <v>59567.8</v>
      </c>
      <c r="M181" s="232">
        <f>SUM(M178:M180)</f>
        <v>61018.200000000004</v>
      </c>
      <c r="N181" s="233">
        <f>SUM(N178:N180)</f>
        <v>36353.200000000004</v>
      </c>
      <c r="O181" s="232">
        <f>SUM(O178:O180)</f>
        <v>11471.199999999999</v>
      </c>
      <c r="P181" s="11">
        <f t="shared" si="49"/>
        <v>-24882.000000000007</v>
      </c>
      <c r="Q181" s="15">
        <f t="shared" si="50"/>
        <v>0.31554856243741947</v>
      </c>
      <c r="R181" s="11">
        <f>SUM(F181,L181)</f>
        <v>957849.60000000021</v>
      </c>
      <c r="S181" s="11">
        <f>SUM(F181,M181)</f>
        <v>959300.00000000012</v>
      </c>
      <c r="T181" s="11">
        <f>SUM(G181,N181)</f>
        <v>259164.20000000004</v>
      </c>
      <c r="U181" s="11">
        <f t="shared" si="64"/>
        <v>188679.69999999998</v>
      </c>
      <c r="V181" s="11">
        <f>U181-T181</f>
        <v>-70484.500000000058</v>
      </c>
      <c r="W181" s="15">
        <f t="shared" si="48"/>
        <v>0.72803149509075693</v>
      </c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0"/>
      <c r="BQ181" s="70"/>
      <c r="BR181" s="70"/>
      <c r="BS181" s="70"/>
      <c r="BT181" s="70"/>
      <c r="BU181" s="70"/>
      <c r="BV181" s="70"/>
      <c r="BW181" s="70"/>
      <c r="BX181" s="70"/>
      <c r="BY181" s="70"/>
      <c r="BZ181" s="70"/>
      <c r="CA181" s="70"/>
      <c r="CB181" s="70"/>
      <c r="CC181" s="70"/>
      <c r="CD181" s="70"/>
      <c r="CE181" s="70"/>
      <c r="CF181" s="70"/>
      <c r="CG181" s="70"/>
      <c r="CH181" s="70"/>
      <c r="CI181" s="70"/>
      <c r="CJ181" s="70"/>
      <c r="CK181" s="70"/>
      <c r="CL181" s="70"/>
      <c r="CM181" s="70"/>
      <c r="CN181" s="70"/>
      <c r="CO181" s="70"/>
      <c r="CP181" s="70"/>
      <c r="CQ181" s="70"/>
      <c r="CR181" s="70"/>
      <c r="CS181" s="70"/>
      <c r="CT181" s="70"/>
      <c r="CU181" s="70"/>
      <c r="CV181" s="70"/>
      <c r="CW181" s="70"/>
      <c r="CX181" s="70"/>
      <c r="CY181" s="70"/>
      <c r="CZ181" s="70"/>
      <c r="DA181" s="70"/>
      <c r="DB181" s="70"/>
      <c r="DC181" s="70"/>
      <c r="DD181" s="70"/>
      <c r="DE181" s="70"/>
      <c r="DF181" s="70"/>
      <c r="DG181" s="70"/>
      <c r="DH181" s="70"/>
      <c r="DI181" s="70"/>
      <c r="DJ181" s="70"/>
      <c r="DK181" s="70"/>
      <c r="DL181" s="70"/>
      <c r="DM181" s="70"/>
      <c r="DN181" s="70"/>
      <c r="DO181" s="70"/>
      <c r="DP181" s="70"/>
      <c r="DQ181" s="70"/>
      <c r="DR181" s="70"/>
      <c r="DS181" s="70"/>
      <c r="DT181" s="70"/>
      <c r="DU181" s="70"/>
      <c r="DV181" s="70"/>
      <c r="DW181" s="70"/>
      <c r="DX181" s="70"/>
      <c r="DY181" s="70"/>
      <c r="DZ181" s="70"/>
      <c r="EA181" s="70"/>
      <c r="EB181" s="70"/>
      <c r="EC181" s="70"/>
      <c r="ED181" s="70"/>
      <c r="EE181" s="70"/>
      <c r="EF181" s="70"/>
      <c r="EG181" s="70"/>
      <c r="EH181" s="70"/>
      <c r="EI181" s="70"/>
      <c r="EJ181" s="70"/>
      <c r="EK181" s="70"/>
      <c r="EL181" s="70"/>
      <c r="EM181" s="70"/>
      <c r="EN181" s="70"/>
      <c r="EO181" s="70"/>
      <c r="EP181" s="70"/>
      <c r="EQ181" s="70"/>
      <c r="ER181" s="70"/>
      <c r="ES181" s="70"/>
      <c r="ET181" s="70"/>
      <c r="EU181" s="70"/>
      <c r="EV181" s="70"/>
      <c r="EW181" s="70"/>
      <c r="EX181" s="70"/>
      <c r="EY181" s="70"/>
      <c r="EZ181" s="70"/>
      <c r="FA181" s="70"/>
      <c r="FB181" s="70"/>
      <c r="FC181" s="70"/>
      <c r="FD181" s="70"/>
      <c r="FE181" s="70"/>
      <c r="FF181" s="70"/>
      <c r="FG181" s="70"/>
      <c r="FH181" s="70"/>
      <c r="FI181" s="70"/>
      <c r="FJ181" s="70"/>
      <c r="FK181" s="70"/>
      <c r="FL181" s="70"/>
      <c r="FM181" s="70"/>
      <c r="FN181" s="70"/>
      <c r="FO181" s="70"/>
      <c r="FP181" s="70"/>
      <c r="FQ181" s="70"/>
      <c r="FR181" s="70"/>
      <c r="FS181" s="70"/>
      <c r="FT181" s="70"/>
      <c r="FU181" s="70"/>
      <c r="FV181" s="70"/>
      <c r="FW181" s="70"/>
      <c r="FX181" s="70"/>
      <c r="FY181" s="70"/>
      <c r="FZ181" s="70"/>
      <c r="GA181" s="70"/>
      <c r="GB181" s="70"/>
      <c r="GC181" s="70"/>
      <c r="GD181" s="70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</row>
    <row r="182" spans="1:196" s="96" customFormat="1" ht="86.25" customHeight="1" x14ac:dyDescent="0.4">
      <c r="B182" s="97"/>
      <c r="C182" s="97"/>
      <c r="D182" s="97"/>
      <c r="E182" s="245" t="s">
        <v>319</v>
      </c>
      <c r="F182" s="245"/>
      <c r="G182" s="246"/>
      <c r="H182" s="246"/>
      <c r="I182" s="246"/>
      <c r="J182" s="246"/>
      <c r="K182" s="98"/>
      <c r="L182" s="74"/>
      <c r="M182" s="99" t="s">
        <v>320</v>
      </c>
      <c r="N182" s="100"/>
      <c r="O182" s="74"/>
      <c r="P182" s="101"/>
      <c r="Q182" s="74"/>
      <c r="R182" s="102"/>
      <c r="S182" s="102"/>
      <c r="T182" s="102"/>
      <c r="U182" s="74"/>
      <c r="V182" s="74"/>
      <c r="W182" s="74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  <c r="CH182" s="104"/>
      <c r="CI182" s="104"/>
      <c r="CJ182" s="104"/>
      <c r="CK182" s="104"/>
      <c r="CL182" s="104"/>
      <c r="CM182" s="104"/>
      <c r="CN182" s="104"/>
      <c r="CO182" s="104"/>
      <c r="CP182" s="104"/>
      <c r="CQ182" s="104"/>
      <c r="CR182" s="104"/>
      <c r="CS182" s="104"/>
      <c r="CT182" s="104"/>
      <c r="CU182" s="104"/>
      <c r="CV182" s="104"/>
      <c r="CW182" s="104"/>
      <c r="CX182" s="104"/>
      <c r="CY182" s="104"/>
      <c r="CZ182" s="104"/>
      <c r="DA182" s="104"/>
      <c r="DB182" s="104"/>
      <c r="DC182" s="104"/>
      <c r="DD182" s="104"/>
      <c r="DE182" s="104"/>
      <c r="DF182" s="104"/>
      <c r="DG182" s="104"/>
      <c r="DH182" s="104"/>
      <c r="DI182" s="104"/>
      <c r="DJ182" s="104"/>
      <c r="DK182" s="104"/>
      <c r="DL182" s="104"/>
      <c r="DM182" s="104"/>
      <c r="DN182" s="104"/>
      <c r="DO182" s="104"/>
      <c r="DP182" s="104"/>
      <c r="DQ182" s="104"/>
      <c r="DR182" s="104"/>
      <c r="DS182" s="104"/>
      <c r="DT182" s="104"/>
      <c r="DU182" s="104"/>
      <c r="DV182" s="104"/>
      <c r="DW182" s="104"/>
      <c r="DX182" s="104"/>
      <c r="DY182" s="104"/>
      <c r="DZ182" s="104"/>
      <c r="EA182" s="104"/>
      <c r="EB182" s="104"/>
      <c r="EC182" s="104"/>
      <c r="ED182" s="104"/>
      <c r="EE182" s="104"/>
      <c r="EF182" s="104"/>
      <c r="EG182" s="104"/>
      <c r="EH182" s="104"/>
      <c r="EI182" s="104"/>
      <c r="EJ182" s="104"/>
      <c r="EK182" s="104"/>
      <c r="EL182" s="104"/>
      <c r="EM182" s="104"/>
      <c r="EN182" s="104"/>
      <c r="EO182" s="104"/>
      <c r="EP182" s="104"/>
      <c r="EQ182" s="104"/>
      <c r="ER182" s="104"/>
      <c r="ES182" s="104"/>
      <c r="ET182" s="104"/>
      <c r="EU182" s="104"/>
      <c r="EV182" s="104"/>
      <c r="EW182" s="104"/>
      <c r="EX182" s="104"/>
      <c r="EY182" s="104"/>
      <c r="EZ182" s="104"/>
      <c r="FA182" s="104"/>
      <c r="FB182" s="104"/>
      <c r="FC182" s="104"/>
      <c r="FD182" s="104"/>
      <c r="FE182" s="104"/>
      <c r="FF182" s="104"/>
      <c r="FG182" s="104"/>
      <c r="FH182" s="104"/>
      <c r="FI182" s="104"/>
      <c r="FJ182" s="104"/>
      <c r="FK182" s="104"/>
      <c r="FL182" s="104"/>
      <c r="FM182" s="104"/>
      <c r="FN182" s="104"/>
      <c r="FO182" s="104"/>
      <c r="FP182" s="104"/>
      <c r="FQ182" s="104"/>
      <c r="FR182" s="104"/>
      <c r="FS182" s="104"/>
      <c r="FT182" s="104"/>
      <c r="FU182" s="104"/>
      <c r="FV182" s="104"/>
      <c r="FW182" s="104"/>
      <c r="FX182" s="104"/>
      <c r="FY182" s="104"/>
      <c r="FZ182" s="104"/>
      <c r="GA182" s="104"/>
      <c r="GB182" s="104"/>
      <c r="GC182" s="104"/>
      <c r="GD182" s="104"/>
      <c r="GE182" s="102"/>
      <c r="GF182" s="102"/>
      <c r="GG182" s="102"/>
      <c r="GH182" s="102"/>
      <c r="GI182" s="102"/>
      <c r="GJ182" s="102"/>
      <c r="GK182" s="102"/>
      <c r="GL182" s="102"/>
      <c r="GM182" s="102"/>
      <c r="GN182" s="102"/>
    </row>
    <row r="183" spans="1:196" ht="45" hidden="1" customHeight="1" x14ac:dyDescent="0.4">
      <c r="E183" s="102"/>
      <c r="F183" s="139"/>
      <c r="G183" s="141"/>
      <c r="H183" s="74"/>
      <c r="I183" s="74"/>
      <c r="J183" s="142">
        <f>G181-H181</f>
        <v>45602.500000000058</v>
      </c>
      <c r="K183" s="143">
        <f>SUM(H181/G181)*100</f>
        <v>79.533102046128761</v>
      </c>
      <c r="L183" s="144"/>
      <c r="M183" s="144"/>
      <c r="N183" s="144"/>
      <c r="O183" s="145"/>
      <c r="P183" s="142">
        <f t="shared" si="49"/>
        <v>0</v>
      </c>
      <c r="Q183" s="146">
        <f>SUM(O181/N181)*100</f>
        <v>31.554856243741945</v>
      </c>
      <c r="R183" s="147">
        <f>SUM(F181,L181)</f>
        <v>957849.60000000021</v>
      </c>
      <c r="S183" s="147">
        <f>SUM(F181,M181)</f>
        <v>959300.00000000012</v>
      </c>
      <c r="T183" s="147">
        <f>SUM(G181,N181)</f>
        <v>259164.20000000004</v>
      </c>
      <c r="U183" s="147">
        <f>SUM(H181,O181)</f>
        <v>188679.69999999998</v>
      </c>
      <c r="V183" s="147">
        <f>SUM(U181-T181)</f>
        <v>-70484.500000000058</v>
      </c>
      <c r="W183" s="146">
        <f>SUM(U181/T181)*100</f>
        <v>72.803149509075695</v>
      </c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</row>
    <row r="184" spans="1:196" ht="26.25" hidden="1" x14ac:dyDescent="0.4">
      <c r="E184" s="102"/>
      <c r="F184" s="102"/>
      <c r="G184" s="102"/>
      <c r="H184" s="102"/>
      <c r="I184" s="102"/>
      <c r="J184" s="140">
        <f t="shared" si="53"/>
        <v>0</v>
      </c>
      <c r="K184" s="148"/>
      <c r="L184" s="149"/>
      <c r="M184" s="149"/>
      <c r="N184" s="149"/>
      <c r="O184" s="70"/>
      <c r="P184" s="142">
        <f t="shared" si="49"/>
        <v>0</v>
      </c>
      <c r="Q184" s="71"/>
      <c r="R184" s="71"/>
      <c r="S184" s="71"/>
      <c r="T184" s="71"/>
      <c r="U184" s="71"/>
      <c r="V184" s="71"/>
      <c r="W184" s="71"/>
    </row>
    <row r="185" spans="1:196" ht="26.25" hidden="1" x14ac:dyDescent="0.4">
      <c r="E185" s="102"/>
      <c r="F185" s="102"/>
      <c r="G185" s="102"/>
      <c r="H185" s="102"/>
      <c r="I185" s="102"/>
      <c r="J185" s="140">
        <f t="shared" si="53"/>
        <v>0</v>
      </c>
      <c r="K185" s="148"/>
      <c r="L185" s="149"/>
      <c r="M185" s="149"/>
      <c r="N185" s="149"/>
      <c r="O185" s="70"/>
      <c r="P185" s="142">
        <f t="shared" si="49"/>
        <v>0</v>
      </c>
      <c r="Q185" s="71"/>
      <c r="R185" s="71"/>
      <c r="S185" s="71"/>
      <c r="T185" s="71"/>
      <c r="U185" s="71"/>
      <c r="V185" s="71"/>
      <c r="W185" s="71"/>
    </row>
    <row r="186" spans="1:196" ht="37.9" hidden="1" customHeight="1" x14ac:dyDescent="0.4">
      <c r="E186" s="150" t="s">
        <v>337</v>
      </c>
      <c r="F186" s="151"/>
      <c r="G186" s="151"/>
      <c r="H186" s="151"/>
      <c r="I186" s="151"/>
      <c r="J186" s="140">
        <f t="shared" si="53"/>
        <v>0</v>
      </c>
      <c r="K186" s="152"/>
      <c r="L186" s="152"/>
      <c r="M186" s="152"/>
      <c r="N186" s="152"/>
      <c r="O186" s="153"/>
      <c r="P186" s="142">
        <f t="shared" si="49"/>
        <v>0</v>
      </c>
      <c r="Q186" s="154"/>
      <c r="R186" s="154"/>
      <c r="S186" s="154"/>
      <c r="T186" s="154"/>
      <c r="U186" s="154"/>
    </row>
    <row r="187" spans="1:196" ht="26.25" hidden="1" x14ac:dyDescent="0.4">
      <c r="E187" s="150" t="s">
        <v>338</v>
      </c>
      <c r="F187" s="102"/>
      <c r="G187" s="102"/>
      <c r="H187" s="102"/>
      <c r="I187" s="102"/>
      <c r="J187" s="140">
        <f t="shared" si="53"/>
        <v>0</v>
      </c>
      <c r="K187" s="155"/>
      <c r="L187" s="104"/>
      <c r="M187" s="104"/>
      <c r="N187" s="104"/>
      <c r="O187" s="6"/>
      <c r="P187" s="142">
        <f t="shared" si="49"/>
        <v>0</v>
      </c>
    </row>
    <row r="188" spans="1:196" s="50" customFormat="1" ht="37.15" hidden="1" customHeight="1" x14ac:dyDescent="0.4">
      <c r="B188" s="156"/>
      <c r="C188" s="156"/>
      <c r="D188" s="157"/>
      <c r="E188" s="158" t="s">
        <v>339</v>
      </c>
      <c r="F188" s="159">
        <f>F22</f>
        <v>184313.3</v>
      </c>
      <c r="G188" s="159">
        <f>G22</f>
        <v>41125.300000000003</v>
      </c>
      <c r="H188" s="159">
        <f>H22</f>
        <v>41125.300000000003</v>
      </c>
      <c r="I188" s="159"/>
      <c r="J188" s="160">
        <f t="shared" si="53"/>
        <v>0</v>
      </c>
      <c r="K188" s="161">
        <f t="shared" ref="K188:K203" si="65">IFERROR(100%*(H188/G188),"")</f>
        <v>1</v>
      </c>
      <c r="L188" s="162">
        <f>L22</f>
        <v>0</v>
      </c>
      <c r="M188" s="162">
        <f>M22</f>
        <v>0</v>
      </c>
      <c r="N188" s="162">
        <f>N22</f>
        <v>0</v>
      </c>
      <c r="O188" s="163">
        <f>O22</f>
        <v>0</v>
      </c>
      <c r="P188" s="164">
        <f t="shared" si="49"/>
        <v>0</v>
      </c>
      <c r="Q188" s="165" t="str">
        <f t="shared" ref="Q188:Q204" si="66">IFERROR(100%*(O188/N188),"")</f>
        <v/>
      </c>
      <c r="R188" s="14">
        <f t="shared" ref="R188:S203" si="67">SUM(F188,L188)</f>
        <v>184313.3</v>
      </c>
      <c r="S188" s="11">
        <f>SUM(F188,M188)</f>
        <v>184313.3</v>
      </c>
      <c r="T188" s="166">
        <f t="shared" ref="T188:U203" si="68">SUM(G188,N188)</f>
        <v>41125.300000000003</v>
      </c>
      <c r="U188" s="166">
        <f t="shared" si="68"/>
        <v>41125.300000000003</v>
      </c>
      <c r="V188" s="12">
        <f t="shared" ref="V188:V204" si="69">U188-T188</f>
        <v>0</v>
      </c>
      <c r="W188" s="81">
        <f t="shared" ref="W188:W204" si="70">IFERROR(100%*(U188/T188),"")</f>
        <v>1</v>
      </c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49"/>
      <c r="GF188" s="49"/>
      <c r="GG188" s="49"/>
      <c r="GH188" s="49"/>
      <c r="GI188" s="49"/>
      <c r="GJ188" s="49"/>
      <c r="GK188" s="49"/>
      <c r="GL188" s="49"/>
      <c r="GM188" s="49"/>
      <c r="GN188" s="49"/>
    </row>
    <row r="189" spans="1:196" s="50" customFormat="1" ht="41.25" hidden="1" customHeight="1" x14ac:dyDescent="0.3">
      <c r="B189" s="156"/>
      <c r="C189" s="156"/>
      <c r="D189" s="156"/>
      <c r="E189" s="167" t="s">
        <v>340</v>
      </c>
      <c r="F189" s="168">
        <f>F24</f>
        <v>0</v>
      </c>
      <c r="G189" s="168">
        <f>G24</f>
        <v>0</v>
      </c>
      <c r="H189" s="168">
        <f>H24</f>
        <v>0</v>
      </c>
      <c r="I189" s="168"/>
      <c r="J189" s="12">
        <f t="shared" si="53"/>
        <v>0</v>
      </c>
      <c r="K189" s="169" t="str">
        <f t="shared" si="65"/>
        <v/>
      </c>
      <c r="L189" s="170">
        <f>L24</f>
        <v>0</v>
      </c>
      <c r="M189" s="170">
        <f>M24</f>
        <v>0</v>
      </c>
      <c r="N189" s="170">
        <f>N24</f>
        <v>0</v>
      </c>
      <c r="O189" s="168">
        <f>O24</f>
        <v>0</v>
      </c>
      <c r="P189" s="11">
        <f t="shared" si="49"/>
        <v>0</v>
      </c>
      <c r="Q189" s="165" t="str">
        <f t="shared" si="66"/>
        <v/>
      </c>
      <c r="R189" s="14">
        <f t="shared" si="67"/>
        <v>0</v>
      </c>
      <c r="S189" s="11">
        <f t="shared" ref="S189:U200" si="71">SUM(F189,M189)</f>
        <v>0</v>
      </c>
      <c r="T189" s="11">
        <f t="shared" si="68"/>
        <v>0</v>
      </c>
      <c r="U189" s="11">
        <f t="shared" si="68"/>
        <v>0</v>
      </c>
      <c r="V189" s="12">
        <f t="shared" si="69"/>
        <v>0</v>
      </c>
      <c r="W189" s="81" t="str">
        <f t="shared" si="70"/>
        <v/>
      </c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49"/>
      <c r="GF189" s="49"/>
      <c r="GG189" s="49"/>
      <c r="GH189" s="49"/>
      <c r="GI189" s="49"/>
      <c r="GJ189" s="49"/>
      <c r="GK189" s="49"/>
      <c r="GL189" s="49"/>
      <c r="GM189" s="49"/>
      <c r="GN189" s="49"/>
    </row>
    <row r="190" spans="1:196" s="50" customFormat="1" ht="65.25" hidden="1" customHeight="1" x14ac:dyDescent="0.25">
      <c r="B190" s="156"/>
      <c r="C190" s="156"/>
      <c r="D190" s="171"/>
      <c r="E190" s="172" t="s">
        <v>341</v>
      </c>
      <c r="F190" s="168">
        <f>F33</f>
        <v>2085.3000000000002</v>
      </c>
      <c r="G190" s="168">
        <f>G33</f>
        <v>465.3</v>
      </c>
      <c r="H190" s="168">
        <f>H33</f>
        <v>413.5</v>
      </c>
      <c r="I190" s="168"/>
      <c r="J190" s="12">
        <f t="shared" si="53"/>
        <v>-51.800000000000011</v>
      </c>
      <c r="K190" s="169">
        <f t="shared" si="65"/>
        <v>0.88867397378035673</v>
      </c>
      <c r="L190" s="170">
        <f>L33</f>
        <v>0</v>
      </c>
      <c r="M190" s="170">
        <f>M33</f>
        <v>0</v>
      </c>
      <c r="N190" s="170">
        <f>N33</f>
        <v>0</v>
      </c>
      <c r="O190" s="168">
        <f>O33</f>
        <v>0</v>
      </c>
      <c r="P190" s="11">
        <f t="shared" si="49"/>
        <v>0</v>
      </c>
      <c r="Q190" s="165" t="str">
        <f t="shared" si="66"/>
        <v/>
      </c>
      <c r="R190" s="14">
        <f t="shared" si="67"/>
        <v>2085.3000000000002</v>
      </c>
      <c r="S190" s="11">
        <f t="shared" si="71"/>
        <v>2085.3000000000002</v>
      </c>
      <c r="T190" s="11">
        <f t="shared" si="68"/>
        <v>465.3</v>
      </c>
      <c r="U190" s="11">
        <f t="shared" si="68"/>
        <v>413.5</v>
      </c>
      <c r="V190" s="12">
        <f t="shared" si="69"/>
        <v>-51.800000000000011</v>
      </c>
      <c r="W190" s="81">
        <f t="shared" si="70"/>
        <v>0.88867397378035673</v>
      </c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49"/>
      <c r="GF190" s="49"/>
      <c r="GG190" s="49"/>
      <c r="GH190" s="49"/>
      <c r="GI190" s="49"/>
      <c r="GJ190" s="49"/>
      <c r="GK190" s="49"/>
      <c r="GL190" s="49"/>
      <c r="GM190" s="49"/>
      <c r="GN190" s="49"/>
    </row>
    <row r="191" spans="1:196" s="50" customFormat="1" ht="44.25" hidden="1" customHeight="1" x14ac:dyDescent="0.4">
      <c r="B191" s="156"/>
      <c r="C191" s="156"/>
      <c r="D191" s="156"/>
      <c r="E191" s="158" t="s">
        <v>342</v>
      </c>
      <c r="F191" s="168">
        <f t="shared" ref="F191:H192" si="72">F38</f>
        <v>0</v>
      </c>
      <c r="G191" s="168">
        <f t="shared" si="72"/>
        <v>0</v>
      </c>
      <c r="H191" s="168">
        <f t="shared" si="72"/>
        <v>0</v>
      </c>
      <c r="I191" s="159"/>
      <c r="J191" s="12">
        <f t="shared" si="53"/>
        <v>0</v>
      </c>
      <c r="K191" s="169" t="str">
        <f t="shared" si="65"/>
        <v/>
      </c>
      <c r="L191" s="173">
        <f t="shared" ref="L191:O192" si="73">L38</f>
        <v>0</v>
      </c>
      <c r="M191" s="173">
        <f t="shared" si="73"/>
        <v>0</v>
      </c>
      <c r="N191" s="173">
        <f t="shared" si="73"/>
        <v>0</v>
      </c>
      <c r="O191" s="159">
        <f t="shared" si="73"/>
        <v>0</v>
      </c>
      <c r="P191" s="11">
        <f t="shared" si="49"/>
        <v>0</v>
      </c>
      <c r="Q191" s="165" t="str">
        <f t="shared" si="66"/>
        <v/>
      </c>
      <c r="R191" s="14">
        <f t="shared" si="67"/>
        <v>0</v>
      </c>
      <c r="S191" s="11">
        <f t="shared" si="71"/>
        <v>0</v>
      </c>
      <c r="T191" s="11">
        <f t="shared" si="68"/>
        <v>0</v>
      </c>
      <c r="U191" s="11">
        <f t="shared" si="68"/>
        <v>0</v>
      </c>
      <c r="V191" s="12">
        <f t="shared" si="69"/>
        <v>0</v>
      </c>
      <c r="W191" s="81" t="str">
        <f t="shared" si="70"/>
        <v/>
      </c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49"/>
      <c r="GF191" s="49"/>
      <c r="GG191" s="49"/>
      <c r="GH191" s="49"/>
      <c r="GI191" s="49"/>
      <c r="GJ191" s="49"/>
      <c r="GK191" s="49"/>
      <c r="GL191" s="49"/>
      <c r="GM191" s="49"/>
      <c r="GN191" s="49"/>
    </row>
    <row r="192" spans="1:196" s="50" customFormat="1" ht="82.5" hidden="1" customHeight="1" x14ac:dyDescent="0.4">
      <c r="B192" s="156"/>
      <c r="C192" s="156"/>
      <c r="D192" s="156"/>
      <c r="E192" s="158" t="s">
        <v>343</v>
      </c>
      <c r="F192" s="159">
        <f t="shared" si="72"/>
        <v>0</v>
      </c>
      <c r="G192" s="159">
        <f t="shared" si="72"/>
        <v>0</v>
      </c>
      <c r="H192" s="159">
        <f t="shared" si="72"/>
        <v>0</v>
      </c>
      <c r="I192" s="159"/>
      <c r="J192" s="12">
        <f t="shared" si="53"/>
        <v>0</v>
      </c>
      <c r="K192" s="169" t="str">
        <f t="shared" si="65"/>
        <v/>
      </c>
      <c r="L192" s="173">
        <f t="shared" si="73"/>
        <v>0</v>
      </c>
      <c r="M192" s="173">
        <f t="shared" si="73"/>
        <v>0</v>
      </c>
      <c r="N192" s="173">
        <f t="shared" si="73"/>
        <v>0</v>
      </c>
      <c r="O192" s="159">
        <f t="shared" si="73"/>
        <v>0</v>
      </c>
      <c r="P192" s="11">
        <f t="shared" si="49"/>
        <v>0</v>
      </c>
      <c r="Q192" s="165" t="str">
        <f t="shared" si="66"/>
        <v/>
      </c>
      <c r="R192" s="14">
        <f>SUM(F192,L192)</f>
        <v>0</v>
      </c>
      <c r="S192" s="11">
        <f t="shared" si="71"/>
        <v>0</v>
      </c>
      <c r="T192" s="11">
        <f>SUM(G192,N192)</f>
        <v>0</v>
      </c>
      <c r="U192" s="11">
        <f>SUM(H192,O192)</f>
        <v>0</v>
      </c>
      <c r="V192" s="12">
        <f>U192-T192</f>
        <v>0</v>
      </c>
      <c r="W192" s="174" t="str">
        <f>IFERROR(100%*(U192/T192),"")</f>
        <v/>
      </c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49"/>
      <c r="GF192" s="49"/>
      <c r="GG192" s="49"/>
      <c r="GH192" s="49"/>
      <c r="GI192" s="49"/>
      <c r="GJ192" s="49"/>
      <c r="GK192" s="49"/>
      <c r="GL192" s="49"/>
      <c r="GM192" s="49"/>
      <c r="GN192" s="49"/>
    </row>
    <row r="193" spans="2:196" s="50" customFormat="1" ht="63.75" hidden="1" customHeight="1" x14ac:dyDescent="0.3">
      <c r="B193" s="156"/>
      <c r="C193" s="156"/>
      <c r="D193" s="156"/>
      <c r="E193" s="175" t="s">
        <v>328</v>
      </c>
      <c r="F193" s="159">
        <f t="shared" ref="F193:G193" si="74">F41</f>
        <v>0</v>
      </c>
      <c r="G193" s="159">
        <f t="shared" si="74"/>
        <v>0</v>
      </c>
      <c r="H193" s="159">
        <f>H41</f>
        <v>0</v>
      </c>
      <c r="I193" s="159">
        <f t="shared" ref="I193:Q193" si="75">I41</f>
        <v>0</v>
      </c>
      <c r="J193" s="159">
        <f t="shared" si="75"/>
        <v>0</v>
      </c>
      <c r="K193" s="234" t="str">
        <f t="shared" si="75"/>
        <v/>
      </c>
      <c r="L193" s="235">
        <f t="shared" si="75"/>
        <v>0</v>
      </c>
      <c r="M193" s="159">
        <f t="shared" si="75"/>
        <v>0</v>
      </c>
      <c r="N193" s="159">
        <f t="shared" si="75"/>
        <v>0</v>
      </c>
      <c r="O193" s="159">
        <f t="shared" si="75"/>
        <v>0</v>
      </c>
      <c r="P193" s="159">
        <f t="shared" si="75"/>
        <v>0</v>
      </c>
      <c r="Q193" s="159" t="str">
        <f t="shared" si="75"/>
        <v/>
      </c>
      <c r="R193" s="14">
        <f>SUM(F193,L193)</f>
        <v>0</v>
      </c>
      <c r="S193" s="11">
        <f t="shared" si="71"/>
        <v>0</v>
      </c>
      <c r="T193" s="11">
        <f>SUM(G193,N193)</f>
        <v>0</v>
      </c>
      <c r="U193" s="11">
        <f>SUM(H193,O193)</f>
        <v>0</v>
      </c>
      <c r="V193" s="12">
        <f>U193-T193</f>
        <v>0</v>
      </c>
      <c r="W193" s="174" t="str">
        <f>IFERROR(100%*(U193/T193),"")</f>
        <v/>
      </c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49"/>
      <c r="GF193" s="49"/>
      <c r="GG193" s="49"/>
      <c r="GH193" s="49"/>
      <c r="GI193" s="49"/>
      <c r="GJ193" s="49"/>
      <c r="GK193" s="49"/>
      <c r="GL193" s="49"/>
      <c r="GM193" s="49"/>
      <c r="GN193" s="49"/>
    </row>
    <row r="194" spans="2:196" s="50" customFormat="1" ht="79.5" hidden="1" customHeight="1" x14ac:dyDescent="0.4">
      <c r="B194" s="156"/>
      <c r="C194" s="156"/>
      <c r="D194" s="156"/>
      <c r="E194" s="158" t="s">
        <v>257</v>
      </c>
      <c r="F194" s="159">
        <f>F37</f>
        <v>0</v>
      </c>
      <c r="G194" s="159">
        <f>G37</f>
        <v>0</v>
      </c>
      <c r="H194" s="159">
        <f>H37</f>
        <v>0</v>
      </c>
      <c r="I194" s="159"/>
      <c r="J194" s="12">
        <f t="shared" si="53"/>
        <v>0</v>
      </c>
      <c r="K194" s="169" t="str">
        <f t="shared" si="65"/>
        <v/>
      </c>
      <c r="L194" s="173">
        <f>L37</f>
        <v>0</v>
      </c>
      <c r="M194" s="173">
        <f>M37</f>
        <v>0</v>
      </c>
      <c r="N194" s="173">
        <f>N37</f>
        <v>0</v>
      </c>
      <c r="O194" s="159">
        <f>O37</f>
        <v>0</v>
      </c>
      <c r="P194" s="11">
        <f t="shared" si="49"/>
        <v>0</v>
      </c>
      <c r="Q194" s="165" t="str">
        <f t="shared" si="66"/>
        <v/>
      </c>
      <c r="R194" s="14">
        <f t="shared" ref="R194:R197" si="76">SUM(F194,L194)</f>
        <v>0</v>
      </c>
      <c r="S194" s="11">
        <f t="shared" si="71"/>
        <v>0</v>
      </c>
      <c r="T194" s="11">
        <f t="shared" si="71"/>
        <v>0</v>
      </c>
      <c r="U194" s="11">
        <f t="shared" si="71"/>
        <v>0</v>
      </c>
      <c r="V194" s="12">
        <f t="shared" ref="V194:V197" si="77">U194-T194</f>
        <v>0</v>
      </c>
      <c r="W194" s="174" t="str">
        <f t="shared" ref="W194:W197" si="78">IFERROR(100%*(U194/T194),"")</f>
        <v/>
      </c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49"/>
      <c r="GF194" s="49"/>
      <c r="GG194" s="49"/>
      <c r="GH194" s="49"/>
      <c r="GI194" s="49"/>
      <c r="GJ194" s="49"/>
      <c r="GK194" s="49"/>
      <c r="GL194" s="49"/>
      <c r="GM194" s="49"/>
      <c r="GN194" s="49"/>
    </row>
    <row r="195" spans="2:196" s="50" customFormat="1" ht="32.25" hidden="1" customHeight="1" x14ac:dyDescent="0.3">
      <c r="B195" s="156"/>
      <c r="C195" s="156"/>
      <c r="D195" s="156"/>
      <c r="E195" s="158" t="s">
        <v>344</v>
      </c>
      <c r="F195" s="159">
        <f>F84</f>
        <v>0</v>
      </c>
      <c r="G195" s="159">
        <f>G84</f>
        <v>0</v>
      </c>
      <c r="H195" s="159">
        <f>H84</f>
        <v>0</v>
      </c>
      <c r="I195" s="159"/>
      <c r="J195" s="12">
        <f t="shared" si="53"/>
        <v>0</v>
      </c>
      <c r="K195" s="169" t="str">
        <f t="shared" si="65"/>
        <v/>
      </c>
      <c r="L195" s="159">
        <f>L84</f>
        <v>0</v>
      </c>
      <c r="M195" s="159">
        <f>M84</f>
        <v>0</v>
      </c>
      <c r="N195" s="159">
        <f>N84</f>
        <v>0</v>
      </c>
      <c r="O195" s="159">
        <f>O84</f>
        <v>0</v>
      </c>
      <c r="P195" s="11">
        <f t="shared" si="49"/>
        <v>0</v>
      </c>
      <c r="Q195" s="165" t="str">
        <f t="shared" si="66"/>
        <v/>
      </c>
      <c r="R195" s="14">
        <f t="shared" si="76"/>
        <v>0</v>
      </c>
      <c r="S195" s="11">
        <f t="shared" si="71"/>
        <v>0</v>
      </c>
      <c r="T195" s="11">
        <f t="shared" si="71"/>
        <v>0</v>
      </c>
      <c r="U195" s="11">
        <f t="shared" si="71"/>
        <v>0</v>
      </c>
      <c r="V195" s="12">
        <f t="shared" si="77"/>
        <v>0</v>
      </c>
      <c r="W195" s="174" t="str">
        <f t="shared" si="78"/>
        <v/>
      </c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49"/>
      <c r="GF195" s="49"/>
      <c r="GG195" s="49"/>
      <c r="GH195" s="49"/>
      <c r="GI195" s="49"/>
      <c r="GJ195" s="49"/>
      <c r="GK195" s="49"/>
      <c r="GL195" s="49"/>
      <c r="GM195" s="49"/>
      <c r="GN195" s="49"/>
    </row>
    <row r="196" spans="2:196" s="50" customFormat="1" ht="28.5" hidden="1" customHeight="1" x14ac:dyDescent="0.3">
      <c r="B196" s="156"/>
      <c r="C196" s="156"/>
      <c r="D196" s="156"/>
      <c r="E196" s="176" t="s">
        <v>345</v>
      </c>
      <c r="F196" s="159">
        <f>F113</f>
        <v>0</v>
      </c>
      <c r="G196" s="159">
        <f>G114</f>
        <v>0</v>
      </c>
      <c r="H196" s="159">
        <f>H114</f>
        <v>0</v>
      </c>
      <c r="I196" s="159">
        <f>I114</f>
        <v>0</v>
      </c>
      <c r="J196" s="12">
        <f t="shared" si="53"/>
        <v>0</v>
      </c>
      <c r="K196" s="169" t="str">
        <f t="shared" si="65"/>
        <v/>
      </c>
      <c r="L196" s="159">
        <f>L114</f>
        <v>0</v>
      </c>
      <c r="M196" s="159">
        <f>M114</f>
        <v>0</v>
      </c>
      <c r="N196" s="159">
        <f>N114</f>
        <v>0</v>
      </c>
      <c r="O196" s="159">
        <f>O114</f>
        <v>0</v>
      </c>
      <c r="P196" s="12">
        <f t="shared" si="49"/>
        <v>0</v>
      </c>
      <c r="Q196" s="165" t="str">
        <f t="shared" si="66"/>
        <v/>
      </c>
      <c r="R196" s="14">
        <f t="shared" si="76"/>
        <v>0</v>
      </c>
      <c r="S196" s="11">
        <f t="shared" si="71"/>
        <v>0</v>
      </c>
      <c r="T196" s="177">
        <f t="shared" si="71"/>
        <v>0</v>
      </c>
      <c r="U196" s="177">
        <f t="shared" si="71"/>
        <v>0</v>
      </c>
      <c r="V196" s="12">
        <f t="shared" si="77"/>
        <v>0</v>
      </c>
      <c r="W196" s="174" t="str">
        <f t="shared" si="78"/>
        <v/>
      </c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49"/>
      <c r="GF196" s="49"/>
      <c r="GG196" s="49"/>
      <c r="GH196" s="49"/>
      <c r="GI196" s="49"/>
      <c r="GJ196" s="49"/>
      <c r="GK196" s="49"/>
      <c r="GL196" s="49"/>
      <c r="GM196" s="49"/>
      <c r="GN196" s="49"/>
    </row>
    <row r="197" spans="2:196" s="50" customFormat="1" ht="78.75" hidden="1" customHeight="1" x14ac:dyDescent="0.3">
      <c r="B197" s="156"/>
      <c r="C197" s="156"/>
      <c r="D197" s="156"/>
      <c r="E197" s="158" t="s">
        <v>346</v>
      </c>
      <c r="F197" s="159">
        <f>F66</f>
        <v>0</v>
      </c>
      <c r="G197" s="159">
        <f t="shared" ref="G197:H197" si="79">G66</f>
        <v>0</v>
      </c>
      <c r="H197" s="159">
        <f t="shared" si="79"/>
        <v>0</v>
      </c>
      <c r="I197" s="159"/>
      <c r="J197" s="12">
        <f t="shared" si="53"/>
        <v>0</v>
      </c>
      <c r="K197" s="169" t="str">
        <f t="shared" si="65"/>
        <v/>
      </c>
      <c r="L197" s="159">
        <f>L66</f>
        <v>0</v>
      </c>
      <c r="M197" s="159">
        <f t="shared" ref="M197:O197" si="80">M66</f>
        <v>0</v>
      </c>
      <c r="N197" s="159">
        <f t="shared" si="80"/>
        <v>0</v>
      </c>
      <c r="O197" s="159">
        <f t="shared" si="80"/>
        <v>0</v>
      </c>
      <c r="P197" s="12">
        <f t="shared" si="49"/>
        <v>0</v>
      </c>
      <c r="Q197" s="165" t="str">
        <f t="shared" si="66"/>
        <v/>
      </c>
      <c r="R197" s="14">
        <f t="shared" si="76"/>
        <v>0</v>
      </c>
      <c r="S197" s="11">
        <f t="shared" si="71"/>
        <v>0</v>
      </c>
      <c r="T197" s="11">
        <f>SUM(G197,N197)</f>
        <v>0</v>
      </c>
      <c r="U197" s="11">
        <f>SUM(H197,O197)</f>
        <v>0</v>
      </c>
      <c r="V197" s="82">
        <f t="shared" si="77"/>
        <v>0</v>
      </c>
      <c r="W197" s="174" t="str">
        <f t="shared" si="78"/>
        <v/>
      </c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49"/>
      <c r="GF197" s="49"/>
      <c r="GG197" s="49"/>
      <c r="GH197" s="49"/>
      <c r="GI197" s="49"/>
      <c r="GJ197" s="49"/>
      <c r="GK197" s="49"/>
      <c r="GL197" s="49"/>
      <c r="GM197" s="49"/>
      <c r="GN197" s="49"/>
    </row>
    <row r="198" spans="2:196" s="28" customFormat="1" ht="26.25" hidden="1" customHeight="1" x14ac:dyDescent="0.3">
      <c r="B198" s="178"/>
      <c r="C198" s="178"/>
      <c r="D198" s="178"/>
      <c r="E198" s="179" t="s">
        <v>347</v>
      </c>
      <c r="F198" s="159">
        <f>F32</f>
        <v>0</v>
      </c>
      <c r="G198" s="159">
        <f>G32</f>
        <v>0</v>
      </c>
      <c r="H198" s="159">
        <f>H32</f>
        <v>0</v>
      </c>
      <c r="I198" s="159">
        <f>I32</f>
        <v>0</v>
      </c>
      <c r="J198" s="12">
        <f t="shared" si="53"/>
        <v>0</v>
      </c>
      <c r="K198" s="169" t="str">
        <f t="shared" si="65"/>
        <v/>
      </c>
      <c r="L198" s="159">
        <f>L35</f>
        <v>0</v>
      </c>
      <c r="M198" s="159">
        <f t="shared" ref="M198:O198" si="81">M35</f>
        <v>0</v>
      </c>
      <c r="N198" s="159">
        <f t="shared" si="81"/>
        <v>0</v>
      </c>
      <c r="O198" s="159">
        <f t="shared" si="81"/>
        <v>0</v>
      </c>
      <c r="P198" s="12">
        <f t="shared" si="49"/>
        <v>0</v>
      </c>
      <c r="Q198" s="165" t="str">
        <f t="shared" si="66"/>
        <v/>
      </c>
      <c r="R198" s="14">
        <f t="shared" si="67"/>
        <v>0</v>
      </c>
      <c r="S198" s="11">
        <f t="shared" si="71"/>
        <v>0</v>
      </c>
      <c r="T198" s="164">
        <f t="shared" si="68"/>
        <v>0</v>
      </c>
      <c r="U198" s="164">
        <f t="shared" si="68"/>
        <v>0</v>
      </c>
      <c r="V198" s="12">
        <f t="shared" si="69"/>
        <v>0</v>
      </c>
      <c r="W198" s="174" t="str">
        <f t="shared" si="70"/>
        <v/>
      </c>
      <c r="X198" s="180"/>
      <c r="Y198" s="180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</row>
    <row r="199" spans="2:196" s="188" customFormat="1" ht="32.25" hidden="1" customHeight="1" x14ac:dyDescent="0.4">
      <c r="B199" s="181"/>
      <c r="C199" s="181"/>
      <c r="D199" s="181"/>
      <c r="E199" s="182" t="s">
        <v>348</v>
      </c>
      <c r="F199" s="183">
        <f>SUM(F188:F198)</f>
        <v>186398.59999999998</v>
      </c>
      <c r="G199" s="183">
        <f>SUM(G188:G198)</f>
        <v>41590.600000000006</v>
      </c>
      <c r="H199" s="183">
        <f>SUM(H188:H198)</f>
        <v>41538.800000000003</v>
      </c>
      <c r="I199" s="183"/>
      <c r="J199" s="12">
        <f t="shared" si="53"/>
        <v>-51.80000000000291</v>
      </c>
      <c r="K199" s="169">
        <f t="shared" si="65"/>
        <v>0.99875452626314598</v>
      </c>
      <c r="L199" s="183">
        <f>SUM(L188:L198)</f>
        <v>0</v>
      </c>
      <c r="M199" s="183">
        <f>SUM(M188:M198)</f>
        <v>0</v>
      </c>
      <c r="N199" s="183">
        <f>SUM(N188:N198)</f>
        <v>0</v>
      </c>
      <c r="O199" s="184">
        <f>SUM(O188:O198)</f>
        <v>0</v>
      </c>
      <c r="P199" s="12">
        <f t="shared" si="49"/>
        <v>0</v>
      </c>
      <c r="Q199" s="165" t="str">
        <f t="shared" si="66"/>
        <v/>
      </c>
      <c r="R199" s="83">
        <f t="shared" si="67"/>
        <v>186398.59999999998</v>
      </c>
      <c r="S199" s="11">
        <f t="shared" si="71"/>
        <v>186398.59999999998</v>
      </c>
      <c r="T199" s="11">
        <f t="shared" si="68"/>
        <v>41590.600000000006</v>
      </c>
      <c r="U199" s="11">
        <f>SUM(H199,O199)</f>
        <v>41538.800000000003</v>
      </c>
      <c r="V199" s="12">
        <f t="shared" si="69"/>
        <v>-51.80000000000291</v>
      </c>
      <c r="W199" s="80">
        <f t="shared" si="70"/>
        <v>0.99875452626314598</v>
      </c>
      <c r="X199" s="185"/>
      <c r="Y199" s="185"/>
      <c r="Z199" s="185"/>
      <c r="AA199" s="185" t="s">
        <v>349</v>
      </c>
      <c r="AB199" s="185"/>
      <c r="AC199" s="185"/>
      <c r="AD199" s="185"/>
      <c r="AE199" s="185"/>
      <c r="AF199" s="185"/>
      <c r="AG199" s="185"/>
      <c r="AH199" s="185"/>
      <c r="AI199" s="185"/>
      <c r="AJ199" s="185"/>
      <c r="AK199" s="185"/>
      <c r="AL199" s="185"/>
      <c r="AM199" s="185"/>
      <c r="AN199" s="185"/>
      <c r="AO199" s="185"/>
      <c r="AP199" s="185"/>
      <c r="AQ199" s="185"/>
      <c r="AR199" s="186"/>
      <c r="AS199" s="186"/>
      <c r="AT199" s="186"/>
      <c r="AU199" s="186"/>
      <c r="AV199" s="186"/>
      <c r="AW199" s="186"/>
      <c r="AX199" s="186"/>
      <c r="AY199" s="186"/>
      <c r="AZ199" s="186"/>
      <c r="BA199" s="186"/>
      <c r="BB199" s="186"/>
      <c r="BC199" s="186"/>
      <c r="BD199" s="186"/>
      <c r="BE199" s="186"/>
      <c r="BF199" s="186"/>
      <c r="BG199" s="186"/>
      <c r="BH199" s="186"/>
      <c r="BI199" s="186"/>
      <c r="BJ199" s="186"/>
      <c r="BK199" s="186"/>
      <c r="BL199" s="186"/>
      <c r="BM199" s="186"/>
      <c r="BN199" s="186"/>
      <c r="BO199" s="186"/>
      <c r="BP199" s="186"/>
      <c r="BQ199" s="186"/>
      <c r="BR199" s="186"/>
      <c r="BS199" s="186"/>
      <c r="BT199" s="186"/>
      <c r="BU199" s="186"/>
      <c r="BV199" s="186"/>
      <c r="BW199" s="186"/>
      <c r="BX199" s="186"/>
      <c r="BY199" s="186"/>
      <c r="BZ199" s="186"/>
      <c r="CA199" s="186"/>
      <c r="CB199" s="186"/>
      <c r="CC199" s="186"/>
      <c r="CD199" s="186"/>
      <c r="CE199" s="186"/>
      <c r="CF199" s="186"/>
      <c r="CG199" s="186"/>
      <c r="CH199" s="186"/>
      <c r="CI199" s="186"/>
      <c r="CJ199" s="186"/>
      <c r="CK199" s="186"/>
      <c r="CL199" s="186"/>
      <c r="CM199" s="186"/>
      <c r="CN199" s="186"/>
      <c r="CO199" s="186"/>
      <c r="CP199" s="186"/>
      <c r="CQ199" s="186"/>
      <c r="CR199" s="186"/>
      <c r="CS199" s="186"/>
      <c r="CT199" s="186"/>
      <c r="CU199" s="186"/>
      <c r="CV199" s="186"/>
      <c r="CW199" s="186"/>
      <c r="CX199" s="186"/>
      <c r="CY199" s="186"/>
      <c r="CZ199" s="186"/>
      <c r="DA199" s="186"/>
      <c r="DB199" s="186"/>
      <c r="DC199" s="186"/>
      <c r="DD199" s="186"/>
      <c r="DE199" s="186"/>
      <c r="DF199" s="186"/>
      <c r="DG199" s="186"/>
      <c r="DH199" s="186"/>
      <c r="DI199" s="186"/>
      <c r="DJ199" s="186"/>
      <c r="DK199" s="186"/>
      <c r="DL199" s="186"/>
      <c r="DM199" s="186"/>
      <c r="DN199" s="186"/>
      <c r="DO199" s="186"/>
      <c r="DP199" s="186"/>
      <c r="DQ199" s="186"/>
      <c r="DR199" s="186"/>
      <c r="DS199" s="186"/>
      <c r="DT199" s="186"/>
      <c r="DU199" s="186"/>
      <c r="DV199" s="186"/>
      <c r="DW199" s="186"/>
      <c r="DX199" s="186"/>
      <c r="DY199" s="186"/>
      <c r="DZ199" s="186"/>
      <c r="EA199" s="186"/>
      <c r="EB199" s="186"/>
      <c r="EC199" s="186"/>
      <c r="ED199" s="186"/>
      <c r="EE199" s="186"/>
      <c r="EF199" s="186"/>
      <c r="EG199" s="186"/>
      <c r="EH199" s="186"/>
      <c r="EI199" s="186"/>
      <c r="EJ199" s="186"/>
      <c r="EK199" s="186"/>
      <c r="EL199" s="186"/>
      <c r="EM199" s="186"/>
      <c r="EN199" s="186"/>
      <c r="EO199" s="186"/>
      <c r="EP199" s="186"/>
      <c r="EQ199" s="186"/>
      <c r="ER199" s="186"/>
      <c r="ES199" s="186"/>
      <c r="ET199" s="186"/>
      <c r="EU199" s="186"/>
      <c r="EV199" s="186"/>
      <c r="EW199" s="186"/>
      <c r="EX199" s="186"/>
      <c r="EY199" s="186"/>
      <c r="EZ199" s="186"/>
      <c r="FA199" s="186"/>
      <c r="FB199" s="186"/>
      <c r="FC199" s="186"/>
      <c r="FD199" s="186"/>
      <c r="FE199" s="186"/>
      <c r="FF199" s="186"/>
      <c r="FG199" s="186"/>
      <c r="FH199" s="186"/>
      <c r="FI199" s="186"/>
      <c r="FJ199" s="186"/>
      <c r="FK199" s="186"/>
      <c r="FL199" s="186"/>
      <c r="FM199" s="186"/>
      <c r="FN199" s="186"/>
      <c r="FO199" s="186"/>
      <c r="FP199" s="186"/>
      <c r="FQ199" s="186"/>
      <c r="FR199" s="186"/>
      <c r="FS199" s="186"/>
      <c r="FT199" s="186"/>
      <c r="FU199" s="186"/>
      <c r="FV199" s="186"/>
      <c r="FW199" s="186"/>
      <c r="FX199" s="186"/>
      <c r="FY199" s="186"/>
      <c r="FZ199" s="186"/>
      <c r="GA199" s="186"/>
      <c r="GB199" s="186"/>
      <c r="GC199" s="186"/>
      <c r="GD199" s="186"/>
      <c r="GE199" s="187"/>
      <c r="GF199" s="187"/>
      <c r="GG199" s="187"/>
      <c r="GH199" s="187"/>
      <c r="GI199" s="187"/>
      <c r="GJ199" s="187"/>
      <c r="GK199" s="187"/>
      <c r="GL199" s="187"/>
      <c r="GM199" s="187"/>
      <c r="GN199" s="187"/>
    </row>
    <row r="200" spans="2:196" s="188" customFormat="1" ht="32.25" hidden="1" customHeight="1" x14ac:dyDescent="0.4">
      <c r="B200" s="181"/>
      <c r="C200" s="181"/>
      <c r="D200" s="181"/>
      <c r="E200" s="182" t="s">
        <v>350</v>
      </c>
      <c r="F200" s="183">
        <f>SUM(F201:F202)</f>
        <v>186398.59999999998</v>
      </c>
      <c r="G200" s="183">
        <f t="shared" ref="G200:H200" si="82">SUM(G201:G202)</f>
        <v>41590.600000000006</v>
      </c>
      <c r="H200" s="183">
        <f t="shared" si="82"/>
        <v>41538.800000000003</v>
      </c>
      <c r="I200" s="183"/>
      <c r="J200" s="12">
        <f t="shared" si="53"/>
        <v>-51.80000000000291</v>
      </c>
      <c r="K200" s="169">
        <f t="shared" si="65"/>
        <v>0.99875452626314598</v>
      </c>
      <c r="L200" s="183">
        <f t="shared" ref="L200:O200" si="83">SUM(L201:L202)</f>
        <v>0</v>
      </c>
      <c r="M200" s="183">
        <f t="shared" si="83"/>
        <v>0</v>
      </c>
      <c r="N200" s="183">
        <f t="shared" si="83"/>
        <v>0</v>
      </c>
      <c r="O200" s="183">
        <f t="shared" si="83"/>
        <v>0</v>
      </c>
      <c r="P200" s="12">
        <f t="shared" si="49"/>
        <v>0</v>
      </c>
      <c r="Q200" s="165" t="str">
        <f t="shared" si="66"/>
        <v/>
      </c>
      <c r="R200" s="83">
        <f t="shared" si="67"/>
        <v>186398.59999999998</v>
      </c>
      <c r="S200" s="11">
        <f t="shared" si="71"/>
        <v>186398.59999999998</v>
      </c>
      <c r="T200" s="11">
        <f t="shared" si="68"/>
        <v>41590.600000000006</v>
      </c>
      <c r="U200" s="11">
        <f>SUM(H200,O200)</f>
        <v>41538.800000000003</v>
      </c>
      <c r="V200" s="12">
        <f t="shared" si="69"/>
        <v>-51.80000000000291</v>
      </c>
      <c r="W200" s="80">
        <f t="shared" si="70"/>
        <v>0.99875452626314598</v>
      </c>
      <c r="X200" s="185"/>
      <c r="Y200" s="185"/>
      <c r="Z200" s="185"/>
      <c r="AA200" s="185"/>
      <c r="AB200" s="185"/>
      <c r="AC200" s="185"/>
      <c r="AD200" s="185"/>
      <c r="AE200" s="185"/>
      <c r="AF200" s="185"/>
      <c r="AG200" s="185"/>
      <c r="AH200" s="185"/>
      <c r="AI200" s="185"/>
      <c r="AJ200" s="185"/>
      <c r="AK200" s="185"/>
      <c r="AL200" s="185"/>
      <c r="AM200" s="185"/>
      <c r="AN200" s="185"/>
      <c r="AO200" s="185"/>
      <c r="AP200" s="185"/>
      <c r="AQ200" s="185"/>
      <c r="AR200" s="186"/>
      <c r="AS200" s="186"/>
      <c r="AT200" s="186"/>
      <c r="AU200" s="186"/>
      <c r="AV200" s="186"/>
      <c r="AW200" s="186"/>
      <c r="AX200" s="186"/>
      <c r="AY200" s="186"/>
      <c r="AZ200" s="186"/>
      <c r="BA200" s="186"/>
      <c r="BB200" s="186"/>
      <c r="BC200" s="186"/>
      <c r="BD200" s="186"/>
      <c r="BE200" s="186"/>
      <c r="BF200" s="186"/>
      <c r="BG200" s="186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86"/>
      <c r="BR200" s="186"/>
      <c r="BS200" s="186"/>
      <c r="BT200" s="186"/>
      <c r="BU200" s="186"/>
      <c r="BV200" s="186"/>
      <c r="BW200" s="186"/>
      <c r="BX200" s="186"/>
      <c r="BY200" s="186"/>
      <c r="BZ200" s="186"/>
      <c r="CA200" s="186"/>
      <c r="CB200" s="186"/>
      <c r="CC200" s="186"/>
      <c r="CD200" s="186"/>
      <c r="CE200" s="186"/>
      <c r="CF200" s="186"/>
      <c r="CG200" s="186"/>
      <c r="CH200" s="186"/>
      <c r="CI200" s="186"/>
      <c r="CJ200" s="186"/>
      <c r="CK200" s="186"/>
      <c r="CL200" s="186"/>
      <c r="CM200" s="186"/>
      <c r="CN200" s="186"/>
      <c r="CO200" s="186"/>
      <c r="CP200" s="186"/>
      <c r="CQ200" s="186"/>
      <c r="CR200" s="186"/>
      <c r="CS200" s="186"/>
      <c r="CT200" s="186"/>
      <c r="CU200" s="186"/>
      <c r="CV200" s="186"/>
      <c r="CW200" s="186"/>
      <c r="CX200" s="186"/>
      <c r="CY200" s="186"/>
      <c r="CZ200" s="186"/>
      <c r="DA200" s="186"/>
      <c r="DB200" s="186"/>
      <c r="DC200" s="186"/>
      <c r="DD200" s="186"/>
      <c r="DE200" s="186"/>
      <c r="DF200" s="186"/>
      <c r="DG200" s="186"/>
      <c r="DH200" s="186"/>
      <c r="DI200" s="186"/>
      <c r="DJ200" s="186"/>
      <c r="DK200" s="186"/>
      <c r="DL200" s="186"/>
      <c r="DM200" s="186"/>
      <c r="DN200" s="186"/>
      <c r="DO200" s="186"/>
      <c r="DP200" s="186"/>
      <c r="DQ200" s="186"/>
      <c r="DR200" s="186"/>
      <c r="DS200" s="186"/>
      <c r="DT200" s="186"/>
      <c r="DU200" s="186"/>
      <c r="DV200" s="186"/>
      <c r="DW200" s="186"/>
      <c r="DX200" s="186"/>
      <c r="DY200" s="186"/>
      <c r="DZ200" s="186"/>
      <c r="EA200" s="186"/>
      <c r="EB200" s="186"/>
      <c r="EC200" s="186"/>
      <c r="ED200" s="186"/>
      <c r="EE200" s="186"/>
      <c r="EF200" s="186"/>
      <c r="EG200" s="186"/>
      <c r="EH200" s="186"/>
      <c r="EI200" s="186"/>
      <c r="EJ200" s="186"/>
      <c r="EK200" s="186"/>
      <c r="EL200" s="186"/>
      <c r="EM200" s="186"/>
      <c r="EN200" s="186"/>
      <c r="EO200" s="186"/>
      <c r="EP200" s="186"/>
      <c r="EQ200" s="186"/>
      <c r="ER200" s="186"/>
      <c r="ES200" s="186"/>
      <c r="ET200" s="186"/>
      <c r="EU200" s="186"/>
      <c r="EV200" s="186"/>
      <c r="EW200" s="186"/>
      <c r="EX200" s="186"/>
      <c r="EY200" s="186"/>
      <c r="EZ200" s="186"/>
      <c r="FA200" s="186"/>
      <c r="FB200" s="186"/>
      <c r="FC200" s="186"/>
      <c r="FD200" s="186"/>
      <c r="FE200" s="186"/>
      <c r="FF200" s="186"/>
      <c r="FG200" s="186"/>
      <c r="FH200" s="186"/>
      <c r="FI200" s="186"/>
      <c r="FJ200" s="186"/>
      <c r="FK200" s="186"/>
      <c r="FL200" s="186"/>
      <c r="FM200" s="186"/>
      <c r="FN200" s="186"/>
      <c r="FO200" s="186"/>
      <c r="FP200" s="186"/>
      <c r="FQ200" s="186"/>
      <c r="FR200" s="186"/>
      <c r="FS200" s="186"/>
      <c r="FT200" s="186"/>
      <c r="FU200" s="186"/>
      <c r="FV200" s="186"/>
      <c r="FW200" s="186"/>
      <c r="FX200" s="186"/>
      <c r="FY200" s="186"/>
      <c r="FZ200" s="186"/>
      <c r="GA200" s="186"/>
      <c r="GB200" s="186"/>
      <c r="GC200" s="186"/>
      <c r="GD200" s="186"/>
      <c r="GE200" s="187"/>
      <c r="GF200" s="187"/>
      <c r="GG200" s="187"/>
      <c r="GH200" s="187"/>
      <c r="GI200" s="187"/>
      <c r="GJ200" s="187"/>
      <c r="GK200" s="187"/>
      <c r="GL200" s="187"/>
      <c r="GM200" s="187"/>
      <c r="GN200" s="187"/>
    </row>
    <row r="201" spans="2:196" s="35" customFormat="1" ht="73.5" hidden="1" customHeight="1" x14ac:dyDescent="0.3">
      <c r="B201" s="189"/>
      <c r="C201" s="189"/>
      <c r="D201" s="189"/>
      <c r="E201" s="190" t="s">
        <v>351</v>
      </c>
      <c r="F201" s="191">
        <f>SUM(F188:F197)</f>
        <v>186398.59999999998</v>
      </c>
      <c r="G201" s="191">
        <f>SUM(G188:G197)</f>
        <v>41590.600000000006</v>
      </c>
      <c r="H201" s="191">
        <f t="shared" ref="H201:I201" si="84">SUM(H188:H197)</f>
        <v>41538.800000000003</v>
      </c>
      <c r="I201" s="191">
        <f t="shared" si="84"/>
        <v>0</v>
      </c>
      <c r="J201" s="12">
        <f t="shared" si="53"/>
        <v>-51.80000000000291</v>
      </c>
      <c r="K201" s="169">
        <f t="shared" si="65"/>
        <v>0.99875452626314598</v>
      </c>
      <c r="L201" s="191">
        <f t="shared" ref="L201:O201" si="85">SUM(L188:L197)</f>
        <v>0</v>
      </c>
      <c r="M201" s="191">
        <f t="shared" si="85"/>
        <v>0</v>
      </c>
      <c r="N201" s="191">
        <f t="shared" si="85"/>
        <v>0</v>
      </c>
      <c r="O201" s="191">
        <f t="shared" si="85"/>
        <v>0</v>
      </c>
      <c r="P201" s="12">
        <f t="shared" si="49"/>
        <v>0</v>
      </c>
      <c r="Q201" s="165" t="str">
        <f t="shared" si="66"/>
        <v/>
      </c>
      <c r="R201" s="83">
        <f t="shared" si="67"/>
        <v>186398.59999999998</v>
      </c>
      <c r="S201" s="11">
        <f>SUM(F201,M201)</f>
        <v>186398.59999999998</v>
      </c>
      <c r="T201" s="11">
        <f t="shared" si="68"/>
        <v>41590.600000000006</v>
      </c>
      <c r="U201" s="11">
        <f t="shared" si="68"/>
        <v>41538.800000000003</v>
      </c>
      <c r="V201" s="12">
        <f t="shared" si="69"/>
        <v>-51.80000000000291</v>
      </c>
      <c r="W201" s="174">
        <f t="shared" si="70"/>
        <v>0.99875452626314598</v>
      </c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</row>
    <row r="202" spans="2:196" s="35" customFormat="1" ht="25.5" hidden="1" customHeight="1" x14ac:dyDescent="0.3">
      <c r="B202" s="189"/>
      <c r="C202" s="189"/>
      <c r="D202" s="189"/>
      <c r="E202" s="190" t="s">
        <v>347</v>
      </c>
      <c r="F202" s="192">
        <f>SUM(F32)</f>
        <v>0</v>
      </c>
      <c r="G202" s="192">
        <f>SUM(G32)</f>
        <v>0</v>
      </c>
      <c r="H202" s="192">
        <f>SUM(H32)</f>
        <v>0</v>
      </c>
      <c r="I202" s="192">
        <f>SUM(I32)</f>
        <v>0</v>
      </c>
      <c r="J202" s="12">
        <f t="shared" si="53"/>
        <v>0</v>
      </c>
      <c r="K202" s="169" t="str">
        <f t="shared" si="65"/>
        <v/>
      </c>
      <c r="L202" s="192">
        <f>SUM(L35)</f>
        <v>0</v>
      </c>
      <c r="M202" s="192">
        <f t="shared" ref="M202:O202" si="86">SUM(M35)</f>
        <v>0</v>
      </c>
      <c r="N202" s="192">
        <f t="shared" si="86"/>
        <v>0</v>
      </c>
      <c r="O202" s="192">
        <f t="shared" si="86"/>
        <v>0</v>
      </c>
      <c r="P202" s="12">
        <f t="shared" si="49"/>
        <v>0</v>
      </c>
      <c r="Q202" s="165" t="str">
        <f t="shared" si="66"/>
        <v/>
      </c>
      <c r="R202" s="83">
        <f t="shared" si="67"/>
        <v>0</v>
      </c>
      <c r="S202" s="11">
        <f t="shared" si="67"/>
        <v>0</v>
      </c>
      <c r="T202" s="11">
        <f t="shared" si="68"/>
        <v>0</v>
      </c>
      <c r="U202" s="11">
        <f t="shared" si="68"/>
        <v>0</v>
      </c>
      <c r="V202" s="12">
        <f t="shared" si="69"/>
        <v>0</v>
      </c>
      <c r="W202" s="174" t="str">
        <f t="shared" si="70"/>
        <v/>
      </c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</row>
    <row r="203" spans="2:196" s="35" customFormat="1" ht="35.25" hidden="1" customHeight="1" x14ac:dyDescent="0.3">
      <c r="E203" s="190" t="s">
        <v>352</v>
      </c>
      <c r="F203" s="192">
        <f>F199</f>
        <v>186398.59999999998</v>
      </c>
      <c r="G203" s="192">
        <f t="shared" ref="G203:H203" si="87">G199</f>
        <v>41590.600000000006</v>
      </c>
      <c r="H203" s="192">
        <f t="shared" si="87"/>
        <v>41538.800000000003</v>
      </c>
      <c r="I203" s="193"/>
      <c r="J203" s="12">
        <f t="shared" si="53"/>
        <v>-51.80000000000291</v>
      </c>
      <c r="K203" s="169">
        <f t="shared" si="65"/>
        <v>0.99875452626314598</v>
      </c>
      <c r="L203" s="192">
        <f t="shared" ref="L203:O203" si="88">L199</f>
        <v>0</v>
      </c>
      <c r="M203" s="192">
        <f t="shared" si="88"/>
        <v>0</v>
      </c>
      <c r="N203" s="192">
        <f t="shared" si="88"/>
        <v>0</v>
      </c>
      <c r="O203" s="192">
        <f t="shared" si="88"/>
        <v>0</v>
      </c>
      <c r="P203" s="12">
        <f t="shared" si="49"/>
        <v>0</v>
      </c>
      <c r="Q203" s="165" t="str">
        <f t="shared" si="66"/>
        <v/>
      </c>
      <c r="R203" s="83">
        <f t="shared" si="67"/>
        <v>186398.59999999998</v>
      </c>
      <c r="S203" s="11">
        <f>SUM(F203,M203)</f>
        <v>186398.59999999998</v>
      </c>
      <c r="T203" s="11">
        <f t="shared" si="68"/>
        <v>41590.600000000006</v>
      </c>
      <c r="U203" s="11">
        <f t="shared" si="68"/>
        <v>41538.800000000003</v>
      </c>
      <c r="V203" s="12">
        <f t="shared" si="69"/>
        <v>-51.80000000000291</v>
      </c>
      <c r="W203" s="174">
        <f t="shared" si="70"/>
        <v>0.99875452626314598</v>
      </c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</row>
    <row r="204" spans="2:196" s="35" customFormat="1" ht="33.75" hidden="1" customHeight="1" x14ac:dyDescent="0.35">
      <c r="E204" s="190" t="s">
        <v>353</v>
      </c>
      <c r="F204" s="194"/>
      <c r="G204" s="194"/>
      <c r="H204" s="194"/>
      <c r="I204" s="195"/>
      <c r="J204" s="195"/>
      <c r="K204" s="196"/>
      <c r="L204" s="197">
        <f>L189</f>
        <v>0</v>
      </c>
      <c r="M204" s="197">
        <f>M189</f>
        <v>0</v>
      </c>
      <c r="N204" s="197">
        <f>N189</f>
        <v>0</v>
      </c>
      <c r="O204" s="198">
        <f>O188</f>
        <v>0</v>
      </c>
      <c r="P204" s="12">
        <f t="shared" si="49"/>
        <v>0</v>
      </c>
      <c r="Q204" s="165" t="str">
        <f t="shared" si="66"/>
        <v/>
      </c>
      <c r="R204" s="14">
        <f t="shared" ref="R204:S204" si="89">SUM(F204,L204)</f>
        <v>0</v>
      </c>
      <c r="S204" s="11">
        <f t="shared" si="89"/>
        <v>0</v>
      </c>
      <c r="T204" s="11">
        <f t="shared" ref="T204:U204" si="90">SUM(G204,N204)</f>
        <v>0</v>
      </c>
      <c r="U204" s="11">
        <f t="shared" si="90"/>
        <v>0</v>
      </c>
      <c r="V204" s="11">
        <f t="shared" si="69"/>
        <v>0</v>
      </c>
      <c r="W204" s="81" t="str">
        <f t="shared" si="70"/>
        <v/>
      </c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</row>
    <row r="205" spans="2:196" ht="25.5" x14ac:dyDescent="0.35">
      <c r="B205" s="3"/>
      <c r="C205" s="3"/>
      <c r="D205" s="3"/>
      <c r="E205" s="102"/>
      <c r="F205" s="199"/>
      <c r="G205" s="199"/>
      <c r="H205" s="199"/>
      <c r="I205" s="199"/>
      <c r="J205" s="199"/>
      <c r="K205" s="199"/>
      <c r="L205" s="200"/>
      <c r="M205" s="200"/>
      <c r="N205" s="200"/>
      <c r="O205" s="201"/>
      <c r="P205" s="201"/>
      <c r="Q205" s="201"/>
      <c r="R205" s="201"/>
      <c r="S205" s="201"/>
      <c r="T205" s="201"/>
      <c r="U205" s="201"/>
      <c r="V205" s="202"/>
      <c r="W205" s="202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ht="25.5" x14ac:dyDescent="0.35">
      <c r="B206" s="3"/>
      <c r="C206" s="3"/>
      <c r="D206" s="3"/>
      <c r="E206" s="102"/>
      <c r="F206" s="139"/>
      <c r="G206" s="139"/>
      <c r="H206" s="74"/>
      <c r="I206" s="74"/>
      <c r="J206" s="74"/>
      <c r="K206" s="203"/>
      <c r="L206" s="74"/>
      <c r="M206" s="74"/>
      <c r="N206" s="74"/>
      <c r="O206" s="10"/>
      <c r="P206" s="75"/>
      <c r="Q206" s="10"/>
      <c r="R206" s="10"/>
      <c r="S206" s="10"/>
      <c r="T206" s="10"/>
      <c r="U206" s="10"/>
      <c r="V206" s="10"/>
      <c r="W206" s="10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ht="25.5" x14ac:dyDescent="0.35">
      <c r="B207" s="3"/>
      <c r="C207" s="3"/>
      <c r="D207" s="3"/>
      <c r="E207" s="102"/>
      <c r="F207" s="139"/>
      <c r="G207" s="139"/>
      <c r="H207" s="74"/>
      <c r="I207" s="74"/>
      <c r="J207" s="74"/>
      <c r="K207" s="203"/>
      <c r="L207" s="74"/>
      <c r="M207" s="74"/>
      <c r="N207" s="74"/>
      <c r="O207" s="10"/>
      <c r="P207" s="75"/>
      <c r="Q207" s="10"/>
      <c r="R207" s="10"/>
      <c r="S207" s="10"/>
      <c r="T207" s="10"/>
      <c r="U207" s="10"/>
      <c r="V207" s="10"/>
      <c r="W207" s="10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ht="25.5" x14ac:dyDescent="0.35">
      <c r="B208" s="3"/>
      <c r="C208" s="3"/>
      <c r="D208" s="3"/>
      <c r="E208" s="102"/>
      <c r="F208" s="139"/>
      <c r="G208" s="139"/>
      <c r="H208" s="74"/>
      <c r="I208" s="74"/>
      <c r="J208" s="74"/>
      <c r="K208" s="203"/>
      <c r="L208" s="74"/>
      <c r="M208" s="74"/>
      <c r="N208" s="74"/>
      <c r="O208" s="10"/>
      <c r="P208" s="75"/>
      <c r="Q208" s="10"/>
      <c r="R208" s="10"/>
      <c r="S208" s="10"/>
      <c r="T208" s="10"/>
      <c r="U208" s="10"/>
      <c r="V208" s="10"/>
      <c r="W208" s="10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ht="25.5" x14ac:dyDescent="0.35">
      <c r="B209" s="3"/>
      <c r="C209" s="3"/>
      <c r="D209" s="3"/>
      <c r="E209" s="102"/>
      <c r="F209" s="139"/>
      <c r="G209" s="139"/>
      <c r="H209" s="74"/>
      <c r="I209" s="74"/>
      <c r="J209" s="74"/>
      <c r="K209" s="203"/>
      <c r="L209" s="74"/>
      <c r="M209" s="74"/>
      <c r="N209" s="74"/>
      <c r="O209" s="10"/>
      <c r="P209" s="75"/>
      <c r="Q209" s="10"/>
      <c r="R209" s="10"/>
      <c r="S209" s="10"/>
      <c r="T209" s="10"/>
      <c r="U209" s="10"/>
      <c r="V209" s="10"/>
      <c r="W209" s="10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ht="25.5" x14ac:dyDescent="0.35">
      <c r="B210" s="3"/>
      <c r="C210" s="3"/>
      <c r="D210" s="3"/>
      <c r="E210" s="102"/>
      <c r="F210" s="139"/>
      <c r="G210" s="139"/>
      <c r="H210" s="74"/>
      <c r="I210" s="74"/>
      <c r="J210" s="74"/>
      <c r="K210" s="203"/>
      <c r="L210" s="74"/>
      <c r="M210" s="74"/>
      <c r="N210" s="74"/>
      <c r="O210" s="10"/>
      <c r="P210" s="75"/>
      <c r="Q210" s="10"/>
      <c r="R210" s="10"/>
      <c r="S210" s="10"/>
      <c r="T210" s="10"/>
      <c r="U210" s="10"/>
      <c r="V210" s="10"/>
      <c r="W210" s="10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ht="25.5" x14ac:dyDescent="0.35">
      <c r="B211" s="3"/>
      <c r="C211" s="3"/>
      <c r="D211" s="3"/>
      <c r="E211" s="102"/>
      <c r="F211" s="139"/>
      <c r="G211" s="139"/>
      <c r="H211" s="74"/>
      <c r="I211" s="74"/>
      <c r="J211" s="74"/>
      <c r="K211" s="203"/>
      <c r="L211" s="74"/>
      <c r="M211" s="74"/>
      <c r="N211" s="74"/>
      <c r="O211" s="10"/>
      <c r="P211" s="75"/>
      <c r="Q211" s="10"/>
      <c r="R211" s="10"/>
      <c r="S211" s="10"/>
      <c r="T211" s="10"/>
      <c r="U211" s="10"/>
      <c r="V211" s="10"/>
      <c r="W211" s="10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ht="25.5" x14ac:dyDescent="0.35">
      <c r="B212" s="3"/>
      <c r="C212" s="3"/>
      <c r="D212" s="3"/>
      <c r="E212" s="102"/>
      <c r="F212" s="139"/>
      <c r="G212" s="139"/>
      <c r="H212" s="74"/>
      <c r="I212" s="74"/>
      <c r="J212" s="74"/>
      <c r="K212" s="203"/>
      <c r="L212" s="74"/>
      <c r="M212" s="74"/>
      <c r="N212" s="74"/>
      <c r="O212" s="10"/>
      <c r="P212" s="75"/>
      <c r="Q212" s="10"/>
      <c r="R212" s="10"/>
      <c r="S212" s="10"/>
      <c r="T212" s="10"/>
      <c r="U212" s="10"/>
      <c r="V212" s="10"/>
      <c r="W212" s="10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F213" s="76"/>
      <c r="G213" s="76"/>
      <c r="H213" s="10"/>
      <c r="I213" s="10"/>
      <c r="J213" s="10"/>
      <c r="K213" s="77"/>
      <c r="L213" s="10"/>
      <c r="M213" s="10"/>
      <c r="N213" s="10"/>
      <c r="O213" s="10"/>
      <c r="P213" s="75"/>
      <c r="Q213" s="10"/>
      <c r="R213" s="10"/>
      <c r="S213" s="10"/>
      <c r="T213" s="10"/>
      <c r="U213" s="10"/>
      <c r="V213" s="10"/>
      <c r="W213" s="10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F214" s="76"/>
      <c r="G214" s="76"/>
      <c r="H214" s="10"/>
      <c r="I214" s="10"/>
      <c r="J214" s="10"/>
      <c r="K214" s="77"/>
      <c r="L214" s="10"/>
      <c r="M214" s="10"/>
      <c r="N214" s="10"/>
      <c r="O214" s="10"/>
      <c r="P214" s="75"/>
      <c r="Q214" s="10"/>
      <c r="R214" s="10"/>
      <c r="S214" s="10"/>
      <c r="T214" s="10"/>
      <c r="U214" s="10"/>
      <c r="V214" s="10"/>
      <c r="W214" s="10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F215" s="76"/>
      <c r="G215" s="76"/>
      <c r="H215" s="10"/>
      <c r="I215" s="10"/>
      <c r="J215" s="10"/>
      <c r="K215" s="77"/>
      <c r="L215" s="10"/>
      <c r="M215" s="10"/>
      <c r="N215" s="10"/>
      <c r="O215" s="10"/>
      <c r="P215" s="75"/>
      <c r="Q215" s="10"/>
      <c r="R215" s="10"/>
      <c r="S215" s="10"/>
      <c r="T215" s="10"/>
      <c r="U215" s="10"/>
      <c r="V215" s="10"/>
      <c r="W215" s="10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F216" s="76"/>
      <c r="G216" s="76"/>
      <c r="H216" s="10"/>
      <c r="I216" s="10"/>
      <c r="J216" s="10"/>
      <c r="K216" s="77"/>
      <c r="L216" s="10"/>
      <c r="M216" s="10"/>
      <c r="N216" s="10"/>
      <c r="O216" s="10"/>
      <c r="P216" s="75"/>
      <c r="Q216" s="10"/>
      <c r="R216" s="10"/>
      <c r="S216" s="10"/>
      <c r="T216" s="10"/>
      <c r="U216" s="10"/>
      <c r="V216" s="10"/>
      <c r="W216" s="10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F217" s="76"/>
      <c r="G217" s="76"/>
      <c r="H217" s="10"/>
      <c r="I217" s="10"/>
      <c r="J217" s="10"/>
      <c r="K217" s="77"/>
      <c r="L217" s="10"/>
      <c r="M217" s="10"/>
      <c r="N217" s="10"/>
      <c r="O217" s="10"/>
      <c r="P217" s="75"/>
      <c r="Q217" s="10"/>
      <c r="R217" s="10"/>
      <c r="S217" s="10"/>
      <c r="T217" s="10"/>
      <c r="U217" s="10"/>
      <c r="V217" s="10"/>
      <c r="W217" s="10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76"/>
      <c r="G218" s="76"/>
      <c r="H218" s="10"/>
      <c r="I218" s="10"/>
      <c r="J218" s="10"/>
      <c r="K218" s="77"/>
      <c r="L218" s="10"/>
      <c r="M218" s="10"/>
      <c r="N218" s="10"/>
      <c r="O218" s="10"/>
      <c r="P218" s="75"/>
      <c r="Q218" s="10"/>
      <c r="R218" s="10"/>
      <c r="S218" s="10"/>
      <c r="T218" s="10"/>
      <c r="U218" s="10"/>
      <c r="V218" s="10"/>
      <c r="W218" s="10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76"/>
      <c r="G219" s="76"/>
      <c r="H219" s="10"/>
      <c r="I219" s="10"/>
      <c r="J219" s="10"/>
      <c r="K219" s="77"/>
      <c r="L219" s="10"/>
      <c r="M219" s="10"/>
      <c r="N219" s="10"/>
      <c r="O219" s="10"/>
      <c r="P219" s="75"/>
      <c r="Q219" s="10"/>
      <c r="R219" s="10"/>
      <c r="S219" s="10"/>
      <c r="T219" s="10"/>
      <c r="U219" s="10"/>
      <c r="V219" s="10"/>
      <c r="W219" s="10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76"/>
      <c r="G220" s="76"/>
      <c r="H220" s="10"/>
      <c r="I220" s="10"/>
      <c r="J220" s="10"/>
      <c r="K220" s="77"/>
      <c r="L220" s="10"/>
      <c r="M220" s="10"/>
      <c r="N220" s="10"/>
      <c r="O220" s="10"/>
      <c r="P220" s="75"/>
      <c r="Q220" s="10"/>
      <c r="R220" s="10"/>
      <c r="S220" s="10"/>
      <c r="T220" s="10"/>
      <c r="U220" s="10"/>
      <c r="V220" s="10"/>
      <c r="W220" s="10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76"/>
      <c r="G221" s="76"/>
      <c r="H221" s="10"/>
      <c r="I221" s="10"/>
      <c r="J221" s="10"/>
      <c r="K221" s="77"/>
      <c r="L221" s="10"/>
      <c r="M221" s="10"/>
      <c r="N221" s="10"/>
      <c r="O221" s="10"/>
      <c r="P221" s="75"/>
      <c r="Q221" s="10"/>
      <c r="R221" s="10"/>
      <c r="S221" s="10"/>
      <c r="T221" s="10"/>
      <c r="U221" s="10"/>
      <c r="V221" s="10"/>
      <c r="W221" s="10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76"/>
      <c r="G222" s="76"/>
      <c r="H222" s="10"/>
      <c r="I222" s="10"/>
      <c r="J222" s="10"/>
      <c r="K222" s="77"/>
      <c r="L222" s="10"/>
      <c r="M222" s="10"/>
      <c r="N222" s="10"/>
      <c r="O222" s="10"/>
      <c r="P222" s="75"/>
      <c r="Q222" s="10"/>
      <c r="R222" s="10"/>
      <c r="S222" s="10"/>
      <c r="T222" s="10"/>
      <c r="U222" s="10"/>
      <c r="V222" s="10"/>
      <c r="W222" s="10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76"/>
      <c r="G223" s="76"/>
      <c r="H223" s="10"/>
      <c r="I223" s="10"/>
      <c r="J223" s="10"/>
      <c r="K223" s="77"/>
      <c r="L223" s="10"/>
      <c r="M223" s="10"/>
      <c r="N223" s="10"/>
      <c r="O223" s="10"/>
      <c r="P223" s="75"/>
      <c r="Q223" s="10"/>
      <c r="R223" s="10"/>
      <c r="S223" s="10"/>
      <c r="T223" s="10"/>
      <c r="U223" s="10"/>
      <c r="V223" s="10"/>
      <c r="W223" s="10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76"/>
      <c r="G224" s="76"/>
      <c r="H224" s="10"/>
      <c r="I224" s="10"/>
      <c r="J224" s="10"/>
      <c r="K224" s="77"/>
      <c r="L224" s="10"/>
      <c r="M224" s="10"/>
      <c r="N224" s="10"/>
      <c r="O224" s="10"/>
      <c r="P224" s="75"/>
      <c r="Q224" s="10"/>
      <c r="R224" s="10"/>
      <c r="S224" s="10"/>
      <c r="T224" s="10"/>
      <c r="U224" s="10"/>
      <c r="V224" s="10"/>
      <c r="W224" s="10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76"/>
      <c r="G225" s="76"/>
      <c r="H225" s="10"/>
      <c r="I225" s="10"/>
      <c r="J225" s="10"/>
      <c r="K225" s="77"/>
      <c r="L225" s="10"/>
      <c r="M225" s="10"/>
      <c r="N225" s="10"/>
      <c r="O225" s="10"/>
      <c r="P225" s="75"/>
      <c r="Q225" s="10"/>
      <c r="R225" s="10"/>
      <c r="S225" s="10"/>
      <c r="T225" s="10"/>
      <c r="U225" s="10"/>
      <c r="V225" s="10"/>
      <c r="W225" s="10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76"/>
      <c r="G226" s="76"/>
      <c r="H226" s="10"/>
      <c r="I226" s="10"/>
      <c r="J226" s="10"/>
      <c r="K226" s="77"/>
      <c r="L226" s="10"/>
      <c r="M226" s="10"/>
      <c r="N226" s="10"/>
      <c r="O226" s="10"/>
      <c r="P226" s="75"/>
      <c r="Q226" s="10"/>
      <c r="R226" s="10"/>
      <c r="S226" s="10"/>
      <c r="T226" s="10"/>
      <c r="U226" s="10"/>
      <c r="V226" s="10"/>
      <c r="W226" s="10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76"/>
      <c r="G227" s="76"/>
      <c r="H227" s="10"/>
      <c r="I227" s="10"/>
      <c r="J227" s="10"/>
      <c r="K227" s="77"/>
      <c r="L227" s="10"/>
      <c r="M227" s="10"/>
      <c r="N227" s="10"/>
      <c r="O227" s="10"/>
      <c r="P227" s="75"/>
      <c r="Q227" s="10"/>
      <c r="R227" s="10"/>
      <c r="S227" s="10"/>
      <c r="T227" s="10"/>
      <c r="U227" s="10"/>
      <c r="V227" s="10"/>
      <c r="W227" s="10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76"/>
      <c r="G228" s="76"/>
      <c r="H228" s="10"/>
      <c r="I228" s="10"/>
      <c r="J228" s="10"/>
      <c r="K228" s="77"/>
      <c r="L228" s="10"/>
      <c r="M228" s="10"/>
      <c r="N228" s="10"/>
      <c r="O228" s="10"/>
      <c r="P228" s="75"/>
      <c r="Q228" s="10"/>
      <c r="R228" s="10"/>
      <c r="S228" s="10"/>
      <c r="T228" s="10"/>
      <c r="U228" s="10"/>
      <c r="V228" s="10"/>
      <c r="W228" s="10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76"/>
      <c r="G229" s="76"/>
      <c r="H229" s="10"/>
      <c r="I229" s="10"/>
      <c r="J229" s="10"/>
      <c r="K229" s="77"/>
      <c r="L229" s="10"/>
      <c r="M229" s="10"/>
      <c r="N229" s="10"/>
      <c r="O229" s="10"/>
      <c r="P229" s="75"/>
      <c r="Q229" s="10"/>
      <c r="R229" s="10"/>
      <c r="S229" s="10"/>
      <c r="T229" s="10"/>
      <c r="U229" s="10"/>
      <c r="V229" s="10"/>
      <c r="W229" s="10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76"/>
      <c r="G230" s="76"/>
      <c r="H230" s="10"/>
      <c r="I230" s="10"/>
      <c r="J230" s="10"/>
      <c r="K230" s="77"/>
      <c r="L230" s="10"/>
      <c r="M230" s="10"/>
      <c r="N230" s="10"/>
      <c r="O230" s="10"/>
      <c r="P230" s="75"/>
      <c r="Q230" s="10"/>
      <c r="R230" s="10"/>
      <c r="S230" s="10"/>
      <c r="T230" s="10"/>
      <c r="U230" s="10"/>
      <c r="V230" s="10"/>
      <c r="W230" s="10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76"/>
      <c r="G231" s="76"/>
      <c r="H231" s="10"/>
      <c r="I231" s="10"/>
      <c r="J231" s="10"/>
      <c r="K231" s="77"/>
      <c r="L231" s="10"/>
      <c r="M231" s="10"/>
      <c r="N231" s="10"/>
      <c r="O231" s="10"/>
      <c r="P231" s="75"/>
      <c r="Q231" s="10"/>
      <c r="R231" s="10"/>
      <c r="S231" s="10"/>
      <c r="T231" s="10"/>
      <c r="U231" s="10"/>
      <c r="V231" s="10"/>
      <c r="W231" s="10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76"/>
      <c r="G232" s="76"/>
      <c r="H232" s="10"/>
      <c r="I232" s="10"/>
      <c r="J232" s="10"/>
      <c r="K232" s="77"/>
      <c r="L232" s="10"/>
      <c r="M232" s="10"/>
      <c r="N232" s="10"/>
      <c r="O232" s="10"/>
      <c r="P232" s="75"/>
      <c r="Q232" s="10"/>
      <c r="R232" s="10"/>
      <c r="S232" s="10"/>
      <c r="T232" s="10"/>
      <c r="U232" s="10"/>
      <c r="V232" s="10"/>
      <c r="W232" s="10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76"/>
      <c r="G233" s="76"/>
      <c r="H233" s="10"/>
      <c r="I233" s="10"/>
      <c r="J233" s="10"/>
      <c r="K233" s="77"/>
      <c r="L233" s="10"/>
      <c r="M233" s="10"/>
      <c r="N233" s="10"/>
      <c r="O233" s="10"/>
      <c r="P233" s="75"/>
      <c r="Q233" s="10"/>
      <c r="R233" s="10"/>
      <c r="S233" s="10"/>
      <c r="T233" s="10"/>
      <c r="U233" s="10"/>
      <c r="V233" s="10"/>
      <c r="W233" s="10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76"/>
      <c r="G234" s="76"/>
      <c r="H234" s="10"/>
      <c r="I234" s="10"/>
      <c r="J234" s="10"/>
      <c r="K234" s="77"/>
      <c r="L234" s="10"/>
      <c r="M234" s="10"/>
      <c r="N234" s="10"/>
      <c r="O234" s="10"/>
      <c r="P234" s="75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76"/>
      <c r="G235" s="76"/>
      <c r="H235" s="10"/>
      <c r="I235" s="10"/>
      <c r="J235" s="10"/>
      <c r="K235" s="77"/>
      <c r="L235" s="10"/>
      <c r="M235" s="10"/>
      <c r="N235" s="10"/>
      <c r="O235" s="10"/>
      <c r="P235" s="75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76"/>
      <c r="G236" s="76"/>
      <c r="H236" s="10"/>
      <c r="I236" s="10"/>
      <c r="J236" s="10"/>
      <c r="K236" s="77"/>
      <c r="L236" s="10"/>
      <c r="M236" s="10"/>
      <c r="N236" s="10"/>
      <c r="O236" s="10"/>
      <c r="P236" s="75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76"/>
      <c r="G237" s="76"/>
      <c r="H237" s="10"/>
      <c r="I237" s="10"/>
      <c r="J237" s="10"/>
      <c r="K237" s="77"/>
      <c r="L237" s="10"/>
      <c r="M237" s="10"/>
      <c r="N237" s="10"/>
      <c r="O237" s="10"/>
      <c r="P237" s="75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76"/>
      <c r="G238" s="76"/>
      <c r="H238" s="10"/>
      <c r="I238" s="10"/>
      <c r="J238" s="10"/>
      <c r="K238" s="77"/>
      <c r="L238" s="10"/>
      <c r="M238" s="10"/>
      <c r="N238" s="10"/>
      <c r="O238" s="10"/>
      <c r="P238" s="75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76"/>
      <c r="G239" s="76"/>
      <c r="H239" s="10"/>
      <c r="I239" s="10"/>
      <c r="J239" s="10"/>
      <c r="K239" s="77"/>
      <c r="L239" s="10"/>
      <c r="M239" s="10"/>
      <c r="N239" s="10"/>
      <c r="O239" s="10"/>
      <c r="P239" s="75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76"/>
      <c r="G240" s="76"/>
      <c r="H240" s="10"/>
      <c r="I240" s="10"/>
      <c r="J240" s="10"/>
      <c r="K240" s="77"/>
      <c r="L240" s="10"/>
      <c r="M240" s="10"/>
      <c r="N240" s="10"/>
      <c r="O240" s="10"/>
      <c r="P240" s="75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76"/>
      <c r="G241" s="76"/>
      <c r="H241" s="10"/>
      <c r="I241" s="10"/>
      <c r="J241" s="10"/>
      <c r="K241" s="77"/>
      <c r="L241" s="10"/>
      <c r="M241" s="10"/>
      <c r="N241" s="10"/>
      <c r="O241" s="10"/>
      <c r="P241" s="75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76"/>
      <c r="G242" s="76"/>
      <c r="H242" s="10"/>
      <c r="I242" s="10"/>
      <c r="J242" s="10"/>
      <c r="K242" s="77"/>
      <c r="L242" s="10"/>
      <c r="M242" s="10"/>
      <c r="N242" s="10"/>
      <c r="O242" s="10"/>
      <c r="P242" s="75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76"/>
      <c r="G243" s="76"/>
      <c r="H243" s="10"/>
      <c r="I243" s="10"/>
      <c r="J243" s="10"/>
      <c r="K243" s="77"/>
      <c r="L243" s="10"/>
      <c r="M243" s="10"/>
      <c r="N243" s="10"/>
      <c r="O243" s="10"/>
      <c r="P243" s="75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76"/>
      <c r="G244" s="76"/>
      <c r="H244" s="10"/>
      <c r="I244" s="10"/>
      <c r="J244" s="10"/>
      <c r="K244" s="77"/>
      <c r="L244" s="10"/>
      <c r="M244" s="10"/>
      <c r="N244" s="10"/>
      <c r="O244" s="10"/>
      <c r="P244" s="75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76"/>
      <c r="G245" s="76"/>
      <c r="H245" s="10"/>
      <c r="I245" s="10"/>
      <c r="J245" s="10"/>
      <c r="K245" s="77"/>
      <c r="L245" s="10"/>
      <c r="M245" s="10"/>
      <c r="N245" s="10"/>
      <c r="O245" s="10"/>
      <c r="P245" s="75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76"/>
      <c r="G246" s="76"/>
      <c r="H246" s="10"/>
      <c r="I246" s="10"/>
      <c r="J246" s="10"/>
      <c r="K246" s="77"/>
      <c r="L246" s="10"/>
      <c r="M246" s="10"/>
      <c r="N246" s="10"/>
      <c r="O246" s="10"/>
      <c r="P246" s="75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76"/>
      <c r="G247" s="76"/>
      <c r="H247" s="10"/>
      <c r="I247" s="10"/>
      <c r="J247" s="10"/>
      <c r="K247" s="77"/>
      <c r="L247" s="10"/>
      <c r="M247" s="10"/>
      <c r="N247" s="10"/>
      <c r="O247" s="10"/>
      <c r="P247" s="75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76"/>
      <c r="G248" s="76"/>
      <c r="H248" s="10"/>
      <c r="I248" s="10"/>
      <c r="J248" s="10"/>
      <c r="K248" s="77"/>
      <c r="L248" s="10"/>
      <c r="M248" s="10"/>
      <c r="N248" s="10"/>
      <c r="O248" s="10"/>
      <c r="P248" s="75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76"/>
      <c r="G249" s="76"/>
      <c r="H249" s="10"/>
      <c r="I249" s="10"/>
      <c r="J249" s="10"/>
      <c r="K249" s="77"/>
      <c r="L249" s="10"/>
      <c r="M249" s="10"/>
      <c r="N249" s="10"/>
      <c r="O249" s="10"/>
      <c r="P249" s="75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76"/>
      <c r="G250" s="76"/>
      <c r="H250" s="10"/>
      <c r="I250" s="10"/>
      <c r="J250" s="10"/>
      <c r="K250" s="77"/>
      <c r="L250" s="10"/>
      <c r="M250" s="10"/>
      <c r="N250" s="10"/>
      <c r="O250" s="10"/>
      <c r="P250" s="75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76"/>
      <c r="G251" s="76"/>
      <c r="H251" s="10"/>
      <c r="I251" s="10"/>
      <c r="J251" s="10"/>
      <c r="K251" s="77"/>
      <c r="L251" s="10"/>
      <c r="M251" s="10"/>
      <c r="N251" s="10"/>
      <c r="O251" s="10"/>
      <c r="P251" s="75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76"/>
      <c r="G252" s="76"/>
      <c r="H252" s="10"/>
      <c r="I252" s="10"/>
      <c r="J252" s="10"/>
      <c r="K252" s="77"/>
      <c r="L252" s="10"/>
      <c r="M252" s="10"/>
      <c r="N252" s="10"/>
      <c r="O252" s="10"/>
      <c r="P252" s="75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76"/>
      <c r="G253" s="76"/>
      <c r="H253" s="10"/>
      <c r="I253" s="10"/>
      <c r="J253" s="10"/>
      <c r="K253" s="77"/>
      <c r="L253" s="10"/>
      <c r="M253" s="10"/>
      <c r="N253" s="10"/>
      <c r="O253" s="10"/>
      <c r="P253" s="75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76"/>
      <c r="G254" s="76"/>
      <c r="H254" s="10"/>
      <c r="I254" s="10"/>
      <c r="J254" s="10"/>
      <c r="K254" s="77"/>
      <c r="L254" s="10"/>
      <c r="M254" s="10"/>
      <c r="N254" s="10"/>
      <c r="O254" s="10"/>
      <c r="P254" s="75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76"/>
      <c r="G255" s="76"/>
      <c r="H255" s="10"/>
      <c r="I255" s="10"/>
      <c r="J255" s="10"/>
      <c r="K255" s="77"/>
      <c r="L255" s="10"/>
      <c r="M255" s="10"/>
      <c r="N255" s="10"/>
      <c r="O255" s="10"/>
      <c r="P255" s="75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76"/>
      <c r="G256" s="76"/>
      <c r="H256" s="10"/>
      <c r="I256" s="10"/>
      <c r="J256" s="10"/>
      <c r="K256" s="77"/>
      <c r="L256" s="10"/>
      <c r="M256" s="10"/>
      <c r="N256" s="10"/>
      <c r="O256" s="10"/>
      <c r="P256" s="75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76"/>
      <c r="G257" s="76"/>
      <c r="H257" s="10"/>
      <c r="I257" s="10"/>
      <c r="J257" s="10"/>
      <c r="K257" s="77"/>
      <c r="L257" s="10"/>
      <c r="M257" s="10"/>
      <c r="N257" s="10"/>
      <c r="O257" s="10"/>
      <c r="P257" s="75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76"/>
      <c r="G258" s="76"/>
      <c r="H258" s="10"/>
      <c r="I258" s="10"/>
      <c r="J258" s="10"/>
      <c r="K258" s="77"/>
      <c r="L258" s="10"/>
      <c r="M258" s="10"/>
      <c r="N258" s="10"/>
      <c r="O258" s="10"/>
      <c r="P258" s="75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76"/>
      <c r="G259" s="76"/>
      <c r="H259" s="10"/>
      <c r="I259" s="10"/>
      <c r="J259" s="10"/>
      <c r="K259" s="77"/>
      <c r="L259" s="10"/>
      <c r="M259" s="10"/>
      <c r="N259" s="10"/>
      <c r="O259" s="10"/>
      <c r="P259" s="75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76"/>
      <c r="G260" s="76"/>
      <c r="H260" s="10"/>
      <c r="I260" s="10"/>
      <c r="J260" s="10"/>
      <c r="K260" s="77"/>
      <c r="L260" s="10"/>
      <c r="M260" s="10"/>
      <c r="N260" s="10"/>
      <c r="O260" s="10"/>
      <c r="P260" s="75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76"/>
      <c r="G261" s="76"/>
      <c r="H261" s="10"/>
      <c r="I261" s="10"/>
      <c r="J261" s="10"/>
      <c r="K261" s="77"/>
      <c r="L261" s="10"/>
      <c r="M261" s="10"/>
      <c r="N261" s="10"/>
      <c r="O261" s="10"/>
      <c r="P261" s="75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76"/>
      <c r="G262" s="76"/>
      <c r="H262" s="10"/>
      <c r="I262" s="10"/>
      <c r="J262" s="10"/>
      <c r="K262" s="77"/>
      <c r="L262" s="10"/>
      <c r="M262" s="10"/>
      <c r="N262" s="10"/>
      <c r="O262" s="10"/>
      <c r="P262" s="75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76"/>
      <c r="G263" s="76"/>
      <c r="H263" s="10"/>
      <c r="I263" s="10"/>
      <c r="J263" s="10"/>
      <c r="K263" s="77"/>
      <c r="L263" s="10"/>
      <c r="M263" s="10"/>
      <c r="N263" s="10"/>
      <c r="O263" s="10"/>
      <c r="P263" s="75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76"/>
      <c r="G264" s="76"/>
      <c r="H264" s="10"/>
      <c r="I264" s="10"/>
      <c r="J264" s="10"/>
      <c r="K264" s="77"/>
      <c r="L264" s="10"/>
      <c r="M264" s="10"/>
      <c r="N264" s="10"/>
      <c r="O264" s="10"/>
      <c r="P264" s="75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76"/>
      <c r="G265" s="76"/>
      <c r="H265" s="10"/>
      <c r="I265" s="10"/>
      <c r="J265" s="10"/>
      <c r="K265" s="77"/>
      <c r="L265" s="10"/>
      <c r="M265" s="10"/>
      <c r="N265" s="10"/>
      <c r="O265" s="10"/>
      <c r="P265" s="75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76"/>
      <c r="G266" s="76"/>
      <c r="H266" s="10"/>
      <c r="I266" s="10"/>
      <c r="J266" s="10"/>
      <c r="K266" s="77"/>
      <c r="L266" s="10"/>
      <c r="M266" s="10"/>
      <c r="N266" s="10"/>
      <c r="O266" s="10"/>
      <c r="P266" s="75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76"/>
      <c r="G267" s="76"/>
      <c r="H267" s="10"/>
      <c r="I267" s="10"/>
      <c r="J267" s="10"/>
      <c r="K267" s="77"/>
      <c r="L267" s="10"/>
      <c r="M267" s="10"/>
      <c r="N267" s="10"/>
      <c r="O267" s="10"/>
      <c r="P267" s="75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76"/>
      <c r="G268" s="76"/>
      <c r="H268" s="10"/>
      <c r="I268" s="10"/>
      <c r="J268" s="10"/>
      <c r="K268" s="77"/>
      <c r="L268" s="10"/>
      <c r="M268" s="10"/>
      <c r="N268" s="10"/>
      <c r="O268" s="10"/>
      <c r="P268" s="75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76"/>
      <c r="G269" s="76"/>
      <c r="H269" s="10"/>
      <c r="I269" s="10"/>
      <c r="J269" s="10"/>
      <c r="K269" s="77"/>
      <c r="L269" s="10"/>
      <c r="M269" s="10"/>
      <c r="N269" s="10"/>
      <c r="O269" s="10"/>
      <c r="P269" s="75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76"/>
      <c r="G270" s="76"/>
      <c r="H270" s="10"/>
      <c r="I270" s="10"/>
      <c r="J270" s="10"/>
      <c r="K270" s="77"/>
      <c r="L270" s="10"/>
      <c r="M270" s="10"/>
      <c r="N270" s="10"/>
      <c r="O270" s="10"/>
      <c r="P270" s="75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76"/>
      <c r="G271" s="76"/>
      <c r="H271" s="10"/>
      <c r="I271" s="10"/>
      <c r="J271" s="10"/>
      <c r="K271" s="77"/>
      <c r="L271" s="10"/>
      <c r="M271" s="10"/>
      <c r="N271" s="10"/>
      <c r="O271" s="10"/>
      <c r="P271" s="75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76"/>
      <c r="G272" s="76"/>
      <c r="H272" s="10"/>
      <c r="I272" s="10"/>
      <c r="J272" s="10"/>
      <c r="K272" s="77"/>
      <c r="L272" s="10"/>
      <c r="M272" s="10"/>
      <c r="N272" s="10"/>
      <c r="O272" s="10"/>
      <c r="P272" s="75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76"/>
      <c r="G273" s="76"/>
      <c r="H273" s="10"/>
      <c r="I273" s="10"/>
      <c r="J273" s="10"/>
      <c r="K273" s="77"/>
      <c r="L273" s="10"/>
      <c r="M273" s="10"/>
      <c r="N273" s="10"/>
      <c r="O273" s="10"/>
      <c r="P273" s="75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76"/>
      <c r="G274" s="76"/>
      <c r="H274" s="10"/>
      <c r="I274" s="10"/>
      <c r="J274" s="10"/>
      <c r="K274" s="77"/>
      <c r="L274" s="10"/>
      <c r="M274" s="10"/>
      <c r="N274" s="10"/>
      <c r="O274" s="10"/>
      <c r="P274" s="75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76"/>
      <c r="G275" s="76"/>
      <c r="H275" s="10"/>
      <c r="I275" s="10"/>
      <c r="J275" s="10"/>
      <c r="K275" s="77"/>
      <c r="L275" s="10"/>
      <c r="M275" s="10"/>
      <c r="N275" s="10"/>
      <c r="O275" s="10"/>
      <c r="P275" s="75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76"/>
      <c r="G276" s="76"/>
      <c r="H276" s="10"/>
      <c r="I276" s="10"/>
      <c r="J276" s="10"/>
      <c r="K276" s="77"/>
      <c r="L276" s="10"/>
      <c r="M276" s="10"/>
      <c r="N276" s="10"/>
      <c r="O276" s="10"/>
      <c r="P276" s="75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76"/>
      <c r="G277" s="76"/>
      <c r="H277" s="10"/>
      <c r="I277" s="10"/>
      <c r="J277" s="10"/>
      <c r="K277" s="77"/>
      <c r="L277" s="10"/>
      <c r="M277" s="10"/>
      <c r="N277" s="10"/>
      <c r="O277" s="10"/>
      <c r="P277" s="75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76"/>
      <c r="G278" s="76"/>
      <c r="H278" s="10"/>
      <c r="I278" s="10"/>
      <c r="J278" s="10"/>
      <c r="K278" s="77"/>
      <c r="L278" s="10"/>
      <c r="M278" s="10"/>
      <c r="N278" s="10"/>
      <c r="O278" s="10"/>
      <c r="P278" s="75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76"/>
      <c r="G279" s="76"/>
      <c r="H279" s="10"/>
      <c r="I279" s="10"/>
      <c r="J279" s="10"/>
      <c r="K279" s="77"/>
      <c r="L279" s="10"/>
      <c r="M279" s="10"/>
      <c r="N279" s="10"/>
      <c r="O279" s="10"/>
      <c r="P279" s="75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76"/>
      <c r="G280" s="76"/>
      <c r="H280" s="10"/>
      <c r="I280" s="10"/>
      <c r="J280" s="10"/>
      <c r="K280" s="77"/>
      <c r="L280" s="10"/>
      <c r="M280" s="10"/>
      <c r="N280" s="10"/>
      <c r="O280" s="10"/>
      <c r="P280" s="75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76"/>
      <c r="G281" s="76"/>
      <c r="H281" s="10"/>
      <c r="I281" s="10"/>
      <c r="J281" s="10"/>
      <c r="K281" s="77"/>
      <c r="L281" s="10"/>
      <c r="M281" s="10"/>
      <c r="N281" s="10"/>
      <c r="O281" s="10"/>
      <c r="P281" s="75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76"/>
      <c r="G282" s="76"/>
      <c r="H282" s="10"/>
      <c r="I282" s="10"/>
      <c r="J282" s="10"/>
      <c r="K282" s="77"/>
      <c r="L282" s="10"/>
      <c r="M282" s="10"/>
      <c r="N282" s="10"/>
      <c r="O282" s="10"/>
      <c r="P282" s="75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76"/>
      <c r="G283" s="76"/>
      <c r="H283" s="10"/>
      <c r="I283" s="10"/>
      <c r="J283" s="10"/>
      <c r="K283" s="77"/>
      <c r="L283" s="10"/>
      <c r="M283" s="10"/>
      <c r="N283" s="10"/>
      <c r="O283" s="10"/>
      <c r="P283" s="75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76"/>
      <c r="G284" s="76"/>
      <c r="H284" s="10"/>
      <c r="I284" s="10"/>
      <c r="J284" s="10"/>
      <c r="K284" s="77"/>
      <c r="L284" s="10"/>
      <c r="M284" s="10"/>
      <c r="N284" s="10"/>
      <c r="O284" s="10"/>
      <c r="P284" s="75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76"/>
      <c r="G285" s="76"/>
      <c r="H285" s="10"/>
      <c r="I285" s="10"/>
      <c r="J285" s="10"/>
      <c r="K285" s="77"/>
      <c r="L285" s="10"/>
      <c r="M285" s="10"/>
      <c r="N285" s="10"/>
      <c r="O285" s="10"/>
      <c r="P285" s="75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76"/>
      <c r="G286" s="76"/>
      <c r="H286" s="10"/>
      <c r="I286" s="10"/>
      <c r="J286" s="10"/>
      <c r="K286" s="77"/>
      <c r="L286" s="10"/>
      <c r="M286" s="10"/>
      <c r="N286" s="10"/>
      <c r="O286" s="10"/>
      <c r="P286" s="75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76"/>
      <c r="G287" s="76"/>
      <c r="H287" s="10"/>
      <c r="I287" s="10"/>
      <c r="J287" s="10"/>
      <c r="K287" s="77"/>
      <c r="L287" s="10"/>
      <c r="M287" s="10"/>
      <c r="N287" s="10"/>
      <c r="O287" s="10"/>
      <c r="P287" s="75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76"/>
      <c r="G288" s="76"/>
      <c r="H288" s="10"/>
      <c r="I288" s="10"/>
      <c r="J288" s="10"/>
      <c r="K288" s="77"/>
      <c r="L288" s="10"/>
      <c r="M288" s="10"/>
      <c r="N288" s="10"/>
      <c r="O288" s="10"/>
      <c r="P288" s="75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76"/>
      <c r="G289" s="76"/>
      <c r="H289" s="10"/>
      <c r="I289" s="10"/>
      <c r="J289" s="10"/>
      <c r="K289" s="77"/>
      <c r="L289" s="10"/>
      <c r="M289" s="10"/>
      <c r="N289" s="10"/>
      <c r="O289" s="10"/>
      <c r="P289" s="75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76"/>
      <c r="G290" s="76"/>
      <c r="H290" s="10"/>
      <c r="I290" s="10"/>
      <c r="J290" s="10"/>
      <c r="K290" s="77"/>
      <c r="L290" s="10"/>
      <c r="M290" s="10"/>
      <c r="N290" s="10"/>
      <c r="O290" s="10"/>
      <c r="P290" s="75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76"/>
      <c r="G291" s="76"/>
      <c r="H291" s="10"/>
      <c r="I291" s="10"/>
      <c r="J291" s="10"/>
      <c r="K291" s="77"/>
      <c r="L291" s="10"/>
      <c r="M291" s="10"/>
      <c r="N291" s="10"/>
      <c r="O291" s="10"/>
      <c r="P291" s="75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76"/>
      <c r="G292" s="76"/>
      <c r="H292" s="10"/>
      <c r="I292" s="10"/>
      <c r="J292" s="10"/>
      <c r="K292" s="77"/>
      <c r="L292" s="10"/>
      <c r="M292" s="10"/>
      <c r="N292" s="10"/>
      <c r="O292" s="10"/>
      <c r="P292" s="75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76"/>
      <c r="G293" s="76"/>
      <c r="H293" s="10"/>
      <c r="I293" s="10"/>
      <c r="J293" s="10"/>
      <c r="K293" s="77"/>
      <c r="L293" s="10"/>
      <c r="M293" s="10"/>
      <c r="N293" s="10"/>
      <c r="O293" s="10"/>
      <c r="P293" s="75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76"/>
      <c r="G294" s="76"/>
      <c r="H294" s="10"/>
      <c r="I294" s="10"/>
      <c r="J294" s="10"/>
      <c r="K294" s="77"/>
      <c r="L294" s="10"/>
      <c r="M294" s="10"/>
      <c r="N294" s="10"/>
      <c r="O294" s="10"/>
      <c r="P294" s="75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76"/>
      <c r="G295" s="76"/>
      <c r="H295" s="10"/>
      <c r="I295" s="10"/>
      <c r="J295" s="10"/>
      <c r="K295" s="77"/>
      <c r="L295" s="10"/>
      <c r="M295" s="10"/>
      <c r="N295" s="10"/>
      <c r="O295" s="10"/>
      <c r="P295" s="75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76"/>
      <c r="G296" s="76"/>
      <c r="H296" s="10"/>
      <c r="I296" s="10"/>
      <c r="J296" s="10"/>
      <c r="K296" s="77"/>
      <c r="L296" s="10"/>
      <c r="M296" s="10"/>
      <c r="N296" s="10"/>
      <c r="O296" s="10"/>
      <c r="P296" s="75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76"/>
      <c r="G297" s="76"/>
      <c r="H297" s="10"/>
      <c r="I297" s="10"/>
      <c r="J297" s="10"/>
      <c r="K297" s="77"/>
      <c r="L297" s="10"/>
      <c r="M297" s="10"/>
      <c r="N297" s="10"/>
      <c r="O297" s="10"/>
      <c r="P297" s="75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76"/>
      <c r="G298" s="76"/>
      <c r="H298" s="10"/>
      <c r="I298" s="10"/>
      <c r="J298" s="10"/>
      <c r="K298" s="77"/>
      <c r="L298" s="10"/>
      <c r="M298" s="10"/>
      <c r="N298" s="10"/>
      <c r="O298" s="10"/>
      <c r="P298" s="75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76"/>
      <c r="G299" s="76"/>
      <c r="H299" s="10"/>
      <c r="I299" s="10"/>
      <c r="J299" s="10"/>
      <c r="K299" s="77"/>
      <c r="L299" s="10"/>
      <c r="M299" s="10"/>
      <c r="N299" s="10"/>
      <c r="O299" s="10"/>
      <c r="P299" s="75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76"/>
      <c r="G300" s="76"/>
      <c r="H300" s="10"/>
      <c r="I300" s="10"/>
      <c r="J300" s="10"/>
      <c r="K300" s="77"/>
      <c r="L300" s="10"/>
      <c r="M300" s="10"/>
      <c r="N300" s="10"/>
      <c r="O300" s="10"/>
      <c r="P300" s="75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76"/>
      <c r="G301" s="76"/>
      <c r="H301" s="10"/>
      <c r="I301" s="10"/>
      <c r="J301" s="10"/>
      <c r="K301" s="77"/>
      <c r="L301" s="10"/>
      <c r="M301" s="10"/>
      <c r="N301" s="10"/>
      <c r="O301" s="10"/>
      <c r="P301" s="75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76"/>
      <c r="G302" s="76"/>
      <c r="H302" s="10"/>
      <c r="I302" s="10"/>
      <c r="J302" s="10"/>
      <c r="K302" s="77"/>
      <c r="L302" s="10"/>
      <c r="M302" s="10"/>
      <c r="N302" s="10"/>
      <c r="O302" s="10"/>
      <c r="P302" s="75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76"/>
      <c r="G303" s="76"/>
      <c r="H303" s="10"/>
      <c r="I303" s="10"/>
      <c r="J303" s="10"/>
      <c r="K303" s="77"/>
      <c r="L303" s="10"/>
      <c r="M303" s="10"/>
      <c r="N303" s="10"/>
      <c r="O303" s="10"/>
      <c r="P303" s="75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76"/>
      <c r="G304" s="76"/>
      <c r="H304" s="10"/>
      <c r="I304" s="10"/>
      <c r="J304" s="10"/>
      <c r="K304" s="77"/>
      <c r="L304" s="10"/>
      <c r="M304" s="10"/>
      <c r="N304" s="10"/>
      <c r="O304" s="10"/>
      <c r="P304" s="75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76"/>
      <c r="G305" s="76"/>
      <c r="H305" s="10"/>
      <c r="I305" s="10"/>
      <c r="J305" s="10"/>
      <c r="K305" s="77"/>
      <c r="L305" s="10"/>
      <c r="M305" s="10"/>
      <c r="N305" s="10"/>
      <c r="O305" s="10"/>
      <c r="P305" s="75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76"/>
      <c r="G306" s="76"/>
      <c r="H306" s="10"/>
      <c r="I306" s="10"/>
      <c r="J306" s="10"/>
      <c r="K306" s="77"/>
      <c r="L306" s="10"/>
      <c r="M306" s="10"/>
      <c r="N306" s="10"/>
      <c r="O306" s="10"/>
      <c r="P306" s="75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76"/>
      <c r="G307" s="76"/>
      <c r="H307" s="10"/>
      <c r="I307" s="10"/>
      <c r="J307" s="10"/>
      <c r="K307" s="77"/>
      <c r="L307" s="10"/>
      <c r="M307" s="10"/>
      <c r="N307" s="10"/>
      <c r="O307" s="10"/>
      <c r="P307" s="75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76"/>
      <c r="G308" s="76"/>
      <c r="H308" s="10"/>
      <c r="I308" s="10"/>
      <c r="J308" s="10"/>
      <c r="K308" s="77"/>
      <c r="L308" s="10"/>
      <c r="M308" s="10"/>
      <c r="N308" s="10"/>
      <c r="O308" s="10"/>
      <c r="P308" s="75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76"/>
      <c r="G309" s="76"/>
      <c r="H309" s="10"/>
      <c r="I309" s="10"/>
      <c r="J309" s="10"/>
      <c r="K309" s="77"/>
      <c r="L309" s="10"/>
      <c r="M309" s="10"/>
      <c r="N309" s="10"/>
      <c r="O309" s="10"/>
      <c r="P309" s="75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76"/>
      <c r="G310" s="76"/>
      <c r="H310" s="10"/>
      <c r="I310" s="10"/>
      <c r="J310" s="10"/>
      <c r="K310" s="77"/>
      <c r="L310" s="10"/>
      <c r="M310" s="10"/>
      <c r="N310" s="10"/>
      <c r="O310" s="10"/>
      <c r="P310" s="75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76"/>
      <c r="G311" s="76"/>
      <c r="H311" s="10"/>
      <c r="I311" s="10"/>
      <c r="J311" s="10"/>
      <c r="K311" s="77"/>
      <c r="L311" s="10"/>
      <c r="M311" s="10"/>
      <c r="N311" s="10"/>
      <c r="O311" s="10"/>
      <c r="P311" s="75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76"/>
      <c r="G312" s="76"/>
      <c r="H312" s="10"/>
      <c r="I312" s="10"/>
      <c r="J312" s="10"/>
      <c r="K312" s="77"/>
      <c r="L312" s="10"/>
      <c r="M312" s="10"/>
      <c r="N312" s="10"/>
      <c r="O312" s="10"/>
      <c r="P312" s="75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76"/>
      <c r="G313" s="76"/>
      <c r="H313" s="10"/>
      <c r="I313" s="10"/>
      <c r="J313" s="10"/>
      <c r="K313" s="77"/>
      <c r="L313" s="10"/>
      <c r="M313" s="10"/>
      <c r="N313" s="10"/>
      <c r="O313" s="10"/>
      <c r="P313" s="75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76"/>
      <c r="G314" s="76"/>
      <c r="H314" s="10"/>
      <c r="I314" s="10"/>
      <c r="J314" s="10"/>
      <c r="K314" s="77"/>
      <c r="L314" s="10"/>
      <c r="M314" s="10"/>
      <c r="N314" s="10"/>
      <c r="O314" s="10"/>
      <c r="P314" s="75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76"/>
      <c r="G315" s="76"/>
      <c r="H315" s="10"/>
      <c r="I315" s="10"/>
      <c r="J315" s="10"/>
      <c r="K315" s="77"/>
      <c r="L315" s="10"/>
      <c r="M315" s="10"/>
      <c r="N315" s="10"/>
      <c r="O315" s="10"/>
      <c r="P315" s="75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76"/>
      <c r="G316" s="76"/>
      <c r="H316" s="10"/>
      <c r="I316" s="10"/>
      <c r="J316" s="10"/>
      <c r="K316" s="77"/>
      <c r="L316" s="10"/>
      <c r="M316" s="10"/>
      <c r="N316" s="10"/>
      <c r="O316" s="10"/>
      <c r="P316" s="75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76"/>
      <c r="G317" s="76"/>
      <c r="H317" s="10"/>
      <c r="I317" s="10"/>
      <c r="J317" s="10"/>
      <c r="K317" s="77"/>
      <c r="L317" s="10"/>
      <c r="M317" s="10"/>
      <c r="N317" s="10"/>
      <c r="O317" s="10"/>
      <c r="P317" s="75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76"/>
      <c r="G318" s="76"/>
      <c r="H318" s="10"/>
      <c r="I318" s="10"/>
      <c r="J318" s="10"/>
      <c r="K318" s="77"/>
      <c r="L318" s="10"/>
      <c r="M318" s="10"/>
      <c r="N318" s="10"/>
      <c r="O318" s="10"/>
      <c r="P318" s="75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76"/>
      <c r="G319" s="76"/>
      <c r="H319" s="10"/>
      <c r="I319" s="10"/>
      <c r="J319" s="10"/>
      <c r="K319" s="77"/>
      <c r="L319" s="10"/>
      <c r="M319" s="10"/>
      <c r="N319" s="10"/>
      <c r="O319" s="10"/>
      <c r="P319" s="75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76"/>
      <c r="G320" s="76"/>
      <c r="H320" s="10"/>
      <c r="I320" s="10"/>
      <c r="J320" s="10"/>
      <c r="K320" s="77"/>
      <c r="L320" s="10"/>
      <c r="M320" s="10"/>
      <c r="N320" s="10"/>
      <c r="O320" s="10"/>
      <c r="P320" s="75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76"/>
      <c r="G321" s="76"/>
      <c r="H321" s="10"/>
      <c r="I321" s="10"/>
      <c r="J321" s="10"/>
      <c r="K321" s="77"/>
      <c r="L321" s="10"/>
      <c r="M321" s="10"/>
      <c r="N321" s="10"/>
      <c r="O321" s="10"/>
      <c r="P321" s="75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76"/>
      <c r="G322" s="76"/>
      <c r="H322" s="10"/>
      <c r="I322" s="10"/>
      <c r="J322" s="10"/>
      <c r="K322" s="77"/>
      <c r="L322" s="10"/>
      <c r="M322" s="10"/>
      <c r="N322" s="10"/>
      <c r="O322" s="10"/>
      <c r="P322" s="75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76"/>
      <c r="G323" s="76"/>
      <c r="H323" s="10"/>
      <c r="I323" s="10"/>
      <c r="J323" s="10"/>
      <c r="K323" s="77"/>
      <c r="L323" s="10"/>
      <c r="M323" s="10"/>
      <c r="N323" s="10"/>
      <c r="O323" s="10"/>
      <c r="P323" s="75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76"/>
      <c r="G324" s="76"/>
      <c r="H324" s="10"/>
      <c r="I324" s="10"/>
      <c r="J324" s="10"/>
      <c r="K324" s="77"/>
      <c r="L324" s="10"/>
      <c r="M324" s="10"/>
      <c r="N324" s="10"/>
      <c r="O324" s="10"/>
      <c r="P324" s="75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76"/>
      <c r="G325" s="76"/>
      <c r="H325" s="10"/>
      <c r="I325" s="10"/>
      <c r="J325" s="10"/>
      <c r="K325" s="77"/>
      <c r="L325" s="10"/>
      <c r="M325" s="10"/>
      <c r="N325" s="10"/>
      <c r="O325" s="10"/>
      <c r="P325" s="75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76"/>
      <c r="G326" s="76"/>
      <c r="H326" s="10"/>
      <c r="I326" s="10"/>
      <c r="J326" s="10"/>
      <c r="K326" s="77"/>
      <c r="L326" s="10"/>
      <c r="M326" s="10"/>
      <c r="N326" s="10"/>
      <c r="O326" s="10"/>
      <c r="P326" s="75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76"/>
      <c r="G327" s="76"/>
      <c r="H327" s="10"/>
      <c r="I327" s="10"/>
      <c r="J327" s="10"/>
      <c r="K327" s="77"/>
      <c r="L327" s="10"/>
      <c r="M327" s="10"/>
      <c r="N327" s="10"/>
      <c r="O327" s="10"/>
      <c r="P327" s="75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76"/>
      <c r="G328" s="76"/>
      <c r="H328" s="10"/>
      <c r="I328" s="10"/>
      <c r="J328" s="10"/>
      <c r="K328" s="77"/>
      <c r="L328" s="10"/>
      <c r="M328" s="10"/>
      <c r="N328" s="10"/>
      <c r="O328" s="10"/>
      <c r="P328" s="75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76"/>
      <c r="G329" s="76"/>
      <c r="H329" s="10"/>
      <c r="I329" s="10"/>
      <c r="J329" s="10"/>
      <c r="K329" s="77"/>
      <c r="L329" s="10"/>
      <c r="M329" s="10"/>
      <c r="N329" s="10"/>
      <c r="O329" s="10"/>
      <c r="P329" s="75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76"/>
      <c r="G330" s="76"/>
      <c r="H330" s="10"/>
      <c r="I330" s="10"/>
      <c r="J330" s="10"/>
      <c r="K330" s="77"/>
      <c r="L330" s="10"/>
      <c r="M330" s="10"/>
      <c r="N330" s="10"/>
      <c r="O330" s="10"/>
      <c r="P330" s="75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76"/>
      <c r="G331" s="76"/>
      <c r="H331" s="10"/>
      <c r="I331" s="10"/>
      <c r="J331" s="10"/>
      <c r="K331" s="77"/>
      <c r="L331" s="10"/>
      <c r="M331" s="10"/>
      <c r="N331" s="10"/>
      <c r="O331" s="10"/>
      <c r="P331" s="75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76"/>
      <c r="G332" s="76"/>
      <c r="H332" s="10"/>
      <c r="I332" s="10"/>
      <c r="J332" s="10"/>
      <c r="K332" s="77"/>
      <c r="L332" s="10"/>
      <c r="M332" s="10"/>
      <c r="N332" s="10"/>
      <c r="O332" s="10"/>
      <c r="P332" s="75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76"/>
      <c r="G333" s="76"/>
      <c r="H333" s="10"/>
      <c r="I333" s="10"/>
      <c r="J333" s="10"/>
      <c r="K333" s="77"/>
      <c r="L333" s="10"/>
      <c r="M333" s="10"/>
      <c r="N333" s="10"/>
      <c r="O333" s="10"/>
      <c r="P333" s="75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76"/>
      <c r="G334" s="76"/>
      <c r="H334" s="10"/>
      <c r="I334" s="10"/>
      <c r="J334" s="10"/>
      <c r="K334" s="77"/>
      <c r="L334" s="10"/>
      <c r="M334" s="10"/>
      <c r="N334" s="10"/>
      <c r="O334" s="10"/>
      <c r="P334" s="75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76"/>
      <c r="G335" s="76"/>
      <c r="H335" s="10"/>
      <c r="I335" s="10"/>
      <c r="J335" s="10"/>
      <c r="K335" s="77"/>
      <c r="L335" s="10"/>
      <c r="M335" s="10"/>
      <c r="N335" s="10"/>
      <c r="O335" s="10"/>
      <c r="P335" s="75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76"/>
      <c r="G336" s="76"/>
      <c r="H336" s="10"/>
      <c r="I336" s="10"/>
      <c r="J336" s="10"/>
      <c r="K336" s="77"/>
      <c r="L336" s="10"/>
      <c r="M336" s="10"/>
      <c r="N336" s="10"/>
      <c r="O336" s="10"/>
      <c r="P336" s="75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76"/>
      <c r="G337" s="76"/>
      <c r="H337" s="10"/>
      <c r="I337" s="10"/>
      <c r="J337" s="10"/>
      <c r="K337" s="77"/>
      <c r="L337" s="10"/>
      <c r="M337" s="10"/>
      <c r="N337" s="10"/>
      <c r="O337" s="10"/>
      <c r="P337" s="75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76"/>
      <c r="G338" s="76"/>
      <c r="H338" s="10"/>
      <c r="I338" s="10"/>
      <c r="J338" s="10"/>
      <c r="K338" s="77"/>
      <c r="L338" s="10"/>
      <c r="M338" s="10"/>
      <c r="N338" s="10"/>
      <c r="O338" s="10"/>
      <c r="P338" s="75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76"/>
      <c r="G339" s="76"/>
      <c r="H339" s="10"/>
      <c r="I339" s="10"/>
      <c r="J339" s="10"/>
      <c r="K339" s="77"/>
      <c r="L339" s="10"/>
      <c r="M339" s="10"/>
      <c r="N339" s="10"/>
      <c r="O339" s="10"/>
      <c r="P339" s="75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76"/>
      <c r="G340" s="76"/>
      <c r="H340" s="10"/>
      <c r="I340" s="10"/>
      <c r="J340" s="10"/>
      <c r="K340" s="77"/>
      <c r="L340" s="10"/>
      <c r="M340" s="10"/>
      <c r="N340" s="10"/>
      <c r="O340" s="10"/>
      <c r="P340" s="75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76"/>
      <c r="G341" s="76"/>
      <c r="H341" s="10"/>
      <c r="I341" s="10"/>
      <c r="J341" s="10"/>
      <c r="K341" s="77"/>
      <c r="L341" s="10"/>
      <c r="M341" s="10"/>
      <c r="N341" s="10"/>
      <c r="O341" s="10"/>
      <c r="P341" s="75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76"/>
      <c r="G342" s="76"/>
      <c r="H342" s="10"/>
      <c r="I342" s="10"/>
      <c r="J342" s="10"/>
      <c r="K342" s="77"/>
      <c r="L342" s="10"/>
      <c r="M342" s="10"/>
      <c r="N342" s="10"/>
      <c r="O342" s="10"/>
      <c r="P342" s="75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76"/>
      <c r="G343" s="76"/>
      <c r="H343" s="10"/>
      <c r="I343" s="10"/>
      <c r="J343" s="10"/>
      <c r="K343" s="77"/>
      <c r="L343" s="10"/>
      <c r="M343" s="10"/>
      <c r="N343" s="10"/>
      <c r="O343" s="10"/>
      <c r="P343" s="75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76"/>
      <c r="G344" s="76"/>
      <c r="H344" s="10"/>
      <c r="I344" s="10"/>
      <c r="J344" s="10"/>
      <c r="K344" s="77"/>
      <c r="L344" s="10"/>
      <c r="M344" s="10"/>
      <c r="N344" s="10"/>
      <c r="O344" s="10"/>
      <c r="P344" s="75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76"/>
      <c r="G345" s="76"/>
      <c r="H345" s="10"/>
      <c r="I345" s="10"/>
      <c r="J345" s="10"/>
      <c r="K345" s="77"/>
      <c r="L345" s="10"/>
      <c r="M345" s="10"/>
      <c r="N345" s="10"/>
      <c r="O345" s="10"/>
      <c r="P345" s="75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76"/>
      <c r="G346" s="76"/>
      <c r="H346" s="10"/>
      <c r="I346" s="10"/>
      <c r="J346" s="10"/>
      <c r="K346" s="77"/>
      <c r="L346" s="10"/>
      <c r="M346" s="10"/>
      <c r="N346" s="10"/>
      <c r="O346" s="10"/>
      <c r="P346" s="75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76"/>
      <c r="G347" s="76"/>
      <c r="H347" s="10"/>
      <c r="I347" s="10"/>
      <c r="J347" s="10"/>
      <c r="K347" s="77"/>
      <c r="L347" s="10"/>
      <c r="M347" s="10"/>
      <c r="N347" s="10"/>
      <c r="O347" s="10"/>
      <c r="P347" s="75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76"/>
      <c r="G348" s="76"/>
      <c r="H348" s="10"/>
      <c r="I348" s="10"/>
      <c r="J348" s="10"/>
      <c r="K348" s="77"/>
      <c r="L348" s="10"/>
      <c r="M348" s="10"/>
      <c r="N348" s="10"/>
      <c r="O348" s="10"/>
      <c r="P348" s="75"/>
      <c r="Q348" s="10"/>
      <c r="R348" s="10"/>
      <c r="S348" s="10"/>
      <c r="T348" s="10"/>
      <c r="U348" s="10"/>
      <c r="V348" s="10"/>
      <c r="W348" s="10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76"/>
      <c r="G349" s="76"/>
      <c r="H349" s="10"/>
      <c r="I349" s="10"/>
      <c r="J349" s="10"/>
      <c r="K349" s="77"/>
      <c r="L349" s="10"/>
      <c r="M349" s="10"/>
      <c r="N349" s="10"/>
      <c r="O349" s="10"/>
      <c r="P349" s="75"/>
      <c r="Q349" s="10"/>
      <c r="R349" s="10"/>
      <c r="S349" s="10"/>
      <c r="T349" s="10"/>
      <c r="U349" s="10"/>
      <c r="V349" s="10"/>
      <c r="W349" s="10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76"/>
      <c r="G350" s="76"/>
      <c r="H350" s="10"/>
      <c r="I350" s="10"/>
      <c r="J350" s="10"/>
      <c r="K350" s="77"/>
      <c r="L350" s="10"/>
      <c r="M350" s="10"/>
      <c r="N350" s="10"/>
      <c r="O350" s="10"/>
      <c r="P350" s="75"/>
      <c r="Q350" s="10"/>
      <c r="R350" s="10"/>
      <c r="S350" s="10"/>
      <c r="T350" s="10"/>
      <c r="U350" s="10"/>
      <c r="V350" s="10"/>
      <c r="W350" s="10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76"/>
      <c r="G351" s="76"/>
      <c r="H351" s="10"/>
      <c r="I351" s="10"/>
      <c r="J351" s="10"/>
      <c r="K351" s="77"/>
      <c r="L351" s="10"/>
      <c r="M351" s="10"/>
      <c r="N351" s="10"/>
      <c r="O351" s="10"/>
      <c r="P351" s="75"/>
      <c r="Q351" s="10"/>
      <c r="R351" s="10"/>
      <c r="S351" s="10"/>
      <c r="T351" s="10"/>
      <c r="U351" s="10"/>
      <c r="V351" s="10"/>
      <c r="W351" s="10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76"/>
      <c r="G352" s="76"/>
      <c r="H352" s="10"/>
      <c r="I352" s="10"/>
      <c r="J352" s="10"/>
      <c r="K352" s="77"/>
      <c r="L352" s="10"/>
      <c r="M352" s="10"/>
      <c r="N352" s="10"/>
      <c r="O352" s="10"/>
      <c r="P352" s="75"/>
      <c r="Q352" s="10"/>
      <c r="R352" s="10"/>
      <c r="S352" s="10"/>
      <c r="T352" s="10"/>
      <c r="U352" s="10"/>
      <c r="V352" s="10"/>
      <c r="W352" s="10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76"/>
      <c r="G353" s="76"/>
      <c r="H353" s="10"/>
      <c r="I353" s="10"/>
      <c r="J353" s="10"/>
      <c r="K353" s="77"/>
      <c r="L353" s="10"/>
      <c r="M353" s="10"/>
      <c r="N353" s="10"/>
      <c r="O353" s="10"/>
      <c r="P353" s="75"/>
      <c r="Q353" s="10"/>
      <c r="R353" s="10"/>
      <c r="S353" s="10"/>
      <c r="T353" s="10"/>
      <c r="U353" s="10"/>
      <c r="V353" s="10"/>
      <c r="W353" s="10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76"/>
      <c r="G354" s="76"/>
      <c r="H354" s="10"/>
      <c r="I354" s="10"/>
      <c r="J354" s="10"/>
      <c r="K354" s="77"/>
      <c r="L354" s="10"/>
      <c r="M354" s="10"/>
      <c r="N354" s="10"/>
      <c r="O354" s="10"/>
      <c r="P354" s="75"/>
      <c r="Q354" s="10"/>
      <c r="R354" s="10"/>
      <c r="S354" s="10"/>
      <c r="T354" s="10"/>
      <c r="U354" s="10"/>
      <c r="V354" s="10"/>
      <c r="W354" s="10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76"/>
      <c r="G355" s="76"/>
      <c r="H355" s="10"/>
      <c r="I355" s="10"/>
      <c r="J355" s="10"/>
      <c r="K355" s="77"/>
      <c r="L355" s="10"/>
      <c r="M355" s="10"/>
      <c r="N355" s="10"/>
      <c r="O355" s="10"/>
      <c r="P355" s="75"/>
      <c r="Q355" s="10"/>
      <c r="R355" s="10"/>
      <c r="S355" s="10"/>
      <c r="T355" s="10"/>
      <c r="U355" s="10"/>
      <c r="V355" s="10"/>
      <c r="W355" s="10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76"/>
      <c r="G356" s="76"/>
      <c r="H356" s="10"/>
      <c r="I356" s="10"/>
      <c r="J356" s="10"/>
      <c r="K356" s="77"/>
      <c r="L356" s="10"/>
      <c r="M356" s="10"/>
      <c r="N356" s="10"/>
      <c r="O356" s="10"/>
      <c r="P356" s="75"/>
      <c r="Q356" s="10"/>
      <c r="R356" s="10"/>
      <c r="S356" s="10"/>
      <c r="T356" s="10"/>
      <c r="U356" s="10"/>
      <c r="V356" s="10"/>
      <c r="W356" s="10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76"/>
      <c r="G357" s="76"/>
      <c r="H357" s="10"/>
      <c r="I357" s="10"/>
      <c r="J357" s="10"/>
      <c r="K357" s="77"/>
      <c r="L357" s="10"/>
      <c r="M357" s="10"/>
      <c r="N357" s="10"/>
      <c r="O357" s="10"/>
      <c r="P357" s="75"/>
      <c r="Q357" s="10"/>
      <c r="R357" s="10"/>
      <c r="S357" s="10"/>
      <c r="T357" s="10"/>
      <c r="U357" s="10"/>
      <c r="V357" s="10"/>
      <c r="W357" s="10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76"/>
      <c r="G358" s="76"/>
      <c r="H358" s="10"/>
      <c r="I358" s="10"/>
      <c r="J358" s="10"/>
      <c r="K358" s="77"/>
      <c r="L358" s="10"/>
      <c r="M358" s="10"/>
      <c r="N358" s="10"/>
      <c r="O358" s="10"/>
      <c r="P358" s="75"/>
      <c r="Q358" s="10"/>
      <c r="R358" s="10"/>
      <c r="S358" s="10"/>
      <c r="T358" s="10"/>
      <c r="U358" s="10"/>
      <c r="V358" s="10"/>
      <c r="W358" s="10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76"/>
      <c r="G359" s="76"/>
      <c r="H359" s="10"/>
      <c r="I359" s="10"/>
      <c r="J359" s="10"/>
      <c r="K359" s="77"/>
      <c r="L359" s="10"/>
      <c r="M359" s="10"/>
      <c r="N359" s="10"/>
      <c r="O359" s="10"/>
      <c r="P359" s="75"/>
      <c r="Q359" s="10"/>
      <c r="R359" s="10"/>
      <c r="S359" s="10"/>
      <c r="T359" s="10"/>
      <c r="U359" s="10"/>
      <c r="V359" s="10"/>
      <c r="W359" s="10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76"/>
      <c r="G360" s="76"/>
      <c r="H360" s="10"/>
      <c r="I360" s="10"/>
      <c r="J360" s="10"/>
      <c r="K360" s="77"/>
      <c r="L360" s="10"/>
      <c r="M360" s="10"/>
      <c r="N360" s="10"/>
      <c r="O360" s="10"/>
      <c r="P360" s="75"/>
      <c r="Q360" s="10"/>
      <c r="R360" s="10"/>
      <c r="S360" s="10"/>
      <c r="T360" s="10"/>
      <c r="U360" s="10"/>
      <c r="V360" s="10"/>
      <c r="W360" s="10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76"/>
      <c r="G361" s="76"/>
      <c r="H361" s="10"/>
      <c r="I361" s="10"/>
      <c r="J361" s="10"/>
      <c r="K361" s="77"/>
      <c r="L361" s="10"/>
      <c r="M361" s="10"/>
      <c r="N361" s="10"/>
      <c r="O361" s="10"/>
      <c r="P361" s="75"/>
      <c r="Q361" s="10"/>
      <c r="R361" s="10"/>
      <c r="S361" s="10"/>
      <c r="T361" s="10"/>
      <c r="U361" s="10"/>
      <c r="V361" s="10"/>
      <c r="W361" s="10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76"/>
      <c r="G362" s="76"/>
      <c r="H362" s="10"/>
      <c r="I362" s="10"/>
      <c r="J362" s="10"/>
      <c r="K362" s="77"/>
      <c r="L362" s="10"/>
      <c r="M362" s="10"/>
      <c r="N362" s="10"/>
      <c r="O362" s="10"/>
      <c r="P362" s="75"/>
      <c r="Q362" s="10"/>
      <c r="R362" s="10"/>
      <c r="S362" s="10"/>
      <c r="T362" s="10"/>
      <c r="U362" s="10"/>
      <c r="V362" s="10"/>
      <c r="W362" s="10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76"/>
      <c r="G363" s="76"/>
      <c r="H363" s="10"/>
      <c r="I363" s="10"/>
      <c r="J363" s="10"/>
      <c r="K363" s="77"/>
      <c r="L363" s="10"/>
      <c r="M363" s="10"/>
      <c r="N363" s="10"/>
      <c r="O363" s="10"/>
      <c r="P363" s="75"/>
      <c r="Q363" s="10"/>
      <c r="R363" s="10"/>
      <c r="S363" s="10"/>
      <c r="T363" s="10"/>
      <c r="U363" s="10"/>
      <c r="V363" s="10"/>
      <c r="W363" s="10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76"/>
      <c r="G364" s="76"/>
      <c r="H364" s="10"/>
      <c r="I364" s="10"/>
      <c r="J364" s="10"/>
      <c r="K364" s="77"/>
      <c r="L364" s="10"/>
      <c r="M364" s="10"/>
      <c r="N364" s="10"/>
      <c r="O364" s="10"/>
      <c r="P364" s="75"/>
      <c r="Q364" s="10"/>
      <c r="R364" s="10"/>
      <c r="S364" s="10"/>
      <c r="T364" s="10"/>
      <c r="U364" s="10"/>
      <c r="V364" s="10"/>
      <c r="W364" s="10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76"/>
      <c r="G365" s="76"/>
      <c r="H365" s="10"/>
      <c r="I365" s="10"/>
      <c r="J365" s="10"/>
      <c r="K365" s="77"/>
      <c r="L365" s="10"/>
      <c r="M365" s="10"/>
      <c r="N365" s="10"/>
      <c r="O365" s="10"/>
      <c r="P365" s="75"/>
      <c r="Q365" s="10"/>
      <c r="R365" s="10"/>
      <c r="S365" s="10"/>
      <c r="T365" s="10"/>
      <c r="U365" s="10"/>
      <c r="V365" s="10"/>
      <c r="W365" s="10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76"/>
      <c r="G366" s="76"/>
      <c r="H366" s="10"/>
      <c r="I366" s="10"/>
      <c r="J366" s="10"/>
      <c r="K366" s="77"/>
      <c r="L366" s="10"/>
      <c r="M366" s="10"/>
      <c r="N366" s="10"/>
      <c r="O366" s="10"/>
      <c r="P366" s="75"/>
      <c r="Q366" s="10"/>
      <c r="R366" s="10"/>
      <c r="S366" s="10"/>
      <c r="T366" s="10"/>
      <c r="U366" s="10"/>
      <c r="V366" s="10"/>
      <c r="W366" s="10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76"/>
      <c r="G367" s="76"/>
      <c r="H367" s="10"/>
      <c r="I367" s="10"/>
      <c r="J367" s="10"/>
      <c r="K367" s="77"/>
      <c r="L367" s="10"/>
      <c r="M367" s="10"/>
      <c r="N367" s="10"/>
      <c r="O367" s="10"/>
      <c r="P367" s="75"/>
      <c r="Q367" s="10"/>
      <c r="R367" s="10"/>
      <c r="S367" s="10"/>
      <c r="T367" s="10"/>
      <c r="U367" s="10"/>
      <c r="V367" s="10"/>
      <c r="W367" s="10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76"/>
      <c r="G368" s="76"/>
      <c r="H368" s="10"/>
      <c r="I368" s="10"/>
      <c r="J368" s="10"/>
      <c r="K368" s="77"/>
      <c r="L368" s="10"/>
      <c r="M368" s="10"/>
      <c r="N368" s="10"/>
      <c r="O368" s="10"/>
      <c r="P368" s="75"/>
      <c r="Q368" s="10"/>
      <c r="R368" s="10"/>
      <c r="S368" s="10"/>
      <c r="T368" s="10"/>
      <c r="U368" s="10"/>
      <c r="V368" s="10"/>
      <c r="W368" s="10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76"/>
      <c r="G369" s="76"/>
      <c r="H369" s="10"/>
      <c r="I369" s="10"/>
      <c r="J369" s="10"/>
      <c r="K369" s="77"/>
      <c r="L369" s="10"/>
      <c r="M369" s="10"/>
      <c r="N369" s="10"/>
      <c r="O369" s="10"/>
      <c r="P369" s="75"/>
      <c r="Q369" s="10"/>
      <c r="R369" s="10"/>
      <c r="S369" s="10"/>
      <c r="T369" s="10"/>
      <c r="U369" s="10"/>
      <c r="V369" s="10"/>
      <c r="W369" s="10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76"/>
      <c r="G370" s="76"/>
      <c r="H370" s="10"/>
      <c r="I370" s="10"/>
      <c r="J370" s="10"/>
      <c r="K370" s="77"/>
      <c r="L370" s="10"/>
      <c r="M370" s="10"/>
      <c r="N370" s="10"/>
      <c r="O370" s="10"/>
      <c r="P370" s="75"/>
      <c r="Q370" s="10"/>
      <c r="R370" s="10"/>
      <c r="S370" s="10"/>
      <c r="T370" s="10"/>
      <c r="U370" s="10"/>
      <c r="V370" s="10"/>
      <c r="W370" s="10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76"/>
      <c r="G371" s="76"/>
      <c r="H371" s="10"/>
      <c r="I371" s="10"/>
      <c r="J371" s="10"/>
      <c r="K371" s="77"/>
      <c r="L371" s="10"/>
      <c r="M371" s="10"/>
      <c r="N371" s="10"/>
      <c r="O371" s="10"/>
      <c r="P371" s="75"/>
      <c r="Q371" s="10"/>
      <c r="R371" s="10"/>
      <c r="S371" s="10"/>
      <c r="T371" s="10"/>
      <c r="U371" s="10"/>
      <c r="V371" s="10"/>
      <c r="W371" s="10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76"/>
      <c r="G372" s="76"/>
      <c r="H372" s="10"/>
      <c r="I372" s="10"/>
      <c r="J372" s="10"/>
      <c r="K372" s="77"/>
      <c r="L372" s="10"/>
      <c r="M372" s="10"/>
      <c r="N372" s="10"/>
      <c r="O372" s="10"/>
      <c r="P372" s="75"/>
      <c r="Q372" s="10"/>
      <c r="R372" s="10"/>
      <c r="S372" s="10"/>
      <c r="T372" s="10"/>
      <c r="U372" s="10"/>
      <c r="V372" s="10"/>
      <c r="W372" s="10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76"/>
      <c r="G373" s="76"/>
      <c r="H373" s="10"/>
      <c r="I373" s="10"/>
      <c r="J373" s="10"/>
      <c r="K373" s="77"/>
      <c r="L373" s="10"/>
      <c r="M373" s="10"/>
      <c r="N373" s="10"/>
      <c r="O373" s="10"/>
      <c r="P373" s="75"/>
      <c r="Q373" s="10"/>
      <c r="R373" s="10"/>
      <c r="S373" s="10"/>
      <c r="T373" s="10"/>
      <c r="U373" s="10"/>
      <c r="V373" s="10"/>
      <c r="W373" s="10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  <row r="2125" spans="2:196" x14ac:dyDescent="0.2">
      <c r="B2125" s="3"/>
      <c r="C2125" s="3"/>
      <c r="D2125" s="3"/>
      <c r="E2125" s="3"/>
      <c r="F2125" s="6"/>
      <c r="G2125" s="6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</row>
    <row r="2126" spans="2:196" x14ac:dyDescent="0.2">
      <c r="B2126" s="3"/>
      <c r="C2126" s="3"/>
      <c r="D2126" s="3"/>
      <c r="E2126" s="3"/>
      <c r="F2126" s="6"/>
      <c r="G2126" s="6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</row>
    <row r="2127" spans="2:196" x14ac:dyDescent="0.2">
      <c r="B2127" s="3"/>
      <c r="C2127" s="3"/>
      <c r="D2127" s="3"/>
      <c r="E2127" s="3"/>
      <c r="F2127" s="6"/>
      <c r="G2127" s="6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</row>
    <row r="2128" spans="2:196" x14ac:dyDescent="0.2">
      <c r="B2128" s="3"/>
      <c r="C2128" s="3"/>
      <c r="D2128" s="3"/>
      <c r="E2128" s="3"/>
      <c r="F2128" s="6"/>
      <c r="G2128" s="6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</row>
    <row r="2129" spans="2:196" x14ac:dyDescent="0.2">
      <c r="B2129" s="3"/>
      <c r="C2129" s="3"/>
      <c r="D2129" s="3"/>
      <c r="E2129" s="3"/>
      <c r="F2129" s="6"/>
      <c r="G2129" s="6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</row>
    <row r="2130" spans="2:196" x14ac:dyDescent="0.2">
      <c r="B2130" s="3"/>
      <c r="C2130" s="3"/>
      <c r="D2130" s="3"/>
      <c r="E2130" s="3"/>
      <c r="F2130" s="6"/>
      <c r="G2130" s="6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</row>
    <row r="2131" spans="2:196" x14ac:dyDescent="0.2">
      <c r="B2131" s="3"/>
      <c r="C2131" s="3"/>
      <c r="D2131" s="3"/>
      <c r="E2131" s="3"/>
      <c r="F2131" s="6"/>
      <c r="G2131" s="6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</row>
    <row r="2132" spans="2:196" x14ac:dyDescent="0.2">
      <c r="B2132" s="3"/>
      <c r="C2132" s="3"/>
      <c r="D2132" s="3"/>
      <c r="E2132" s="3"/>
      <c r="F2132" s="6"/>
      <c r="G2132" s="6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</row>
    <row r="2133" spans="2:196" x14ac:dyDescent="0.2">
      <c r="B2133" s="3"/>
      <c r="C2133" s="3"/>
      <c r="D2133" s="3"/>
      <c r="E2133" s="3"/>
      <c r="F2133" s="6"/>
      <c r="G2133" s="6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</row>
    <row r="2134" spans="2:196" x14ac:dyDescent="0.2">
      <c r="B2134" s="3"/>
      <c r="C2134" s="3"/>
      <c r="D2134" s="3"/>
      <c r="E2134" s="3"/>
      <c r="F2134" s="6"/>
      <c r="G2134" s="6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</row>
    <row r="2135" spans="2:196" x14ac:dyDescent="0.2">
      <c r="B2135" s="3"/>
      <c r="C2135" s="3"/>
      <c r="D2135" s="3"/>
      <c r="E2135" s="3"/>
      <c r="F2135" s="6"/>
      <c r="G2135" s="6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</row>
    <row r="2136" spans="2:196" x14ac:dyDescent="0.2">
      <c r="B2136" s="3"/>
      <c r="C2136" s="3"/>
      <c r="D2136" s="3"/>
      <c r="E2136" s="3"/>
      <c r="F2136" s="6"/>
      <c r="G2136" s="6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</row>
    <row r="2137" spans="2:196" x14ac:dyDescent="0.2">
      <c r="B2137" s="3"/>
      <c r="C2137" s="3"/>
      <c r="D2137" s="3"/>
      <c r="E2137" s="3"/>
      <c r="F2137" s="6"/>
      <c r="G2137" s="6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</row>
    <row r="2138" spans="2:196" x14ac:dyDescent="0.2">
      <c r="B2138" s="3"/>
      <c r="C2138" s="3"/>
      <c r="D2138" s="3"/>
      <c r="E2138" s="3"/>
      <c r="F2138" s="6"/>
      <c r="G2138" s="6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</row>
    <row r="2139" spans="2:196" x14ac:dyDescent="0.2">
      <c r="B2139" s="3"/>
      <c r="C2139" s="3"/>
      <c r="D2139" s="3"/>
      <c r="E2139" s="3"/>
      <c r="F2139" s="6"/>
      <c r="G2139" s="6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</row>
    <row r="2140" spans="2:196" x14ac:dyDescent="0.2">
      <c r="B2140" s="3"/>
      <c r="C2140" s="3"/>
      <c r="D2140" s="3"/>
      <c r="E2140" s="3"/>
      <c r="F2140" s="6"/>
      <c r="G2140" s="6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</row>
    <row r="2141" spans="2:196" x14ac:dyDescent="0.2">
      <c r="B2141" s="3"/>
      <c r="C2141" s="3"/>
      <c r="D2141" s="3"/>
      <c r="E2141" s="3"/>
      <c r="F2141" s="6"/>
      <c r="G2141" s="6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</row>
    <row r="2142" spans="2:196" x14ac:dyDescent="0.2">
      <c r="B2142" s="3"/>
      <c r="C2142" s="3"/>
      <c r="D2142" s="3"/>
      <c r="E2142" s="3"/>
      <c r="F2142" s="6"/>
      <c r="G2142" s="6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</row>
    <row r="2143" spans="2:196" x14ac:dyDescent="0.2">
      <c r="B2143" s="3"/>
      <c r="C2143" s="3"/>
      <c r="D2143" s="3"/>
      <c r="E2143" s="3"/>
      <c r="F2143" s="6"/>
      <c r="G2143" s="6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</row>
    <row r="2144" spans="2:196" x14ac:dyDescent="0.2">
      <c r="B2144" s="3"/>
      <c r="C2144" s="3"/>
      <c r="D2144" s="3"/>
      <c r="E2144" s="3"/>
      <c r="F2144" s="6"/>
      <c r="G2144" s="6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  <c r="GN2144" s="3"/>
    </row>
    <row r="2145" spans="2:196" x14ac:dyDescent="0.2">
      <c r="B2145" s="3"/>
      <c r="C2145" s="3"/>
      <c r="D2145" s="3"/>
      <c r="E2145" s="3"/>
      <c r="F2145" s="6"/>
      <c r="G2145" s="6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  <c r="GI2145" s="3"/>
      <c r="GJ2145" s="3"/>
      <c r="GK2145" s="3"/>
      <c r="GL2145" s="3"/>
      <c r="GM2145" s="3"/>
      <c r="GN2145" s="3"/>
    </row>
    <row r="2146" spans="2:196" x14ac:dyDescent="0.2">
      <c r="B2146" s="3"/>
      <c r="C2146" s="3"/>
      <c r="D2146" s="3"/>
      <c r="E2146" s="3"/>
      <c r="F2146" s="6"/>
      <c r="G2146" s="6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  <c r="GI2146" s="3"/>
      <c r="GJ2146" s="3"/>
      <c r="GK2146" s="3"/>
      <c r="GL2146" s="3"/>
      <c r="GM2146" s="3"/>
      <c r="GN2146" s="3"/>
    </row>
    <row r="2147" spans="2:196" x14ac:dyDescent="0.2">
      <c r="B2147" s="3"/>
      <c r="C2147" s="3"/>
      <c r="D2147" s="3"/>
      <c r="E2147" s="3"/>
      <c r="F2147" s="6"/>
      <c r="G2147" s="6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  <c r="FJ2147" s="3"/>
      <c r="FK2147" s="3"/>
      <c r="FL2147" s="3"/>
      <c r="FM2147" s="3"/>
      <c r="FN2147" s="3"/>
      <c r="FO2147" s="3"/>
      <c r="FP2147" s="3"/>
      <c r="FQ2147" s="3"/>
      <c r="FR2147" s="3"/>
      <c r="FS2147" s="3"/>
      <c r="FT2147" s="3"/>
      <c r="FU2147" s="3"/>
      <c r="FV2147" s="3"/>
      <c r="FW2147" s="3"/>
      <c r="FX2147" s="3"/>
      <c r="FY2147" s="3"/>
      <c r="FZ2147" s="3"/>
      <c r="GA2147" s="3"/>
      <c r="GB2147" s="3"/>
      <c r="GC2147" s="3"/>
      <c r="GD2147" s="3"/>
      <c r="GE2147" s="3"/>
      <c r="GF2147" s="3"/>
      <c r="GG2147" s="3"/>
      <c r="GH2147" s="3"/>
      <c r="GI2147" s="3"/>
      <c r="GJ2147" s="3"/>
      <c r="GK2147" s="3"/>
      <c r="GL2147" s="3"/>
      <c r="GM2147" s="3"/>
      <c r="GN2147" s="3"/>
    </row>
    <row r="2148" spans="2:196" x14ac:dyDescent="0.2">
      <c r="B2148" s="3"/>
      <c r="C2148" s="3"/>
      <c r="D2148" s="3"/>
      <c r="E2148" s="3"/>
      <c r="F2148" s="6"/>
      <c r="G2148" s="6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  <c r="FJ2148" s="3"/>
      <c r="FK2148" s="3"/>
      <c r="FL2148" s="3"/>
      <c r="FM2148" s="3"/>
      <c r="FN2148" s="3"/>
      <c r="FO2148" s="3"/>
      <c r="FP2148" s="3"/>
      <c r="FQ2148" s="3"/>
      <c r="FR2148" s="3"/>
      <c r="FS2148" s="3"/>
      <c r="FT2148" s="3"/>
      <c r="FU2148" s="3"/>
      <c r="FV2148" s="3"/>
      <c r="FW2148" s="3"/>
      <c r="FX2148" s="3"/>
      <c r="FY2148" s="3"/>
      <c r="FZ2148" s="3"/>
      <c r="GA2148" s="3"/>
      <c r="GB2148" s="3"/>
      <c r="GC2148" s="3"/>
      <c r="GD2148" s="3"/>
      <c r="GE2148" s="3"/>
      <c r="GF2148" s="3"/>
      <c r="GG2148" s="3"/>
      <c r="GH2148" s="3"/>
      <c r="GI2148" s="3"/>
      <c r="GJ2148" s="3"/>
      <c r="GK2148" s="3"/>
      <c r="GL2148" s="3"/>
      <c r="GM2148" s="3"/>
      <c r="GN2148" s="3"/>
    </row>
    <row r="2149" spans="2:196" x14ac:dyDescent="0.2">
      <c r="B2149" s="3"/>
      <c r="C2149" s="3"/>
      <c r="D2149" s="3"/>
      <c r="E2149" s="3"/>
      <c r="F2149" s="6"/>
      <c r="G2149" s="6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  <c r="FF2149" s="3"/>
      <c r="FG2149" s="3"/>
      <c r="FH2149" s="3"/>
      <c r="FI2149" s="3"/>
      <c r="FJ2149" s="3"/>
      <c r="FK2149" s="3"/>
      <c r="FL2149" s="3"/>
      <c r="FM2149" s="3"/>
      <c r="FN2149" s="3"/>
      <c r="FO2149" s="3"/>
      <c r="FP2149" s="3"/>
      <c r="FQ2149" s="3"/>
      <c r="FR2149" s="3"/>
      <c r="FS2149" s="3"/>
      <c r="FT2149" s="3"/>
      <c r="FU2149" s="3"/>
      <c r="FV2149" s="3"/>
      <c r="FW2149" s="3"/>
      <c r="FX2149" s="3"/>
      <c r="FY2149" s="3"/>
      <c r="FZ2149" s="3"/>
      <c r="GA2149" s="3"/>
      <c r="GB2149" s="3"/>
      <c r="GC2149" s="3"/>
      <c r="GD2149" s="3"/>
      <c r="GE2149" s="3"/>
      <c r="GF2149" s="3"/>
      <c r="GG2149" s="3"/>
      <c r="GH2149" s="3"/>
      <c r="GI2149" s="3"/>
      <c r="GJ2149" s="3"/>
      <c r="GK2149" s="3"/>
      <c r="GL2149" s="3"/>
      <c r="GM2149" s="3"/>
      <c r="GN2149" s="3"/>
    </row>
    <row r="2150" spans="2:196" x14ac:dyDescent="0.2">
      <c r="B2150" s="3"/>
      <c r="C2150" s="3"/>
      <c r="D2150" s="3"/>
      <c r="E2150" s="3"/>
      <c r="F2150" s="6"/>
      <c r="G2150" s="6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  <c r="FB2150" s="3"/>
      <c r="FC2150" s="3"/>
      <c r="FD2150" s="3"/>
      <c r="FE2150" s="3"/>
      <c r="FF2150" s="3"/>
      <c r="FG2150" s="3"/>
      <c r="FH2150" s="3"/>
      <c r="FI2150" s="3"/>
      <c r="FJ2150" s="3"/>
      <c r="FK2150" s="3"/>
      <c r="FL2150" s="3"/>
      <c r="FM2150" s="3"/>
      <c r="FN2150" s="3"/>
      <c r="FO2150" s="3"/>
      <c r="FP2150" s="3"/>
      <c r="FQ2150" s="3"/>
      <c r="FR2150" s="3"/>
      <c r="FS2150" s="3"/>
      <c r="FT2150" s="3"/>
      <c r="FU2150" s="3"/>
      <c r="FV2150" s="3"/>
      <c r="FW2150" s="3"/>
      <c r="FX2150" s="3"/>
      <c r="FY2150" s="3"/>
      <c r="FZ2150" s="3"/>
      <c r="GA2150" s="3"/>
      <c r="GB2150" s="3"/>
      <c r="GC2150" s="3"/>
      <c r="GD2150" s="3"/>
      <c r="GE2150" s="3"/>
      <c r="GF2150" s="3"/>
      <c r="GG2150" s="3"/>
      <c r="GH2150" s="3"/>
      <c r="GI2150" s="3"/>
      <c r="GJ2150" s="3"/>
      <c r="GK2150" s="3"/>
      <c r="GL2150" s="3"/>
      <c r="GM2150" s="3"/>
      <c r="GN2150" s="3"/>
    </row>
  </sheetData>
  <mergeCells count="35">
    <mergeCell ref="L7:L8"/>
    <mergeCell ref="A6:A8"/>
    <mergeCell ref="B6:B8"/>
    <mergeCell ref="G7:G8"/>
    <mergeCell ref="H7:H8"/>
    <mergeCell ref="I7:I8"/>
    <mergeCell ref="J7:J8"/>
    <mergeCell ref="K7:K8"/>
    <mergeCell ref="N7:N8"/>
    <mergeCell ref="O7:O8"/>
    <mergeCell ref="P7:P8"/>
    <mergeCell ref="Q7:Q8"/>
    <mergeCell ref="R7:R8"/>
    <mergeCell ref="A5:V5"/>
    <mergeCell ref="E182:J182"/>
    <mergeCell ref="S7:S8"/>
    <mergeCell ref="T7:T8"/>
    <mergeCell ref="U7:U8"/>
    <mergeCell ref="V7:V8"/>
    <mergeCell ref="C6:C8"/>
    <mergeCell ref="D6:D8"/>
    <mergeCell ref="E6:E8"/>
    <mergeCell ref="F6:K6"/>
    <mergeCell ref="L6:Q6"/>
    <mergeCell ref="R6:W6"/>
    <mergeCell ref="F7:F8"/>
    <mergeCell ref="W7:W8"/>
    <mergeCell ref="A178:E178"/>
    <mergeCell ref="M7:M8"/>
    <mergeCell ref="D1:G1"/>
    <mergeCell ref="S1:W1"/>
    <mergeCell ref="D2:G2"/>
    <mergeCell ref="R2:W2"/>
    <mergeCell ref="D3:G3"/>
    <mergeCell ref="R3:W3"/>
  </mergeCells>
  <pageMargins left="0.6692913385826772" right="0.51181102362204722" top="0.74803149606299213" bottom="0.47244094488188981" header="0" footer="0"/>
  <pageSetup paperSize="9" scale="39" fitToHeight="7" orientation="landscape" r:id="rId1"/>
  <headerFooter alignWithMargins="0"/>
  <rowBreaks count="5" manualBreakCount="5">
    <brk id="59" max="22" man="1"/>
    <brk id="91" max="22" man="1"/>
    <brk id="157" max="22" man="1"/>
    <brk id="171" max="22" man="1"/>
    <brk id="182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дод2</vt:lpstr>
      <vt:lpstr>дод2!Заголовки_для_печати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User</cp:lastModifiedBy>
  <cp:lastPrinted>2024-04-15T08:26:32Z</cp:lastPrinted>
  <dcterms:created xsi:type="dcterms:W3CDTF">2004-10-20T06:45:28Z</dcterms:created>
  <dcterms:modified xsi:type="dcterms:W3CDTF">2024-04-22T08:31:42Z</dcterms:modified>
</cp:coreProperties>
</file>