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161B8B27-E45C-4897-85B7-8E49FF1919C3}" xr6:coauthVersionLast="45" xr6:coauthVersionMax="45" xr10:uidLastSave="{00000000-0000-0000-0000-000000000000}"/>
  <bookViews>
    <workbookView xWindow="-120" yWindow="-120" windowWidth="29040" windowHeight="15840" tabRatio="837" xr2:uid="{40345414-96B7-46BB-B27B-EA8AB3093D2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пок.'!$39:$41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фін.плану'!$A$1:$O$120</definedName>
    <definedName name="_xlnm.Print_Area" localSheetId="5">'VI-VII джер.кап.інв.'!$A$2:$AE$44</definedName>
    <definedName name="_xlnm.Print_Area" localSheetId="4">'ІV кап. інвеат. V кред. '!$A$1:$M$40</definedName>
    <definedName name="_xlnm.Print_Area" localSheetId="2">'ІІ. Розп. ч.п. та розр. з бюд.'!$A$1:$M$51</definedName>
    <definedName name="_xlnm.Print_Area" localSheetId="0">'Осн. фін. пок.'!$A$1:$J$119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6" l="1"/>
  <c r="I9" i="24"/>
  <c r="D105" i="20"/>
  <c r="E105" i="20"/>
  <c r="C103" i="20"/>
  <c r="D103" i="20"/>
  <c r="E103" i="20"/>
  <c r="I37" i="23"/>
  <c r="K14" i="20"/>
  <c r="H14" i="20"/>
  <c r="E66" i="20"/>
  <c r="E96" i="20" s="1"/>
  <c r="D24" i="20"/>
  <c r="D44" i="14" s="1"/>
  <c r="H24" i="23"/>
  <c r="H56" i="14"/>
  <c r="F109" i="14"/>
  <c r="F69" i="20"/>
  <c r="D115" i="20"/>
  <c r="C115" i="20"/>
  <c r="M39" i="23"/>
  <c r="D11" i="26"/>
  <c r="E115" i="20"/>
  <c r="F12" i="26"/>
  <c r="J11" i="23"/>
  <c r="J22" i="23" s="1"/>
  <c r="C43" i="14"/>
  <c r="F13" i="26"/>
  <c r="F10" i="26"/>
  <c r="F35" i="26"/>
  <c r="J108" i="20"/>
  <c r="J115" i="20" s="1"/>
  <c r="I108" i="20"/>
  <c r="I115" i="20" s="1"/>
  <c r="H108" i="20"/>
  <c r="H115" i="20" s="1"/>
  <c r="C94" i="14"/>
  <c r="C34" i="26"/>
  <c r="C28" i="26" s="1"/>
  <c r="J11" i="26"/>
  <c r="I11" i="26"/>
  <c r="I7" i="26" s="1"/>
  <c r="H11" i="26"/>
  <c r="E11" i="26"/>
  <c r="C24" i="26"/>
  <c r="D104" i="20"/>
  <c r="E104" i="20"/>
  <c r="D102" i="20"/>
  <c r="E102" i="20"/>
  <c r="D101" i="20"/>
  <c r="E101" i="20"/>
  <c r="D108" i="14"/>
  <c r="E108" i="14"/>
  <c r="F108" i="14"/>
  <c r="D107" i="14"/>
  <c r="E107" i="14"/>
  <c r="F107" i="14"/>
  <c r="C108" i="14"/>
  <c r="C107" i="14"/>
  <c r="G10" i="25"/>
  <c r="G11" i="25"/>
  <c r="G12" i="25"/>
  <c r="G13" i="25"/>
  <c r="G14" i="25"/>
  <c r="G15" i="25"/>
  <c r="M30" i="25"/>
  <c r="M31" i="25"/>
  <c r="M32" i="25"/>
  <c r="M33" i="25"/>
  <c r="M34" i="25"/>
  <c r="M35" i="25"/>
  <c r="G36" i="25"/>
  <c r="I36" i="25"/>
  <c r="K36" i="25"/>
  <c r="O36" i="25"/>
  <c r="Q36" i="25"/>
  <c r="S36" i="25"/>
  <c r="E36" i="25"/>
  <c r="M29" i="25"/>
  <c r="H71" i="26"/>
  <c r="H69" i="26" s="1"/>
  <c r="I71" i="26"/>
  <c r="I69" i="26" s="1"/>
  <c r="J71" i="26"/>
  <c r="G71" i="26"/>
  <c r="G69" i="26"/>
  <c r="H64" i="26"/>
  <c r="H62" i="26" s="1"/>
  <c r="H79" i="26" s="1"/>
  <c r="I64" i="26"/>
  <c r="I62" i="26" s="1"/>
  <c r="I79" i="26" s="1"/>
  <c r="J64" i="26"/>
  <c r="J62" i="26" s="1"/>
  <c r="G64" i="26"/>
  <c r="G62" i="26" s="1"/>
  <c r="H53" i="26"/>
  <c r="H50" i="26" s="1"/>
  <c r="I53" i="26"/>
  <c r="I50" i="26" s="1"/>
  <c r="J53" i="26"/>
  <c r="J50" i="26" s="1"/>
  <c r="G53" i="26"/>
  <c r="G50" i="26" s="1"/>
  <c r="H42" i="26"/>
  <c r="I42" i="26"/>
  <c r="J42" i="26"/>
  <c r="J60" i="26" s="1"/>
  <c r="G42" i="26"/>
  <c r="H34" i="26"/>
  <c r="H28" i="26" s="1"/>
  <c r="I34" i="26"/>
  <c r="I28" i="26" s="1"/>
  <c r="J34" i="26"/>
  <c r="J28" i="26" s="1"/>
  <c r="G34" i="26"/>
  <c r="G28" i="26" s="1"/>
  <c r="H24" i="26"/>
  <c r="I24" i="26"/>
  <c r="J24" i="26"/>
  <c r="G24" i="26"/>
  <c r="H15" i="26"/>
  <c r="I15" i="26"/>
  <c r="J15" i="26"/>
  <c r="G15" i="26"/>
  <c r="G7" i="26" s="1"/>
  <c r="D15" i="26"/>
  <c r="D14" i="26" s="1"/>
  <c r="E15" i="26"/>
  <c r="D71" i="26"/>
  <c r="D69" i="26" s="1"/>
  <c r="E71" i="26"/>
  <c r="E69" i="26"/>
  <c r="D64" i="26"/>
  <c r="D62" i="26" s="1"/>
  <c r="E64" i="26"/>
  <c r="E62" i="26"/>
  <c r="E79" i="26"/>
  <c r="D53" i="26"/>
  <c r="D50" i="26" s="1"/>
  <c r="E53" i="26"/>
  <c r="E50" i="26" s="1"/>
  <c r="D42" i="26"/>
  <c r="E42" i="26"/>
  <c r="D34" i="26"/>
  <c r="D28" i="26"/>
  <c r="E34" i="26"/>
  <c r="E28" i="26" s="1"/>
  <c r="E20" i="26" s="1"/>
  <c r="D24" i="26"/>
  <c r="D20" i="26" s="1"/>
  <c r="E24" i="26"/>
  <c r="L10" i="25"/>
  <c r="Q10" i="25"/>
  <c r="V10" i="25"/>
  <c r="AB10" i="25"/>
  <c r="AC10" i="25"/>
  <c r="AD10" i="25"/>
  <c r="AE10" i="25"/>
  <c r="AA10" i="25" s="1"/>
  <c r="L11" i="25"/>
  <c r="Q11" i="25"/>
  <c r="V11" i="25"/>
  <c r="AB11" i="25"/>
  <c r="AC11" i="25"/>
  <c r="AD11" i="25"/>
  <c r="AE11" i="25"/>
  <c r="L12" i="25"/>
  <c r="Q12" i="25"/>
  <c r="V12" i="25"/>
  <c r="AB12" i="25"/>
  <c r="AC12" i="25"/>
  <c r="AD12" i="25"/>
  <c r="AE12" i="25"/>
  <c r="L13" i="25"/>
  <c r="Q13" i="25"/>
  <c r="V13" i="25"/>
  <c r="AB13" i="25"/>
  <c r="AC13" i="25"/>
  <c r="AD13" i="25"/>
  <c r="AE13" i="25"/>
  <c r="L14" i="25"/>
  <c r="Q14" i="25"/>
  <c r="V14" i="25"/>
  <c r="AB14" i="25"/>
  <c r="AC14" i="25"/>
  <c r="AD14" i="25"/>
  <c r="AE14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F7" i="24"/>
  <c r="C56" i="14" s="1"/>
  <c r="G7" i="24"/>
  <c r="D56" i="14"/>
  <c r="H7" i="24"/>
  <c r="E56" i="14" s="1"/>
  <c r="J7" i="24"/>
  <c r="I7" i="24" s="1"/>
  <c r="F56" i="14" s="1"/>
  <c r="K7" i="24"/>
  <c r="L7" i="24"/>
  <c r="M7" i="24"/>
  <c r="I8" i="24"/>
  <c r="I10" i="24"/>
  <c r="I11" i="24"/>
  <c r="I12" i="24"/>
  <c r="I13" i="24"/>
  <c r="B28" i="24"/>
  <c r="L28" i="24"/>
  <c r="M28" i="24"/>
  <c r="B29" i="24"/>
  <c r="L29" i="24"/>
  <c r="M29" i="24"/>
  <c r="K29" i="24"/>
  <c r="B31" i="24"/>
  <c r="L31" i="24"/>
  <c r="M31" i="24"/>
  <c r="K31" i="24" s="1"/>
  <c r="B32" i="24"/>
  <c r="L32" i="24"/>
  <c r="K32" i="24" s="1"/>
  <c r="M32" i="24"/>
  <c r="B34" i="24"/>
  <c r="L34" i="24"/>
  <c r="M34" i="24"/>
  <c r="B35" i="24"/>
  <c r="L35" i="24"/>
  <c r="M35" i="24"/>
  <c r="F8" i="26"/>
  <c r="F9" i="26"/>
  <c r="F14" i="26"/>
  <c r="C15" i="26"/>
  <c r="C7" i="26" s="1"/>
  <c r="F16" i="26"/>
  <c r="F17" i="26"/>
  <c r="F18" i="26"/>
  <c r="F19" i="26"/>
  <c r="F21" i="26"/>
  <c r="F22" i="26"/>
  <c r="F23" i="26"/>
  <c r="F25" i="26"/>
  <c r="F26" i="26"/>
  <c r="F27" i="26"/>
  <c r="F29" i="26"/>
  <c r="F30" i="26"/>
  <c r="F31" i="26"/>
  <c r="F32" i="26"/>
  <c r="F33" i="26"/>
  <c r="F36" i="26"/>
  <c r="F37" i="26"/>
  <c r="F38" i="26"/>
  <c r="F39" i="26"/>
  <c r="C42" i="26"/>
  <c r="F43" i="26"/>
  <c r="F44" i="26"/>
  <c r="F45" i="26"/>
  <c r="F46" i="26"/>
  <c r="F47" i="26"/>
  <c r="F48" i="26"/>
  <c r="F49" i="26"/>
  <c r="F51" i="26"/>
  <c r="F52" i="26"/>
  <c r="C53" i="26"/>
  <c r="C50" i="26" s="1"/>
  <c r="F54" i="26"/>
  <c r="F55" i="26"/>
  <c r="F56" i="26"/>
  <c r="F57" i="26"/>
  <c r="F58" i="26"/>
  <c r="F59" i="26"/>
  <c r="F63" i="26"/>
  <c r="C64" i="26"/>
  <c r="C62" i="26" s="1"/>
  <c r="F65" i="26"/>
  <c r="F66" i="26"/>
  <c r="F67" i="26"/>
  <c r="F68" i="26"/>
  <c r="F70" i="26"/>
  <c r="C71" i="26"/>
  <c r="C69" i="26" s="1"/>
  <c r="F72" i="26"/>
  <c r="F73" i="26"/>
  <c r="F74" i="26"/>
  <c r="F75" i="26"/>
  <c r="F76" i="26"/>
  <c r="F77" i="26"/>
  <c r="F78" i="26"/>
  <c r="F82" i="26"/>
  <c r="I10" i="23"/>
  <c r="I11" i="23" s="1"/>
  <c r="F11" i="23"/>
  <c r="G11" i="23"/>
  <c r="H11" i="23"/>
  <c r="K11" i="23"/>
  <c r="K22" i="23" s="1"/>
  <c r="L11" i="23"/>
  <c r="M11" i="23"/>
  <c r="M22" i="23" s="1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J24" i="23"/>
  <c r="K24" i="23"/>
  <c r="L24" i="23"/>
  <c r="M24" i="23"/>
  <c r="I25" i="23"/>
  <c r="F49" i="14" s="1"/>
  <c r="I26" i="23"/>
  <c r="F50" i="14" s="1"/>
  <c r="I27" i="23"/>
  <c r="F51" i="14" s="1"/>
  <c r="I28" i="23"/>
  <c r="I29" i="23"/>
  <c r="F52" i="14" s="1"/>
  <c r="I30" i="23"/>
  <c r="I31" i="23"/>
  <c r="I32" i="23"/>
  <c r="I33" i="23"/>
  <c r="F34" i="23"/>
  <c r="G34" i="23"/>
  <c r="H34" i="23"/>
  <c r="J34" i="23"/>
  <c r="K34" i="23"/>
  <c r="L34" i="23"/>
  <c r="M34" i="23"/>
  <c r="I35" i="23"/>
  <c r="I36" i="23"/>
  <c r="I38" i="23"/>
  <c r="F39" i="23"/>
  <c r="G39" i="23"/>
  <c r="H39" i="23"/>
  <c r="J39" i="23"/>
  <c r="K39" i="23"/>
  <c r="L39" i="23"/>
  <c r="I40" i="23"/>
  <c r="F53" i="14" s="1"/>
  <c r="I41" i="23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3" i="14" s="1"/>
  <c r="C24" i="20"/>
  <c r="C44" i="14" s="1"/>
  <c r="G24" i="20"/>
  <c r="G34" i="20"/>
  <c r="H24" i="20"/>
  <c r="I24" i="20"/>
  <c r="I34" i="20"/>
  <c r="J24" i="20"/>
  <c r="J34" i="20" s="1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G66" i="20"/>
  <c r="H66" i="20"/>
  <c r="I66" i="20"/>
  <c r="I96" i="20" s="1"/>
  <c r="J66" i="20"/>
  <c r="F67" i="20"/>
  <c r="F102" i="20" s="1"/>
  <c r="F68" i="20"/>
  <c r="F104" i="20" s="1"/>
  <c r="C70" i="20"/>
  <c r="D70" i="20"/>
  <c r="E70" i="20"/>
  <c r="G70" i="20"/>
  <c r="H70" i="20"/>
  <c r="I70" i="20"/>
  <c r="J70" i="20"/>
  <c r="F71" i="20"/>
  <c r="F103" i="20"/>
  <c r="F72" i="20"/>
  <c r="F105" i="20" s="1"/>
  <c r="F73" i="20"/>
  <c r="F74" i="20"/>
  <c r="F75" i="20"/>
  <c r="F76" i="20"/>
  <c r="F78" i="20"/>
  <c r="F79" i="20"/>
  <c r="F80" i="20"/>
  <c r="F81" i="20"/>
  <c r="C82" i="20"/>
  <c r="D82" i="20"/>
  <c r="E82" i="20"/>
  <c r="G82" i="20"/>
  <c r="H82" i="20"/>
  <c r="H96" i="20" s="1"/>
  <c r="I82" i="20"/>
  <c r="J82" i="20"/>
  <c r="F83" i="20"/>
  <c r="F84" i="20"/>
  <c r="C85" i="20"/>
  <c r="D85" i="20"/>
  <c r="E85" i="20"/>
  <c r="G85" i="20"/>
  <c r="F85" i="20" s="1"/>
  <c r="H85" i="20"/>
  <c r="I85" i="20"/>
  <c r="J85" i="20"/>
  <c r="F86" i="20"/>
  <c r="F87" i="20"/>
  <c r="F89" i="20"/>
  <c r="F90" i="20"/>
  <c r="F91" i="20"/>
  <c r="F92" i="20"/>
  <c r="F98" i="20"/>
  <c r="C101" i="20"/>
  <c r="G101" i="20"/>
  <c r="H101" i="20"/>
  <c r="I101" i="20"/>
  <c r="J101" i="20"/>
  <c r="C102" i="20"/>
  <c r="G102" i="20"/>
  <c r="H102" i="20"/>
  <c r="I102" i="20"/>
  <c r="J102" i="20"/>
  <c r="G103" i="20"/>
  <c r="H103" i="20"/>
  <c r="I103" i="20"/>
  <c r="J103" i="20"/>
  <c r="C104" i="20"/>
  <c r="G104" i="20"/>
  <c r="H104" i="20"/>
  <c r="I104" i="20"/>
  <c r="J104" i="20"/>
  <c r="G105" i="20"/>
  <c r="H105" i="20"/>
  <c r="I105" i="20"/>
  <c r="J105" i="20"/>
  <c r="F109" i="20"/>
  <c r="F111" i="20"/>
  <c r="F100" i="14"/>
  <c r="F112" i="20"/>
  <c r="F113" i="20"/>
  <c r="F101" i="20" s="1"/>
  <c r="F114" i="20"/>
  <c r="D43" i="14"/>
  <c r="E43" i="14"/>
  <c r="G45" i="14"/>
  <c r="H45" i="14"/>
  <c r="I45" i="14"/>
  <c r="J45" i="14"/>
  <c r="C49" i="14"/>
  <c r="D49" i="14"/>
  <c r="E49" i="14"/>
  <c r="C50" i="14"/>
  <c r="E50" i="14"/>
  <c r="C51" i="14"/>
  <c r="D51" i="14"/>
  <c r="E51" i="14"/>
  <c r="C52" i="14"/>
  <c r="D52" i="14"/>
  <c r="E52" i="14"/>
  <c r="C53" i="14"/>
  <c r="D53" i="14"/>
  <c r="E53" i="14"/>
  <c r="G58" i="14"/>
  <c r="H58" i="14"/>
  <c r="I58" i="14"/>
  <c r="J58" i="14"/>
  <c r="C62" i="14"/>
  <c r="D62" i="14"/>
  <c r="E62" i="14"/>
  <c r="F62" i="14"/>
  <c r="C63" i="14"/>
  <c r="D63" i="14"/>
  <c r="E63" i="14"/>
  <c r="F63" i="14"/>
  <c r="C66" i="14"/>
  <c r="E66" i="14"/>
  <c r="F66" i="14"/>
  <c r="C84" i="14"/>
  <c r="D84" i="14"/>
  <c r="E84" i="14"/>
  <c r="C88" i="14"/>
  <c r="D88" i="14"/>
  <c r="E88" i="14"/>
  <c r="D94" i="14"/>
  <c r="E94" i="14"/>
  <c r="F94" i="14"/>
  <c r="C100" i="14"/>
  <c r="D100" i="14"/>
  <c r="E100" i="14"/>
  <c r="G106" i="14"/>
  <c r="H106" i="14"/>
  <c r="I106" i="14"/>
  <c r="J106" i="14"/>
  <c r="C109" i="14"/>
  <c r="D109" i="14"/>
  <c r="E109" i="14"/>
  <c r="C113" i="14"/>
  <c r="D113" i="14"/>
  <c r="E113" i="14"/>
  <c r="F113" i="14"/>
  <c r="C114" i="14"/>
  <c r="D114" i="14"/>
  <c r="E114" i="14"/>
  <c r="F114" i="14"/>
  <c r="AE16" i="25"/>
  <c r="J36" i="24"/>
  <c r="F91" i="14"/>
  <c r="F90" i="14"/>
  <c r="F87" i="14"/>
  <c r="F86" i="14"/>
  <c r="M33" i="24"/>
  <c r="M30" i="24"/>
  <c r="B33" i="24"/>
  <c r="L33" i="24"/>
  <c r="K33" i="24"/>
  <c r="B30" i="24"/>
  <c r="L30" i="24"/>
  <c r="K30" i="24" s="1"/>
  <c r="I36" i="24"/>
  <c r="G36" i="24"/>
  <c r="H36" i="24"/>
  <c r="F36" i="24"/>
  <c r="F89" i="14"/>
  <c r="E36" i="24"/>
  <c r="F85" i="14"/>
  <c r="D36" i="24"/>
  <c r="M27" i="24"/>
  <c r="L27" i="24"/>
  <c r="B27" i="24"/>
  <c r="C36" i="24"/>
  <c r="F83" i="14" s="1"/>
  <c r="G108" i="20"/>
  <c r="G115" i="20" s="1"/>
  <c r="F110" i="20"/>
  <c r="E24" i="20"/>
  <c r="G24" i="23"/>
  <c r="G47" i="23" s="1"/>
  <c r="D54" i="14" s="1"/>
  <c r="D50" i="14"/>
  <c r="F84" i="14" l="1"/>
  <c r="I39" i="23"/>
  <c r="M47" i="23"/>
  <c r="E40" i="26"/>
  <c r="E106" i="14"/>
  <c r="J96" i="20"/>
  <c r="I34" i="23"/>
  <c r="F47" i="23"/>
  <c r="C54" i="14" s="1"/>
  <c r="L47" i="23"/>
  <c r="K28" i="24"/>
  <c r="AA13" i="25"/>
  <c r="AD16" i="25"/>
  <c r="L16" i="25"/>
  <c r="F42" i="26"/>
  <c r="H47" i="23"/>
  <c r="E54" i="14" s="1"/>
  <c r="H7" i="26"/>
  <c r="K34" i="24"/>
  <c r="F115" i="20"/>
  <c r="M36" i="24"/>
  <c r="D106" i="14"/>
  <c r="F24" i="20"/>
  <c r="L22" i="23"/>
  <c r="C79" i="26"/>
  <c r="AC16" i="25"/>
  <c r="I20" i="26"/>
  <c r="I40" i="26" s="1"/>
  <c r="E7" i="26"/>
  <c r="C20" i="26"/>
  <c r="F106" i="14"/>
  <c r="C45" i="14"/>
  <c r="F34" i="20"/>
  <c r="F44" i="14"/>
  <c r="G97" i="20"/>
  <c r="J77" i="20"/>
  <c r="V16" i="25"/>
  <c r="J7" i="26"/>
  <c r="I77" i="20"/>
  <c r="I100" i="20" s="1"/>
  <c r="I106" i="20" s="1"/>
  <c r="AA11" i="25"/>
  <c r="F24" i="26"/>
  <c r="F71" i="26"/>
  <c r="H60" i="26"/>
  <c r="F66" i="20"/>
  <c r="K47" i="23"/>
  <c r="D79" i="26"/>
  <c r="J20" i="26"/>
  <c r="B36" i="24"/>
  <c r="F70" i="20"/>
  <c r="D96" i="20"/>
  <c r="F45" i="14"/>
  <c r="C60" i="26"/>
  <c r="F11" i="26"/>
  <c r="F88" i="14"/>
  <c r="C96" i="20"/>
  <c r="I12" i="23"/>
  <c r="AA12" i="25"/>
  <c r="M36" i="25"/>
  <c r="H97" i="20"/>
  <c r="AB16" i="25"/>
  <c r="J47" i="23"/>
  <c r="AA14" i="25"/>
  <c r="F58" i="20"/>
  <c r="K35" i="24"/>
  <c r="I60" i="26"/>
  <c r="E97" i="20"/>
  <c r="AA15" i="25"/>
  <c r="E60" i="26"/>
  <c r="F34" i="26"/>
  <c r="Q16" i="25"/>
  <c r="C97" i="20"/>
  <c r="G16" i="25"/>
  <c r="C34" i="20"/>
  <c r="C77" i="20" s="1"/>
  <c r="C100" i="20" s="1"/>
  <c r="C106" i="20" s="1"/>
  <c r="C46" i="14" s="1"/>
  <c r="C61" i="14" s="1"/>
  <c r="C106" i="14"/>
  <c r="G96" i="20"/>
  <c r="D7" i="26"/>
  <c r="D40" i="26" s="1"/>
  <c r="J88" i="20"/>
  <c r="J93" i="20" s="1"/>
  <c r="J100" i="20"/>
  <c r="J106" i="20" s="1"/>
  <c r="F50" i="26"/>
  <c r="G60" i="26"/>
  <c r="I47" i="23"/>
  <c r="F54" i="14" s="1"/>
  <c r="F7" i="26"/>
  <c r="D45" i="14"/>
  <c r="H20" i="26"/>
  <c r="F69" i="26"/>
  <c r="F28" i="26"/>
  <c r="C40" i="26"/>
  <c r="C80" i="26" s="1"/>
  <c r="C83" i="26" s="1"/>
  <c r="G79" i="26"/>
  <c r="F62" i="26"/>
  <c r="D60" i="26"/>
  <c r="I24" i="23"/>
  <c r="L36" i="24"/>
  <c r="F92" i="14" s="1"/>
  <c r="E44" i="14"/>
  <c r="E45" i="14" s="1"/>
  <c r="F82" i="20"/>
  <c r="F96" i="20" s="1"/>
  <c r="G20" i="26"/>
  <c r="F20" i="26" s="1"/>
  <c r="F35" i="20"/>
  <c r="G77" i="20"/>
  <c r="E34" i="20"/>
  <c r="E77" i="20" s="1"/>
  <c r="H34" i="20"/>
  <c r="H77" i="20" s="1"/>
  <c r="J69" i="26"/>
  <c r="J79" i="26" s="1"/>
  <c r="F53" i="26"/>
  <c r="I97" i="20"/>
  <c r="J97" i="20"/>
  <c r="D97" i="20"/>
  <c r="F64" i="26"/>
  <c r="K27" i="24"/>
  <c r="K36" i="24" s="1"/>
  <c r="F15" i="26"/>
  <c r="D34" i="20"/>
  <c r="D77" i="20" s="1"/>
  <c r="F108" i="20"/>
  <c r="I80" i="26" l="1"/>
  <c r="I83" i="26" s="1"/>
  <c r="J40" i="26"/>
  <c r="J80" i="26"/>
  <c r="J83" i="26" s="1"/>
  <c r="H40" i="26"/>
  <c r="H80" i="26" s="1"/>
  <c r="H83" i="26" s="1"/>
  <c r="D80" i="26"/>
  <c r="D83" i="26" s="1"/>
  <c r="E80" i="26"/>
  <c r="E83" i="26" s="1"/>
  <c r="AA16" i="25"/>
  <c r="L17" i="25" s="1"/>
  <c r="F60" i="26"/>
  <c r="C88" i="20"/>
  <c r="C93" i="20" s="1"/>
  <c r="I88" i="20"/>
  <c r="I93" i="20" s="1"/>
  <c r="F77" i="20"/>
  <c r="F100" i="20" s="1"/>
  <c r="F106" i="20" s="1"/>
  <c r="F46" i="14" s="1"/>
  <c r="F61" i="14" s="1"/>
  <c r="F88" i="20"/>
  <c r="F93" i="20" s="1"/>
  <c r="I95" i="20"/>
  <c r="I94" i="20"/>
  <c r="Q17" i="25"/>
  <c r="F79" i="26"/>
  <c r="V17" i="25"/>
  <c r="G17" i="25"/>
  <c r="H88" i="20"/>
  <c r="H93" i="20" s="1"/>
  <c r="H100" i="20"/>
  <c r="H106" i="20" s="1"/>
  <c r="C94" i="20"/>
  <c r="C95" i="20"/>
  <c r="C47" i="14"/>
  <c r="G40" i="26"/>
  <c r="F97" i="20"/>
  <c r="E100" i="20"/>
  <c r="E106" i="20" s="1"/>
  <c r="E46" i="14" s="1"/>
  <c r="E61" i="14" s="1"/>
  <c r="E88" i="20"/>
  <c r="E93" i="20" s="1"/>
  <c r="D100" i="20"/>
  <c r="D106" i="20" s="1"/>
  <c r="D46" i="14" s="1"/>
  <c r="D61" i="14" s="1"/>
  <c r="D88" i="20"/>
  <c r="D93" i="20" s="1"/>
  <c r="G100" i="20"/>
  <c r="G106" i="20" s="1"/>
  <c r="G88" i="20"/>
  <c r="G93" i="20" s="1"/>
  <c r="J95" i="20"/>
  <c r="J94" i="20"/>
  <c r="AA17" i="25" l="1"/>
  <c r="H95" i="20"/>
  <c r="H94" i="20"/>
  <c r="E94" i="20"/>
  <c r="E47" i="14"/>
  <c r="E95" i="20"/>
  <c r="G95" i="20"/>
  <c r="G94" i="20"/>
  <c r="D47" i="14"/>
  <c r="D94" i="20"/>
  <c r="D95" i="20"/>
  <c r="G80" i="26"/>
  <c r="G83" i="26" s="1"/>
  <c r="F40" i="26"/>
  <c r="F80" i="26" s="1"/>
  <c r="F83" i="26" s="1"/>
  <c r="C60" i="14"/>
  <c r="C59" i="14"/>
  <c r="C58" i="14"/>
  <c r="F8" i="23"/>
  <c r="F22" i="23" s="1"/>
  <c r="F47" i="14"/>
  <c r="F95" i="20"/>
  <c r="F94" i="20"/>
  <c r="D60" i="14" l="1"/>
  <c r="D58" i="14"/>
  <c r="D59" i="14"/>
  <c r="G8" i="23"/>
  <c r="G22" i="23" s="1"/>
  <c r="F58" i="14"/>
  <c r="I8" i="23"/>
  <c r="I22" i="23" s="1"/>
  <c r="F59" i="14"/>
  <c r="F60" i="14"/>
  <c r="E60" i="14"/>
  <c r="E58" i="14"/>
  <c r="H8" i="23"/>
  <c r="H22" i="23" s="1"/>
  <c r="E59" i="14"/>
</calcChain>
</file>

<file path=xl/sharedStrings.xml><?xml version="1.0" encoding="utf-8"?>
<sst xmlns="http://schemas.openxmlformats.org/spreadsheetml/2006/main" count="1269" uniqueCount="434">
  <si>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</si>
  <si>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</si>
  <si>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</si>
  <si>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</si>
  <si>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</si>
  <si>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</si>
  <si>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</si>
  <si>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</si>
  <si>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</si>
  <si>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</si>
  <si>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</si>
  <si>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</si>
  <si>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</si>
  <si>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</si>
  <si>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</si>
  <si>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</si>
  <si>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</si>
  <si>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</si>
  <si>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</si>
  <si>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</si>
  <si>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</si>
  <si>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</si>
  <si>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</si>
  <si>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</si>
  <si>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</si>
  <si>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</si>
  <si>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</si>
  <si>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</si>
  <si>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</si>
  <si>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</si>
  <si>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</si>
  <si>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</si>
  <si>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</si>
  <si>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</si>
  <si>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</si>
  <si>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</si>
  <si>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</si>
  <si>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</si>
  <si>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</si>
  <si>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</si>
  <si>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</si>
  <si>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</si>
  <si>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</si>
  <si>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</si>
  <si>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</si>
  <si>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</si>
  <si>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</si>
  <si>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</si>
  <si>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</si>
  <si>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</si>
  <si>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</si>
  <si>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</si>
  <si>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</si>
  <si>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</si>
  <si>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</si>
  <si>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</si>
  <si>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</si>
  <si>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</si>
  <si>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</si>
  <si>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</si>
  <si>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</si>
  <si>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</si>
  <si>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</si>
  <si>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</si>
  <si>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</si>
  <si>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</si>
  <si>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</si>
  <si>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</si>
  <si>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на збут (розшифрувати)</t>
  </si>
  <si>
    <t xml:space="preserve">ПОГОДЖЕНО </t>
  </si>
  <si>
    <t xml:space="preserve">ЗАТВЕРДЖЕНО  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</si>
  <si>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</si>
  <si>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</si>
  <si>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</si>
  <si>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</si>
  <si>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</si>
  <si>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</si>
  <si>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</si>
  <si>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</si>
  <si>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</si>
  <si>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</si>
  <si>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</si>
  <si>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</si>
  <si>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</si>
  <si>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</si>
  <si>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</si>
  <si>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</si>
  <si>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</si>
  <si>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</si>
  <si>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</si>
  <si>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</si>
  <si>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</si>
  <si>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</si>
  <si>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</si>
  <si>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</si>
  <si>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</si>
  <si>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</si>
  <si>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</si>
  <si>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</si>
  <si>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</si>
  <si>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</si>
  <si>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</si>
  <si>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</si>
  <si>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</si>
  <si>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</si>
  <si>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</si>
  <si>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</si>
  <si>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</si>
  <si>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</si>
  <si>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</si>
  <si>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</si>
  <si>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</si>
  <si>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</si>
  <si>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</si>
  <si>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</si>
  <si>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</si>
  <si>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</si>
  <si>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</si>
  <si>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</si>
  <si>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</si>
  <si>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</si>
  <si>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</si>
  <si>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</si>
  <si>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</si>
  <si>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</si>
  <si>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</si>
  <si>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</si>
  <si>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</si>
  <si>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</si>
  <si>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</si>
  <si>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</si>
  <si>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</si>
  <si>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</si>
  <si>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</si>
  <si>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</si>
  <si>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</si>
  <si>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</si>
  <si>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</si>
  <si>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</si>
  <si>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</si>
  <si>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</si>
  <si>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</si>
  <si>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</si>
  <si>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</si>
  <si>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</si>
  <si>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</si>
  <si>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</si>
  <si>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</si>
  <si>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</si>
  <si>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</si>
  <si>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</si>
  <si>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</si>
  <si>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</si>
  <si>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</si>
  <si>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</si>
  <si>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</si>
  <si>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</si>
  <si>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</si>
  <si>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</si>
  <si>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</si>
  <si>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</si>
  <si>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</si>
  <si>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</si>
  <si>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</si>
  <si>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</si>
  <si>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</si>
  <si>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</si>
  <si>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</si>
  <si>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</si>
  <si>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</si>
  <si>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</si>
  <si>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</si>
  <si>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</si>
  <si>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</si>
  <si>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</si>
  <si>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</si>
  <si>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</si>
  <si>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</si>
  <si>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</si>
  <si>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</si>
  <si>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</si>
  <si>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</si>
  <si>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</si>
  <si>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</si>
  <si>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</si>
  <si>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</si>
  <si>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</si>
  <si>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</si>
  <si>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</si>
  <si>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</si>
  <si>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</si>
  <si>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</si>
  <si>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</si>
  <si>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</si>
  <si>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</si>
  <si>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</si>
  <si>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</si>
  <si>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</si>
  <si>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</si>
  <si>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</si>
  <si>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</si>
  <si>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</si>
  <si>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</si>
  <si>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</si>
  <si>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</si>
  <si>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</si>
  <si>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</si>
  <si>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</si>
  <si>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</si>
  <si>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</si>
  <si>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</si>
  <si>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</si>
  <si>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</si>
  <si>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</si>
  <si>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                                     (посада)</t>
  </si>
  <si>
    <t xml:space="preserve">                    (підпис)</t>
  </si>
  <si>
    <t xml:space="preserve">Власне ім'я ПРІЗВИЩЕ </t>
  </si>
  <si>
    <t>Капітальні інвестиції, усього,
у тому числі: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</si>
  <si>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</si>
  <si>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</si>
  <si>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</si>
  <si>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</si>
  <si>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</si>
  <si>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</si>
  <si>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</si>
  <si>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</si>
  <si>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</si>
  <si>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</si>
  <si>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</si>
  <si>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</si>
  <si>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</si>
  <si>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</si>
  <si>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</si>
  <si>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</si>
  <si>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</si>
  <si>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</si>
  <si>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</si>
  <si>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</si>
  <si>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</si>
  <si>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</si>
  <si>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</si>
  <si>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</si>
  <si>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</si>
  <si>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</si>
  <si>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</si>
  <si>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</si>
  <si>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</si>
  <si>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</si>
  <si>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</si>
  <si>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</si>
  <si>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</si>
  <si>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</si>
  <si>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</si>
  <si>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</si>
  <si>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</si>
  <si>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</si>
  <si>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</si>
  <si>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</si>
  <si>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</si>
  <si>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</si>
  <si>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</si>
  <si>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</si>
  <si>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</si>
  <si>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</si>
  <si>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</si>
  <si>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</si>
  <si>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</si>
  <si>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</si>
  <si>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</si>
  <si>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</si>
  <si>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</si>
  <si>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</si>
  <si>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</si>
  <si>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</si>
  <si>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</si>
  <si>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</si>
  <si>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</si>
  <si>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</si>
  <si>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</si>
  <si>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</si>
  <si>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</si>
  <si>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</si>
  <si>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</si>
  <si>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</si>
  <si>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</si>
  <si>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</si>
  <si>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</si>
  <si>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</si>
  <si>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</si>
  <si>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</si>
  <si>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</si>
  <si>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</si>
  <si>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</si>
  <si>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</si>
  <si>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</si>
  <si>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</si>
  <si>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</si>
  <si>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</si>
  <si>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</si>
  <si>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</si>
  <si>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</si>
  <si>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</si>
  <si>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</si>
  <si>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</si>
  <si>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</si>
  <si>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</si>
  <si>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</si>
  <si>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</si>
  <si>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</si>
  <si>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</si>
  <si>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</si>
  <si>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Цільове фінансування, у тому числі: 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</si>
  <si>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</si>
  <si>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</si>
  <si>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</si>
  <si>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</si>
  <si>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</si>
  <si>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</si>
  <si>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</si>
  <si>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</si>
  <si>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</si>
  <si>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</si>
  <si>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</si>
  <si>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</si>
  <si>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</si>
  <si>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</si>
  <si>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</si>
  <si>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</si>
  <si>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</si>
  <si>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</si>
  <si>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</si>
  <si>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</si>
  <si>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</si>
  <si>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</si>
  <si>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</si>
  <si>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</si>
  <si>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</si>
  <si>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</si>
  <si>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</si>
  <si>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</si>
  <si>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</si>
  <si>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</si>
  <si>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</si>
  <si>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</si>
  <si>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</si>
  <si>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</si>
  <si>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</si>
  <si>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</si>
  <si>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</si>
  <si>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</si>
  <si>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 xml:space="preserve">  (підпис)       </t>
  </si>
  <si>
    <t>________________________________________________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</si>
  <si>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</si>
  <si>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</si>
  <si>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</si>
  <si>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</si>
  <si>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</si>
  <si>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</si>
  <si>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</si>
  <si>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</si>
  <si>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</si>
  <si>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</si>
  <si>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</si>
  <si>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Розмір державної частки у статутному капіталі</t>
  </si>
  <si>
    <t xml:space="preserve">Прізвище та власне ім'я керівника 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</si>
  <si>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</si>
  <si>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</si>
  <si>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</si>
  <si>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</si>
  <si>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модернізація, модифікація (добудова, дообладнання, реконструкція) (розшифрувати)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</si>
  <si>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</si>
  <si>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</si>
  <si>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</si>
  <si>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</si>
  <si>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</si>
  <si>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</si>
  <si>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</si>
  <si>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</si>
  <si>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</si>
  <si>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</si>
  <si>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</si>
  <si>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</si>
  <si>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</si>
  <si>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</si>
  <si>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</si>
  <si>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</si>
  <si>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VІІ. Капітальне будівництво (рядок 4010 таблиці IV)</t>
  </si>
  <si>
    <t xml:space="preserve">інші зобов’язання з податків і зборів, у тому числі:
 </t>
  </si>
  <si>
    <t>посадовий оклад</t>
  </si>
  <si>
    <t>преміювання</t>
  </si>
  <si>
    <t xml:space="preserve">інші виплати, передбачені законодавством </t>
  </si>
  <si>
    <t xml:space="preserve">керівник, усього, у тому числі: </t>
  </si>
  <si>
    <t>8023/1</t>
  </si>
  <si>
    <t>8023/2</t>
  </si>
  <si>
    <t>8023/3</t>
  </si>
  <si>
    <t>Код</t>
  </si>
  <si>
    <t>Внесення змін до затвердженного фінансового плану</t>
  </si>
  <si>
    <t>основний ФП
(дата затвердження)</t>
  </si>
  <si>
    <t>змінений ФП
(дата затвердження)</t>
  </si>
  <si>
    <t>плановий рік +4 роки</t>
  </si>
  <si>
    <t>Місцезнаходження</t>
  </si>
  <si>
    <r>
      <t xml:space="preserve">Керівник  </t>
    </r>
    <r>
      <rPr>
        <b/>
        <u/>
        <sz val="14"/>
        <rFont val="Times New Roman"/>
        <family val="1"/>
        <charset val="204"/>
      </rPr>
      <t xml:space="preserve"> Директор</t>
    </r>
  </si>
  <si>
    <t xml:space="preserve">інші надходження (лікарняні, відшкодування по пільгових катег.громадян, чорноб. відпустка та ін. ) </t>
  </si>
  <si>
    <t>бюджетне фінансування (місцевий)</t>
  </si>
  <si>
    <t>Інші витрачання (квартплата,аліменти)</t>
  </si>
  <si>
    <t>КП "Благоустрій" ВМР</t>
  </si>
  <si>
    <t>Допоміжне обслуговування наземного транспорту</t>
  </si>
  <si>
    <t>Інші витрати (запчастини,оренда та ін.)</t>
  </si>
  <si>
    <t>інші адміністративні витрати (теплопостач., водопостач., канцтовари та ін.)</t>
  </si>
  <si>
    <t>інші операційні доходи (фінансування програм з місцевого бюджету)</t>
  </si>
  <si>
    <t>інші операційні витрати (по міських програмах)</t>
  </si>
  <si>
    <t>інші доходи (амортизація)</t>
  </si>
  <si>
    <t>інші витрати (амортизації)</t>
  </si>
  <si>
    <t>Комунальне підприємство</t>
  </si>
  <si>
    <t>52.21</t>
  </si>
  <si>
    <t>Рівненська обл., м. Вараш, вул.Комунальна 2/2</t>
  </si>
  <si>
    <t>придбання (виготовлення) основних засобів  (трактора, автобус, автогрейдер)</t>
  </si>
  <si>
    <r>
      <t>Керівник   ____</t>
    </r>
    <r>
      <rPr>
        <b/>
        <u/>
        <sz val="14"/>
        <rFont val="Times New Roman"/>
        <family val="1"/>
        <charset val="204"/>
      </rPr>
      <t>Директор</t>
    </r>
    <r>
      <rPr>
        <b/>
        <sz val="14"/>
        <rFont val="Times New Roman"/>
        <family val="1"/>
        <charset val="204"/>
      </rPr>
      <t>_______</t>
    </r>
  </si>
  <si>
    <t>інші податки та збори (податок на прибуток, частина чистого прибутку)</t>
  </si>
  <si>
    <t>інші податки та збори (військовий збір)</t>
  </si>
  <si>
    <t>інші податки, збори та платежі (розшифрувати)</t>
  </si>
  <si>
    <t>Cтрижеус Н.Ю.</t>
  </si>
  <si>
    <r>
      <t>на _</t>
    </r>
    <r>
      <rPr>
        <b/>
        <u/>
        <sz val="14"/>
        <color indexed="8"/>
        <rFont val="Times New Roman"/>
        <family val="1"/>
        <charset val="204"/>
      </rPr>
      <t>2024</t>
    </r>
    <r>
      <rPr>
        <b/>
        <sz val="14"/>
        <color indexed="8"/>
        <rFont val="Times New Roman"/>
        <family val="1"/>
        <charset val="204"/>
      </rPr>
      <t>_ рік</t>
    </r>
  </si>
  <si>
    <t>Наталія СТРИЖЕУС</t>
  </si>
  <si>
    <t>інші платежі (військовий збір,30% за оренду)</t>
  </si>
  <si>
    <t>Фактичний показник поточного року за останній звітний період І квартал 2023 року</t>
  </si>
  <si>
    <t xml:space="preserve">                              (посада)</t>
  </si>
  <si>
    <r>
      <t xml:space="preserve">Керівник  </t>
    </r>
    <r>
      <rPr>
        <b/>
        <u/>
        <sz val="14"/>
        <rFont val="Times New Roman"/>
        <family val="1"/>
        <charset val="204"/>
      </rPr>
      <t xml:space="preserve">            Директор</t>
    </r>
  </si>
  <si>
    <r>
      <t xml:space="preserve">Керівник  </t>
    </r>
    <r>
      <rPr>
        <b/>
        <u/>
        <sz val="14"/>
        <rFont val="Times New Roman"/>
        <family val="1"/>
        <charset val="204"/>
      </rPr>
      <t xml:space="preserve">                                  Директор</t>
    </r>
  </si>
  <si>
    <t>Плановий 2024 рік</t>
  </si>
  <si>
    <t>ФІНАНСОВИЙ ПЛАН (змінений)</t>
  </si>
  <si>
    <t>Фактичний показник за 2023 минулий рік</t>
  </si>
  <si>
    <t>Плановий показник поточного_2024 року</t>
  </si>
  <si>
    <t xml:space="preserve">№4550-ПЛ-28-24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</si>
</sst>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</numFmts>
  <fonts count="8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color theme="7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68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1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72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1" fontId="65" fillId="0" borderId="0">
      <alignment wrapText="1"/>
    </xf>
    <xf numFmtId="171" fontId="32" fillId="0" borderId="0">
      <alignment wrapText="1"/>
    </xf>
  </cellStyleXfs>
  <cellXfs count="34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0" fontId="5" fillId="0" borderId="3" xfId="0" applyNumberFormat="1" applyFont="1" applyBorder="1" applyAlignment="1">
      <alignment horizontal="center" vertical="center" wrapText="1"/>
    </xf>
    <xf numFmtId="170" fontId="6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0" fontId="5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0" borderId="3" xfId="245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5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245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0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7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5" applyFont="1" applyBorder="1" applyAlignment="1">
      <alignment horizontal="center" vertical="center"/>
    </xf>
    <xf numFmtId="170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7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73" fontId="4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4" fillId="30" borderId="3" xfId="245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5" applyFont="1" applyFill="1" applyBorder="1" applyAlignment="1">
      <alignment horizontal="left" vertical="center" wrapText="1"/>
    </xf>
    <xf numFmtId="170" fontId="5" fillId="30" borderId="3" xfId="0" applyNumberFormat="1" applyFont="1" applyFill="1" applyBorder="1" applyAlignment="1">
      <alignment horizontal="center" vertical="center" wrapText="1"/>
    </xf>
    <xf numFmtId="0" fontId="4" fillId="0" borderId="0" xfId="245" applyFont="1" applyAlignment="1">
      <alignment horizontal="center" vertical="center"/>
    </xf>
    <xf numFmtId="0" fontId="5" fillId="0" borderId="0" xfId="245" applyFont="1" applyAlignment="1">
      <alignment horizontal="center" vertical="center"/>
    </xf>
    <xf numFmtId="0" fontId="5" fillId="0" borderId="3" xfId="245" applyFont="1" applyBorder="1" applyAlignment="1">
      <alignment horizontal="center" vertical="center" wrapText="1"/>
    </xf>
    <xf numFmtId="0" fontId="5" fillId="0" borderId="0" xfId="245" applyFont="1" applyAlignment="1">
      <alignment horizontal="left" vertical="center" wrapText="1"/>
    </xf>
    <xf numFmtId="170" fontId="5" fillId="0" borderId="0" xfId="245" applyNumberFormat="1" applyFont="1" applyAlignment="1">
      <alignment horizontal="center" vertical="center" wrapText="1"/>
    </xf>
    <xf numFmtId="170" fontId="5" fillId="0" borderId="0" xfId="245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68" fillId="0" borderId="0" xfId="0" applyFont="1" applyAlignment="1">
      <alignment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5" applyFont="1" applyFill="1" applyBorder="1" applyAlignment="1">
      <alignment horizontal="center" vertical="center" wrapText="1"/>
    </xf>
    <xf numFmtId="0" fontId="4" fillId="0" borderId="15" xfId="245" applyFont="1" applyBorder="1" applyAlignment="1">
      <alignment horizontal="left" vertical="center" wrapText="1"/>
    </xf>
    <xf numFmtId="0" fontId="4" fillId="0" borderId="0" xfId="0" quotePrefix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 wrapText="1"/>
    </xf>
    <xf numFmtId="169" fontId="4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9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4" fillId="0" borderId="0" xfId="245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/>
    </xf>
    <xf numFmtId="179" fontId="5" fillId="0" borderId="3" xfId="228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77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77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70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5" fillId="30" borderId="0" xfId="0" applyFont="1" applyFill="1" applyAlignment="1">
      <alignment horizontal="center"/>
    </xf>
    <xf numFmtId="0" fontId="4" fillId="0" borderId="17" xfId="0" applyFont="1" applyBorder="1" applyAlignment="1">
      <alignment vertical="center" wrapText="1"/>
    </xf>
    <xf numFmtId="170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0" fontId="79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left" vertical="center" wrapText="1"/>
    </xf>
    <xf numFmtId="173" fontId="4" fillId="0" borderId="3" xfId="0" applyNumberFormat="1" applyFont="1" applyBorder="1" applyAlignment="1">
      <alignment horizontal="center" wrapText="1"/>
    </xf>
    <xf numFmtId="0" fontId="77" fillId="0" borderId="0" xfId="0" quotePrefix="1" applyFont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7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0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7" fillId="0" borderId="16" xfId="0" applyFont="1" applyBorder="1" applyAlignment="1">
      <alignment horizontal="left" vertical="center" wrapText="1"/>
    </xf>
    <xf numFmtId="0" fontId="77" fillId="0" borderId="0" xfId="0" applyFont="1" applyAlignment="1">
      <alignment horizontal="left" vertical="center"/>
    </xf>
    <xf numFmtId="0" fontId="77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0" fontId="4" fillId="0" borderId="13" xfId="245" applyFont="1" applyBorder="1" applyAlignment="1">
      <alignment horizontal="left" vertical="center" wrapText="1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83" fillId="0" borderId="3" xfId="0" applyFont="1" applyBorder="1" applyAlignment="1">
      <alignment horizontal="center" vertical="center" wrapText="1"/>
    </xf>
    <xf numFmtId="3" fontId="74" fillId="30" borderId="3" xfId="0" applyNumberFormat="1" applyFont="1" applyFill="1" applyBorder="1" applyAlignment="1">
      <alignment horizontal="center" vertical="center" wrapText="1"/>
    </xf>
    <xf numFmtId="178" fontId="78" fillId="29" borderId="3" xfId="0" applyNumberFormat="1" applyFont="1" applyFill="1" applyBorder="1" applyAlignment="1">
      <alignment horizontal="center" vertical="center" wrapText="1"/>
    </xf>
    <xf numFmtId="178" fontId="78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69" fontId="5" fillId="0" borderId="3" xfId="0" applyNumberFormat="1" applyFont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73" fontId="78" fillId="0" borderId="3" xfId="0" applyNumberFormat="1" applyFont="1" applyBorder="1" applyAlignment="1">
      <alignment horizontal="center" vertical="center" wrapText="1"/>
    </xf>
    <xf numFmtId="173" fontId="78" fillId="29" borderId="3" xfId="0" applyNumberFormat="1" applyFont="1" applyFill="1" applyBorder="1" applyAlignment="1">
      <alignment horizontal="center" vertical="center" wrapText="1"/>
    </xf>
    <xf numFmtId="169" fontId="5" fillId="27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right" vertical="center" wrapText="1"/>
    </xf>
    <xf numFmtId="169" fontId="5" fillId="0" borderId="3" xfId="0" applyNumberFormat="1" applyFont="1" applyBorder="1" applyAlignment="1">
      <alignment horizontal="right" vertical="center" wrapText="1"/>
    </xf>
    <xf numFmtId="1" fontId="5" fillId="27" borderId="3" xfId="0" applyNumberFormat="1" applyFont="1" applyFill="1" applyBorder="1" applyAlignment="1">
      <alignment horizontal="center" vertical="center" wrapText="1"/>
    </xf>
    <xf numFmtId="1" fontId="5" fillId="27" borderId="3" xfId="0" applyNumberFormat="1" applyFont="1" applyFill="1" applyBorder="1" applyAlignment="1">
      <alignment vertical="center" wrapText="1"/>
    </xf>
    <xf numFmtId="0" fontId="86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83" fillId="0" borderId="13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 wrapText="1"/>
    </xf>
    <xf numFmtId="0" fontId="75" fillId="0" borderId="18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70" fontId="5" fillId="0" borderId="0" xfId="0" applyNumberFormat="1" applyFont="1" applyAlignment="1">
      <alignment horizontal="center" wrapText="1"/>
    </xf>
    <xf numFmtId="170" fontId="5" fillId="0" borderId="0" xfId="0" quotePrefix="1" applyNumberFormat="1" applyFont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3" xfId="237" applyFont="1" applyBorder="1" applyAlignment="1">
      <alignment horizontal="center" vertical="center" wrapText="1"/>
    </xf>
    <xf numFmtId="0" fontId="4" fillId="0" borderId="18" xfId="237" applyFont="1" applyBorder="1" applyAlignment="1">
      <alignment horizontal="center" vertical="center" wrapText="1"/>
    </xf>
    <xf numFmtId="0" fontId="4" fillId="0" borderId="19" xfId="237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5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77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7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7" fillId="0" borderId="13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14" fontId="77" fillId="0" borderId="3" xfId="0" applyNumberFormat="1" applyFont="1" applyBorder="1" applyAlignment="1">
      <alignment horizontal="center" vertical="center" wrapText="1"/>
    </xf>
    <xf numFmtId="0" fontId="84" fillId="0" borderId="16" xfId="0" applyFont="1" applyBorder="1" applyAlignment="1">
      <alignment horizontal="left" vertical="center" wrapText="1"/>
    </xf>
    <xf numFmtId="0" fontId="85" fillId="0" borderId="16" xfId="0" applyFont="1" applyBorder="1" applyAlignment="1">
      <alignment horizontal="left" vertical="center" wrapText="1"/>
    </xf>
    <xf numFmtId="0" fontId="77" fillId="0" borderId="17" xfId="0" applyFont="1" applyBorder="1" applyAlignment="1">
      <alignment horizontal="left" vertical="center" wrapText="1"/>
    </xf>
    <xf numFmtId="0" fontId="77" fillId="0" borderId="17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 wrapText="1"/>
    </xf>
    <xf numFmtId="0" fontId="77" fillId="0" borderId="15" xfId="0" applyFont="1" applyBorder="1" applyAlignment="1">
      <alignment horizontal="left" vertical="center" wrapText="1"/>
    </xf>
    <xf numFmtId="0" fontId="77" fillId="0" borderId="14" xfId="0" applyFont="1" applyBorder="1" applyAlignment="1">
      <alignment horizontal="left" vertical="center" wrapText="1"/>
    </xf>
    <xf numFmtId="0" fontId="83" fillId="0" borderId="15" xfId="0" applyFont="1" applyBorder="1" applyAlignment="1">
      <alignment horizontal="center" vertical="center" wrapText="1"/>
    </xf>
    <xf numFmtId="0" fontId="83" fillId="0" borderId="14" xfId="0" applyFont="1" applyBorder="1" applyAlignment="1">
      <alignment horizontal="center" vertical="center" wrapText="1"/>
    </xf>
    <xf numFmtId="0" fontId="77" fillId="0" borderId="18" xfId="0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8" xfId="0" quotePrefix="1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30" borderId="13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87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30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4" fillId="0" borderId="13" xfId="245" applyFont="1" applyBorder="1" applyAlignment="1">
      <alignment horizontal="left" vertical="center" wrapText="1"/>
    </xf>
    <xf numFmtId="0" fontId="4" fillId="0" borderId="18" xfId="245" applyFont="1" applyBorder="1" applyAlignment="1">
      <alignment horizontal="left" vertical="center" wrapText="1"/>
    </xf>
    <xf numFmtId="0" fontId="4" fillId="0" borderId="19" xfId="245" applyFont="1" applyBorder="1" applyAlignment="1">
      <alignment horizontal="left" vertical="center" wrapText="1"/>
    </xf>
    <xf numFmtId="0" fontId="5" fillId="0" borderId="13" xfId="245" applyFont="1" applyBorder="1" applyAlignment="1">
      <alignment horizontal="left" vertical="center" wrapText="1"/>
    </xf>
    <xf numFmtId="0" fontId="5" fillId="0" borderId="18" xfId="245" applyFont="1" applyBorder="1" applyAlignment="1">
      <alignment horizontal="left" vertical="center" wrapText="1"/>
    </xf>
    <xf numFmtId="0" fontId="5" fillId="0" borderId="19" xfId="245" applyFont="1" applyBorder="1" applyAlignment="1">
      <alignment horizontal="left" vertical="center" wrapText="1"/>
    </xf>
    <xf numFmtId="0" fontId="4" fillId="0" borderId="13" xfId="245" applyFont="1" applyBorder="1" applyAlignment="1">
      <alignment horizontal="left" wrapText="1"/>
    </xf>
    <xf numFmtId="0" fontId="4" fillId="0" borderId="18" xfId="245" applyFont="1" applyBorder="1" applyAlignment="1">
      <alignment horizontal="left" wrapText="1"/>
    </xf>
    <xf numFmtId="0" fontId="4" fillId="0" borderId="19" xfId="245" applyFont="1" applyBorder="1" applyAlignment="1">
      <alignment horizontal="left" wrapText="1"/>
    </xf>
    <xf numFmtId="0" fontId="5" fillId="0" borderId="13" xfId="245" applyFont="1" applyBorder="1" applyAlignment="1">
      <alignment horizontal="left"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170" fontId="5" fillId="0" borderId="0" xfId="0" applyNumberFormat="1" applyFont="1" applyAlignment="1">
      <alignment horizontal="left" wrapText="1"/>
    </xf>
    <xf numFmtId="0" fontId="78" fillId="0" borderId="13" xfId="245" applyFont="1" applyBorder="1" applyAlignment="1">
      <alignment horizontal="left" vertical="center" wrapText="1"/>
    </xf>
    <xf numFmtId="0" fontId="78" fillId="0" borderId="18" xfId="245" applyFont="1" applyBorder="1" applyAlignment="1">
      <alignment horizontal="left" vertical="center" wrapText="1"/>
    </xf>
    <xf numFmtId="0" fontId="78" fillId="0" borderId="19" xfId="245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3" xfId="245" applyFont="1" applyBorder="1" applyAlignment="1">
      <alignment horizontal="left" vertical="center" wrapText="1"/>
    </xf>
    <xf numFmtId="0" fontId="5" fillId="0" borderId="13" xfId="245" applyFont="1" applyBorder="1" applyAlignment="1">
      <alignment horizontal="center" vertical="center"/>
    </xf>
    <xf numFmtId="0" fontId="5" fillId="0" borderId="18" xfId="245" applyFont="1" applyBorder="1" applyAlignment="1">
      <alignment horizontal="center" vertical="center"/>
    </xf>
    <xf numFmtId="0" fontId="5" fillId="0" borderId="19" xfId="245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245" applyFont="1" applyAlignment="1">
      <alignment horizontal="center" vertical="center"/>
    </xf>
    <xf numFmtId="0" fontId="5" fillId="0" borderId="3" xfId="245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245" applyFont="1" applyBorder="1" applyAlignment="1">
      <alignment horizontal="center" vertical="center" wrapText="1"/>
    </xf>
    <xf numFmtId="0" fontId="5" fillId="0" borderId="14" xfId="245" applyFont="1" applyBorder="1" applyAlignment="1">
      <alignment horizontal="center" vertical="center" wrapText="1"/>
    </xf>
    <xf numFmtId="173" fontId="87" fillId="0" borderId="13" xfId="0" applyNumberFormat="1" applyFont="1" applyBorder="1" applyAlignment="1">
      <alignment horizontal="center" vertical="center" wrapText="1"/>
    </xf>
    <xf numFmtId="173" fontId="87" fillId="0" borderId="18" xfId="0" applyNumberFormat="1" applyFont="1" applyBorder="1" applyAlignment="1">
      <alignment horizontal="center" vertical="center" wrapText="1"/>
    </xf>
    <xf numFmtId="173" fontId="87" fillId="0" borderId="19" xfId="0" applyNumberFormat="1" applyFont="1" applyBorder="1" applyAlignment="1">
      <alignment horizontal="center" vertical="center" wrapText="1"/>
    </xf>
    <xf numFmtId="170" fontId="5" fillId="0" borderId="0" xfId="0" applyNumberFormat="1" applyFont="1" applyAlignment="1">
      <alignment horizontal="center" vertical="center" wrapText="1"/>
    </xf>
    <xf numFmtId="170" fontId="5" fillId="0" borderId="0" xfId="0" quotePrefix="1" applyNumberFormat="1" applyFont="1" applyAlignment="1">
      <alignment horizontal="center" vertical="center" wrapText="1"/>
    </xf>
    <xf numFmtId="0" fontId="4" fillId="0" borderId="0" xfId="245" applyFont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0" borderId="24" xfId="245" applyFont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0" fillId="0" borderId="0" xfId="0" applyFont="1"/>
    <xf numFmtId="0" fontId="0" fillId="0" borderId="0" xfId="0" applyAlignment="1">
      <alignment horizontal="center"/>
    </xf>
  </cellXfs>
  <cellStyles count="353">
    <cellStyle name="_Fakt_2" xfId="1" xr:uid="{A53ECF47-71B5-40F3-8C73-AC012178CB3B}"/>
    <cellStyle name="_rozhufrovka 2009" xfId="2" xr:uid="{CBA9241F-C700-4F1B-AEAE-D7B7A23CE99C}"/>
    <cellStyle name="_АТиСТ 5а МТР липень 2008" xfId="3" xr:uid="{015E6FCE-7AA4-42F7-82F6-173CDBE2241C}"/>
    <cellStyle name="_ПРГК сводний_" xfId="4" xr:uid="{39B3BCC6-0320-4559-BFD9-22C1427AFE96}"/>
    <cellStyle name="_УТГ" xfId="5" xr:uid="{F087DE87-5178-42FA-81A2-7F1A7975709D}"/>
    <cellStyle name="_Феодосия 5а МТР липень 2008" xfId="6" xr:uid="{88ED8D1E-07A9-4219-875D-23C3AE1C4C4A}"/>
    <cellStyle name="_ХТГ довідка." xfId="7" xr:uid="{35B743A8-10BA-4E64-ADD8-B82E247D0F18}"/>
    <cellStyle name="_Шебелинка 5а МТР липень 2008" xfId="8" xr:uid="{83463410-1219-45EE-BB58-3650266000DF}"/>
    <cellStyle name="20% - Accent1" xfId="9" xr:uid="{D908A984-AFBB-4F90-930F-F7A65F57A9FD}"/>
    <cellStyle name="20% - Accent2" xfId="10" xr:uid="{66625C55-7E59-4693-98AE-85800EF46B70}"/>
    <cellStyle name="20% - Accent3" xfId="11" xr:uid="{8C2A0857-986F-4B79-ABB7-D910410D0C72}"/>
    <cellStyle name="20% - Accent4" xfId="12" xr:uid="{E2B53B16-913D-4D02-AF55-B47AB1E11B84}"/>
    <cellStyle name="20% - Accent5" xfId="13" xr:uid="{DE1D0441-9A1F-4271-89F1-7AFBBC98DAFC}"/>
    <cellStyle name="20% - Accent6" xfId="14" xr:uid="{46B19C1F-40DD-4BA7-B470-4729FEA656A6}"/>
    <cellStyle name="20% - Акцент1 2" xfId="15" xr:uid="{3F4FAA6F-203D-40FF-97B9-1DB75943AD98}"/>
    <cellStyle name="20% - Акцент1 3" xfId="16" xr:uid="{881C95A6-B129-47E1-93DB-46327F8052B4}"/>
    <cellStyle name="20% - Акцент2 2" xfId="17" xr:uid="{1089E5CC-04D8-493E-9DBD-AF7DC0846496}"/>
    <cellStyle name="20% - Акцент2 3" xfId="18" xr:uid="{DBC895EE-6D4F-44D6-AA92-014FA8EE3817}"/>
    <cellStyle name="20% - Акцент3 2" xfId="19" xr:uid="{B0B96AF0-65AA-4126-A996-6B5854BBE4D7}"/>
    <cellStyle name="20% - Акцент3 3" xfId="20" xr:uid="{67D6BCF6-D0BD-4524-8673-5CED8C7C899F}"/>
    <cellStyle name="20% - Акцент4 2" xfId="21" xr:uid="{EADABD89-66D7-4816-BC93-3B8D587C4C81}"/>
    <cellStyle name="20% - Акцент4 3" xfId="22" xr:uid="{FDC9F5EC-D1DC-4879-90EA-54B45122740F}"/>
    <cellStyle name="20% - Акцент5 2" xfId="23" xr:uid="{9010F56C-CC9D-4766-80D8-412088C1C834}"/>
    <cellStyle name="20% - Акцент5 3" xfId="24" xr:uid="{FD9F66A0-903B-4FA6-835B-F35039D422AE}"/>
    <cellStyle name="20% - Акцент6 2" xfId="25" xr:uid="{159BBA17-87D4-4E57-AB82-51E438D33D8E}"/>
    <cellStyle name="20% - Акцент6 3" xfId="26" xr:uid="{5008F0B7-CF0A-4745-B62A-EAB43A84B72E}"/>
    <cellStyle name="40% - Accent1" xfId="27" xr:uid="{BD54ED41-7887-416A-BBE8-3D6A58257482}"/>
    <cellStyle name="40% - Accent2" xfId="28" xr:uid="{AC8732B8-C3AF-4471-B965-8ACAF2CBF656}"/>
    <cellStyle name="40% - Accent3" xfId="29" xr:uid="{2F9E9E21-F070-4154-A148-1D6D854BF4F2}"/>
    <cellStyle name="40% - Accent4" xfId="30" xr:uid="{8E66F445-F073-43D2-8291-A231BAB88019}"/>
    <cellStyle name="40% - Accent5" xfId="31" xr:uid="{D3985982-E765-49E3-8BAB-1C9765144F09}"/>
    <cellStyle name="40% - Accent6" xfId="32" xr:uid="{7B908581-9C57-49FD-AB7F-F17A419A25A8}"/>
    <cellStyle name="40% - Акцент1 2" xfId="33" xr:uid="{B518B542-9500-4FA1-B29C-4DE9C8C72F40}"/>
    <cellStyle name="40% - Акцент1 3" xfId="34" xr:uid="{ACBD1DE0-106B-4CC3-9CBA-7D4AE416F5EB}"/>
    <cellStyle name="40% - Акцент2 2" xfId="35" xr:uid="{CC862A5C-C1EC-4C7D-B9F1-109BF3ECCD62}"/>
    <cellStyle name="40% - Акцент2 3" xfId="36" xr:uid="{E7669B74-C4D6-4033-AAEC-93F3AABB841E}"/>
    <cellStyle name="40% - Акцент3 2" xfId="37" xr:uid="{F0A4299A-6EDD-4A87-AB53-066CCE6981BD}"/>
    <cellStyle name="40% - Акцент3 3" xfId="38" xr:uid="{C16A578B-51A1-46E6-9E1F-04173E322FC9}"/>
    <cellStyle name="40% - Акцент4 2" xfId="39" xr:uid="{419FBAD1-D879-4D07-85DE-B56408E72441}"/>
    <cellStyle name="40% - Акцент4 3" xfId="40" xr:uid="{2BB16086-9B52-4147-97CD-E86AE0B17DA8}"/>
    <cellStyle name="40% - Акцент5 2" xfId="41" xr:uid="{F29F02AE-62EA-4442-BE18-3F38236DEE8D}"/>
    <cellStyle name="40% - Акцент5 3" xfId="42" xr:uid="{CA2D29E4-DE64-4A4E-AE7D-9B99795EEB1C}"/>
    <cellStyle name="40% - Акцент6 2" xfId="43" xr:uid="{697573A6-FB2A-4A17-A0F7-76710E75FF19}"/>
    <cellStyle name="40% - Акцент6 3" xfId="44" xr:uid="{1D2CD177-565C-45B6-96F3-014608271220}"/>
    <cellStyle name="60% - Accent1" xfId="45" xr:uid="{2C387188-31DA-48C6-93EE-0E75B96FD9E6}"/>
    <cellStyle name="60% - Accent2" xfId="46" xr:uid="{23305DFC-A896-4FAD-A6CB-F9FF4503C54B}"/>
    <cellStyle name="60% - Accent3" xfId="47" xr:uid="{3AA1B96D-E318-46FA-95FA-FA4BBAB4CFF8}"/>
    <cellStyle name="60% - Accent4" xfId="48" xr:uid="{51596DF7-4966-464D-8DD5-5BAC0F5F50E9}"/>
    <cellStyle name="60% - Accent5" xfId="49" xr:uid="{3C89905C-1C06-441E-8F4E-B6E1BCECA859}"/>
    <cellStyle name="60% - Accent6" xfId="50" xr:uid="{7DF4E475-021D-4AA7-B0B4-F88D27FE3A7C}"/>
    <cellStyle name="60% - Акцент1 2" xfId="51" xr:uid="{2DD61D4A-9AD7-443F-B968-EA77E3F3A835}"/>
    <cellStyle name="60% - Акцент1 3" xfId="52" xr:uid="{8DED4BA5-25F4-4851-9010-279A0CABC13A}"/>
    <cellStyle name="60% - Акцент2 2" xfId="53" xr:uid="{7141A324-67AA-4657-9414-9A9553082F75}"/>
    <cellStyle name="60% - Акцент2 3" xfId="54" xr:uid="{6A0014D2-0517-4795-813F-3CF920E48B2A}"/>
    <cellStyle name="60% - Акцент3 2" xfId="55" xr:uid="{428F2866-8D55-44C7-96BD-C342E29F547A}"/>
    <cellStyle name="60% - Акцент3 3" xfId="56" xr:uid="{5686F123-CC10-478C-9EF6-DDA7B71A761E}"/>
    <cellStyle name="60% - Акцент4 2" xfId="57" xr:uid="{803B8196-1FC4-4C4E-BE30-598BDB2C82C6}"/>
    <cellStyle name="60% - Акцент4 3" xfId="58" xr:uid="{553267AE-1C98-4A49-92F8-293BFECBDD37}"/>
    <cellStyle name="60% - Акцент5 2" xfId="59" xr:uid="{7F0CABC5-5819-4A5F-B240-6BFBA3CDF666}"/>
    <cellStyle name="60% - Акцент5 3" xfId="60" xr:uid="{70C68447-B219-46FC-8698-E81537474658}"/>
    <cellStyle name="60% - Акцент6 2" xfId="61" xr:uid="{AE266688-4197-448A-A207-F0D97A0F89D5}"/>
    <cellStyle name="60% - Акцент6 3" xfId="62" xr:uid="{CC96B1BD-F9F5-4D46-A2F6-8482075C6FD5}"/>
    <cellStyle name="Accent1" xfId="63" xr:uid="{3F94B95E-AF62-4298-BFF9-516D6144F491}"/>
    <cellStyle name="Accent2" xfId="64" xr:uid="{41779757-F3C9-4593-BD85-6B281D633495}"/>
    <cellStyle name="Accent3" xfId="65" xr:uid="{4BDB7E8B-BBED-44D3-ADA5-53FC2E8E2EA4}"/>
    <cellStyle name="Accent4" xfId="66" xr:uid="{164F6425-3288-47E1-AEE9-D778BA3D7771}"/>
    <cellStyle name="Accent5" xfId="67" xr:uid="{D771F43F-298C-43F6-A7A6-D2C201634341}"/>
    <cellStyle name="Accent6" xfId="68" xr:uid="{98B3AEDA-0ED9-45D6-BEB0-2565C2C50266}"/>
    <cellStyle name="Bad" xfId="69" xr:uid="{AADBC0D4-65C3-41DF-B9EE-31B0FC93D0F4}"/>
    <cellStyle name="Calculation" xfId="70" xr:uid="{F768F4F6-EE76-46C5-A6FE-750E43C20687}"/>
    <cellStyle name="Check Cell" xfId="71" xr:uid="{C7D3D7B6-220A-45A1-A238-E15059072B37}"/>
    <cellStyle name="Column-Header" xfId="72" xr:uid="{2904CD9F-C4E4-48BD-BD81-0F1517907B9F}"/>
    <cellStyle name="Column-Header 2" xfId="73" xr:uid="{51C37119-4E1E-448A-AD52-1D7DCC832E31}"/>
    <cellStyle name="Column-Header 3" xfId="74" xr:uid="{CD3F622E-6867-44B4-B0B8-5230FCC70943}"/>
    <cellStyle name="Column-Header 4" xfId="75" xr:uid="{DF9D8DF0-B9C8-4ADE-B478-5D5FD54E99B2}"/>
    <cellStyle name="Column-Header 5" xfId="76" xr:uid="{21EC00D3-719F-4CC9-AF2A-4D9A0DADD0BB}"/>
    <cellStyle name="Column-Header 6" xfId="77" xr:uid="{0379D11F-50C0-4B32-882F-893D88B50DA8}"/>
    <cellStyle name="Column-Header 7" xfId="78" xr:uid="{D29DFF79-2B66-431B-BFC8-CA0D8511A29A}"/>
    <cellStyle name="Column-Header 7 2" xfId="79" xr:uid="{D0151EB7-7FDE-45FA-BF96-BFDBA18C4A13}"/>
    <cellStyle name="Column-Header 8" xfId="80" xr:uid="{1BD95EE0-9D3B-490B-A8F0-A3A327290161}"/>
    <cellStyle name="Column-Header 8 2" xfId="81" xr:uid="{EE2B9578-4A92-4740-A56F-46194ED5FB98}"/>
    <cellStyle name="Column-Header 9" xfId="82" xr:uid="{EC1E9BF1-1A7F-4AC0-8829-AE09202B0961}"/>
    <cellStyle name="Column-Header 9 2" xfId="83" xr:uid="{7F0E5D66-64AE-400E-85BB-37E4F6AC2A40}"/>
    <cellStyle name="Column-Header_Zvit rux-koshtiv 2010 Департамент " xfId="84" xr:uid="{4CFEA936-AD95-4D32-BEFF-F96EDFA14A9C}"/>
    <cellStyle name="Comma_2005_03_15-Финансовый_БГ" xfId="85" xr:uid="{FAA6CD7F-FD72-4984-B8A2-2AF3407B1369}"/>
    <cellStyle name="Define-Column" xfId="86" xr:uid="{A35D3F5D-FE9B-41F7-94FC-1CB1AF294F14}"/>
    <cellStyle name="Define-Column 10" xfId="87" xr:uid="{7A16D4F1-473E-4D74-84B0-340D2E9FAD95}"/>
    <cellStyle name="Define-Column 2" xfId="88" xr:uid="{B0292D23-74FA-4762-87F6-376E3CEDCA84}"/>
    <cellStyle name="Define-Column 3" xfId="89" xr:uid="{A93716FE-66B0-4220-AD23-CD43FDD48A83}"/>
    <cellStyle name="Define-Column 4" xfId="90" xr:uid="{A0C1F6EF-2BA5-41EB-884E-0D7261F217F5}"/>
    <cellStyle name="Define-Column 5" xfId="91" xr:uid="{C4B405F7-A590-45B6-B829-F70F6BA0A2FA}"/>
    <cellStyle name="Define-Column 6" xfId="92" xr:uid="{3B0CF778-89B7-4764-8EA9-BA8B03539515}"/>
    <cellStyle name="Define-Column 7" xfId="93" xr:uid="{C83944BA-F25F-409D-A9EA-CC729B2588F2}"/>
    <cellStyle name="Define-Column 7 2" xfId="94" xr:uid="{B25BE9CB-DE03-4788-92A9-73CF963B5E6D}"/>
    <cellStyle name="Define-Column 7 3" xfId="95" xr:uid="{7895EB68-0A19-46FE-BE1A-76BEC39ACB8C}"/>
    <cellStyle name="Define-Column 8" xfId="96" xr:uid="{30716C4D-3B20-4220-9D43-AD17A6D5FEC1}"/>
    <cellStyle name="Define-Column 8 2" xfId="97" xr:uid="{0DBE39ED-1378-44EE-A4E5-ACC7FB8E6821}"/>
    <cellStyle name="Define-Column 8 3" xfId="98" xr:uid="{9497D881-CE9C-427B-951E-BFC5194C2F21}"/>
    <cellStyle name="Define-Column 9" xfId="99" xr:uid="{FD995AFC-3C90-4E59-83DD-CE76076CA213}"/>
    <cellStyle name="Define-Column 9 2" xfId="100" xr:uid="{FB15A64F-5B87-44F3-8599-DE10AC80FEB3}"/>
    <cellStyle name="Define-Column 9 3" xfId="101" xr:uid="{485EC1BC-96D3-4056-B41D-743E5898211A}"/>
    <cellStyle name="Define-Column_Zvit rux-koshtiv 2010 Департамент " xfId="102" xr:uid="{10E891A1-4496-444A-BB4C-160B585D20FC}"/>
    <cellStyle name="Explanatory Text" xfId="103" xr:uid="{EEE8C8CB-3FBB-4B47-BDAF-CB5763849E84}"/>
    <cellStyle name="FS10" xfId="104" xr:uid="{C45C5D12-405D-422A-90B4-356D44EFBE2F}"/>
    <cellStyle name="Good" xfId="105" xr:uid="{674EAFF4-6DA2-4479-B1B3-2240A970D9BD}"/>
    <cellStyle name="Heading 1" xfId="106" xr:uid="{BB446DFC-C006-4A60-B45F-F1C01BCCC1AB}"/>
    <cellStyle name="Heading 2" xfId="107" xr:uid="{E2841324-1731-493F-8788-017472734123}"/>
    <cellStyle name="Heading 3" xfId="108" xr:uid="{E22294F5-0EDB-46F6-9FC8-9985A34345E4}"/>
    <cellStyle name="Heading 4" xfId="109" xr:uid="{61E29184-34A0-43A0-984D-67A455EE5289}"/>
    <cellStyle name="Hyperlink 2" xfId="110" xr:uid="{15A89B93-3706-4B75-8067-D9487D643F66}"/>
    <cellStyle name="Input" xfId="111" xr:uid="{91B1BE40-742D-46C3-9188-05ED4609503E}"/>
    <cellStyle name="Level0" xfId="112" xr:uid="{C4CEB6A8-0FDA-498B-9559-74581CA5CF6D}"/>
    <cellStyle name="Level0 10" xfId="113" xr:uid="{C192E22C-0919-4247-AA6A-5B0B674C17F7}"/>
    <cellStyle name="Level0 2" xfId="114" xr:uid="{5337D47E-31A9-405C-B1BD-559E73094DA3}"/>
    <cellStyle name="Level0 2 2" xfId="115" xr:uid="{E54CCE48-D04D-4E66-92E0-DDCCDAC9F8EA}"/>
    <cellStyle name="Level0 3" xfId="116" xr:uid="{C5DE88DE-D18F-4A47-BF9E-3F046FE398B1}"/>
    <cellStyle name="Level0 3 2" xfId="117" xr:uid="{71B51418-C1A1-47C1-BD3B-9985FC789E4A}"/>
    <cellStyle name="Level0 4" xfId="118" xr:uid="{FF8BE9B1-50AC-4D56-8790-50500DCF0A9F}"/>
    <cellStyle name="Level0 4 2" xfId="119" xr:uid="{218318D9-694D-4FCB-91A8-9BB0853D97F3}"/>
    <cellStyle name="Level0 5" xfId="120" xr:uid="{84265854-EC12-4263-85B4-006E220D75CB}"/>
    <cellStyle name="Level0 6" xfId="121" xr:uid="{42BCB94D-8BE2-4D8A-A527-0B7A97F1FA30}"/>
    <cellStyle name="Level0 7" xfId="122" xr:uid="{80098E31-3022-456C-B08F-F0A3BEB822A0}"/>
    <cellStyle name="Level0 7 2" xfId="123" xr:uid="{4480AE8A-15C5-4E9B-995B-1C5552FA75D8}"/>
    <cellStyle name="Level0 7 3" xfId="124" xr:uid="{90F4641F-FF1E-422A-B66E-7EDFDD9EB40A}"/>
    <cellStyle name="Level0 8" xfId="125" xr:uid="{AB4AC205-7785-4DA9-B520-8F423AA90C18}"/>
    <cellStyle name="Level0 8 2" xfId="126" xr:uid="{ED8B625E-9CD0-4006-BB0D-F51945A3BD58}"/>
    <cellStyle name="Level0 8 3" xfId="127" xr:uid="{05D36F91-F04A-4E7C-8461-6643A6F19C0B}"/>
    <cellStyle name="Level0 9" xfId="128" xr:uid="{F8C5EEAC-16D3-4A74-9FC9-17D76E6811BD}"/>
    <cellStyle name="Level0 9 2" xfId="129" xr:uid="{20032564-3875-4554-B1FA-F98B195262F9}"/>
    <cellStyle name="Level0 9 3" xfId="130" xr:uid="{57385604-A8A9-4658-B36F-2D9749352D82}"/>
    <cellStyle name="Level0_Zvit rux-koshtiv 2010 Департамент " xfId="131" xr:uid="{0BB3E889-B3F8-4682-A127-1FCF2B17ABCC}"/>
    <cellStyle name="Level1" xfId="132" xr:uid="{B8E07A71-A3C6-499C-A218-1575776598B9}"/>
    <cellStyle name="Level1 2" xfId="133" xr:uid="{93D0C2C9-48B0-49BC-8CA7-B2B0D5A5DE86}"/>
    <cellStyle name="Level1-Numbers" xfId="134" xr:uid="{C45B123B-B9C2-4223-A064-65AB9D3F17E0}"/>
    <cellStyle name="Level1-Numbers 2" xfId="135" xr:uid="{5C2EFF18-8190-49EA-9149-3438598D7265}"/>
    <cellStyle name="Level1-Numbers-Hide" xfId="136" xr:uid="{6AC63695-1436-4598-95BE-CF9BF84A94A0}"/>
    <cellStyle name="Level2" xfId="137" xr:uid="{4AE07040-C23F-4E88-A96D-84F0D8619411}"/>
    <cellStyle name="Level2 2" xfId="138" xr:uid="{8A9404B0-8796-4D4C-BEAB-88BDF03E450D}"/>
    <cellStyle name="Level2-Hide" xfId="139" xr:uid="{071CFAAD-81EB-40A0-90FC-E43991FDD579}"/>
    <cellStyle name="Level2-Hide 2" xfId="140" xr:uid="{32E04B99-29BC-4AFF-99FD-7A5386EF8B06}"/>
    <cellStyle name="Level2-Numbers" xfId="141" xr:uid="{89B4B1E4-28DF-40CA-A04E-3A8DD43C1A20}"/>
    <cellStyle name="Level2-Numbers 2" xfId="142" xr:uid="{CC1CF0F0-FF36-4B81-B36A-41E6DF0E770A}"/>
    <cellStyle name="Level2-Numbers-Hide" xfId="143" xr:uid="{2DE570AA-B280-4C9D-A410-1E54D175E479}"/>
    <cellStyle name="Level3" xfId="144" xr:uid="{D2C28E9D-E6FF-47E5-B87B-C12319EF84D8}"/>
    <cellStyle name="Level3 2" xfId="145" xr:uid="{3DB0D906-4814-4227-A396-CE73368352F4}"/>
    <cellStyle name="Level3 3" xfId="146" xr:uid="{13CF91C1-4FFD-41DB-86AC-C89923B23703}"/>
    <cellStyle name="Level3_План департамент_2010_1207" xfId="147" xr:uid="{77D5F540-A947-4C2D-A2C0-3D5154637036}"/>
    <cellStyle name="Level3-Hide" xfId="148" xr:uid="{65A328E2-1D68-46C9-98BD-B2212887C03D}"/>
    <cellStyle name="Level3-Hide 2" xfId="149" xr:uid="{9F5FC555-7EF4-42D4-BB2D-656F675CD492}"/>
    <cellStyle name="Level3-Numbers" xfId="150" xr:uid="{6F4E303D-89C7-47F3-BDA1-4EA9E521C3C7}"/>
    <cellStyle name="Level3-Numbers 2" xfId="151" xr:uid="{FF37C0C5-9E08-4957-9ADF-F12C24930E51}"/>
    <cellStyle name="Level3-Numbers 3" xfId="152" xr:uid="{84B8A2DD-4EE3-4BDC-924D-B62924563A3B}"/>
    <cellStyle name="Level3-Numbers_План департамент_2010_1207" xfId="153" xr:uid="{7CD2F34F-0B42-4C02-B05B-D23E0D2415CB}"/>
    <cellStyle name="Level3-Numbers-Hide" xfId="154" xr:uid="{2D248498-C4A7-42D4-8B49-061741B336FE}"/>
    <cellStyle name="Level4" xfId="155" xr:uid="{0AEE3945-F90A-43D8-9D08-166BE4F5165B}"/>
    <cellStyle name="Level4 2" xfId="156" xr:uid="{112408D5-4D5A-4BE4-B160-2818292E01B2}"/>
    <cellStyle name="Level4-Hide" xfId="157" xr:uid="{281BAAFF-106B-4ADE-931F-6DD815D32B2C}"/>
    <cellStyle name="Level4-Hide 2" xfId="158" xr:uid="{ED5D05DD-E6A8-4C2E-95AF-92F51EDE67E0}"/>
    <cellStyle name="Level4-Numbers" xfId="159" xr:uid="{3E4E1C86-7A7C-439A-8D33-3FBA6669B795}"/>
    <cellStyle name="Level4-Numbers 2" xfId="160" xr:uid="{FC75AF9E-F34D-4630-B332-7F0A95F4CF1C}"/>
    <cellStyle name="Level4-Numbers-Hide" xfId="161" xr:uid="{25BE22CF-2E2A-4D3B-92D8-FB7A4B47244E}"/>
    <cellStyle name="Level5" xfId="162" xr:uid="{9CE6CCBE-920C-42A3-AC81-C46BCFA508A6}"/>
    <cellStyle name="Level5 2" xfId="163" xr:uid="{B40B508A-DD9A-4791-8841-D600AE4B7EE2}"/>
    <cellStyle name="Level5-Hide" xfId="164" xr:uid="{8DE04A1A-F0B5-44F9-AE07-6361B36697ED}"/>
    <cellStyle name="Level5-Hide 2" xfId="165" xr:uid="{5C373C89-BE0E-4517-9627-1BDD9B0A7F5B}"/>
    <cellStyle name="Level5-Numbers" xfId="166" xr:uid="{3C2D121B-9345-4EE6-925F-C74234AF1373}"/>
    <cellStyle name="Level5-Numbers 2" xfId="167" xr:uid="{59365230-4598-40C1-BDED-92A34BFABDBE}"/>
    <cellStyle name="Level5-Numbers-Hide" xfId="168" xr:uid="{354BC9EB-936D-4B8B-8A4C-68B0BA0D54AB}"/>
    <cellStyle name="Level6" xfId="169" xr:uid="{0AEC96BD-0DC9-443D-B680-6178A6C075B0}"/>
    <cellStyle name="Level6 2" xfId="170" xr:uid="{0005732B-AA90-4F46-84D9-EAED72C7401E}"/>
    <cellStyle name="Level6-Hide" xfId="171" xr:uid="{FF6BB047-41A4-4570-96FB-CB1511E506DB}"/>
    <cellStyle name="Level6-Hide 2" xfId="172" xr:uid="{0016E609-4ED2-4E9D-B5B0-9C09016A4D85}"/>
    <cellStyle name="Level6-Numbers" xfId="173" xr:uid="{A704F977-528C-4C3F-89B7-16240B68D9E8}"/>
    <cellStyle name="Level6-Numbers 2" xfId="174" xr:uid="{B45C3536-BEA8-4C12-94DF-17DBFBA70AD8}"/>
    <cellStyle name="Level7" xfId="175" xr:uid="{920044D9-9003-4F3E-83BB-F0A4E3E2D88E}"/>
    <cellStyle name="Level7-Hide" xfId="176" xr:uid="{387F98CE-839E-4AB1-89FA-961AFC442C45}"/>
    <cellStyle name="Level7-Numbers" xfId="177" xr:uid="{55510326-1E0B-4CEF-8535-4331788A2A4F}"/>
    <cellStyle name="Linked Cell" xfId="178" xr:uid="{D610DEAF-79A4-46E3-BED1-5AA1F95D3D66}"/>
    <cellStyle name="Neutral" xfId="179" xr:uid="{68B0B08B-281A-4819-B4DD-64EBA11B134D}"/>
    <cellStyle name="Normal 2" xfId="180" xr:uid="{AEBA92A2-FA8C-4C3B-955E-B3FF1835FBB3}"/>
    <cellStyle name="Normal_2005_03_15-Финансовый_БГ" xfId="181" xr:uid="{B9192C8C-7778-4A83-AD11-29E8D2956117}"/>
    <cellStyle name="Normal_GSE DCF_Model_31_07_09 final" xfId="182" xr:uid="{AD9536F1-3264-4454-B768-9FD76BAB7288}"/>
    <cellStyle name="Note" xfId="183" xr:uid="{68924836-6127-4F0B-8341-CE568476FE80}"/>
    <cellStyle name="Number-Cells" xfId="184" xr:uid="{D41A9D61-A3A1-4DFD-A374-17F28AFA74CF}"/>
    <cellStyle name="Number-Cells-Column2" xfId="185" xr:uid="{3EFA6803-A736-41AD-ADC7-E00E9876C0F3}"/>
    <cellStyle name="Number-Cells-Column5" xfId="186" xr:uid="{5EF29ED6-79AA-4FBB-91BC-EE43288A3759}"/>
    <cellStyle name="Output" xfId="187" xr:uid="{D47995D2-4806-4BA6-9739-C17FD2A62356}"/>
    <cellStyle name="Row-Header" xfId="188" xr:uid="{52E56991-9C34-4524-851B-AEB118FF8A02}"/>
    <cellStyle name="Row-Header 2" xfId="189" xr:uid="{51FA1E41-E79E-45DB-948B-A3F7B6B36951}"/>
    <cellStyle name="Title" xfId="190" xr:uid="{6F198E6F-72AA-4C11-8039-3EB5F707FBF3}"/>
    <cellStyle name="Total" xfId="191" xr:uid="{8CBA8A76-3F1F-4F9E-85E9-15C539806C09}"/>
    <cellStyle name="Warning Text" xfId="192" xr:uid="{26DCB37C-B1F6-4010-9491-9F280C3A767D}"/>
    <cellStyle name="Акцент1 2" xfId="193" xr:uid="{EE0367D8-1B25-448E-82B1-92D8A5BC297A}"/>
    <cellStyle name="Акцент1 3" xfId="194" xr:uid="{6E076F58-E52F-45C2-864A-09D75D466CD7}"/>
    <cellStyle name="Акцент2 2" xfId="195" xr:uid="{5C2827FD-2A8B-4F63-9B69-A9B0D2917B2A}"/>
    <cellStyle name="Акцент2 3" xfId="196" xr:uid="{3C269224-987A-44D7-8C20-7513D8532D55}"/>
    <cellStyle name="Акцент3 2" xfId="197" xr:uid="{388C4286-8FD9-46BD-ACCB-A60C01251A0D}"/>
    <cellStyle name="Акцент3 3" xfId="198" xr:uid="{92544C98-78D4-4A14-82F8-B472B4852D11}"/>
    <cellStyle name="Акцент4 2" xfId="199" xr:uid="{42EBF6E7-F79C-402D-9362-FE0314DE36AC}"/>
    <cellStyle name="Акцент4 3" xfId="200" xr:uid="{30B74923-5415-496D-82E0-6268382DA607}"/>
    <cellStyle name="Акцент5 2" xfId="201" xr:uid="{7C7CBF06-D7A9-4F1C-B812-7E65CA5E6AC1}"/>
    <cellStyle name="Акцент5 3" xfId="202" xr:uid="{C506297B-172B-4C81-9018-2C9E88A6B0C7}"/>
    <cellStyle name="Акцент6 2" xfId="203" xr:uid="{EF67634A-4D01-47C5-AFA2-EA5F29411845}"/>
    <cellStyle name="Акцент6 3" xfId="204" xr:uid="{BA7E0F83-0C65-4566-BE18-EEFA0F39C635}"/>
    <cellStyle name="Ввод  2" xfId="205" xr:uid="{7E92E597-3343-497E-B8E8-22862900A391}"/>
    <cellStyle name="Ввод  3" xfId="206" xr:uid="{4FCE3312-FFD3-426B-8259-C2E3764F8725}"/>
    <cellStyle name="Вывод 2" xfId="207" xr:uid="{A982D4E3-034F-49E3-987B-97FD284C41C5}"/>
    <cellStyle name="Вывод 3" xfId="208" xr:uid="{5865B5B1-020A-477E-B962-E6896830FE25}"/>
    <cellStyle name="Вычисление 2" xfId="209" xr:uid="{ADD89844-034F-4EDA-BAE6-C4122CD1D90E}"/>
    <cellStyle name="Вычисление 3" xfId="210" xr:uid="{BFEC5E95-D8B7-427C-ADA9-3173EDEBD105}"/>
    <cellStyle name="Денежный 2" xfId="211" xr:uid="{19917E4C-3CE7-40E8-B3F3-AA9DE7F60F76}"/>
    <cellStyle name="Заголовок 1 2" xfId="212" xr:uid="{1B662358-206A-4D51-AFC3-DCA9F15CA820}"/>
    <cellStyle name="Заголовок 1 3" xfId="213" xr:uid="{12284977-39F2-4500-A375-B7142FC38C4A}"/>
    <cellStyle name="Заголовок 2 2" xfId="214" xr:uid="{D2598357-D911-4F3D-939D-60BC5A33F78C}"/>
    <cellStyle name="Заголовок 2 3" xfId="215" xr:uid="{44E61D83-C9DE-4DF7-A62B-2A6672558504}"/>
    <cellStyle name="Заголовок 3 2" xfId="216" xr:uid="{699E529E-B25C-434B-B272-05BE40F01EED}"/>
    <cellStyle name="Заголовок 3 3" xfId="217" xr:uid="{905B03C5-62E5-4139-8A94-F45A79084A3C}"/>
    <cellStyle name="Заголовок 4 2" xfId="218" xr:uid="{6272320A-2698-4A58-887A-DD273D2FB111}"/>
    <cellStyle name="Заголовок 4 3" xfId="219" xr:uid="{7B127C25-5EFF-4CF2-983A-724FF0A8CCF0}"/>
    <cellStyle name="Итог 2" xfId="220" xr:uid="{63090225-D045-4D66-992F-E581BA01DB9E}"/>
    <cellStyle name="Итог 3" xfId="221" xr:uid="{1392BB83-E874-46F3-83FD-A25FEFC80AE3}"/>
    <cellStyle name="Контрольная ячейка 2" xfId="222" xr:uid="{B5C03ECA-DA73-441F-B656-7CE25BB5FB70}"/>
    <cellStyle name="Контрольная ячейка 3" xfId="223" xr:uid="{41B067E5-DF56-4EC8-B5FE-89B505FDA5C8}"/>
    <cellStyle name="Название 2" xfId="224" xr:uid="{1442FA39-E117-4C81-A1E9-812BA4829D50}"/>
    <cellStyle name="Название 3" xfId="225" xr:uid="{B29E4719-2A4B-4B68-BCF8-FBD97669F0AE}"/>
    <cellStyle name="Нейтральный 2" xfId="226" xr:uid="{1998B338-46AE-4042-B0A5-85A2B21F9677}"/>
    <cellStyle name="Нейтральный 3" xfId="227" xr:uid="{79040C08-197A-4B6F-9ACC-31B6166156F4}"/>
    <cellStyle name="Обычный" xfId="0" builtinId="0"/>
    <cellStyle name="Обычный 10" xfId="228" xr:uid="{23561889-EF03-4758-BB16-19F9D652ACB4}"/>
    <cellStyle name="Обычный 11" xfId="229" xr:uid="{276262BF-E432-4B77-808C-EB9DAEC1DBC2}"/>
    <cellStyle name="Обычный 12" xfId="230" xr:uid="{801D50B1-3970-4238-B791-CBE0452D9F4B}"/>
    <cellStyle name="Обычный 13" xfId="231" xr:uid="{52381E3B-379D-4736-9694-D545F647477E}"/>
    <cellStyle name="Обычный 14" xfId="232" xr:uid="{BD6BD551-B3E4-42AD-A804-7DF967AC5344}"/>
    <cellStyle name="Обычный 15" xfId="233" xr:uid="{F8DA7487-377D-44C4-835E-4824F2FFE416}"/>
    <cellStyle name="Обычный 16" xfId="234" xr:uid="{9E9B5A10-6883-456B-9483-68BF044B72B1}"/>
    <cellStyle name="Обычный 17" xfId="235" xr:uid="{EC2E43BE-C769-4852-B4D3-7FBE4BD05DB0}"/>
    <cellStyle name="Обычный 18" xfId="236" xr:uid="{D092E480-4FCA-43AA-9D4C-0A20761F58A3}"/>
    <cellStyle name="Обычный 2" xfId="237" xr:uid="{7CE59B81-C111-4AEB-9661-8FF268F2219F}"/>
    <cellStyle name="Обычный 2 10" xfId="238" xr:uid="{BF9E14BD-5096-44B0-9E6B-DF288DB027BC}"/>
    <cellStyle name="Обычный 2 11" xfId="239" xr:uid="{3453B2FD-3107-49A0-B1E1-F66D10B1B932}"/>
    <cellStyle name="Обычный 2 12" xfId="240" xr:uid="{419F913A-1E4F-4661-A9F3-B8C4319B8BFA}"/>
    <cellStyle name="Обычный 2 13" xfId="241" xr:uid="{06EA5742-DD6D-46F0-BCC5-50C26009A4E7}"/>
    <cellStyle name="Обычный 2 14" xfId="242" xr:uid="{54355C3F-1AF6-462F-8CCD-C32C35BDD26D}"/>
    <cellStyle name="Обычный 2 15" xfId="243" xr:uid="{8BA93B33-B503-4DD4-8B61-6288C9E8F84B}"/>
    <cellStyle name="Обычный 2 16" xfId="244" xr:uid="{0DCC61FA-BF3E-474D-8AB3-B57026F1C619}"/>
    <cellStyle name="Обычный 2 2" xfId="245" xr:uid="{EFEA9551-2814-406B-8C6D-4C437FEDA4CD}"/>
    <cellStyle name="Обычный 2 2 2" xfId="246" xr:uid="{57BE380A-27E0-480D-A270-95D2C5DDB8FA}"/>
    <cellStyle name="Обычный 2 2 3" xfId="247" xr:uid="{ED3B56BB-62C6-4926-A33F-DAF0671FD188}"/>
    <cellStyle name="Обычный 2 2_Расшифровка прочих" xfId="248" xr:uid="{4100D2A8-11DA-496E-92DB-6ACA55CC50D6}"/>
    <cellStyle name="Обычный 2 3" xfId="249" xr:uid="{474B8549-C45B-4D3F-980D-9F64768D4B45}"/>
    <cellStyle name="Обычный 2 4" xfId="250" xr:uid="{664E38BE-B82D-4374-ACCF-4ED02EA7D3E2}"/>
    <cellStyle name="Обычный 2 5" xfId="251" xr:uid="{2C9E1B01-FE6E-48CA-8110-3228A510B186}"/>
    <cellStyle name="Обычный 2 6" xfId="252" xr:uid="{B1CB65E0-78F6-44B1-A992-CFFDD50140D0}"/>
    <cellStyle name="Обычный 2 7" xfId="253" xr:uid="{EA4080F0-391D-4304-AFC9-613DA2586B67}"/>
    <cellStyle name="Обычный 2 8" xfId="254" xr:uid="{71432571-2696-49EF-A470-0D570975EC8D}"/>
    <cellStyle name="Обычный 2 9" xfId="255" xr:uid="{6807FD8A-BB92-4A56-B2E1-6D61BCA1D983}"/>
    <cellStyle name="Обычный 2_2604-2010" xfId="256" xr:uid="{F61D9C33-E6ED-45B1-A08D-DBED8146A9C1}"/>
    <cellStyle name="Обычный 3" xfId="257" xr:uid="{D075128B-02C7-4178-995E-3916D9726FF2}"/>
    <cellStyle name="Обычный 3 10" xfId="258" xr:uid="{5B675D88-32F9-4A33-B51F-A9B0A7580DC4}"/>
    <cellStyle name="Обычный 3 11" xfId="259" xr:uid="{673BD2FA-AB2A-4491-A813-DD2F1D89DA0A}"/>
    <cellStyle name="Обычный 3 12" xfId="260" xr:uid="{D38699C2-62A0-42E5-98C2-27C25C7A34DC}"/>
    <cellStyle name="Обычный 3 13" xfId="261" xr:uid="{B70477FE-B29B-48E6-8726-D1A4E4C3041C}"/>
    <cellStyle name="Обычный 3 14" xfId="262" xr:uid="{7D9B1CF2-6350-452A-B1AF-2814C7EF48D1}"/>
    <cellStyle name="Обычный 3 2" xfId="263" xr:uid="{A24425CB-B0CA-4788-97E4-DFFC4D04C1FF}"/>
    <cellStyle name="Обычный 3 3" xfId="264" xr:uid="{C36387E0-44E7-438F-AE01-69F1147DC64E}"/>
    <cellStyle name="Обычный 3 4" xfId="265" xr:uid="{27E9180B-8503-42E6-AA9E-26660CBD7716}"/>
    <cellStyle name="Обычный 3 5" xfId="266" xr:uid="{E65E31E5-57D9-4686-AACC-383D2C93CFC3}"/>
    <cellStyle name="Обычный 3 6" xfId="267" xr:uid="{204D8839-D30D-4FBA-BBAE-535D6BD7B519}"/>
    <cellStyle name="Обычный 3 7" xfId="268" xr:uid="{2AF7E440-6AD0-4251-AB35-D3E5B0BE29BE}"/>
    <cellStyle name="Обычный 3 8" xfId="269" xr:uid="{2E88DAF6-69B7-4993-861B-51B21FB68413}"/>
    <cellStyle name="Обычный 3 9" xfId="270" xr:uid="{9DA97AA5-8070-41DF-AAE7-83C96E3AE9DE}"/>
    <cellStyle name="Обычный 3_Дефицит_7 млрд_0608_бс" xfId="271" xr:uid="{5629B585-1D99-48A5-A88B-39E1AF915574}"/>
    <cellStyle name="Обычный 4" xfId="272" xr:uid="{5B643B50-07DC-4219-9CB6-F1241F9FF718}"/>
    <cellStyle name="Обычный 5" xfId="273" xr:uid="{45446EEF-CC4B-4C40-BA4D-61F9B9AE64EB}"/>
    <cellStyle name="Обычный 5 2" xfId="274" xr:uid="{1B3DE215-C620-4603-A19E-697DCB43A1B7}"/>
    <cellStyle name="Обычный 6" xfId="275" xr:uid="{5DF4C25C-B719-4A47-B50A-9424E85942FB}"/>
    <cellStyle name="Обычный 6 2" xfId="276" xr:uid="{72046EA8-4901-4254-A07B-7E3123A31662}"/>
    <cellStyle name="Обычный 6 3" xfId="277" xr:uid="{23C6686E-678F-4BFC-9282-CD92CA44C444}"/>
    <cellStyle name="Обычный 6 4" xfId="278" xr:uid="{52D82125-9C3A-44DD-9658-6827E51BDDA0}"/>
    <cellStyle name="Обычный 6_Дефицит_7 млрд_0608_бс" xfId="279" xr:uid="{9297EF4C-56FB-453E-BE5B-54AD021479B6}"/>
    <cellStyle name="Обычный 7" xfId="280" xr:uid="{5B9D6014-34A7-470D-B5D1-C3961191A948}"/>
    <cellStyle name="Обычный 7 2" xfId="281" xr:uid="{0954AB1A-C9C7-419C-8F0B-8F3F9AF71E66}"/>
    <cellStyle name="Обычный 8" xfId="282" xr:uid="{919B21F1-8AAD-4B04-911E-BCFB8CDD8A94}"/>
    <cellStyle name="Обычный 9" xfId="283" xr:uid="{5C473762-D046-4E53-A4EC-25576EFD32F8}"/>
    <cellStyle name="Обычный 9 2" xfId="284" xr:uid="{935A346E-B01E-4CCB-BA66-79B99F5A2C63}"/>
    <cellStyle name="Плохой 2" xfId="285" xr:uid="{E6FACBF4-2B43-4F58-9A3E-35228175884A}"/>
    <cellStyle name="Плохой 3" xfId="286" xr:uid="{E13D5EBC-5FE0-4195-ACE5-644A65BFBF2A}"/>
    <cellStyle name="Пояснение 2" xfId="287" xr:uid="{B07C0339-801E-4E61-A4E9-9601486A200F}"/>
    <cellStyle name="Пояснение 3" xfId="288" xr:uid="{5E9017FC-DA36-467C-883D-98A1C7996D85}"/>
    <cellStyle name="Примечание 2" xfId="289" xr:uid="{7CF63393-DB01-4904-92E3-853986CDC34E}"/>
    <cellStyle name="Примечание 3" xfId="290" xr:uid="{E4FABAD9-CE0C-452A-B826-4785C5893488}"/>
    <cellStyle name="Процентный 2" xfId="291" xr:uid="{D3F51474-CB28-44B5-BFE1-A4E588D4567E}"/>
    <cellStyle name="Процентный 2 10" xfId="292" xr:uid="{B2705523-8D0D-4154-897E-7FC77FAED7D4}"/>
    <cellStyle name="Процентный 2 11" xfId="293" xr:uid="{D9F54842-2FCD-4D3F-AF85-5B541BCE1A9E}"/>
    <cellStyle name="Процентный 2 12" xfId="294" xr:uid="{57A253C5-1EF6-48C7-B39D-78D8832F1CE4}"/>
    <cellStyle name="Процентный 2 13" xfId="295" xr:uid="{D02F6928-FE1B-45CF-AD8D-EC994F9FE884}"/>
    <cellStyle name="Процентный 2 14" xfId="296" xr:uid="{BE9FC951-AF86-40ED-9089-DE9C4AA78FCF}"/>
    <cellStyle name="Процентный 2 15" xfId="297" xr:uid="{D9B32F29-54BB-437E-95FA-2F418F32F690}"/>
    <cellStyle name="Процентный 2 16" xfId="298" xr:uid="{640FB65B-004D-479C-AA17-29C3067E2127}"/>
    <cellStyle name="Процентный 2 2" xfId="299" xr:uid="{9B47CE5D-D7BB-4876-96A4-5783A5915E81}"/>
    <cellStyle name="Процентный 2 3" xfId="300" xr:uid="{D478FA42-9A17-498C-A9B6-89240852E224}"/>
    <cellStyle name="Процентный 2 4" xfId="301" xr:uid="{1DB9AD45-C049-496A-8AE5-6757BB4176EC}"/>
    <cellStyle name="Процентный 2 5" xfId="302" xr:uid="{5EAA1598-32E8-4827-B0A5-63F0995A0FA6}"/>
    <cellStyle name="Процентный 2 6" xfId="303" xr:uid="{07202F2D-DF21-44F3-9367-8B1BEF877B33}"/>
    <cellStyle name="Процентный 2 7" xfId="304" xr:uid="{C9E40126-8B2A-409E-84BC-C10D659E46BC}"/>
    <cellStyle name="Процентный 2 8" xfId="305" xr:uid="{CF8B7B93-192E-4F1F-99A5-8F8C37C8E510}"/>
    <cellStyle name="Процентный 2 9" xfId="306" xr:uid="{F3D86DD3-7F14-47CF-A810-7B982ED061E8}"/>
    <cellStyle name="Процентный 3" xfId="307" xr:uid="{B5A51BFE-E5DE-40A6-93C1-CC26CDFD7AAE}"/>
    <cellStyle name="Процентный 4" xfId="308" xr:uid="{51775BAD-82DB-4C32-8A9E-54996B799F1E}"/>
    <cellStyle name="Процентный 4 2" xfId="309" xr:uid="{4879121A-CAFC-4E73-A3AA-958D1A15445D}"/>
    <cellStyle name="Связанная ячейка 2" xfId="310" xr:uid="{B5573C52-1CC5-440D-B603-66FCC421E04C}"/>
    <cellStyle name="Связанная ячейка 3" xfId="311" xr:uid="{95E0B658-FF72-447E-8284-2F3107701D61}"/>
    <cellStyle name="Стиль 1" xfId="312" xr:uid="{E965AB35-0FDE-4428-BDE4-A1B7591B9B78}"/>
    <cellStyle name="Стиль 1 2" xfId="313" xr:uid="{541241A3-AB8E-4A5D-91FF-FA2FEF7B1562}"/>
    <cellStyle name="Стиль 1 3" xfId="314" xr:uid="{B4C0D59C-A200-4A35-84D6-3F8762913E56}"/>
    <cellStyle name="Стиль 1 4" xfId="315" xr:uid="{7B675BCC-25FF-45DE-B2F1-DB0CC749C330}"/>
    <cellStyle name="Стиль 1 5" xfId="316" xr:uid="{AEE893D3-E343-4A95-88BE-BEF8E44804A6}"/>
    <cellStyle name="Стиль 1 6" xfId="317" xr:uid="{ADCA8FB3-2B00-4393-8AFD-0CB500F3A4AB}"/>
    <cellStyle name="Стиль 1 7" xfId="318" xr:uid="{78DB86FF-B4A7-46A1-A248-04D088E4C277}"/>
    <cellStyle name="Текст предупреждения 2" xfId="319" xr:uid="{018178C8-8C03-4161-98A4-1F7B089943DC}"/>
    <cellStyle name="Текст предупреждения 3" xfId="320" xr:uid="{DE327286-5516-499F-BD21-5ADEE5500C64}"/>
    <cellStyle name="Тысячи [0]_1.62" xfId="321" xr:uid="{76074EB9-A1C7-463A-A32B-1A61F5DE1B2D}"/>
    <cellStyle name="Тысячи_1.62" xfId="322" xr:uid="{78F18725-FA2C-40A8-BB1F-B60087D66701}"/>
    <cellStyle name="Финансовый 2" xfId="323" xr:uid="{F1283785-7114-4995-85BE-03786A995E0B}"/>
    <cellStyle name="Финансовый 2 10" xfId="324" xr:uid="{09C3CBCE-53EF-4927-863E-6D6EDE56637D}"/>
    <cellStyle name="Финансовый 2 11" xfId="325" xr:uid="{151569B0-8535-46BE-9512-33DE7E7FC60E}"/>
    <cellStyle name="Финансовый 2 12" xfId="326" xr:uid="{8BC427EA-01AC-45F0-B6BF-213FB66D6A73}"/>
    <cellStyle name="Финансовый 2 13" xfId="327" xr:uid="{120CBE2C-B30E-4655-97DB-EAFCA3A0A9EA}"/>
    <cellStyle name="Финансовый 2 14" xfId="328" xr:uid="{E3DDCF82-7829-4E00-906B-6EA47C430D43}"/>
    <cellStyle name="Финансовый 2 15" xfId="329" xr:uid="{CD903192-4A8D-4192-87C9-9CB83D23A82C}"/>
    <cellStyle name="Финансовый 2 16" xfId="330" xr:uid="{7A84D9EA-4C0A-47FB-B244-765D527DAEF5}"/>
    <cellStyle name="Финансовый 2 17" xfId="331" xr:uid="{ECF2786B-7EDA-4652-AC7B-FFBF8ED7145D}"/>
    <cellStyle name="Финансовый 2 2" xfId="332" xr:uid="{52EDE5FC-4B45-49CB-B4F3-E4AE6A4081B1}"/>
    <cellStyle name="Финансовый 2 3" xfId="333" xr:uid="{1D6B6E05-2F1B-4B80-AF00-0BAB30A67239}"/>
    <cellStyle name="Финансовый 2 4" xfId="334" xr:uid="{3E2ECF35-0A4B-4439-B191-819757FFD6C7}"/>
    <cellStyle name="Финансовый 2 5" xfId="335" xr:uid="{A3435AA0-5CB1-4F0A-85CA-45EF705DBF67}"/>
    <cellStyle name="Финансовый 2 6" xfId="336" xr:uid="{4D34341E-5A61-4A1D-AE52-7280B7FBBD98}"/>
    <cellStyle name="Финансовый 2 7" xfId="337" xr:uid="{FDF50BC6-A85F-4FD5-B706-38016C8D7650}"/>
    <cellStyle name="Финансовый 2 8" xfId="338" xr:uid="{D6BA3336-5976-463A-A77E-D487932FC121}"/>
    <cellStyle name="Финансовый 2 9" xfId="339" xr:uid="{915EDBF1-4018-484D-B891-ED3257A70F44}"/>
    <cellStyle name="Финансовый 3" xfId="340" xr:uid="{458F2009-8413-4E57-911C-EDAF40596E65}"/>
    <cellStyle name="Финансовый 3 2" xfId="341" xr:uid="{412D9490-6B9F-4ED8-8F15-82EC77995D61}"/>
    <cellStyle name="Финансовый 4" xfId="342" xr:uid="{3D42B2C1-EE47-41D8-9DB3-3A4CBAB9AFA6}"/>
    <cellStyle name="Финансовый 4 2" xfId="343" xr:uid="{3058457C-64AD-4D64-9ACC-F6B74652AEEB}"/>
    <cellStyle name="Финансовый 4 3" xfId="344" xr:uid="{8252D0B0-A338-428C-8E67-AC75F46B4360}"/>
    <cellStyle name="Финансовый 5" xfId="345" xr:uid="{CA2027D7-7990-443D-B1D3-56BBCB0010A5}"/>
    <cellStyle name="Финансовый 6" xfId="346" xr:uid="{1443DBD9-D427-4DFB-8E09-BFB02C4350C5}"/>
    <cellStyle name="Финансовый 7" xfId="347" xr:uid="{98CF7763-51CD-45A3-9358-4D5D97E23658}"/>
    <cellStyle name="Хороший 2" xfId="348" xr:uid="{63732FFF-656E-4484-8B6B-3FE0C3E39C7E}"/>
    <cellStyle name="Хороший 3" xfId="349" xr:uid="{AEA54B08-1E8C-4C89-8470-E83285F5E0AE}"/>
    <cellStyle name="числовой" xfId="350" xr:uid="{65EF8545-7094-4C95-B673-106D913F8C21}"/>
    <cellStyle name="Ю" xfId="351" xr:uid="{3D68082E-F51A-4362-A1A7-148437FDF05F}"/>
    <cellStyle name="Ю-FreeSet_10" xfId="352" xr:uid="{1BF31923-D177-4764-B6EB-76468F22A8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6AE2-5A92-4237-84C1-A615634EFBC9}">
  <dimension ref="A1:L269"/>
  <sheetViews>
    <sheetView tabSelected="1" topLeftCell="A10" zoomScale="50" zoomScaleNormal="50" zoomScaleSheetLayoutView="46" workbookViewId="0">
      <selection activeCell="D36" sqref="D36:E36"/>
    </sheetView>
  </sheetViews>
  <sheetFormatPr defaultRowHeight="18.75"/>
  <cols>
    <col min="1" max="1" width="83.28515625" style="1" customWidth="1"/>
    <col min="2" max="2" width="10.85546875" style="2" customWidth="1"/>
    <col min="3" max="5" width="23" style="2" customWidth="1"/>
    <col min="6" max="6" width="23" style="1" customWidth="1"/>
    <col min="7" max="8" width="24.85546875" style="1" customWidth="1"/>
    <col min="9" max="9" width="24.5703125" style="1" customWidth="1"/>
    <col min="10" max="10" width="26.140625" style="1" customWidth="1"/>
    <col min="11" max="11" width="11.140625" style="1" customWidth="1"/>
    <col min="12" max="12" width="57.28515625" style="1" customWidth="1"/>
    <col min="13" max="14" width="9.140625" style="1"/>
    <col min="15" max="15" width="10.5703125" style="1" customWidth="1"/>
    <col min="16" max="16384" width="9.140625" style="1"/>
  </cols>
  <sheetData>
    <row r="1" spans="1:10" ht="18" customHeight="1">
      <c r="A1" s="55" t="s">
        <v>69</v>
      </c>
      <c r="G1" s="1" t="s">
        <v>14</v>
      </c>
    </row>
    <row r="2" spans="1:10" ht="18" customHeight="1">
      <c r="A2" s="55"/>
      <c r="G2" s="147" t="s">
        <v>59</v>
      </c>
      <c r="H2" s="147"/>
      <c r="I2" s="147"/>
    </row>
    <row r="3" spans="1:10" ht="18" customHeight="1">
      <c r="A3" s="220"/>
      <c r="B3" s="221"/>
      <c r="C3" s="57"/>
      <c r="D3" s="55"/>
      <c r="E3" s="55"/>
      <c r="F3" s="55"/>
      <c r="G3" s="147" t="s">
        <v>105</v>
      </c>
      <c r="H3" s="147"/>
      <c r="I3" s="147"/>
      <c r="J3" s="147"/>
    </row>
    <row r="4" spans="1:10" ht="18" customHeight="1">
      <c r="A4" s="210" t="s">
        <v>335</v>
      </c>
      <c r="B4" s="226"/>
      <c r="C4" s="57"/>
      <c r="D4" s="55"/>
      <c r="E4" s="55"/>
      <c r="F4" s="55"/>
      <c r="G4" s="210" t="s">
        <v>106</v>
      </c>
      <c r="H4" s="210"/>
      <c r="I4" s="210"/>
      <c r="J4" s="210"/>
    </row>
    <row r="5" spans="1:10" ht="18" customHeight="1">
      <c r="A5" s="225"/>
      <c r="B5" s="226"/>
      <c r="C5" s="57"/>
      <c r="D5" s="56"/>
      <c r="E5" s="56"/>
      <c r="F5" s="56"/>
      <c r="G5" s="111" t="s">
        <v>203</v>
      </c>
      <c r="H5" s="111"/>
      <c r="I5" s="111"/>
      <c r="J5" s="111"/>
    </row>
    <row r="6" spans="1:10" ht="18" customHeight="1">
      <c r="A6" s="220"/>
      <c r="B6" s="221"/>
      <c r="C6" s="55"/>
      <c r="D6" s="56"/>
      <c r="E6" s="56"/>
      <c r="F6" s="56"/>
      <c r="G6" s="55"/>
      <c r="H6" s="55"/>
      <c r="I6" s="127"/>
      <c r="J6" s="127"/>
    </row>
    <row r="7" spans="1:10" ht="18" customHeight="1">
      <c r="A7" s="147" t="s">
        <v>365</v>
      </c>
      <c r="B7" s="57"/>
      <c r="C7" s="57"/>
      <c r="D7" s="56"/>
      <c r="E7" s="56"/>
      <c r="F7" s="56"/>
      <c r="I7" s="147"/>
      <c r="J7" s="147"/>
    </row>
    <row r="8" spans="1:10" ht="18" customHeight="1">
      <c r="A8" s="57"/>
      <c r="B8" s="57"/>
      <c r="C8" s="57"/>
      <c r="D8" s="147"/>
      <c r="E8" s="147"/>
      <c r="F8" s="147"/>
    </row>
    <row r="9" spans="1:10" ht="18" customHeight="1">
      <c r="A9" s="57"/>
      <c r="B9" s="57"/>
      <c r="C9" s="57"/>
      <c r="D9" s="147"/>
      <c r="E9" s="147"/>
      <c r="F9" s="147"/>
    </row>
    <row r="10" spans="1:10" ht="18" customHeight="1">
      <c r="A10" s="129" t="s">
        <v>207</v>
      </c>
      <c r="B10" s="55"/>
      <c r="C10" s="55"/>
      <c r="D10" s="55"/>
      <c r="E10" s="130"/>
      <c r="F10" s="131"/>
      <c r="G10" s="224" t="s">
        <v>70</v>
      </c>
      <c r="H10" s="224"/>
      <c r="I10" s="224"/>
      <c r="J10" s="224"/>
    </row>
    <row r="11" spans="1:10" ht="18" customHeight="1">
      <c r="A11" s="129"/>
      <c r="B11" s="55"/>
      <c r="C11" s="55"/>
      <c r="D11" s="55"/>
      <c r="E11" s="130"/>
      <c r="F11" s="131"/>
      <c r="G11" s="147"/>
      <c r="H11" s="147"/>
      <c r="I11" s="147"/>
      <c r="J11" s="147"/>
    </row>
    <row r="12" spans="1:10" ht="18" customHeight="1">
      <c r="A12" s="208"/>
      <c r="B12" s="209"/>
      <c r="C12" s="127"/>
      <c r="D12" s="127"/>
      <c r="E12" s="55"/>
      <c r="F12" s="55"/>
      <c r="G12" s="208"/>
      <c r="H12" s="208"/>
      <c r="I12" s="208"/>
      <c r="J12" s="208"/>
    </row>
    <row r="13" spans="1:10" ht="18" customHeight="1">
      <c r="A13" s="223" t="s">
        <v>335</v>
      </c>
      <c r="B13" s="223"/>
      <c r="C13" s="224"/>
      <c r="D13" s="224"/>
      <c r="E13" s="57"/>
      <c r="F13" s="56"/>
      <c r="G13" s="223" t="s">
        <v>362</v>
      </c>
      <c r="H13" s="223"/>
      <c r="I13" s="223"/>
      <c r="J13" s="223"/>
    </row>
    <row r="14" spans="1:10" ht="18" customHeight="1">
      <c r="A14" s="147"/>
      <c r="B14" s="147"/>
      <c r="C14" s="147"/>
      <c r="D14" s="147"/>
      <c r="E14" s="57"/>
      <c r="F14" s="56"/>
      <c r="G14" s="147"/>
      <c r="H14" s="147"/>
      <c r="I14" s="147"/>
      <c r="J14" s="147"/>
    </row>
    <row r="15" spans="1:10" ht="18" customHeight="1">
      <c r="A15" s="208"/>
      <c r="B15" s="209"/>
      <c r="C15" s="210"/>
      <c r="D15" s="211"/>
      <c r="E15" s="57"/>
      <c r="F15" s="56"/>
      <c r="G15" s="146"/>
      <c r="H15" s="146"/>
      <c r="I15" s="146"/>
      <c r="J15" s="146"/>
    </row>
    <row r="16" spans="1:10" ht="18" customHeight="1">
      <c r="A16" s="127" t="s">
        <v>365</v>
      </c>
      <c r="B16" s="132"/>
      <c r="C16" s="127"/>
      <c r="D16" s="132"/>
      <c r="E16" s="57"/>
      <c r="F16" s="56"/>
      <c r="G16" s="222" t="s">
        <v>365</v>
      </c>
      <c r="H16" s="222"/>
      <c r="I16" s="222"/>
      <c r="J16" s="222"/>
    </row>
    <row r="17" spans="1:10" ht="18" customHeight="1">
      <c r="A17" s="127"/>
      <c r="B17" s="132"/>
      <c r="C17" s="127"/>
      <c r="D17" s="132"/>
      <c r="E17" s="57"/>
      <c r="F17" s="56"/>
      <c r="G17" s="127"/>
      <c r="H17" s="127"/>
      <c r="I17" s="127"/>
      <c r="J17" s="127"/>
    </row>
    <row r="18" spans="1:10" ht="18" customHeight="1">
      <c r="A18" s="127"/>
      <c r="B18" s="132"/>
      <c r="C18" s="127"/>
      <c r="D18" s="132"/>
      <c r="E18" s="57"/>
      <c r="F18" s="56"/>
      <c r="G18" s="133"/>
      <c r="H18" s="133"/>
      <c r="I18" s="133"/>
      <c r="J18" s="133"/>
    </row>
    <row r="19" spans="1:10" ht="43.5" customHeight="1">
      <c r="A19" s="210"/>
      <c r="B19" s="210"/>
      <c r="C19" s="210"/>
      <c r="D19" s="210"/>
      <c r="E19" s="56"/>
      <c r="F19" s="56"/>
      <c r="G19" s="212" t="s">
        <v>395</v>
      </c>
      <c r="H19" s="213"/>
      <c r="I19" s="214" t="s">
        <v>396</v>
      </c>
      <c r="J19" s="214"/>
    </row>
    <row r="20" spans="1:10" ht="28.5" customHeight="1">
      <c r="A20" s="215" t="s">
        <v>8</v>
      </c>
      <c r="B20" s="216" t="s">
        <v>405</v>
      </c>
      <c r="C20" s="216"/>
      <c r="D20" s="216"/>
      <c r="E20" s="216"/>
      <c r="F20" s="216"/>
      <c r="G20" s="227" t="s">
        <v>72</v>
      </c>
      <c r="H20" s="229">
        <v>40800812</v>
      </c>
      <c r="I20" s="180" t="s">
        <v>397</v>
      </c>
      <c r="J20" s="219"/>
    </row>
    <row r="21" spans="1:10" ht="28.5" customHeight="1">
      <c r="A21" s="215"/>
      <c r="B21" s="216"/>
      <c r="C21" s="216"/>
      <c r="D21" s="216"/>
      <c r="E21" s="216"/>
      <c r="F21" s="216"/>
      <c r="G21" s="228"/>
      <c r="H21" s="230"/>
      <c r="I21" s="180"/>
      <c r="J21" s="214"/>
    </row>
    <row r="22" spans="1:10" ht="28.5" customHeight="1">
      <c r="A22" s="148" t="s">
        <v>9</v>
      </c>
      <c r="B22" s="177" t="s">
        <v>413</v>
      </c>
      <c r="C22" s="178"/>
      <c r="D22" s="178"/>
      <c r="E22" s="178"/>
      <c r="F22" s="179"/>
      <c r="G22" s="148" t="s">
        <v>71</v>
      </c>
      <c r="H22" s="158">
        <v>150</v>
      </c>
      <c r="I22" s="180" t="s">
        <v>398</v>
      </c>
      <c r="J22" s="219"/>
    </row>
    <row r="23" spans="1:10" ht="28.5" customHeight="1">
      <c r="A23" s="148" t="s">
        <v>202</v>
      </c>
      <c r="B23" s="177"/>
      <c r="C23" s="178"/>
      <c r="D23" s="178"/>
      <c r="E23" s="178"/>
      <c r="F23" s="179"/>
      <c r="G23" s="148" t="s">
        <v>5</v>
      </c>
      <c r="H23" s="158"/>
      <c r="I23" s="180"/>
      <c r="J23" s="214"/>
    </row>
    <row r="24" spans="1:10" ht="28.5" customHeight="1">
      <c r="A24" s="148" t="s">
        <v>10</v>
      </c>
      <c r="B24" s="177" t="s">
        <v>406</v>
      </c>
      <c r="C24" s="178"/>
      <c r="D24" s="178"/>
      <c r="E24" s="178"/>
      <c r="F24" s="179"/>
      <c r="G24" s="148" t="s">
        <v>6</v>
      </c>
      <c r="H24" s="158" t="s">
        <v>414</v>
      </c>
      <c r="I24" s="180" t="s">
        <v>398</v>
      </c>
      <c r="J24" s="181"/>
    </row>
    <row r="25" spans="1:10" ht="28.5" customHeight="1">
      <c r="A25" s="148" t="s">
        <v>11</v>
      </c>
      <c r="B25" s="212"/>
      <c r="C25" s="231"/>
      <c r="D25" s="231"/>
      <c r="E25" s="231"/>
      <c r="F25" s="231"/>
      <c r="G25" s="231"/>
      <c r="H25" s="213"/>
      <c r="I25" s="180"/>
      <c r="J25" s="182"/>
    </row>
    <row r="26" spans="1:10" ht="28.5" customHeight="1">
      <c r="A26" s="148" t="s">
        <v>172</v>
      </c>
      <c r="B26" s="212"/>
      <c r="C26" s="231"/>
      <c r="D26" s="231"/>
      <c r="E26" s="231"/>
      <c r="F26" s="231"/>
      <c r="G26" s="231"/>
      <c r="H26" s="213"/>
      <c r="I26" s="180" t="s">
        <v>398</v>
      </c>
      <c r="J26" s="183"/>
    </row>
    <row r="27" spans="1:10" ht="28.5" customHeight="1">
      <c r="A27" s="148" t="s">
        <v>363</v>
      </c>
      <c r="B27" s="212"/>
      <c r="C27" s="231"/>
      <c r="D27" s="231"/>
      <c r="E27" s="231"/>
      <c r="F27" s="231"/>
      <c r="G27" s="231"/>
      <c r="H27" s="213"/>
      <c r="I27" s="180"/>
      <c r="J27" s="183"/>
    </row>
    <row r="28" spans="1:10" ht="28.5" customHeight="1">
      <c r="A28" s="148" t="s">
        <v>58</v>
      </c>
      <c r="B28" s="184">
        <v>233</v>
      </c>
      <c r="C28" s="185"/>
      <c r="D28" s="185"/>
      <c r="E28" s="185"/>
      <c r="F28" s="185"/>
      <c r="G28" s="185"/>
      <c r="H28" s="186"/>
      <c r="I28" s="180" t="s">
        <v>398</v>
      </c>
      <c r="J28" s="183"/>
    </row>
    <row r="29" spans="1:10" ht="28.5" customHeight="1">
      <c r="A29" s="148" t="s">
        <v>400</v>
      </c>
      <c r="B29" s="184" t="s">
        <v>415</v>
      </c>
      <c r="C29" s="185"/>
      <c r="D29" s="185"/>
      <c r="E29" s="185"/>
      <c r="F29" s="185"/>
      <c r="G29" s="185"/>
      <c r="H29" s="186"/>
      <c r="I29" s="180"/>
      <c r="J29" s="183"/>
    </row>
    <row r="30" spans="1:10" ht="28.5" customHeight="1">
      <c r="A30" s="148" t="s">
        <v>7</v>
      </c>
      <c r="B30" s="212"/>
      <c r="C30" s="231"/>
      <c r="D30" s="231"/>
      <c r="E30" s="231"/>
      <c r="F30" s="231"/>
      <c r="G30" s="213"/>
      <c r="H30" s="215" t="s">
        <v>90</v>
      </c>
      <c r="I30" s="215"/>
      <c r="J30" s="58"/>
    </row>
    <row r="31" spans="1:10" ht="28.5" customHeight="1">
      <c r="A31" s="148" t="s">
        <v>364</v>
      </c>
      <c r="B31" s="177" t="s">
        <v>421</v>
      </c>
      <c r="C31" s="178"/>
      <c r="D31" s="178"/>
      <c r="E31" s="178"/>
      <c r="F31" s="178"/>
      <c r="G31" s="179"/>
      <c r="H31" s="215" t="s">
        <v>91</v>
      </c>
      <c r="I31" s="215"/>
      <c r="J31" s="58"/>
    </row>
    <row r="32" spans="1:10" ht="18.75" customHeight="1">
      <c r="A32" s="113"/>
      <c r="B32" s="113"/>
      <c r="C32" s="113"/>
      <c r="D32" s="113"/>
      <c r="E32" s="113"/>
      <c r="F32" s="113"/>
      <c r="G32" s="113"/>
      <c r="H32" s="111"/>
      <c r="I32" s="55"/>
      <c r="J32" s="57"/>
    </row>
    <row r="33" spans="1:12" ht="18.95" customHeight="1">
      <c r="A33" s="127"/>
      <c r="B33" s="111"/>
      <c r="C33" s="111"/>
      <c r="D33" s="111"/>
      <c r="E33" s="111"/>
      <c r="F33" s="111"/>
      <c r="G33" s="111"/>
      <c r="H33" s="111"/>
      <c r="I33" s="55"/>
      <c r="J33" s="55"/>
    </row>
    <row r="34" spans="1:12" ht="24" customHeight="1">
      <c r="A34" s="187" t="s">
        <v>430</v>
      </c>
      <c r="B34" s="187"/>
      <c r="C34" s="187"/>
      <c r="D34" s="187"/>
      <c r="E34" s="187"/>
      <c r="F34" s="187"/>
      <c r="G34" s="187"/>
      <c r="H34" s="187"/>
      <c r="I34" s="187"/>
      <c r="J34" s="187"/>
    </row>
    <row r="35" spans="1:12" ht="18" customHeight="1">
      <c r="A35" s="187" t="s">
        <v>422</v>
      </c>
      <c r="B35" s="187"/>
      <c r="C35" s="187"/>
      <c r="D35" s="187"/>
      <c r="E35" s="187"/>
      <c r="F35" s="187"/>
      <c r="G35" s="187"/>
      <c r="H35" s="187"/>
      <c r="I35" s="187"/>
      <c r="J35" s="187"/>
    </row>
    <row r="36" spans="1:12" ht="18" customHeight="1">
      <c r="A36" s="173"/>
      <c r="B36" s="173"/>
      <c r="C36" s="173"/>
      <c r="D36" s="187" t="s">
        <v>433</v>
      </c>
      <c r="E36" s="188"/>
      <c r="F36" s="173"/>
      <c r="G36" s="173"/>
      <c r="H36" s="173"/>
      <c r="I36" s="173"/>
      <c r="J36" s="173"/>
    </row>
    <row r="37" spans="1:12" ht="18" customHeight="1">
      <c r="A37" s="187" t="s">
        <v>93</v>
      </c>
      <c r="B37" s="187"/>
      <c r="C37" s="187"/>
      <c r="D37" s="187"/>
      <c r="E37" s="187"/>
      <c r="F37" s="187"/>
      <c r="G37" s="187"/>
      <c r="H37" s="187"/>
      <c r="I37" s="187"/>
      <c r="J37" s="187"/>
    </row>
    <row r="38" spans="1:12" ht="13.5" customHeight="1">
      <c r="B38" s="15"/>
      <c r="D38" s="15"/>
      <c r="E38" s="15"/>
      <c r="F38" s="15"/>
      <c r="G38" s="15"/>
      <c r="H38" s="15"/>
      <c r="I38" s="15"/>
      <c r="J38" s="15"/>
    </row>
    <row r="39" spans="1:12" ht="31.5" customHeight="1">
      <c r="A39" s="203" t="s">
        <v>112</v>
      </c>
      <c r="B39" s="180" t="s">
        <v>12</v>
      </c>
      <c r="C39" s="200" t="s">
        <v>360</v>
      </c>
      <c r="D39" s="200" t="s">
        <v>361</v>
      </c>
      <c r="E39" s="217" t="s">
        <v>353</v>
      </c>
      <c r="F39" s="180" t="s">
        <v>359</v>
      </c>
      <c r="G39" s="193" t="s">
        <v>113</v>
      </c>
      <c r="H39" s="194"/>
      <c r="I39" s="194"/>
      <c r="J39" s="195"/>
    </row>
    <row r="40" spans="1:12" ht="54.75" customHeight="1">
      <c r="A40" s="203"/>
      <c r="B40" s="180"/>
      <c r="C40" s="201"/>
      <c r="D40" s="201"/>
      <c r="E40" s="218"/>
      <c r="F40" s="180"/>
      <c r="G40" s="5" t="s">
        <v>108</v>
      </c>
      <c r="H40" s="5" t="s">
        <v>109</v>
      </c>
      <c r="I40" s="5" t="s">
        <v>110</v>
      </c>
      <c r="J40" s="5" t="s">
        <v>399</v>
      </c>
    </row>
    <row r="41" spans="1:12" ht="20.100000000000001" customHeight="1">
      <c r="A41" s="4">
        <v>1</v>
      </c>
      <c r="B41" s="5">
        <v>2</v>
      </c>
      <c r="C41" s="5">
        <v>3</v>
      </c>
      <c r="D41" s="5">
        <v>4</v>
      </c>
      <c r="E41" s="5">
        <v>5</v>
      </c>
      <c r="F41" s="5">
        <v>6</v>
      </c>
      <c r="G41" s="5">
        <v>7</v>
      </c>
      <c r="H41" s="5">
        <v>8</v>
      </c>
      <c r="I41" s="5">
        <v>9</v>
      </c>
      <c r="J41" s="5">
        <v>10</v>
      </c>
    </row>
    <row r="42" spans="1:12" ht="24.95" customHeight="1">
      <c r="A42" s="202" t="s">
        <v>55</v>
      </c>
      <c r="B42" s="202"/>
      <c r="C42" s="202"/>
      <c r="D42" s="202"/>
      <c r="E42" s="202"/>
      <c r="F42" s="202"/>
      <c r="G42" s="202"/>
      <c r="H42" s="202"/>
      <c r="I42" s="202"/>
      <c r="J42" s="202"/>
      <c r="L42" s="125"/>
    </row>
    <row r="43" spans="1:12" ht="18.75" customHeight="1">
      <c r="A43" s="30" t="s">
        <v>94</v>
      </c>
      <c r="B43" s="60">
        <v>1000</v>
      </c>
      <c r="C43" s="50">
        <f>'I. Інф. до фін.плану'!C23</f>
        <v>1298</v>
      </c>
      <c r="D43" s="50">
        <f>'I. Інф. до фін.плану'!D23</f>
        <v>1290</v>
      </c>
      <c r="E43" s="50">
        <f>'I. Інф. до фін.плану'!E23</f>
        <v>1290</v>
      </c>
      <c r="F43" s="50">
        <f>'I. Інф. до фін.плану'!F23</f>
        <v>1290</v>
      </c>
      <c r="G43" s="62">
        <v>2580</v>
      </c>
      <c r="H43" s="62">
        <v>3900</v>
      </c>
      <c r="I43" s="62">
        <v>5240</v>
      </c>
      <c r="J43" s="62">
        <v>6600</v>
      </c>
      <c r="L43" s="125"/>
    </row>
    <row r="44" spans="1:12" ht="18.75" customHeight="1">
      <c r="A44" s="30" t="s">
        <v>82</v>
      </c>
      <c r="B44" s="4">
        <v>1010</v>
      </c>
      <c r="C44" s="50">
        <f>'I. Інф. до фін.плану'!C24</f>
        <v>-3613</v>
      </c>
      <c r="D44" s="50">
        <f>'I. Інф. до фін.плану'!D24</f>
        <v>-4784</v>
      </c>
      <c r="E44" s="50">
        <f>'I. Інф. до фін.плану'!E24</f>
        <v>-4784</v>
      </c>
      <c r="F44" s="50">
        <f>'I. Інф. до фін.плану'!F24</f>
        <v>-4784</v>
      </c>
      <c r="G44" s="34">
        <v>-9036</v>
      </c>
      <c r="H44" s="34">
        <v>-13276</v>
      </c>
      <c r="I44" s="34">
        <v>-17576</v>
      </c>
      <c r="J44" s="34">
        <v>-21476</v>
      </c>
      <c r="L44" s="126"/>
    </row>
    <row r="45" spans="1:12" ht="18.75" customHeight="1">
      <c r="A45" s="31" t="s">
        <v>116</v>
      </c>
      <c r="B45" s="48">
        <v>1020</v>
      </c>
      <c r="C45" s="50">
        <f t="shared" ref="C45:J45" si="0">SUM(C43,C44)</f>
        <v>-2315</v>
      </c>
      <c r="D45" s="50">
        <f t="shared" si="0"/>
        <v>-3494</v>
      </c>
      <c r="E45" s="50">
        <f t="shared" si="0"/>
        <v>-3494</v>
      </c>
      <c r="F45" s="50">
        <f t="shared" si="0"/>
        <v>-3494</v>
      </c>
      <c r="G45" s="50">
        <f t="shared" si="0"/>
        <v>-6456</v>
      </c>
      <c r="H45" s="50">
        <f t="shared" si="0"/>
        <v>-9376</v>
      </c>
      <c r="I45" s="50">
        <f t="shared" si="0"/>
        <v>-12336</v>
      </c>
      <c r="J45" s="50">
        <f t="shared" si="0"/>
        <v>-14876</v>
      </c>
      <c r="L45" s="125"/>
    </row>
    <row r="46" spans="1:12" ht="18.75" customHeight="1">
      <c r="A46" s="32" t="s">
        <v>75</v>
      </c>
      <c r="B46" s="48">
        <v>1310</v>
      </c>
      <c r="C46" s="50">
        <f>'I. Інф. до фін.плану'!C106</f>
        <v>688</v>
      </c>
      <c r="D46" s="50">
        <f>'I. Інф. до фін.плану'!D106</f>
        <v>144</v>
      </c>
      <c r="E46" s="50">
        <f>'I. Інф. до фін.плану'!E106</f>
        <v>144</v>
      </c>
      <c r="F46" s="50">
        <f>'I. Інф. до фін.плану'!F106</f>
        <v>144</v>
      </c>
      <c r="G46" s="128" t="s">
        <v>101</v>
      </c>
      <c r="H46" s="128" t="s">
        <v>101</v>
      </c>
      <c r="I46" s="128" t="s">
        <v>101</v>
      </c>
      <c r="J46" s="128" t="s">
        <v>101</v>
      </c>
    </row>
    <row r="47" spans="1:12" ht="18.75" customHeight="1">
      <c r="A47" s="18" t="s">
        <v>171</v>
      </c>
      <c r="B47" s="61">
        <v>1200</v>
      </c>
      <c r="C47" s="50">
        <f>'I. Інф. до фін.плану'!C93</f>
        <v>548</v>
      </c>
      <c r="D47" s="50">
        <f>'I. Інф. до фін.плану'!D93</f>
        <v>97</v>
      </c>
      <c r="E47" s="50">
        <f>'I. Інф. до фін.плану'!E93</f>
        <v>97</v>
      </c>
      <c r="F47" s="50">
        <f>'I. Інф. до фін.плану'!F93</f>
        <v>97</v>
      </c>
      <c r="G47" s="47">
        <v>177</v>
      </c>
      <c r="H47" s="47">
        <v>267</v>
      </c>
      <c r="I47" s="47">
        <v>357</v>
      </c>
      <c r="J47" s="47">
        <v>447</v>
      </c>
    </row>
    <row r="48" spans="1:12" ht="24" customHeight="1">
      <c r="A48" s="204" t="s">
        <v>213</v>
      </c>
      <c r="B48" s="204"/>
      <c r="C48" s="204"/>
      <c r="D48" s="204"/>
      <c r="E48" s="204"/>
      <c r="F48" s="204"/>
      <c r="G48" s="204"/>
      <c r="H48" s="204"/>
      <c r="I48" s="204"/>
      <c r="J48" s="204"/>
    </row>
    <row r="49" spans="1:11" ht="18.75" customHeight="1">
      <c r="A49" s="65" t="s">
        <v>150</v>
      </c>
      <c r="B49" s="4">
        <v>2111</v>
      </c>
      <c r="C49" s="50" t="str">
        <f>'ІІ. Розп. ч.п. та розр. з бюд.'!F25</f>
        <v>(    )</v>
      </c>
      <c r="D49" s="50" t="str">
        <f>'ІІ. Розп. ч.п. та розр. з бюд.'!G25</f>
        <v>(    )</v>
      </c>
      <c r="E49" s="50" t="str">
        <f>'ІІ. Розп. ч.п. та розр. з бюд.'!H25</f>
        <v>(    )</v>
      </c>
      <c r="F49" s="50">
        <f>'ІІ. Розп. ч.п. та розр. з бюд.'!I25</f>
        <v>0</v>
      </c>
      <c r="G49" s="34" t="s">
        <v>101</v>
      </c>
      <c r="H49" s="34" t="s">
        <v>101</v>
      </c>
      <c r="I49" s="34" t="s">
        <v>101</v>
      </c>
      <c r="J49" s="34" t="s">
        <v>101</v>
      </c>
    </row>
    <row r="50" spans="1:11" ht="37.5" customHeight="1">
      <c r="A50" s="65" t="s">
        <v>173</v>
      </c>
      <c r="B50" s="4">
        <v>2112</v>
      </c>
      <c r="C50" s="50">
        <f>'ІІ. Розп. ч.п. та розр. з бюд.'!F26</f>
        <v>-107</v>
      </c>
      <c r="D50" s="50">
        <f>'ІІ. Розп. ч.п. та розр. з бюд.'!G26</f>
        <v>-40</v>
      </c>
      <c r="E50" s="50">
        <f>'ІІ. Розп. ч.п. та розр. з бюд.'!H26</f>
        <v>-60</v>
      </c>
      <c r="F50" s="50">
        <f>'ІІ. Розп. ч.п. та розр. з бюд.'!I26</f>
        <v>-60</v>
      </c>
      <c r="G50" s="34" t="s">
        <v>101</v>
      </c>
      <c r="H50" s="34" t="s">
        <v>101</v>
      </c>
      <c r="I50" s="34" t="s">
        <v>101</v>
      </c>
      <c r="J50" s="34" t="s">
        <v>101</v>
      </c>
    </row>
    <row r="51" spans="1:11" ht="37.5" customHeight="1">
      <c r="A51" s="66" t="s">
        <v>174</v>
      </c>
      <c r="B51" s="21">
        <v>2113</v>
      </c>
      <c r="C51" s="50" t="str">
        <f>'ІІ. Розп. ч.п. та розр. з бюд.'!F27</f>
        <v>(    )</v>
      </c>
      <c r="D51" s="50" t="str">
        <f>'ІІ. Розп. ч.п. та розр. з бюд.'!G27</f>
        <v>(    )</v>
      </c>
      <c r="E51" s="50" t="str">
        <f>'ІІ. Розп. ч.п. та розр. з бюд.'!H27</f>
        <v>(    )</v>
      </c>
      <c r="F51" s="50">
        <f>'ІІ. Розп. ч.п. та розр. з бюд.'!I27</f>
        <v>0</v>
      </c>
      <c r="G51" s="34" t="s">
        <v>101</v>
      </c>
      <c r="H51" s="34" t="s">
        <v>101</v>
      </c>
      <c r="I51" s="34" t="s">
        <v>101</v>
      </c>
      <c r="J51" s="34" t="s">
        <v>101</v>
      </c>
    </row>
    <row r="52" spans="1:11" ht="37.5" customHeight="1">
      <c r="A52" s="66" t="s">
        <v>162</v>
      </c>
      <c r="B52" s="21">
        <v>2115</v>
      </c>
      <c r="C52" s="50" t="str">
        <f>'ІІ. Розп. ч.п. та розр. з бюд.'!F29</f>
        <v>(    )</v>
      </c>
      <c r="D52" s="50" t="str">
        <f>'ІІ. Розп. ч.п. та розр. з бюд.'!G29</f>
        <v>(    )</v>
      </c>
      <c r="E52" s="50" t="str">
        <f>'ІІ. Розп. ч.п. та розр. з бюд.'!H29</f>
        <v>(    )</v>
      </c>
      <c r="F52" s="50">
        <f>'ІІ. Розп. ч.п. та розр. з бюд.'!I29</f>
        <v>0</v>
      </c>
      <c r="G52" s="34" t="s">
        <v>101</v>
      </c>
      <c r="H52" s="34" t="s">
        <v>101</v>
      </c>
      <c r="I52" s="34" t="s">
        <v>101</v>
      </c>
      <c r="J52" s="34" t="s">
        <v>101</v>
      </c>
    </row>
    <row r="53" spans="1:11" ht="80.25" customHeight="1">
      <c r="A53" s="66" t="s">
        <v>200</v>
      </c>
      <c r="B53" s="21">
        <v>2131</v>
      </c>
      <c r="C53" s="50">
        <f>'ІІ. Розп. ч.п. та розр. з бюд.'!F40</f>
        <v>0</v>
      </c>
      <c r="D53" s="50">
        <f>'ІІ. Розп. ч.п. та розр. з бюд.'!G40</f>
        <v>0</v>
      </c>
      <c r="E53" s="50">
        <f>'ІІ. Розп. ч.п. та розр. з бюд.'!H40</f>
        <v>0</v>
      </c>
      <c r="F53" s="50">
        <f>'ІІ. Розп. ч.п. та розр. з бюд.'!I40</f>
        <v>0</v>
      </c>
      <c r="G53" s="34" t="s">
        <v>101</v>
      </c>
      <c r="H53" s="34" t="s">
        <v>101</v>
      </c>
      <c r="I53" s="34" t="s">
        <v>101</v>
      </c>
      <c r="J53" s="34" t="s">
        <v>101</v>
      </c>
    </row>
    <row r="54" spans="1:11" ht="25.15" customHeight="1">
      <c r="A54" s="64" t="s">
        <v>160</v>
      </c>
      <c r="B54" s="46">
        <v>2200</v>
      </c>
      <c r="C54" s="50">
        <f>'ІІ. Розп. ч.п. та розр. з бюд.'!F47</f>
        <v>-15428</v>
      </c>
      <c r="D54" s="50">
        <f>'ІІ. Розп. ч.п. та розр. з бюд.'!G47</f>
        <v>-13010</v>
      </c>
      <c r="E54" s="50">
        <f>'ІІ. Розп. ч.п. та розр. з бюд.'!H47</f>
        <v>-17275</v>
      </c>
      <c r="F54" s="50">
        <f>'ІІ. Розп. ч.п. та розр. з бюд.'!I47</f>
        <v>-17275</v>
      </c>
      <c r="G54" s="62">
        <v>-21866</v>
      </c>
      <c r="H54" s="62">
        <v>-32870</v>
      </c>
      <c r="I54" s="62">
        <v>-43870</v>
      </c>
      <c r="J54" s="62">
        <v>-54900</v>
      </c>
      <c r="K54" s="63"/>
    </row>
    <row r="55" spans="1:11" ht="24.95" customHeight="1">
      <c r="A55" s="205" t="s">
        <v>321</v>
      </c>
      <c r="B55" s="206"/>
      <c r="C55" s="206"/>
      <c r="D55" s="206"/>
      <c r="E55" s="206"/>
      <c r="F55" s="206"/>
      <c r="G55" s="206"/>
      <c r="H55" s="206"/>
      <c r="I55" s="206"/>
      <c r="J55" s="207"/>
    </row>
    <row r="56" spans="1:11" s="3" customFormat="1" ht="20.100000000000001" customHeight="1">
      <c r="A56" s="28" t="s">
        <v>97</v>
      </c>
      <c r="B56" s="9">
        <v>4000</v>
      </c>
      <c r="C56" s="50">
        <f>'ІV кап. інвеат. V кред. '!F7</f>
        <v>8898</v>
      </c>
      <c r="D56" s="50">
        <f>'ІV кап. інвеат. V кред. '!G7</f>
        <v>0</v>
      </c>
      <c r="E56" s="50">
        <f>'ІV кап. інвеат. V кред. '!H7</f>
        <v>4132</v>
      </c>
      <c r="F56" s="50">
        <f>'ІV кап. інвеат. V кред. '!I7</f>
        <v>4132</v>
      </c>
      <c r="G56" s="49">
        <v>4559</v>
      </c>
      <c r="H56" s="49">
        <f>G56+4560</f>
        <v>9119</v>
      </c>
      <c r="I56" s="49">
        <v>13678</v>
      </c>
      <c r="J56" s="49">
        <v>18237</v>
      </c>
      <c r="K56" s="75"/>
    </row>
    <row r="57" spans="1:11" ht="24.95" customHeight="1">
      <c r="A57" s="196" t="s">
        <v>320</v>
      </c>
      <c r="B57" s="197"/>
      <c r="C57" s="197"/>
      <c r="D57" s="197"/>
      <c r="E57" s="197"/>
      <c r="F57" s="197"/>
      <c r="G57" s="197"/>
      <c r="H57" s="197"/>
      <c r="I57" s="197"/>
      <c r="J57" s="198"/>
    </row>
    <row r="58" spans="1:11" ht="78.75" customHeight="1">
      <c r="A58" s="41" t="s">
        <v>299</v>
      </c>
      <c r="B58" s="42">
        <v>5010</v>
      </c>
      <c r="C58" s="168">
        <f t="shared" ref="C58:J58" si="1">(C47/C43)*100</f>
        <v>42.218798151001543</v>
      </c>
      <c r="D58" s="51">
        <f t="shared" si="1"/>
        <v>7.5193798449612412</v>
      </c>
      <c r="E58" s="51">
        <f t="shared" si="1"/>
        <v>7.5193798449612412</v>
      </c>
      <c r="F58" s="164">
        <f t="shared" si="1"/>
        <v>7.5193798449612412</v>
      </c>
      <c r="G58" s="51">
        <f t="shared" si="1"/>
        <v>6.8604651162790704</v>
      </c>
      <c r="H58" s="51">
        <f t="shared" si="1"/>
        <v>6.8461538461538467</v>
      </c>
      <c r="I58" s="51">
        <f t="shared" si="1"/>
        <v>6.8129770992366421</v>
      </c>
      <c r="J58" s="51">
        <f t="shared" si="1"/>
        <v>6.7727272727272734</v>
      </c>
    </row>
    <row r="59" spans="1:11" ht="59.25" customHeight="1">
      <c r="A59" s="41" t="s">
        <v>300</v>
      </c>
      <c r="B59" s="42">
        <v>5020</v>
      </c>
      <c r="C59" s="168">
        <f>(C47/C73)*100</f>
        <v>0.89836065573770485</v>
      </c>
      <c r="D59" s="51">
        <f>(D47/D73)*100</f>
        <v>0.16724137931034483</v>
      </c>
      <c r="E59" s="51">
        <f>(E47/E73)*100</f>
        <v>0.16724137931034483</v>
      </c>
      <c r="F59" s="164">
        <f>(F47/F73)*100</f>
        <v>0.16724137931034483</v>
      </c>
      <c r="G59" s="67" t="s">
        <v>101</v>
      </c>
      <c r="H59" s="67" t="s">
        <v>101</v>
      </c>
      <c r="I59" s="67" t="s">
        <v>101</v>
      </c>
      <c r="J59" s="67" t="s">
        <v>101</v>
      </c>
    </row>
    <row r="60" spans="1:11" ht="60.75" customHeight="1">
      <c r="A60" s="29" t="s">
        <v>301</v>
      </c>
      <c r="B60" s="4">
        <v>5030</v>
      </c>
      <c r="C60" s="168">
        <f>(C47/C81)*100</f>
        <v>1.0959999999999999</v>
      </c>
      <c r="D60" s="51">
        <f>(D47/D81)*100</f>
        <v>0.19400000000000001</v>
      </c>
      <c r="E60" s="51">
        <f>(E47/E81)*100</f>
        <v>0.19675456389452334</v>
      </c>
      <c r="F60" s="164">
        <f>(F47/F81)*100</f>
        <v>0.19675456389452334</v>
      </c>
      <c r="G60" s="67" t="s">
        <v>101</v>
      </c>
      <c r="H60" s="67" t="s">
        <v>101</v>
      </c>
      <c r="I60" s="67" t="s">
        <v>101</v>
      </c>
      <c r="J60" s="67" t="s">
        <v>101</v>
      </c>
    </row>
    <row r="61" spans="1:11" ht="66" customHeight="1">
      <c r="A61" s="29" t="s">
        <v>302</v>
      </c>
      <c r="B61" s="4">
        <v>5040</v>
      </c>
      <c r="C61" s="171">
        <f>(C46/C43)*100</f>
        <v>53.004622496147924</v>
      </c>
      <c r="D61" s="51">
        <f>(D46/D43)*100</f>
        <v>11.162790697674419</v>
      </c>
      <c r="E61" s="51">
        <f>(E46/E43)*100</f>
        <v>11.162790697674419</v>
      </c>
      <c r="F61" s="164">
        <f>(F46/F43)*100</f>
        <v>11.162790697674419</v>
      </c>
      <c r="G61" s="54" t="s">
        <v>101</v>
      </c>
      <c r="H61" s="54" t="s">
        <v>101</v>
      </c>
      <c r="I61" s="54" t="s">
        <v>101</v>
      </c>
      <c r="J61" s="54" t="s">
        <v>101</v>
      </c>
    </row>
    <row r="62" spans="1:11" ht="66.75" customHeight="1">
      <c r="A62" s="43" t="s">
        <v>303</v>
      </c>
      <c r="B62" s="44">
        <v>5050</v>
      </c>
      <c r="C62" s="171">
        <f>C81/(C74+C75)</f>
        <v>6.25</v>
      </c>
      <c r="D62" s="171">
        <f>D81/(D74+D75)</f>
        <v>6.4102564102564106</v>
      </c>
      <c r="E62" s="171">
        <f>E81/(E74+E75)</f>
        <v>6.3205128205128203</v>
      </c>
      <c r="F62" s="172">
        <f>F81/(F74+F75)</f>
        <v>6.3205128205128203</v>
      </c>
      <c r="G62" s="10" t="s">
        <v>101</v>
      </c>
      <c r="H62" s="10" t="s">
        <v>101</v>
      </c>
      <c r="I62" s="10" t="s">
        <v>101</v>
      </c>
      <c r="J62" s="10" t="s">
        <v>101</v>
      </c>
    </row>
    <row r="63" spans="1:11" ht="65.25" customHeight="1">
      <c r="A63" s="43" t="s">
        <v>304</v>
      </c>
      <c r="B63" s="44">
        <v>5060</v>
      </c>
      <c r="C63" s="171">
        <f>C68/C67</f>
        <v>0.52427184466019416</v>
      </c>
      <c r="D63" s="51">
        <f>D68/D67</f>
        <v>0.53472609099350044</v>
      </c>
      <c r="E63" s="51">
        <f>E68/E67</f>
        <v>0.53472609099350044</v>
      </c>
      <c r="F63" s="164">
        <f>F68/F67</f>
        <v>0.53472609099350044</v>
      </c>
      <c r="G63" s="10" t="s">
        <v>101</v>
      </c>
      <c r="H63" s="10" t="s">
        <v>101</v>
      </c>
      <c r="I63" s="10" t="s">
        <v>101</v>
      </c>
      <c r="J63" s="10" t="s">
        <v>101</v>
      </c>
    </row>
    <row r="64" spans="1:11" ht="24.95" customHeight="1">
      <c r="A64" s="199" t="s">
        <v>319</v>
      </c>
      <c r="B64" s="199"/>
      <c r="C64" s="199"/>
      <c r="D64" s="199"/>
      <c r="E64" s="199"/>
      <c r="F64" s="199"/>
      <c r="G64" s="199"/>
      <c r="H64" s="199"/>
      <c r="I64" s="199"/>
      <c r="J64" s="199"/>
    </row>
    <row r="65" spans="1:12" ht="18.75" customHeight="1">
      <c r="A65" s="41" t="s">
        <v>129</v>
      </c>
      <c r="B65" s="42">
        <v>6000</v>
      </c>
      <c r="C65" s="49">
        <v>52000</v>
      </c>
      <c r="D65" s="49">
        <v>47392</v>
      </c>
      <c r="E65" s="49">
        <v>48000</v>
      </c>
      <c r="F65" s="49">
        <v>48000</v>
      </c>
      <c r="G65" s="10" t="s">
        <v>101</v>
      </c>
      <c r="H65" s="10" t="s">
        <v>101</v>
      </c>
      <c r="I65" s="10" t="s">
        <v>101</v>
      </c>
      <c r="J65" s="10" t="s">
        <v>101</v>
      </c>
    </row>
    <row r="66" spans="1:12" ht="18.75" customHeight="1">
      <c r="A66" s="41" t="s">
        <v>176</v>
      </c>
      <c r="B66" s="42">
        <v>6001</v>
      </c>
      <c r="C66" s="51">
        <f>C67-C68</f>
        <v>49000</v>
      </c>
      <c r="D66" s="51">
        <v>50110</v>
      </c>
      <c r="E66" s="51">
        <f>E67-E68</f>
        <v>50110</v>
      </c>
      <c r="F66" s="51">
        <f>F67-F68</f>
        <v>50110</v>
      </c>
      <c r="G66" s="10" t="s">
        <v>101</v>
      </c>
      <c r="H66" s="10" t="s">
        <v>101</v>
      </c>
      <c r="I66" s="10" t="s">
        <v>101</v>
      </c>
      <c r="J66" s="10" t="s">
        <v>101</v>
      </c>
    </row>
    <row r="67" spans="1:12" ht="18.75" customHeight="1">
      <c r="A67" s="41" t="s">
        <v>130</v>
      </c>
      <c r="B67" s="42">
        <v>6002</v>
      </c>
      <c r="C67" s="34">
        <v>103000</v>
      </c>
      <c r="D67" s="34">
        <v>107700</v>
      </c>
      <c r="E67" s="34">
        <v>107700</v>
      </c>
      <c r="F67" s="34">
        <v>107700</v>
      </c>
      <c r="G67" s="10" t="s">
        <v>101</v>
      </c>
      <c r="H67" s="10" t="s">
        <v>101</v>
      </c>
      <c r="I67" s="10" t="s">
        <v>101</v>
      </c>
      <c r="J67" s="10" t="s">
        <v>101</v>
      </c>
    </row>
    <row r="68" spans="1:12" ht="18.75" customHeight="1">
      <c r="A68" s="41" t="s">
        <v>131</v>
      </c>
      <c r="B68" s="42">
        <v>6003</v>
      </c>
      <c r="C68" s="34">
        <v>54000</v>
      </c>
      <c r="D68" s="34">
        <v>57590</v>
      </c>
      <c r="E68" s="34">
        <v>57590</v>
      </c>
      <c r="F68" s="34">
        <v>57590</v>
      </c>
      <c r="G68" s="10" t="s">
        <v>101</v>
      </c>
      <c r="H68" s="10" t="s">
        <v>101</v>
      </c>
      <c r="I68" s="10" t="s">
        <v>101</v>
      </c>
      <c r="J68" s="10" t="s">
        <v>101</v>
      </c>
    </row>
    <row r="69" spans="1:12" ht="18.75" customHeight="1">
      <c r="A69" s="29" t="s">
        <v>132</v>
      </c>
      <c r="B69" s="4">
        <v>6010</v>
      </c>
      <c r="C69" s="49">
        <v>9000</v>
      </c>
      <c r="D69" s="49">
        <v>7000</v>
      </c>
      <c r="E69" s="49">
        <v>7000</v>
      </c>
      <c r="F69" s="49">
        <v>7000</v>
      </c>
      <c r="G69" s="10" t="s">
        <v>101</v>
      </c>
      <c r="H69" s="10" t="s">
        <v>101</v>
      </c>
      <c r="I69" s="10" t="s">
        <v>101</v>
      </c>
      <c r="J69" s="10" t="s">
        <v>101</v>
      </c>
    </row>
    <row r="70" spans="1:12" ht="36.75" customHeight="1">
      <c r="A70" s="29" t="s">
        <v>315</v>
      </c>
      <c r="B70" s="4">
        <v>6011</v>
      </c>
      <c r="C70" s="34"/>
      <c r="D70" s="34"/>
      <c r="E70" s="34"/>
      <c r="F70" s="34">
        <v>0</v>
      </c>
      <c r="G70" s="10" t="s">
        <v>101</v>
      </c>
      <c r="H70" s="10" t="s">
        <v>101</v>
      </c>
      <c r="I70" s="10" t="s">
        <v>101</v>
      </c>
      <c r="J70" s="10" t="s">
        <v>101</v>
      </c>
      <c r="K70" s="106"/>
    </row>
    <row r="71" spans="1:12" ht="18.600000000000001" customHeight="1">
      <c r="A71" s="29" t="s">
        <v>316</v>
      </c>
      <c r="B71" s="4">
        <v>6012</v>
      </c>
      <c r="C71" s="34"/>
      <c r="D71" s="34"/>
      <c r="E71" s="34"/>
      <c r="F71" s="34">
        <v>0</v>
      </c>
      <c r="G71" s="10" t="s">
        <v>101</v>
      </c>
      <c r="H71" s="10" t="s">
        <v>101</v>
      </c>
      <c r="I71" s="10" t="s">
        <v>101</v>
      </c>
      <c r="J71" s="10" t="s">
        <v>101</v>
      </c>
      <c r="K71" s="106"/>
    </row>
    <row r="72" spans="1:12" ht="18.600000000000001" customHeight="1">
      <c r="A72" s="29" t="s">
        <v>177</v>
      </c>
      <c r="B72" s="149">
        <v>6013</v>
      </c>
      <c r="C72" s="34">
        <v>100</v>
      </c>
      <c r="D72" s="34">
        <v>100</v>
      </c>
      <c r="E72" s="34">
        <v>100</v>
      </c>
      <c r="F72" s="34">
        <v>100</v>
      </c>
      <c r="G72" s="10" t="s">
        <v>101</v>
      </c>
      <c r="H72" s="10" t="s">
        <v>101</v>
      </c>
      <c r="I72" s="10" t="s">
        <v>101</v>
      </c>
      <c r="J72" s="10" t="s">
        <v>101</v>
      </c>
    </row>
    <row r="73" spans="1:12" s="3" customFormat="1" ht="20.100000000000001" customHeight="1">
      <c r="A73" s="28" t="s">
        <v>114</v>
      </c>
      <c r="B73" s="48">
        <v>6020</v>
      </c>
      <c r="C73" s="49">
        <v>61000</v>
      </c>
      <c r="D73" s="34">
        <v>58000</v>
      </c>
      <c r="E73" s="34">
        <v>58000</v>
      </c>
      <c r="F73" s="49">
        <v>58000</v>
      </c>
      <c r="G73" s="10" t="s">
        <v>101</v>
      </c>
      <c r="H73" s="10" t="s">
        <v>101</v>
      </c>
      <c r="I73" s="10" t="s">
        <v>101</v>
      </c>
      <c r="J73" s="10" t="s">
        <v>101</v>
      </c>
    </row>
    <row r="74" spans="1:12" ht="18.600000000000001" customHeight="1">
      <c r="A74" s="29" t="s">
        <v>81</v>
      </c>
      <c r="B74" s="4">
        <v>6030</v>
      </c>
      <c r="C74" s="34"/>
      <c r="D74" s="34"/>
      <c r="E74" s="34"/>
      <c r="F74" s="34"/>
      <c r="G74" s="10" t="s">
        <v>101</v>
      </c>
      <c r="H74" s="10" t="s">
        <v>101</v>
      </c>
      <c r="I74" s="10" t="s">
        <v>101</v>
      </c>
      <c r="J74" s="10" t="s">
        <v>101</v>
      </c>
    </row>
    <row r="75" spans="1:12" ht="18.600000000000001" customHeight="1">
      <c r="A75" s="29" t="s">
        <v>308</v>
      </c>
      <c r="B75" s="4">
        <v>6040</v>
      </c>
      <c r="C75" s="49">
        <v>8000</v>
      </c>
      <c r="D75" s="49">
        <v>7800</v>
      </c>
      <c r="E75" s="49">
        <v>7800</v>
      </c>
      <c r="F75" s="49">
        <v>7800</v>
      </c>
      <c r="G75" s="10" t="s">
        <v>101</v>
      </c>
      <c r="H75" s="10" t="s">
        <v>101</v>
      </c>
      <c r="I75" s="10" t="s">
        <v>101</v>
      </c>
      <c r="J75" s="10" t="s">
        <v>101</v>
      </c>
    </row>
    <row r="76" spans="1:12" ht="18.75" customHeight="1">
      <c r="A76" s="29" t="s">
        <v>313</v>
      </c>
      <c r="B76" s="4">
        <v>6041</v>
      </c>
      <c r="C76" s="34">
        <v>300</v>
      </c>
      <c r="D76" s="34">
        <v>150</v>
      </c>
      <c r="E76" s="34">
        <v>120</v>
      </c>
      <c r="F76" s="34">
        <v>120</v>
      </c>
      <c r="G76" s="10" t="s">
        <v>101</v>
      </c>
      <c r="H76" s="10" t="s">
        <v>101</v>
      </c>
      <c r="I76" s="10" t="s">
        <v>101</v>
      </c>
      <c r="J76" s="10" t="s">
        <v>101</v>
      </c>
      <c r="K76" s="106"/>
    </row>
    <row r="77" spans="1:12" ht="19.5" customHeight="1">
      <c r="A77" s="29" t="s">
        <v>314</v>
      </c>
      <c r="B77" s="4">
        <v>6042</v>
      </c>
      <c r="C77" s="34"/>
      <c r="D77" s="34">
        <v>10</v>
      </c>
      <c r="E77" s="34">
        <v>10</v>
      </c>
      <c r="F77" s="34">
        <v>10</v>
      </c>
      <c r="G77" s="10" t="s">
        <v>101</v>
      </c>
      <c r="H77" s="10" t="s">
        <v>101</v>
      </c>
      <c r="I77" s="10" t="s">
        <v>101</v>
      </c>
      <c r="J77" s="10" t="s">
        <v>101</v>
      </c>
      <c r="K77" s="106"/>
    </row>
    <row r="78" spans="1:12" s="3" customFormat="1" ht="18.75" customHeight="1">
      <c r="A78" s="28" t="s">
        <v>305</v>
      </c>
      <c r="B78" s="48">
        <v>6050</v>
      </c>
      <c r="C78" s="62">
        <v>6952</v>
      </c>
      <c r="D78" s="62">
        <v>7800</v>
      </c>
      <c r="E78" s="62">
        <v>7800</v>
      </c>
      <c r="F78" s="62">
        <v>7800</v>
      </c>
      <c r="G78" s="10" t="s">
        <v>101</v>
      </c>
      <c r="H78" s="10" t="s">
        <v>101</v>
      </c>
      <c r="I78" s="10" t="s">
        <v>101</v>
      </c>
      <c r="J78" s="10" t="s">
        <v>101</v>
      </c>
      <c r="L78" s="1"/>
    </row>
    <row r="79" spans="1:12" ht="18.75" customHeight="1">
      <c r="A79" s="29" t="s">
        <v>306</v>
      </c>
      <c r="B79" s="4">
        <v>6060</v>
      </c>
      <c r="C79" s="34"/>
      <c r="D79" s="34"/>
      <c r="E79" s="34"/>
      <c r="F79" s="34"/>
      <c r="G79" s="10" t="s">
        <v>101</v>
      </c>
      <c r="H79" s="10" t="s">
        <v>101</v>
      </c>
      <c r="I79" s="10" t="s">
        <v>101</v>
      </c>
      <c r="J79" s="10" t="s">
        <v>101</v>
      </c>
    </row>
    <row r="80" spans="1:12" ht="18.75" customHeight="1">
      <c r="A80" s="29" t="s">
        <v>307</v>
      </c>
      <c r="B80" s="4">
        <v>6070</v>
      </c>
      <c r="C80" s="34"/>
      <c r="D80" s="34"/>
      <c r="E80" s="34"/>
      <c r="F80" s="34"/>
      <c r="G80" s="10" t="s">
        <v>101</v>
      </c>
      <c r="H80" s="10" t="s">
        <v>101</v>
      </c>
      <c r="I80" s="10" t="s">
        <v>101</v>
      </c>
      <c r="J80" s="10" t="s">
        <v>101</v>
      </c>
    </row>
    <row r="81" spans="1:10" s="3" customFormat="1" ht="18.75" customHeight="1">
      <c r="A81" s="28" t="s">
        <v>76</v>
      </c>
      <c r="B81" s="48">
        <v>6080</v>
      </c>
      <c r="C81" s="49">
        <v>50000</v>
      </c>
      <c r="D81" s="34">
        <v>50000</v>
      </c>
      <c r="E81" s="34">
        <v>49300</v>
      </c>
      <c r="F81" s="49">
        <v>49300</v>
      </c>
      <c r="G81" s="10" t="s">
        <v>101</v>
      </c>
      <c r="H81" s="10" t="s">
        <v>101</v>
      </c>
      <c r="I81" s="10" t="s">
        <v>101</v>
      </c>
      <c r="J81" s="10" t="s">
        <v>101</v>
      </c>
    </row>
    <row r="82" spans="1:10" s="3" customFormat="1" ht="27" customHeight="1">
      <c r="A82" s="199" t="s">
        <v>318</v>
      </c>
      <c r="B82" s="199"/>
      <c r="C82" s="199"/>
      <c r="D82" s="199"/>
      <c r="E82" s="199"/>
      <c r="F82" s="199"/>
      <c r="G82" s="199"/>
      <c r="H82" s="199"/>
      <c r="I82" s="199"/>
      <c r="J82" s="199"/>
    </row>
    <row r="83" spans="1:10" s="3" customFormat="1" ht="18.75" customHeight="1">
      <c r="A83" s="135" t="s">
        <v>210</v>
      </c>
      <c r="B83" s="136">
        <v>7000</v>
      </c>
      <c r="C83" s="48"/>
      <c r="D83" s="48"/>
      <c r="E83" s="48"/>
      <c r="F83" s="50">
        <f>'ІV кап. інвеат. V кред. '!C36</f>
        <v>0</v>
      </c>
      <c r="G83" s="48"/>
      <c r="H83" s="48"/>
      <c r="I83" s="48"/>
      <c r="J83" s="48"/>
    </row>
    <row r="84" spans="1:10" s="3" customFormat="1" ht="18.75" customHeight="1">
      <c r="A84" s="40" t="s">
        <v>157</v>
      </c>
      <c r="B84" s="137" t="s">
        <v>336</v>
      </c>
      <c r="C84" s="50">
        <f>SUM(C85:C87)</f>
        <v>0</v>
      </c>
      <c r="D84" s="50">
        <f>SUM(D85:D87)</f>
        <v>0</v>
      </c>
      <c r="E84" s="50">
        <f>SUM(E85:E87)</f>
        <v>0</v>
      </c>
      <c r="F84" s="50">
        <f>SUM(F85:F87)</f>
        <v>0</v>
      </c>
      <c r="G84" s="49"/>
      <c r="H84" s="49"/>
      <c r="I84" s="49"/>
      <c r="J84" s="49"/>
    </row>
    <row r="85" spans="1:10" s="3" customFormat="1" ht="18.75" customHeight="1">
      <c r="A85" s="29" t="s">
        <v>178</v>
      </c>
      <c r="B85" s="138" t="s">
        <v>337</v>
      </c>
      <c r="C85" s="54"/>
      <c r="D85" s="54"/>
      <c r="E85" s="54"/>
      <c r="F85" s="49">
        <f>'ІV кап. інвеат. V кред. '!E27</f>
        <v>0</v>
      </c>
      <c r="G85" s="34" t="s">
        <v>101</v>
      </c>
      <c r="H85" s="34" t="s">
        <v>101</v>
      </c>
      <c r="I85" s="34" t="s">
        <v>101</v>
      </c>
      <c r="J85" s="34" t="s">
        <v>101</v>
      </c>
    </row>
    <row r="86" spans="1:10" s="3" customFormat="1" ht="18.75" customHeight="1">
      <c r="A86" s="29" t="s">
        <v>179</v>
      </c>
      <c r="B86" s="138" t="s">
        <v>338</v>
      </c>
      <c r="C86" s="34"/>
      <c r="D86" s="34"/>
      <c r="E86" s="34"/>
      <c r="F86" s="49">
        <f>'ІV кап. інвеат. V кред. '!E30</f>
        <v>0</v>
      </c>
      <c r="G86" s="34" t="s">
        <v>101</v>
      </c>
      <c r="H86" s="34" t="s">
        <v>101</v>
      </c>
      <c r="I86" s="34" t="s">
        <v>101</v>
      </c>
      <c r="J86" s="34" t="s">
        <v>101</v>
      </c>
    </row>
    <row r="87" spans="1:10" s="3" customFormat="1" ht="18.75" customHeight="1">
      <c r="A87" s="29" t="s">
        <v>180</v>
      </c>
      <c r="B87" s="138" t="s">
        <v>339</v>
      </c>
      <c r="C87" s="34"/>
      <c r="D87" s="34"/>
      <c r="E87" s="34"/>
      <c r="F87" s="49">
        <f>'ІV кап. інвеат. V кред. '!E33</f>
        <v>0</v>
      </c>
      <c r="G87" s="34" t="s">
        <v>101</v>
      </c>
      <c r="H87" s="34" t="s">
        <v>101</v>
      </c>
      <c r="I87" s="34" t="s">
        <v>101</v>
      </c>
      <c r="J87" s="34" t="s">
        <v>101</v>
      </c>
    </row>
    <row r="88" spans="1:10" s="3" customFormat="1" ht="18.75" customHeight="1">
      <c r="A88" s="28" t="s">
        <v>158</v>
      </c>
      <c r="B88" s="139" t="s">
        <v>343</v>
      </c>
      <c r="C88" s="50">
        <f>SUM(C89:C91)</f>
        <v>0</v>
      </c>
      <c r="D88" s="50">
        <f>SUM(D89:D91)</f>
        <v>0</v>
      </c>
      <c r="E88" s="50">
        <f>SUM(E89:E91)</f>
        <v>0</v>
      </c>
      <c r="F88" s="50">
        <f>SUM(F89:F91)</f>
        <v>0</v>
      </c>
      <c r="G88" s="49"/>
      <c r="H88" s="49"/>
      <c r="I88" s="49"/>
      <c r="J88" s="49"/>
    </row>
    <row r="89" spans="1:10" s="3" customFormat="1" ht="18.75" customHeight="1">
      <c r="A89" s="29" t="s">
        <v>178</v>
      </c>
      <c r="B89" s="138" t="s">
        <v>341</v>
      </c>
      <c r="C89" s="34"/>
      <c r="D89" s="34"/>
      <c r="E89" s="34"/>
      <c r="F89" s="49" t="str">
        <f>'ІV кап. інвеат. V кред. '!F27</f>
        <v>(    )</v>
      </c>
      <c r="G89" s="34" t="s">
        <v>101</v>
      </c>
      <c r="H89" s="34" t="s">
        <v>101</v>
      </c>
      <c r="I89" s="34" t="s">
        <v>101</v>
      </c>
      <c r="J89" s="34" t="s">
        <v>101</v>
      </c>
    </row>
    <row r="90" spans="1:10" s="3" customFormat="1" ht="18.75" customHeight="1">
      <c r="A90" s="29" t="s">
        <v>179</v>
      </c>
      <c r="B90" s="138" t="s">
        <v>340</v>
      </c>
      <c r="C90" s="34"/>
      <c r="D90" s="34"/>
      <c r="E90" s="34"/>
      <c r="F90" s="49" t="str">
        <f>'ІV кап. інвеат. V кред. '!F30</f>
        <v>(    )</v>
      </c>
      <c r="G90" s="34" t="s">
        <v>101</v>
      </c>
      <c r="H90" s="34" t="s">
        <v>101</v>
      </c>
      <c r="I90" s="34" t="s">
        <v>101</v>
      </c>
      <c r="J90" s="34" t="s">
        <v>101</v>
      </c>
    </row>
    <row r="91" spans="1:10" ht="18.75" customHeight="1">
      <c r="A91" s="29" t="s">
        <v>180</v>
      </c>
      <c r="B91" s="138" t="s">
        <v>342</v>
      </c>
      <c r="C91" s="34"/>
      <c r="D91" s="34"/>
      <c r="E91" s="34"/>
      <c r="F91" s="49" t="str">
        <f>'ІV кап. інвеат. V кред. '!F33</f>
        <v>(    )</v>
      </c>
      <c r="G91" s="34" t="s">
        <v>101</v>
      </c>
      <c r="H91" s="34" t="s">
        <v>101</v>
      </c>
      <c r="I91" s="34" t="s">
        <v>101</v>
      </c>
      <c r="J91" s="34" t="s">
        <v>101</v>
      </c>
    </row>
    <row r="92" spans="1:10" ht="18.75" customHeight="1">
      <c r="A92" s="140" t="s">
        <v>211</v>
      </c>
      <c r="B92" s="136">
        <v>7050</v>
      </c>
      <c r="C92" s="34"/>
      <c r="D92" s="34"/>
      <c r="E92" s="34"/>
      <c r="F92" s="50">
        <f>'ІV кап. інвеат. V кред. '!L36</f>
        <v>0</v>
      </c>
      <c r="G92" s="34"/>
      <c r="H92" s="34"/>
      <c r="I92" s="34"/>
      <c r="J92" s="34"/>
    </row>
    <row r="93" spans="1:10" ht="27" customHeight="1">
      <c r="A93" s="199" t="s">
        <v>317</v>
      </c>
      <c r="B93" s="199"/>
      <c r="C93" s="199"/>
      <c r="D93" s="199"/>
      <c r="E93" s="199"/>
      <c r="F93" s="199"/>
      <c r="G93" s="199"/>
      <c r="H93" s="199"/>
      <c r="I93" s="199"/>
      <c r="J93" s="199"/>
    </row>
    <row r="94" spans="1:10" s="2" customFormat="1" ht="60.75" customHeight="1">
      <c r="A94" s="154" t="s">
        <v>204</v>
      </c>
      <c r="B94" s="59" t="s">
        <v>133</v>
      </c>
      <c r="C94" s="51">
        <f>SUM(C95:C99)</f>
        <v>236</v>
      </c>
      <c r="D94" s="51">
        <f>SUM(D95:D99)</f>
        <v>233</v>
      </c>
      <c r="E94" s="51">
        <f>SUM(E95:E99)</f>
        <v>233</v>
      </c>
      <c r="F94" s="51">
        <f>SUM(F95:F99)</f>
        <v>233</v>
      </c>
      <c r="G94" s="10"/>
      <c r="H94" s="10"/>
      <c r="I94" s="10"/>
      <c r="J94" s="10"/>
    </row>
    <row r="95" spans="1:10" s="2" customFormat="1" ht="18.75" customHeight="1">
      <c r="A95" s="155" t="s">
        <v>188</v>
      </c>
      <c r="B95" s="45" t="s">
        <v>134</v>
      </c>
      <c r="C95" s="34"/>
      <c r="D95" s="34"/>
      <c r="E95" s="34"/>
      <c r="F95" s="34"/>
      <c r="G95" s="10" t="s">
        <v>101</v>
      </c>
      <c r="H95" s="10" t="s">
        <v>101</v>
      </c>
      <c r="I95" s="10" t="s">
        <v>101</v>
      </c>
      <c r="J95" s="10" t="s">
        <v>101</v>
      </c>
    </row>
    <row r="96" spans="1:10" s="2" customFormat="1" ht="18.75" customHeight="1">
      <c r="A96" s="155" t="s">
        <v>189</v>
      </c>
      <c r="B96" s="45" t="s">
        <v>135</v>
      </c>
      <c r="C96" s="34"/>
      <c r="D96" s="34"/>
      <c r="E96" s="34"/>
      <c r="F96" s="34"/>
      <c r="G96" s="10" t="s">
        <v>101</v>
      </c>
      <c r="H96" s="10" t="s">
        <v>101</v>
      </c>
      <c r="I96" s="10" t="s">
        <v>101</v>
      </c>
      <c r="J96" s="10" t="s">
        <v>101</v>
      </c>
    </row>
    <row r="97" spans="1:10" s="2" customFormat="1" ht="18.75" customHeight="1">
      <c r="A97" s="65" t="s">
        <v>194</v>
      </c>
      <c r="B97" s="45" t="s">
        <v>136</v>
      </c>
      <c r="C97" s="34">
        <v>1</v>
      </c>
      <c r="D97" s="34">
        <v>1</v>
      </c>
      <c r="E97" s="34">
        <v>1</v>
      </c>
      <c r="F97" s="34">
        <v>1</v>
      </c>
      <c r="G97" s="10" t="s">
        <v>101</v>
      </c>
      <c r="H97" s="10" t="s">
        <v>101</v>
      </c>
      <c r="I97" s="10" t="s">
        <v>101</v>
      </c>
      <c r="J97" s="10" t="s">
        <v>101</v>
      </c>
    </row>
    <row r="98" spans="1:10" s="2" customFormat="1" ht="18.75" customHeight="1">
      <c r="A98" s="65" t="s">
        <v>115</v>
      </c>
      <c r="B98" s="45" t="s">
        <v>192</v>
      </c>
      <c r="C98" s="34">
        <v>21</v>
      </c>
      <c r="D98" s="34">
        <v>21</v>
      </c>
      <c r="E98" s="34">
        <v>21</v>
      </c>
      <c r="F98" s="34">
        <v>21</v>
      </c>
      <c r="G98" s="10" t="s">
        <v>101</v>
      </c>
      <c r="H98" s="10" t="s">
        <v>101</v>
      </c>
      <c r="I98" s="10" t="s">
        <v>101</v>
      </c>
      <c r="J98" s="10" t="s">
        <v>101</v>
      </c>
    </row>
    <row r="99" spans="1:10" s="2" customFormat="1" ht="18.75" customHeight="1">
      <c r="A99" s="65" t="s">
        <v>111</v>
      </c>
      <c r="B99" s="45" t="s">
        <v>193</v>
      </c>
      <c r="C99" s="34">
        <v>214</v>
      </c>
      <c r="D99" s="34">
        <v>211</v>
      </c>
      <c r="E99" s="34">
        <v>211</v>
      </c>
      <c r="F99" s="34">
        <v>211</v>
      </c>
      <c r="G99" s="10" t="s">
        <v>101</v>
      </c>
      <c r="H99" s="10" t="s">
        <v>101</v>
      </c>
      <c r="I99" s="10" t="s">
        <v>101</v>
      </c>
      <c r="J99" s="10" t="s">
        <v>101</v>
      </c>
    </row>
    <row r="100" spans="1:10" s="2" customFormat="1" ht="18.75" customHeight="1">
      <c r="A100" s="154" t="s">
        <v>3</v>
      </c>
      <c r="B100" s="59" t="s">
        <v>137</v>
      </c>
      <c r="C100" s="51">
        <f>'I. Інф. до фін.плану'!C111</f>
        <v>36510</v>
      </c>
      <c r="D100" s="51">
        <f>'I. Інф. до фін.плану'!D111</f>
        <v>32000</v>
      </c>
      <c r="E100" s="51">
        <f>'I. Інф. до фін.плану'!E111</f>
        <v>44800</v>
      </c>
      <c r="F100" s="51">
        <f>'I. Інф. до фін.плану'!F111</f>
        <v>44800</v>
      </c>
      <c r="G100" s="47"/>
      <c r="H100" s="47"/>
      <c r="I100" s="47"/>
      <c r="J100" s="47"/>
    </row>
    <row r="101" spans="1:10" s="2" customFormat="1" ht="18.75" customHeight="1">
      <c r="A101" s="29" t="s">
        <v>188</v>
      </c>
      <c r="B101" s="45" t="s">
        <v>344</v>
      </c>
      <c r="C101" s="34"/>
      <c r="D101" s="34"/>
      <c r="E101" s="34"/>
      <c r="F101" s="34"/>
      <c r="G101" s="10" t="s">
        <v>101</v>
      </c>
      <c r="H101" s="10" t="s">
        <v>101</v>
      </c>
      <c r="I101" s="10" t="s">
        <v>101</v>
      </c>
      <c r="J101" s="10" t="s">
        <v>101</v>
      </c>
    </row>
    <row r="102" spans="1:10" s="2" customFormat="1" ht="18.75" customHeight="1">
      <c r="A102" s="29" t="s">
        <v>189</v>
      </c>
      <c r="B102" s="45" t="s">
        <v>345</v>
      </c>
      <c r="C102" s="34"/>
      <c r="D102" s="34"/>
      <c r="E102" s="34"/>
      <c r="F102" s="34"/>
      <c r="G102" s="10" t="s">
        <v>101</v>
      </c>
      <c r="H102" s="10" t="s">
        <v>101</v>
      </c>
      <c r="I102" s="10" t="s">
        <v>101</v>
      </c>
      <c r="J102" s="10" t="s">
        <v>101</v>
      </c>
    </row>
    <row r="103" spans="1:10" s="2" customFormat="1" ht="18.75" customHeight="1">
      <c r="A103" s="6" t="s">
        <v>194</v>
      </c>
      <c r="B103" s="45" t="s">
        <v>346</v>
      </c>
      <c r="C103" s="34">
        <v>520</v>
      </c>
      <c r="D103" s="34">
        <v>510</v>
      </c>
      <c r="E103" s="34">
        <v>670</v>
      </c>
      <c r="F103" s="34">
        <v>670</v>
      </c>
      <c r="G103" s="10" t="s">
        <v>101</v>
      </c>
      <c r="H103" s="10" t="s">
        <v>101</v>
      </c>
      <c r="I103" s="10" t="s">
        <v>101</v>
      </c>
      <c r="J103" s="10" t="s">
        <v>101</v>
      </c>
    </row>
    <row r="104" spans="1:10" s="2" customFormat="1" ht="18.75" customHeight="1">
      <c r="A104" s="6" t="s">
        <v>115</v>
      </c>
      <c r="B104" s="45" t="s">
        <v>347</v>
      </c>
      <c r="C104" s="34">
        <v>4100</v>
      </c>
      <c r="D104" s="34">
        <v>4100</v>
      </c>
      <c r="E104" s="34">
        <v>6130</v>
      </c>
      <c r="F104" s="34">
        <v>6130</v>
      </c>
      <c r="G104" s="10" t="s">
        <v>101</v>
      </c>
      <c r="H104" s="10" t="s">
        <v>101</v>
      </c>
      <c r="I104" s="10" t="s">
        <v>101</v>
      </c>
      <c r="J104" s="10" t="s">
        <v>101</v>
      </c>
    </row>
    <row r="105" spans="1:10" s="2" customFormat="1" ht="18.75" customHeight="1">
      <c r="A105" s="6" t="s">
        <v>111</v>
      </c>
      <c r="B105" s="45" t="s">
        <v>348</v>
      </c>
      <c r="C105" s="34">
        <v>32100</v>
      </c>
      <c r="D105" s="34">
        <v>27390</v>
      </c>
      <c r="E105" s="34">
        <v>38000</v>
      </c>
      <c r="F105" s="34">
        <v>38000</v>
      </c>
      <c r="G105" s="10" t="s">
        <v>101</v>
      </c>
      <c r="H105" s="10" t="s">
        <v>101</v>
      </c>
      <c r="I105" s="10" t="s">
        <v>101</v>
      </c>
      <c r="J105" s="10" t="s">
        <v>101</v>
      </c>
    </row>
    <row r="106" spans="1:10" s="2" customFormat="1" ht="37.5">
      <c r="A106" s="28" t="s">
        <v>199</v>
      </c>
      <c r="B106" s="59" t="s">
        <v>138</v>
      </c>
      <c r="C106" s="100">
        <f t="shared" ref="C106:J108" si="2">(C100/C94)/12*1000</f>
        <v>12891.949152542375</v>
      </c>
      <c r="D106" s="50">
        <f t="shared" si="2"/>
        <v>11444.921316165952</v>
      </c>
      <c r="E106" s="50">
        <f t="shared" si="2"/>
        <v>16022.88984263233</v>
      </c>
      <c r="F106" s="50">
        <f t="shared" si="2"/>
        <v>16022.88984263233</v>
      </c>
      <c r="G106" s="50" t="e">
        <f t="shared" si="2"/>
        <v>#DIV/0!</v>
      </c>
      <c r="H106" s="50" t="e">
        <f t="shared" si="2"/>
        <v>#DIV/0!</v>
      </c>
      <c r="I106" s="50" t="e">
        <f t="shared" si="2"/>
        <v>#DIV/0!</v>
      </c>
      <c r="J106" s="50" t="e">
        <f t="shared" si="2"/>
        <v>#DIV/0!</v>
      </c>
    </row>
    <row r="107" spans="1:10" s="2" customFormat="1" ht="18.75" customHeight="1">
      <c r="A107" s="29" t="s">
        <v>195</v>
      </c>
      <c r="B107" s="45" t="s">
        <v>139</v>
      </c>
      <c r="C107" s="100" t="e">
        <f t="shared" si="2"/>
        <v>#DIV/0!</v>
      </c>
      <c r="D107" s="100" t="e">
        <f t="shared" si="2"/>
        <v>#DIV/0!</v>
      </c>
      <c r="E107" s="100" t="e">
        <f t="shared" si="2"/>
        <v>#DIV/0!</v>
      </c>
      <c r="F107" s="100" t="e">
        <f t="shared" si="2"/>
        <v>#DIV/0!</v>
      </c>
      <c r="G107" s="10" t="s">
        <v>101</v>
      </c>
      <c r="H107" s="10" t="s">
        <v>101</v>
      </c>
      <c r="I107" s="10" t="s">
        <v>101</v>
      </c>
      <c r="J107" s="10" t="s">
        <v>101</v>
      </c>
    </row>
    <row r="108" spans="1:10" s="2" customFormat="1" ht="18.75" customHeight="1">
      <c r="A108" s="29" t="s">
        <v>196</v>
      </c>
      <c r="B108" s="45" t="s">
        <v>140</v>
      </c>
      <c r="C108" s="100" t="e">
        <f t="shared" si="2"/>
        <v>#DIV/0!</v>
      </c>
      <c r="D108" s="100" t="e">
        <f t="shared" si="2"/>
        <v>#DIV/0!</v>
      </c>
      <c r="E108" s="100" t="e">
        <f t="shared" si="2"/>
        <v>#DIV/0!</v>
      </c>
      <c r="F108" s="100" t="e">
        <f t="shared" si="2"/>
        <v>#DIV/0!</v>
      </c>
      <c r="G108" s="10" t="s">
        <v>101</v>
      </c>
      <c r="H108" s="10" t="s">
        <v>101</v>
      </c>
      <c r="I108" s="10" t="s">
        <v>101</v>
      </c>
      <c r="J108" s="10" t="s">
        <v>101</v>
      </c>
    </row>
    <row r="109" spans="1:10" s="2" customFormat="1" ht="18.75" customHeight="1">
      <c r="A109" s="6" t="s">
        <v>391</v>
      </c>
      <c r="B109" s="45" t="s">
        <v>141</v>
      </c>
      <c r="C109" s="100">
        <f>(C103/C97)/12*1000</f>
        <v>43333.333333333336</v>
      </c>
      <c r="D109" s="100">
        <f>(D103/D97)/12*1000</f>
        <v>42500</v>
      </c>
      <c r="E109" s="100">
        <f>(E103/E97)/12*1000</f>
        <v>55833.333333333336</v>
      </c>
      <c r="F109" s="100">
        <f>(F103/F97)/12*1000</f>
        <v>55833.333333333336</v>
      </c>
      <c r="G109" s="10" t="s">
        <v>101</v>
      </c>
      <c r="H109" s="10" t="s">
        <v>101</v>
      </c>
      <c r="I109" s="10" t="s">
        <v>101</v>
      </c>
      <c r="J109" s="10" t="s">
        <v>101</v>
      </c>
    </row>
    <row r="110" spans="1:10" s="145" customFormat="1" ht="18.75" customHeight="1">
      <c r="A110" s="142" t="s">
        <v>388</v>
      </c>
      <c r="B110" s="143" t="s">
        <v>392</v>
      </c>
      <c r="C110" s="159">
        <v>34349</v>
      </c>
      <c r="D110" s="159">
        <v>33820</v>
      </c>
      <c r="E110" s="159">
        <v>38754</v>
      </c>
      <c r="F110" s="159">
        <v>38754</v>
      </c>
      <c r="G110" s="144" t="s">
        <v>101</v>
      </c>
      <c r="H110" s="144" t="s">
        <v>101</v>
      </c>
      <c r="I110" s="144" t="s">
        <v>101</v>
      </c>
      <c r="J110" s="144" t="s">
        <v>101</v>
      </c>
    </row>
    <row r="111" spans="1:10" s="145" customFormat="1" ht="18.75" customHeight="1">
      <c r="A111" s="142" t="s">
        <v>389</v>
      </c>
      <c r="B111" s="143" t="s">
        <v>393</v>
      </c>
      <c r="C111" s="159">
        <v>8984</v>
      </c>
      <c r="D111" s="159">
        <v>8680</v>
      </c>
      <c r="E111" s="159">
        <v>17079</v>
      </c>
      <c r="F111" s="159">
        <v>17079</v>
      </c>
      <c r="G111" s="144" t="s">
        <v>101</v>
      </c>
      <c r="H111" s="144" t="s">
        <v>101</v>
      </c>
      <c r="I111" s="144" t="s">
        <v>101</v>
      </c>
      <c r="J111" s="144" t="s">
        <v>101</v>
      </c>
    </row>
    <row r="112" spans="1:10" s="145" customFormat="1" ht="18.75" customHeight="1">
      <c r="A112" s="142" t="s">
        <v>390</v>
      </c>
      <c r="B112" s="143" t="s">
        <v>394</v>
      </c>
      <c r="C112" s="159"/>
      <c r="D112" s="159"/>
      <c r="E112" s="159"/>
      <c r="F112" s="159"/>
      <c r="G112" s="144" t="s">
        <v>101</v>
      </c>
      <c r="H112" s="144" t="s">
        <v>101</v>
      </c>
      <c r="I112" s="144" t="s">
        <v>101</v>
      </c>
      <c r="J112" s="144" t="s">
        <v>101</v>
      </c>
    </row>
    <row r="113" spans="1:10" s="2" customFormat="1" ht="18.75" customHeight="1">
      <c r="A113" s="6" t="s">
        <v>198</v>
      </c>
      <c r="B113" s="45" t="s">
        <v>190</v>
      </c>
      <c r="C113" s="100">
        <f t="shared" ref="C113:F114" si="3">(C104/C98)/12*1000</f>
        <v>16269.841269841269</v>
      </c>
      <c r="D113" s="100">
        <f t="shared" si="3"/>
        <v>16269.841269841269</v>
      </c>
      <c r="E113" s="100">
        <f t="shared" si="3"/>
        <v>24325.396825396827</v>
      </c>
      <c r="F113" s="100">
        <f t="shared" si="3"/>
        <v>24325.396825396827</v>
      </c>
      <c r="G113" s="10" t="s">
        <v>101</v>
      </c>
      <c r="H113" s="10" t="s">
        <v>101</v>
      </c>
      <c r="I113" s="10" t="s">
        <v>101</v>
      </c>
      <c r="J113" s="10" t="s">
        <v>101</v>
      </c>
    </row>
    <row r="114" spans="1:10" s="2" customFormat="1" ht="18.75" customHeight="1">
      <c r="A114" s="6" t="s">
        <v>197</v>
      </c>
      <c r="B114" s="45" t="s">
        <v>191</v>
      </c>
      <c r="C114" s="100">
        <f t="shared" si="3"/>
        <v>12500</v>
      </c>
      <c r="D114" s="100">
        <f t="shared" si="3"/>
        <v>10817.535545023697</v>
      </c>
      <c r="E114" s="100">
        <f t="shared" si="3"/>
        <v>15007.898894154818</v>
      </c>
      <c r="F114" s="100">
        <f t="shared" si="3"/>
        <v>15007.898894154818</v>
      </c>
      <c r="G114" s="10" t="s">
        <v>101</v>
      </c>
      <c r="H114" s="10" t="s">
        <v>101</v>
      </c>
      <c r="I114" s="10" t="s">
        <v>101</v>
      </c>
      <c r="J114" s="10" t="s">
        <v>101</v>
      </c>
    </row>
    <row r="115" spans="1:10" s="2" customFormat="1" ht="18.75" customHeight="1">
      <c r="A115" s="25"/>
      <c r="C115" s="22"/>
      <c r="D115" s="26"/>
      <c r="E115" s="26"/>
      <c r="F115" s="26"/>
      <c r="G115" s="16"/>
      <c r="H115" s="16"/>
      <c r="I115" s="16"/>
      <c r="J115" s="16"/>
    </row>
    <row r="116" spans="1:10" s="2" customFormat="1" ht="18.75" customHeight="1">
      <c r="A116" s="25"/>
      <c r="C116" s="110"/>
      <c r="D116" s="26"/>
      <c r="E116" s="26"/>
      <c r="F116" s="26"/>
      <c r="G116" s="16"/>
      <c r="H116" s="16"/>
      <c r="I116" s="16"/>
      <c r="J116" s="16"/>
    </row>
    <row r="117" spans="1:10" s="2" customFormat="1" ht="18.75" customHeight="1">
      <c r="A117" s="176" t="s">
        <v>428</v>
      </c>
      <c r="B117" s="176"/>
      <c r="C117" s="191" t="s">
        <v>57</v>
      </c>
      <c r="D117" s="192"/>
      <c r="E117" s="192"/>
      <c r="F117" s="192"/>
      <c r="G117" s="118"/>
      <c r="H117" s="174" t="s">
        <v>423</v>
      </c>
      <c r="I117" s="175"/>
      <c r="J117" s="175"/>
    </row>
    <row r="118" spans="1:10" s="2" customFormat="1" ht="18.75" customHeight="1">
      <c r="A118" s="116" t="s">
        <v>47</v>
      </c>
      <c r="B118" s="120"/>
      <c r="C118" s="189" t="s">
        <v>48</v>
      </c>
      <c r="D118" s="189"/>
      <c r="E118" s="189"/>
      <c r="F118" s="189"/>
      <c r="G118" s="117"/>
      <c r="H118" s="190" t="s">
        <v>216</v>
      </c>
      <c r="I118" s="190"/>
      <c r="J118" s="190"/>
    </row>
    <row r="119" spans="1:10" s="2" customFormat="1">
      <c r="A119" s="20"/>
      <c r="F119" s="1"/>
      <c r="G119" s="1"/>
      <c r="H119" s="1"/>
      <c r="I119" s="1"/>
      <c r="J119" s="1"/>
    </row>
    <row r="120" spans="1:10" s="2" customFormat="1">
      <c r="A120" s="20"/>
      <c r="F120" s="1"/>
      <c r="G120" s="1"/>
      <c r="H120" s="1"/>
      <c r="I120" s="1"/>
      <c r="J120" s="1"/>
    </row>
    <row r="121" spans="1:10" s="2" customFormat="1">
      <c r="A121" s="20"/>
      <c r="F121" s="1"/>
      <c r="G121" s="1"/>
      <c r="H121" s="1"/>
      <c r="I121" s="1"/>
      <c r="J121" s="1"/>
    </row>
    <row r="122" spans="1:10" s="2" customFormat="1">
      <c r="A122" s="20"/>
      <c r="F122" s="1"/>
      <c r="G122" s="1"/>
      <c r="H122" s="1"/>
      <c r="I122" s="1"/>
      <c r="J122" s="1"/>
    </row>
    <row r="123" spans="1:10" s="2" customFormat="1">
      <c r="A123" s="20"/>
      <c r="F123" s="1"/>
      <c r="G123" s="1"/>
      <c r="H123" s="1"/>
      <c r="I123" s="1"/>
      <c r="J123" s="1"/>
    </row>
    <row r="124" spans="1:10" s="2" customFormat="1">
      <c r="A124" s="20"/>
      <c r="F124" s="1"/>
      <c r="G124" s="1"/>
      <c r="H124" s="1"/>
      <c r="I124" s="1"/>
      <c r="J124" s="1"/>
    </row>
    <row r="125" spans="1:10" s="2" customFormat="1">
      <c r="A125" s="20"/>
      <c r="F125" s="1"/>
      <c r="G125" s="1"/>
      <c r="H125" s="1"/>
      <c r="I125" s="1"/>
      <c r="J125" s="1"/>
    </row>
    <row r="126" spans="1:10" s="2" customFormat="1">
      <c r="A126" s="20"/>
      <c r="F126" s="1"/>
      <c r="G126" s="1"/>
      <c r="H126" s="1"/>
      <c r="I126" s="1"/>
      <c r="J126" s="1"/>
    </row>
    <row r="127" spans="1:10" s="2" customFormat="1">
      <c r="A127" s="20"/>
      <c r="F127" s="1"/>
      <c r="G127" s="1"/>
      <c r="H127" s="1"/>
      <c r="I127" s="1"/>
      <c r="J127" s="1"/>
    </row>
    <row r="128" spans="1:10" s="2" customFormat="1">
      <c r="A128" s="20"/>
      <c r="F128" s="1"/>
      <c r="G128" s="1"/>
      <c r="H128" s="1"/>
      <c r="I128" s="1"/>
      <c r="J128" s="1"/>
    </row>
    <row r="129" spans="1:10" s="2" customFormat="1">
      <c r="A129" s="20"/>
      <c r="F129" s="1"/>
      <c r="G129" s="1"/>
      <c r="H129" s="1"/>
      <c r="I129" s="1"/>
      <c r="J129" s="1"/>
    </row>
    <row r="130" spans="1:10" s="2" customFormat="1">
      <c r="A130" s="20"/>
      <c r="F130" s="1"/>
      <c r="G130" s="1"/>
      <c r="H130" s="1"/>
      <c r="I130" s="1"/>
      <c r="J130" s="1"/>
    </row>
    <row r="131" spans="1:10" s="2" customFormat="1">
      <c r="A131" s="20"/>
      <c r="F131" s="1"/>
      <c r="G131" s="1"/>
      <c r="H131" s="1"/>
      <c r="I131" s="1"/>
      <c r="J131" s="1"/>
    </row>
    <row r="132" spans="1:10" s="2" customFormat="1">
      <c r="A132" s="20"/>
      <c r="F132" s="1"/>
      <c r="G132" s="1"/>
      <c r="H132" s="1"/>
      <c r="I132" s="1"/>
      <c r="J132" s="1"/>
    </row>
    <row r="133" spans="1:10" s="2" customFormat="1">
      <c r="A133" s="20"/>
      <c r="F133" s="1"/>
      <c r="G133" s="1"/>
      <c r="H133" s="1"/>
      <c r="I133" s="1"/>
      <c r="J133" s="1"/>
    </row>
    <row r="134" spans="1:10" s="2" customFormat="1">
      <c r="A134" s="20"/>
      <c r="F134" s="1"/>
      <c r="G134" s="1"/>
      <c r="H134" s="1"/>
      <c r="I134" s="1"/>
      <c r="J134" s="1"/>
    </row>
    <row r="135" spans="1:10" s="2" customFormat="1">
      <c r="A135" s="20"/>
      <c r="F135" s="1"/>
      <c r="G135" s="1"/>
      <c r="H135" s="1"/>
      <c r="I135" s="1"/>
      <c r="J135" s="1"/>
    </row>
    <row r="136" spans="1:10" s="2" customFormat="1">
      <c r="A136" s="20"/>
      <c r="F136" s="1"/>
      <c r="G136" s="1"/>
      <c r="H136" s="1"/>
      <c r="I136" s="1"/>
      <c r="J136" s="1"/>
    </row>
    <row r="137" spans="1:10" s="2" customFormat="1">
      <c r="A137" s="20"/>
      <c r="F137" s="1"/>
      <c r="G137" s="1"/>
      <c r="H137" s="1"/>
      <c r="I137" s="1"/>
      <c r="J137" s="1"/>
    </row>
    <row r="138" spans="1:10" s="2" customFormat="1">
      <c r="A138" s="20"/>
      <c r="F138" s="1"/>
      <c r="G138" s="1"/>
      <c r="H138" s="1"/>
      <c r="I138" s="1"/>
      <c r="J138" s="1"/>
    </row>
    <row r="139" spans="1:10" s="2" customFormat="1">
      <c r="A139" s="20"/>
      <c r="F139" s="1"/>
      <c r="G139" s="1"/>
      <c r="H139" s="1"/>
      <c r="I139" s="1"/>
      <c r="J139" s="1"/>
    </row>
    <row r="140" spans="1:10" s="2" customFormat="1">
      <c r="A140" s="20"/>
      <c r="F140" s="1"/>
      <c r="G140" s="1"/>
      <c r="H140" s="1"/>
      <c r="I140" s="1"/>
      <c r="J140" s="1"/>
    </row>
    <row r="141" spans="1:10" s="2" customFormat="1">
      <c r="A141" s="20"/>
      <c r="F141" s="1"/>
      <c r="G141" s="1"/>
      <c r="H141" s="1"/>
      <c r="I141" s="1"/>
      <c r="J141" s="1"/>
    </row>
    <row r="142" spans="1:10" s="2" customFormat="1">
      <c r="A142" s="20"/>
      <c r="F142" s="1"/>
      <c r="G142" s="1"/>
      <c r="H142" s="1"/>
      <c r="I142" s="1"/>
      <c r="J142" s="1"/>
    </row>
    <row r="143" spans="1:10" s="2" customFormat="1">
      <c r="A143" s="20"/>
      <c r="F143" s="1"/>
      <c r="G143" s="1"/>
      <c r="H143" s="1"/>
      <c r="I143" s="1"/>
      <c r="J143" s="1"/>
    </row>
    <row r="144" spans="1:10" s="2" customFormat="1">
      <c r="A144" s="20"/>
      <c r="F144" s="1"/>
      <c r="G144" s="1"/>
      <c r="H144" s="1"/>
      <c r="I144" s="1"/>
      <c r="J144" s="1"/>
    </row>
    <row r="145" spans="1:10" s="2" customFormat="1">
      <c r="A145" s="20"/>
      <c r="F145" s="1"/>
      <c r="G145" s="1"/>
      <c r="H145" s="1"/>
      <c r="I145" s="1"/>
      <c r="J145" s="1"/>
    </row>
    <row r="146" spans="1:10" s="2" customFormat="1">
      <c r="A146" s="20"/>
      <c r="F146" s="1"/>
      <c r="G146" s="1"/>
      <c r="H146" s="1"/>
      <c r="I146" s="1"/>
      <c r="J146" s="1"/>
    </row>
    <row r="147" spans="1:10" s="2" customFormat="1">
      <c r="A147" s="20"/>
      <c r="F147" s="1"/>
      <c r="G147" s="1"/>
      <c r="H147" s="1"/>
      <c r="I147" s="1"/>
      <c r="J147" s="1"/>
    </row>
    <row r="148" spans="1:10" s="2" customFormat="1">
      <c r="A148" s="20"/>
      <c r="F148" s="1"/>
      <c r="G148" s="1"/>
      <c r="H148" s="1"/>
      <c r="I148" s="1"/>
      <c r="J148" s="1"/>
    </row>
    <row r="149" spans="1:10" s="2" customFormat="1">
      <c r="A149" s="20"/>
      <c r="F149" s="1"/>
      <c r="G149" s="1"/>
      <c r="H149" s="1"/>
      <c r="I149" s="1"/>
      <c r="J149" s="1"/>
    </row>
    <row r="150" spans="1:10" s="2" customFormat="1">
      <c r="A150" s="20"/>
      <c r="F150" s="1"/>
      <c r="G150" s="1"/>
      <c r="H150" s="1"/>
      <c r="I150" s="1"/>
      <c r="J150" s="1"/>
    </row>
    <row r="151" spans="1:10" s="2" customFormat="1">
      <c r="A151" s="20"/>
      <c r="F151" s="1"/>
      <c r="G151" s="1"/>
      <c r="H151" s="1"/>
      <c r="I151" s="1"/>
      <c r="J151" s="1"/>
    </row>
    <row r="152" spans="1:10" s="2" customFormat="1">
      <c r="A152" s="20"/>
      <c r="F152" s="1"/>
      <c r="G152" s="1"/>
      <c r="H152" s="1"/>
      <c r="I152" s="1"/>
      <c r="J152" s="1"/>
    </row>
    <row r="153" spans="1:10" s="2" customFormat="1">
      <c r="A153" s="20"/>
      <c r="F153" s="1"/>
      <c r="G153" s="1"/>
      <c r="H153" s="1"/>
      <c r="I153" s="1"/>
      <c r="J153" s="1"/>
    </row>
    <row r="154" spans="1:10" s="2" customFormat="1">
      <c r="A154" s="20"/>
      <c r="F154" s="1"/>
      <c r="G154" s="1"/>
      <c r="H154" s="1"/>
      <c r="I154" s="1"/>
      <c r="J154" s="1"/>
    </row>
    <row r="155" spans="1:10" s="2" customFormat="1">
      <c r="A155" s="20"/>
      <c r="F155" s="1"/>
      <c r="G155" s="1"/>
      <c r="H155" s="1"/>
      <c r="I155" s="1"/>
      <c r="J155" s="1"/>
    </row>
    <row r="156" spans="1:10" s="2" customFormat="1">
      <c r="A156" s="20"/>
      <c r="F156" s="1"/>
      <c r="G156" s="1"/>
      <c r="H156" s="1"/>
      <c r="I156" s="1"/>
      <c r="J156" s="1"/>
    </row>
    <row r="157" spans="1:10" s="2" customFormat="1">
      <c r="A157" s="20"/>
      <c r="F157" s="1"/>
      <c r="G157" s="1"/>
      <c r="H157" s="1"/>
      <c r="I157" s="1"/>
      <c r="J157" s="1"/>
    </row>
    <row r="158" spans="1:10" s="2" customFormat="1">
      <c r="A158" s="20"/>
      <c r="F158" s="1"/>
      <c r="G158" s="1"/>
      <c r="H158" s="1"/>
      <c r="I158" s="1"/>
      <c r="J158" s="1"/>
    </row>
    <row r="159" spans="1:10" s="2" customFormat="1">
      <c r="A159" s="20"/>
      <c r="F159" s="1"/>
      <c r="G159" s="1"/>
      <c r="H159" s="1"/>
      <c r="I159" s="1"/>
      <c r="J159" s="1"/>
    </row>
    <row r="160" spans="1:10" s="2" customFormat="1">
      <c r="A160" s="20"/>
      <c r="F160" s="1"/>
      <c r="G160" s="1"/>
      <c r="H160" s="1"/>
      <c r="I160" s="1"/>
      <c r="J160" s="1"/>
    </row>
    <row r="161" spans="1:10" s="2" customFormat="1">
      <c r="A161" s="20"/>
      <c r="F161" s="1"/>
      <c r="G161" s="1"/>
      <c r="H161" s="1"/>
      <c r="I161" s="1"/>
      <c r="J161" s="1"/>
    </row>
    <row r="162" spans="1:10" s="2" customFormat="1">
      <c r="A162" s="20"/>
      <c r="F162" s="1"/>
      <c r="G162" s="1"/>
      <c r="H162" s="1"/>
      <c r="I162" s="1"/>
      <c r="J162" s="1"/>
    </row>
    <row r="163" spans="1:10" s="2" customFormat="1">
      <c r="A163" s="20"/>
      <c r="F163" s="1"/>
      <c r="G163" s="1"/>
      <c r="H163" s="1"/>
      <c r="I163" s="1"/>
      <c r="J163" s="1"/>
    </row>
    <row r="164" spans="1:10" s="2" customFormat="1">
      <c r="A164" s="20"/>
      <c r="F164" s="1"/>
      <c r="G164" s="1"/>
      <c r="H164" s="1"/>
      <c r="I164" s="1"/>
      <c r="J164" s="1"/>
    </row>
    <row r="165" spans="1:10" s="2" customFormat="1">
      <c r="A165" s="20"/>
      <c r="F165" s="1"/>
      <c r="G165" s="1"/>
      <c r="H165" s="1"/>
      <c r="I165" s="1"/>
      <c r="J165" s="1"/>
    </row>
    <row r="166" spans="1:10" s="2" customFormat="1">
      <c r="A166" s="20"/>
      <c r="F166" s="1"/>
      <c r="G166" s="1"/>
      <c r="H166" s="1"/>
      <c r="I166" s="1"/>
      <c r="J166" s="1"/>
    </row>
    <row r="167" spans="1:10" s="2" customFormat="1">
      <c r="A167" s="20"/>
      <c r="F167" s="1"/>
      <c r="G167" s="1"/>
      <c r="H167" s="1"/>
      <c r="I167" s="1"/>
      <c r="J167" s="1"/>
    </row>
    <row r="168" spans="1:10" s="2" customFormat="1">
      <c r="A168" s="20"/>
      <c r="F168" s="1"/>
      <c r="G168" s="1"/>
      <c r="H168" s="1"/>
      <c r="I168" s="1"/>
      <c r="J168" s="1"/>
    </row>
    <row r="169" spans="1:10" s="2" customFormat="1">
      <c r="A169" s="20"/>
      <c r="F169" s="1"/>
      <c r="G169" s="1"/>
      <c r="H169" s="1"/>
      <c r="I169" s="1"/>
      <c r="J169" s="1"/>
    </row>
    <row r="170" spans="1:10" s="2" customFormat="1">
      <c r="A170" s="20"/>
      <c r="F170" s="1"/>
      <c r="G170" s="1"/>
      <c r="H170" s="1"/>
      <c r="I170" s="1"/>
      <c r="J170" s="1"/>
    </row>
    <row r="171" spans="1:10" s="2" customFormat="1">
      <c r="A171" s="20"/>
      <c r="F171" s="1"/>
      <c r="G171" s="1"/>
      <c r="H171" s="1"/>
      <c r="I171" s="1"/>
      <c r="J171" s="1"/>
    </row>
    <row r="172" spans="1:10" s="2" customFormat="1">
      <c r="A172" s="20"/>
      <c r="F172" s="1"/>
      <c r="G172" s="1"/>
      <c r="H172" s="1"/>
      <c r="I172" s="1"/>
      <c r="J172" s="1"/>
    </row>
    <row r="173" spans="1:10" s="2" customFormat="1">
      <c r="A173" s="20"/>
      <c r="F173" s="1"/>
      <c r="G173" s="1"/>
      <c r="H173" s="1"/>
      <c r="I173" s="1"/>
      <c r="J173" s="1"/>
    </row>
    <row r="174" spans="1:10" s="2" customFormat="1">
      <c r="A174" s="20"/>
      <c r="F174" s="1"/>
      <c r="G174" s="1"/>
      <c r="H174" s="1"/>
      <c r="I174" s="1"/>
      <c r="J174" s="1"/>
    </row>
    <row r="175" spans="1:10" s="2" customFormat="1">
      <c r="A175" s="20"/>
      <c r="F175" s="1"/>
      <c r="G175" s="1"/>
      <c r="H175" s="1"/>
      <c r="I175" s="1"/>
      <c r="J175" s="1"/>
    </row>
    <row r="176" spans="1:10" s="2" customFormat="1">
      <c r="A176" s="20"/>
      <c r="F176" s="1"/>
      <c r="G176" s="1"/>
      <c r="H176" s="1"/>
      <c r="I176" s="1"/>
      <c r="J176" s="1"/>
    </row>
    <row r="177" spans="1:10" s="2" customFormat="1">
      <c r="A177" s="20"/>
      <c r="F177" s="1"/>
      <c r="G177" s="1"/>
      <c r="H177" s="1"/>
      <c r="I177" s="1"/>
      <c r="J177" s="1"/>
    </row>
    <row r="178" spans="1:10" s="2" customFormat="1">
      <c r="A178" s="20"/>
      <c r="F178" s="1"/>
      <c r="G178" s="1"/>
      <c r="H178" s="1"/>
      <c r="I178" s="1"/>
      <c r="J178" s="1"/>
    </row>
    <row r="179" spans="1:10" s="2" customFormat="1">
      <c r="A179" s="20"/>
      <c r="F179" s="1"/>
      <c r="G179" s="1"/>
      <c r="H179" s="1"/>
      <c r="I179" s="1"/>
      <c r="J179" s="1"/>
    </row>
    <row r="180" spans="1:10" s="2" customFormat="1">
      <c r="A180" s="20"/>
      <c r="F180" s="1"/>
      <c r="G180" s="1"/>
      <c r="H180" s="1"/>
      <c r="I180" s="1"/>
      <c r="J180" s="1"/>
    </row>
    <row r="181" spans="1:10" s="2" customFormat="1">
      <c r="A181" s="20"/>
      <c r="F181" s="1"/>
      <c r="G181" s="1"/>
      <c r="H181" s="1"/>
      <c r="I181" s="1"/>
      <c r="J181" s="1"/>
    </row>
    <row r="182" spans="1:10" s="2" customFormat="1">
      <c r="A182" s="20"/>
      <c r="F182" s="1"/>
      <c r="G182" s="1"/>
      <c r="H182" s="1"/>
      <c r="I182" s="1"/>
      <c r="J182" s="1"/>
    </row>
    <row r="183" spans="1:10" s="2" customFormat="1">
      <c r="A183" s="20"/>
      <c r="F183" s="1"/>
      <c r="G183" s="1"/>
      <c r="H183" s="1"/>
      <c r="I183" s="1"/>
      <c r="J183" s="1"/>
    </row>
    <row r="184" spans="1:10" s="2" customFormat="1">
      <c r="A184" s="20"/>
      <c r="F184" s="1"/>
      <c r="G184" s="1"/>
      <c r="H184" s="1"/>
      <c r="I184" s="1"/>
      <c r="J184" s="1"/>
    </row>
    <row r="185" spans="1:10" s="2" customFormat="1">
      <c r="A185" s="20"/>
      <c r="F185" s="1"/>
      <c r="G185" s="1"/>
      <c r="H185" s="1"/>
      <c r="I185" s="1"/>
      <c r="J185" s="1"/>
    </row>
    <row r="186" spans="1:10" s="2" customFormat="1">
      <c r="A186" s="20"/>
      <c r="F186" s="1"/>
      <c r="G186" s="1"/>
      <c r="H186" s="1"/>
      <c r="I186" s="1"/>
      <c r="J186" s="1"/>
    </row>
    <row r="187" spans="1:10" s="2" customFormat="1">
      <c r="A187" s="20"/>
      <c r="F187" s="1"/>
      <c r="G187" s="1"/>
      <c r="H187" s="1"/>
      <c r="I187" s="1"/>
      <c r="J187" s="1"/>
    </row>
    <row r="188" spans="1:10" s="2" customFormat="1">
      <c r="A188" s="20"/>
      <c r="F188" s="1"/>
      <c r="G188" s="1"/>
      <c r="H188" s="1"/>
      <c r="I188" s="1"/>
      <c r="J188" s="1"/>
    </row>
    <row r="189" spans="1:10" s="2" customFormat="1">
      <c r="A189" s="20"/>
      <c r="F189" s="1"/>
      <c r="G189" s="1"/>
      <c r="H189" s="1"/>
      <c r="I189" s="1"/>
      <c r="J189" s="1"/>
    </row>
    <row r="190" spans="1:10" s="2" customFormat="1">
      <c r="A190" s="20"/>
      <c r="F190" s="1"/>
      <c r="G190" s="1"/>
      <c r="H190" s="1"/>
      <c r="I190" s="1"/>
      <c r="J190" s="1"/>
    </row>
    <row r="191" spans="1:10" s="2" customFormat="1">
      <c r="A191" s="20"/>
      <c r="F191" s="1"/>
      <c r="G191" s="1"/>
      <c r="H191" s="1"/>
      <c r="I191" s="1"/>
      <c r="J191" s="1"/>
    </row>
    <row r="192" spans="1:10" s="2" customFormat="1">
      <c r="A192" s="20"/>
      <c r="F192" s="1"/>
      <c r="G192" s="1"/>
      <c r="H192" s="1"/>
      <c r="I192" s="1"/>
      <c r="J192" s="1"/>
    </row>
    <row r="193" spans="1:10" s="2" customFormat="1">
      <c r="A193" s="20"/>
      <c r="F193" s="1"/>
      <c r="G193" s="1"/>
      <c r="H193" s="1"/>
      <c r="I193" s="1"/>
      <c r="J193" s="1"/>
    </row>
    <row r="194" spans="1:10" s="2" customFormat="1">
      <c r="A194" s="20"/>
      <c r="F194" s="1"/>
      <c r="G194" s="1"/>
      <c r="H194" s="1"/>
      <c r="I194" s="1"/>
      <c r="J194" s="1"/>
    </row>
    <row r="195" spans="1:10" s="2" customFormat="1">
      <c r="A195" s="20"/>
      <c r="F195" s="1"/>
      <c r="G195" s="1"/>
      <c r="H195" s="1"/>
      <c r="I195" s="1"/>
      <c r="J195" s="1"/>
    </row>
    <row r="196" spans="1:10" s="2" customFormat="1">
      <c r="A196" s="20"/>
      <c r="F196" s="1"/>
      <c r="G196" s="1"/>
      <c r="H196" s="1"/>
      <c r="I196" s="1"/>
      <c r="J196" s="1"/>
    </row>
    <row r="197" spans="1:10" s="2" customFormat="1">
      <c r="A197" s="20"/>
      <c r="F197" s="1"/>
      <c r="G197" s="1"/>
      <c r="H197" s="1"/>
      <c r="I197" s="1"/>
      <c r="J197" s="1"/>
    </row>
    <row r="198" spans="1:10" s="2" customFormat="1">
      <c r="A198" s="20"/>
      <c r="F198" s="1"/>
      <c r="G198" s="1"/>
      <c r="H198" s="1"/>
      <c r="I198" s="1"/>
      <c r="J198" s="1"/>
    </row>
    <row r="199" spans="1:10" s="2" customFormat="1">
      <c r="A199" s="20"/>
      <c r="F199" s="1"/>
      <c r="G199" s="1"/>
      <c r="H199" s="1"/>
      <c r="I199" s="1"/>
      <c r="J199" s="1"/>
    </row>
    <row r="200" spans="1:10" s="2" customFormat="1">
      <c r="A200" s="20"/>
      <c r="F200" s="1"/>
      <c r="G200" s="1"/>
      <c r="H200" s="1"/>
      <c r="I200" s="1"/>
      <c r="J200" s="1"/>
    </row>
    <row r="201" spans="1:10" s="2" customFormat="1">
      <c r="A201" s="20"/>
      <c r="F201" s="1"/>
      <c r="G201" s="1"/>
      <c r="H201" s="1"/>
      <c r="I201" s="1"/>
      <c r="J201" s="1"/>
    </row>
    <row r="202" spans="1:10" s="2" customFormat="1">
      <c r="A202" s="20"/>
      <c r="F202" s="1"/>
      <c r="G202" s="1"/>
      <c r="H202" s="1"/>
      <c r="I202" s="1"/>
      <c r="J202" s="1"/>
    </row>
    <row r="203" spans="1:10" s="2" customFormat="1">
      <c r="A203" s="20"/>
      <c r="F203" s="1"/>
      <c r="G203" s="1"/>
      <c r="H203" s="1"/>
      <c r="I203" s="1"/>
      <c r="J203" s="1"/>
    </row>
    <row r="204" spans="1:10" s="2" customFormat="1">
      <c r="A204" s="20"/>
      <c r="F204" s="1"/>
      <c r="G204" s="1"/>
      <c r="H204" s="1"/>
      <c r="I204" s="1"/>
      <c r="J204" s="1"/>
    </row>
    <row r="205" spans="1:10" s="2" customFormat="1">
      <c r="A205" s="20"/>
      <c r="F205" s="1"/>
      <c r="G205" s="1"/>
      <c r="H205" s="1"/>
      <c r="I205" s="1"/>
      <c r="J205" s="1"/>
    </row>
    <row r="206" spans="1:10" s="2" customFormat="1">
      <c r="A206" s="20"/>
      <c r="F206" s="1"/>
      <c r="G206" s="1"/>
      <c r="H206" s="1"/>
      <c r="I206" s="1"/>
      <c r="J206" s="1"/>
    </row>
    <row r="207" spans="1:10" s="2" customFormat="1">
      <c r="A207" s="20"/>
      <c r="F207" s="1"/>
      <c r="G207" s="1"/>
      <c r="H207" s="1"/>
      <c r="I207" s="1"/>
      <c r="J207" s="1"/>
    </row>
    <row r="208" spans="1:10" s="2" customFormat="1">
      <c r="A208" s="20"/>
      <c r="F208" s="1"/>
      <c r="G208" s="1"/>
      <c r="H208" s="1"/>
      <c r="I208" s="1"/>
      <c r="J208" s="1"/>
    </row>
    <row r="209" spans="1:10" s="2" customFormat="1">
      <c r="A209" s="20"/>
      <c r="F209" s="1"/>
      <c r="G209" s="1"/>
      <c r="H209" s="1"/>
      <c r="I209" s="1"/>
      <c r="J209" s="1"/>
    </row>
    <row r="210" spans="1:10" s="2" customFormat="1">
      <c r="A210" s="20"/>
      <c r="F210" s="1"/>
      <c r="G210" s="1"/>
      <c r="H210" s="1"/>
      <c r="I210" s="1"/>
      <c r="J210" s="1"/>
    </row>
    <row r="211" spans="1:10" s="2" customFormat="1">
      <c r="A211" s="20"/>
      <c r="F211" s="1"/>
      <c r="G211" s="1"/>
      <c r="H211" s="1"/>
      <c r="I211" s="1"/>
      <c r="J211" s="1"/>
    </row>
    <row r="212" spans="1:10" s="2" customFormat="1">
      <c r="A212" s="20"/>
      <c r="F212" s="1"/>
      <c r="G212" s="1"/>
      <c r="H212" s="1"/>
      <c r="I212" s="1"/>
      <c r="J212" s="1"/>
    </row>
    <row r="213" spans="1:10" s="2" customFormat="1">
      <c r="A213" s="20"/>
      <c r="F213" s="1"/>
      <c r="G213" s="1"/>
      <c r="H213" s="1"/>
      <c r="I213" s="1"/>
      <c r="J213" s="1"/>
    </row>
    <row r="214" spans="1:10" s="2" customFormat="1">
      <c r="A214" s="20"/>
      <c r="F214" s="1"/>
      <c r="G214" s="1"/>
      <c r="H214" s="1"/>
      <c r="I214" s="1"/>
      <c r="J214" s="1"/>
    </row>
    <row r="215" spans="1:10" s="2" customFormat="1">
      <c r="A215" s="20"/>
      <c r="F215" s="1"/>
      <c r="G215" s="1"/>
      <c r="H215" s="1"/>
      <c r="I215" s="1"/>
      <c r="J215" s="1"/>
    </row>
    <row r="216" spans="1:10" s="2" customFormat="1">
      <c r="A216" s="20"/>
      <c r="F216" s="1"/>
      <c r="G216" s="1"/>
      <c r="H216" s="1"/>
      <c r="I216" s="1"/>
      <c r="J216" s="1"/>
    </row>
    <row r="217" spans="1:10" s="2" customFormat="1">
      <c r="A217" s="20"/>
      <c r="F217" s="1"/>
      <c r="G217" s="1"/>
      <c r="H217" s="1"/>
      <c r="I217" s="1"/>
      <c r="J217" s="1"/>
    </row>
    <row r="218" spans="1:10" s="2" customFormat="1">
      <c r="A218" s="20"/>
      <c r="F218" s="1"/>
      <c r="G218" s="1"/>
      <c r="H218" s="1"/>
      <c r="I218" s="1"/>
      <c r="J218" s="1"/>
    </row>
    <row r="219" spans="1:10" s="2" customFormat="1">
      <c r="A219" s="20"/>
      <c r="F219" s="1"/>
      <c r="G219" s="1"/>
      <c r="H219" s="1"/>
      <c r="I219" s="1"/>
      <c r="J219" s="1"/>
    </row>
    <row r="220" spans="1:10" s="2" customFormat="1">
      <c r="A220" s="20"/>
      <c r="F220" s="1"/>
      <c r="G220" s="1"/>
      <c r="H220" s="1"/>
      <c r="I220" s="1"/>
      <c r="J220" s="1"/>
    </row>
    <row r="221" spans="1:10" s="2" customFormat="1">
      <c r="A221" s="20"/>
      <c r="F221" s="1"/>
      <c r="G221" s="1"/>
      <c r="H221" s="1"/>
      <c r="I221" s="1"/>
      <c r="J221" s="1"/>
    </row>
    <row r="222" spans="1:10" s="2" customFormat="1">
      <c r="A222" s="20"/>
      <c r="F222" s="1"/>
      <c r="G222" s="1"/>
      <c r="H222" s="1"/>
      <c r="I222" s="1"/>
      <c r="J222" s="1"/>
    </row>
    <row r="223" spans="1:10" s="2" customFormat="1">
      <c r="A223" s="20"/>
      <c r="F223" s="1"/>
      <c r="G223" s="1"/>
      <c r="H223" s="1"/>
      <c r="I223" s="1"/>
      <c r="J223" s="1"/>
    </row>
    <row r="224" spans="1:10" s="2" customFormat="1">
      <c r="A224" s="20"/>
      <c r="F224" s="1"/>
      <c r="G224" s="1"/>
      <c r="H224" s="1"/>
      <c r="I224" s="1"/>
      <c r="J224" s="1"/>
    </row>
    <row r="225" spans="1:10" s="2" customFormat="1">
      <c r="A225" s="20"/>
      <c r="F225" s="1"/>
      <c r="G225" s="1"/>
      <c r="H225" s="1"/>
      <c r="I225" s="1"/>
      <c r="J225" s="1"/>
    </row>
    <row r="226" spans="1:10" s="2" customFormat="1">
      <c r="A226" s="20"/>
      <c r="F226" s="1"/>
      <c r="G226" s="1"/>
      <c r="H226" s="1"/>
      <c r="I226" s="1"/>
      <c r="J226" s="1"/>
    </row>
    <row r="227" spans="1:10" s="2" customFormat="1">
      <c r="A227" s="20"/>
      <c r="F227" s="1"/>
      <c r="G227" s="1"/>
      <c r="H227" s="1"/>
      <c r="I227" s="1"/>
      <c r="J227" s="1"/>
    </row>
    <row r="228" spans="1:10" s="2" customFormat="1">
      <c r="A228" s="20"/>
      <c r="F228" s="1"/>
      <c r="G228" s="1"/>
      <c r="H228" s="1"/>
      <c r="I228" s="1"/>
      <c r="J228" s="1"/>
    </row>
    <row r="229" spans="1:10" s="2" customFormat="1">
      <c r="A229" s="20"/>
      <c r="F229" s="1"/>
      <c r="G229" s="1"/>
      <c r="H229" s="1"/>
      <c r="I229" s="1"/>
      <c r="J229" s="1"/>
    </row>
    <row r="230" spans="1:10" s="2" customFormat="1">
      <c r="A230" s="20"/>
      <c r="F230" s="1"/>
      <c r="G230" s="1"/>
      <c r="H230" s="1"/>
      <c r="I230" s="1"/>
      <c r="J230" s="1"/>
    </row>
    <row r="231" spans="1:10" s="2" customFormat="1">
      <c r="A231" s="20"/>
      <c r="F231" s="1"/>
      <c r="G231" s="1"/>
      <c r="H231" s="1"/>
      <c r="I231" s="1"/>
      <c r="J231" s="1"/>
    </row>
    <row r="232" spans="1:10" s="2" customFormat="1">
      <c r="A232" s="20"/>
      <c r="F232" s="1"/>
      <c r="G232" s="1"/>
      <c r="H232" s="1"/>
      <c r="I232" s="1"/>
      <c r="J232" s="1"/>
    </row>
    <row r="233" spans="1:10" s="2" customFormat="1">
      <c r="A233" s="20"/>
      <c r="F233" s="1"/>
      <c r="G233" s="1"/>
      <c r="H233" s="1"/>
      <c r="I233" s="1"/>
      <c r="J233" s="1"/>
    </row>
    <row r="234" spans="1:10" s="2" customFormat="1">
      <c r="A234" s="20"/>
      <c r="F234" s="1"/>
      <c r="G234" s="1"/>
      <c r="H234" s="1"/>
      <c r="I234" s="1"/>
      <c r="J234" s="1"/>
    </row>
    <row r="235" spans="1:10" s="2" customFormat="1">
      <c r="A235" s="20"/>
      <c r="F235" s="1"/>
      <c r="G235" s="1"/>
      <c r="H235" s="1"/>
      <c r="I235" s="1"/>
      <c r="J235" s="1"/>
    </row>
    <row r="236" spans="1:10" s="2" customFormat="1">
      <c r="A236" s="20"/>
      <c r="F236" s="1"/>
      <c r="G236" s="1"/>
      <c r="H236" s="1"/>
      <c r="I236" s="1"/>
      <c r="J236" s="1"/>
    </row>
    <row r="237" spans="1:10" s="2" customFormat="1">
      <c r="A237" s="20"/>
      <c r="F237" s="1"/>
      <c r="G237" s="1"/>
      <c r="H237" s="1"/>
      <c r="I237" s="1"/>
      <c r="J237" s="1"/>
    </row>
    <row r="238" spans="1:10" s="2" customFormat="1">
      <c r="A238" s="20"/>
      <c r="F238" s="1"/>
      <c r="G238" s="1"/>
      <c r="H238" s="1"/>
      <c r="I238" s="1"/>
      <c r="J238" s="1"/>
    </row>
    <row r="239" spans="1:10" s="2" customFormat="1">
      <c r="A239" s="20"/>
      <c r="F239" s="1"/>
      <c r="G239" s="1"/>
      <c r="H239" s="1"/>
      <c r="I239" s="1"/>
      <c r="J239" s="1"/>
    </row>
    <row r="240" spans="1:10" s="2" customFormat="1">
      <c r="A240" s="20"/>
      <c r="F240" s="1"/>
      <c r="G240" s="1"/>
      <c r="H240" s="1"/>
      <c r="I240" s="1"/>
      <c r="J240" s="1"/>
    </row>
    <row r="241" spans="1:10" s="2" customFormat="1">
      <c r="A241" s="20"/>
      <c r="F241" s="1"/>
      <c r="G241" s="1"/>
      <c r="H241" s="1"/>
      <c r="I241" s="1"/>
      <c r="J241" s="1"/>
    </row>
    <row r="242" spans="1:10" s="2" customFormat="1">
      <c r="A242" s="20"/>
      <c r="F242" s="1"/>
      <c r="G242" s="1"/>
      <c r="H242" s="1"/>
      <c r="I242" s="1"/>
      <c r="J242" s="1"/>
    </row>
    <row r="243" spans="1:10" s="2" customFormat="1">
      <c r="A243" s="20"/>
      <c r="F243" s="1"/>
      <c r="G243" s="1"/>
      <c r="H243" s="1"/>
      <c r="I243" s="1"/>
      <c r="J243" s="1"/>
    </row>
    <row r="244" spans="1:10" s="2" customFormat="1">
      <c r="A244" s="20"/>
      <c r="F244" s="1"/>
      <c r="G244" s="1"/>
      <c r="H244" s="1"/>
      <c r="I244" s="1"/>
      <c r="J244" s="1"/>
    </row>
    <row r="245" spans="1:10" s="2" customFormat="1">
      <c r="A245" s="20"/>
      <c r="F245" s="1"/>
      <c r="G245" s="1"/>
      <c r="H245" s="1"/>
      <c r="I245" s="1"/>
      <c r="J245" s="1"/>
    </row>
    <row r="246" spans="1:10" s="2" customFormat="1">
      <c r="A246" s="20"/>
      <c r="F246" s="1"/>
      <c r="G246" s="1"/>
      <c r="H246" s="1"/>
      <c r="I246" s="1"/>
      <c r="J246" s="1"/>
    </row>
    <row r="247" spans="1:10" s="2" customFormat="1">
      <c r="A247" s="20"/>
      <c r="F247" s="1"/>
      <c r="G247" s="1"/>
      <c r="H247" s="1"/>
      <c r="I247" s="1"/>
      <c r="J247" s="1"/>
    </row>
    <row r="248" spans="1:10" s="2" customFormat="1">
      <c r="A248" s="20"/>
      <c r="F248" s="1"/>
      <c r="G248" s="1"/>
      <c r="H248" s="1"/>
      <c r="I248" s="1"/>
      <c r="J248" s="1"/>
    </row>
    <row r="249" spans="1:10" s="2" customFormat="1">
      <c r="A249" s="20"/>
      <c r="F249" s="1"/>
      <c r="G249" s="1"/>
      <c r="H249" s="1"/>
      <c r="I249" s="1"/>
      <c r="J249" s="1"/>
    </row>
    <row r="250" spans="1:10" s="2" customFormat="1">
      <c r="A250" s="20"/>
      <c r="F250" s="1"/>
      <c r="G250" s="1"/>
      <c r="H250" s="1"/>
      <c r="I250" s="1"/>
      <c r="J250" s="1"/>
    </row>
    <row r="251" spans="1:10" s="2" customFormat="1">
      <c r="A251" s="20"/>
      <c r="F251" s="1"/>
      <c r="G251" s="1"/>
      <c r="H251" s="1"/>
      <c r="I251" s="1"/>
      <c r="J251" s="1"/>
    </row>
    <row r="252" spans="1:10" s="2" customFormat="1">
      <c r="A252" s="20"/>
      <c r="F252" s="1"/>
      <c r="G252" s="1"/>
      <c r="H252" s="1"/>
      <c r="I252" s="1"/>
      <c r="J252" s="1"/>
    </row>
    <row r="253" spans="1:10" s="2" customFormat="1">
      <c r="A253" s="20"/>
      <c r="F253" s="1"/>
      <c r="G253" s="1"/>
      <c r="H253" s="1"/>
      <c r="I253" s="1"/>
      <c r="J253" s="1"/>
    </row>
    <row r="254" spans="1:10" s="2" customFormat="1">
      <c r="A254" s="20"/>
      <c r="F254" s="1"/>
      <c r="G254" s="1"/>
      <c r="H254" s="1"/>
      <c r="I254" s="1"/>
      <c r="J254" s="1"/>
    </row>
    <row r="255" spans="1:10" s="2" customFormat="1">
      <c r="A255" s="20"/>
      <c r="F255" s="1"/>
      <c r="G255" s="1"/>
      <c r="H255" s="1"/>
      <c r="I255" s="1"/>
      <c r="J255" s="1"/>
    </row>
    <row r="256" spans="1:10" s="2" customFormat="1">
      <c r="A256" s="20"/>
      <c r="F256" s="1"/>
      <c r="G256" s="1"/>
      <c r="H256" s="1"/>
      <c r="I256" s="1"/>
      <c r="J256" s="1"/>
    </row>
    <row r="257" spans="1:10" s="2" customFormat="1">
      <c r="A257" s="20"/>
      <c r="F257" s="1"/>
      <c r="G257" s="1"/>
      <c r="H257" s="1"/>
      <c r="I257" s="1"/>
      <c r="J257" s="1"/>
    </row>
    <row r="258" spans="1:10" s="2" customFormat="1">
      <c r="A258" s="20"/>
      <c r="F258" s="1"/>
      <c r="G258" s="1"/>
      <c r="H258" s="1"/>
      <c r="I258" s="1"/>
      <c r="J258" s="1"/>
    </row>
    <row r="259" spans="1:10" s="2" customFormat="1">
      <c r="A259" s="20"/>
      <c r="F259" s="1"/>
      <c r="G259" s="1"/>
      <c r="H259" s="1"/>
      <c r="I259" s="1"/>
      <c r="J259" s="1"/>
    </row>
    <row r="260" spans="1:10" s="2" customFormat="1">
      <c r="A260" s="20"/>
      <c r="F260" s="1"/>
      <c r="G260" s="1"/>
      <c r="H260" s="1"/>
      <c r="I260" s="1"/>
      <c r="J260" s="1"/>
    </row>
    <row r="261" spans="1:10" s="2" customFormat="1">
      <c r="A261" s="20"/>
      <c r="F261" s="1"/>
      <c r="G261" s="1"/>
      <c r="H261" s="1"/>
      <c r="I261" s="1"/>
      <c r="J261" s="1"/>
    </row>
    <row r="262" spans="1:10" s="2" customFormat="1">
      <c r="A262" s="20"/>
      <c r="F262" s="1"/>
      <c r="G262" s="1"/>
      <c r="H262" s="1"/>
      <c r="I262" s="1"/>
      <c r="J262" s="1"/>
    </row>
    <row r="263" spans="1:10" s="2" customFormat="1">
      <c r="A263" s="20"/>
      <c r="F263" s="1"/>
      <c r="G263" s="1"/>
      <c r="H263" s="1"/>
      <c r="I263" s="1"/>
      <c r="J263" s="1"/>
    </row>
    <row r="264" spans="1:10" s="2" customFormat="1">
      <c r="A264" s="20"/>
      <c r="F264" s="1"/>
      <c r="G264" s="1"/>
      <c r="H264" s="1"/>
      <c r="I264" s="1"/>
      <c r="J264" s="1"/>
    </row>
    <row r="265" spans="1:10" s="2" customFormat="1">
      <c r="A265" s="20"/>
      <c r="F265" s="1"/>
      <c r="G265" s="1"/>
      <c r="H265" s="1"/>
      <c r="I265" s="1"/>
      <c r="J265" s="1"/>
    </row>
    <row r="266" spans="1:10" s="2" customFormat="1">
      <c r="A266" s="20"/>
      <c r="F266" s="1"/>
      <c r="G266" s="1"/>
      <c r="H266" s="1"/>
      <c r="I266" s="1"/>
      <c r="J266" s="1"/>
    </row>
    <row r="267" spans="1:10" s="2" customFormat="1">
      <c r="A267" s="20"/>
      <c r="F267" s="1"/>
      <c r="G267" s="1"/>
      <c r="H267" s="1"/>
      <c r="I267" s="1"/>
      <c r="J267" s="1"/>
    </row>
    <row r="268" spans="1:10" s="2" customFormat="1">
      <c r="A268" s="20"/>
      <c r="F268" s="1"/>
      <c r="G268" s="1"/>
      <c r="H268" s="1"/>
      <c r="I268" s="1"/>
      <c r="J268" s="1"/>
    </row>
    <row r="269" spans="1:10" s="2" customFormat="1">
      <c r="A269" s="20"/>
      <c r="F269" s="1"/>
      <c r="G269" s="1"/>
      <c r="H269" s="1"/>
      <c r="I269" s="1"/>
      <c r="J269" s="1"/>
    </row>
  </sheetData>
  <mergeCells count="65">
    <mergeCell ref="B31:G31"/>
    <mergeCell ref="B25:H25"/>
    <mergeCell ref="B26:H26"/>
    <mergeCell ref="B27:H27"/>
    <mergeCell ref="A19:D19"/>
    <mergeCell ref="B23:F23"/>
    <mergeCell ref="A3:B3"/>
    <mergeCell ref="G4:J4"/>
    <mergeCell ref="G16:J16"/>
    <mergeCell ref="G13:J13"/>
    <mergeCell ref="G10:J10"/>
    <mergeCell ref="G12:J12"/>
    <mergeCell ref="A5:B5"/>
    <mergeCell ref="A12:B12"/>
    <mergeCell ref="A13:D13"/>
    <mergeCell ref="A4:B4"/>
    <mergeCell ref="A6:B6"/>
    <mergeCell ref="A15:B15"/>
    <mergeCell ref="C15:D15"/>
    <mergeCell ref="A35:J35"/>
    <mergeCell ref="G19:H19"/>
    <mergeCell ref="I19:J19"/>
    <mergeCell ref="A20:A21"/>
    <mergeCell ref="B20:F21"/>
    <mergeCell ref="B28:H28"/>
    <mergeCell ref="I20:I21"/>
    <mergeCell ref="J20:J21"/>
    <mergeCell ref="B22:F22"/>
    <mergeCell ref="I22:I23"/>
    <mergeCell ref="J22:J23"/>
    <mergeCell ref="G20:G21"/>
    <mergeCell ref="H20:H21"/>
    <mergeCell ref="H30:I30"/>
    <mergeCell ref="C118:F118"/>
    <mergeCell ref="H118:J118"/>
    <mergeCell ref="C117:F117"/>
    <mergeCell ref="A34:J34"/>
    <mergeCell ref="F39:F40"/>
    <mergeCell ref="G39:J39"/>
    <mergeCell ref="A57:J57"/>
    <mergeCell ref="A82:J82"/>
    <mergeCell ref="C39:C40"/>
    <mergeCell ref="B39:B40"/>
    <mergeCell ref="A93:J93"/>
    <mergeCell ref="A64:J64"/>
    <mergeCell ref="A42:J42"/>
    <mergeCell ref="A39:A40"/>
    <mergeCell ref="A37:J37"/>
    <mergeCell ref="A48:J48"/>
    <mergeCell ref="H117:J117"/>
    <mergeCell ref="A117:B117"/>
    <mergeCell ref="B24:F24"/>
    <mergeCell ref="I24:I25"/>
    <mergeCell ref="J24:J25"/>
    <mergeCell ref="I26:I27"/>
    <mergeCell ref="J26:J27"/>
    <mergeCell ref="I28:I29"/>
    <mergeCell ref="J28:J29"/>
    <mergeCell ref="B29:H29"/>
    <mergeCell ref="D36:E36"/>
    <mergeCell ref="A55:J55"/>
    <mergeCell ref="D39:D40"/>
    <mergeCell ref="E39:E40"/>
    <mergeCell ref="H31:I31"/>
    <mergeCell ref="B30:G30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7" max="9" man="1"/>
    <brk id="73" max="9" man="1"/>
  </rowBreaks>
  <ignoredErrors>
    <ignoredError sqref="B94 B10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76DA-3385-41E7-9C63-09463B449B74}">
  <dimension ref="A1:O267"/>
  <sheetViews>
    <sheetView topLeftCell="A49" zoomScale="50" zoomScaleNormal="50" zoomScaleSheetLayoutView="50" workbookViewId="0">
      <selection activeCell="G92" sqref="G92"/>
    </sheetView>
  </sheetViews>
  <sheetFormatPr defaultRowHeight="18.75"/>
  <cols>
    <col min="1" max="1" width="89.85546875" style="1" customWidth="1"/>
    <col min="2" max="2" width="14.85546875" style="2" customWidth="1"/>
    <col min="3" max="5" width="19.85546875" style="2" customWidth="1"/>
    <col min="6" max="15" width="19.85546875" style="1" customWidth="1"/>
    <col min="16" max="16" width="9.140625" style="1" customWidth="1"/>
    <col min="17" max="16384" width="9.140625" style="1"/>
  </cols>
  <sheetData>
    <row r="1" spans="1:15">
      <c r="A1" s="252" t="s">
        <v>218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53"/>
      <c r="N1" s="253"/>
    </row>
    <row r="2" spans="1:15" ht="13.5" customHeight="1"/>
    <row r="3" spans="1:15">
      <c r="A3" s="257" t="s">
        <v>205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1:15" ht="9" customHeight="1">
      <c r="B4" s="14"/>
      <c r="C4" s="1"/>
      <c r="D4" s="1"/>
      <c r="E4" s="1"/>
    </row>
    <row r="5" spans="1:15" ht="18.75" customHeight="1">
      <c r="A5" s="17" t="s">
        <v>74</v>
      </c>
      <c r="B5" s="234" t="s">
        <v>117</v>
      </c>
      <c r="C5" s="235"/>
      <c r="D5" s="235"/>
      <c r="E5" s="235"/>
      <c r="F5" s="203" t="s">
        <v>53</v>
      </c>
      <c r="G5" s="203"/>
      <c r="H5" s="203"/>
      <c r="I5" s="203"/>
      <c r="J5" s="203"/>
      <c r="K5" s="203"/>
      <c r="L5" s="203"/>
      <c r="M5" s="203"/>
      <c r="N5" s="203"/>
      <c r="O5" s="203"/>
    </row>
    <row r="6" spans="1:15" ht="18.75" customHeight="1">
      <c r="A6" s="17">
        <v>1</v>
      </c>
      <c r="B6" s="234">
        <v>2</v>
      </c>
      <c r="C6" s="235"/>
      <c r="D6" s="235"/>
      <c r="E6" s="235"/>
      <c r="F6" s="203">
        <v>3</v>
      </c>
      <c r="G6" s="203"/>
      <c r="H6" s="203"/>
      <c r="I6" s="203"/>
      <c r="J6" s="203"/>
      <c r="K6" s="203"/>
      <c r="L6" s="203"/>
      <c r="M6" s="203"/>
      <c r="N6" s="203"/>
      <c r="O6" s="203"/>
    </row>
    <row r="7" spans="1:15" ht="18.75" customHeight="1">
      <c r="A7" s="33">
        <v>40800812</v>
      </c>
      <c r="B7" s="254" t="s">
        <v>405</v>
      </c>
      <c r="C7" s="255"/>
      <c r="D7" s="255"/>
      <c r="E7" s="255"/>
      <c r="F7" s="256" t="s">
        <v>406</v>
      </c>
      <c r="G7" s="256"/>
      <c r="H7" s="256"/>
      <c r="I7" s="256"/>
      <c r="J7" s="256"/>
      <c r="K7" s="256"/>
      <c r="L7" s="256"/>
      <c r="M7" s="256"/>
      <c r="N7" s="256"/>
      <c r="O7" s="256"/>
    </row>
    <row r="8" spans="1:15">
      <c r="A8" s="27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.75" customHeight="1">
      <c r="A9" s="261" t="s">
        <v>206</v>
      </c>
      <c r="B9" s="262"/>
      <c r="C9" s="262"/>
      <c r="D9" s="262"/>
      <c r="E9" s="262"/>
      <c r="F9" s="262"/>
      <c r="G9" s="262"/>
      <c r="H9" s="262"/>
      <c r="I9" s="262"/>
      <c r="J9" s="262"/>
    </row>
    <row r="10" spans="1:15" ht="7.5" customHeight="1">
      <c r="A10" s="13"/>
      <c r="B10" s="14"/>
      <c r="C10" s="1"/>
      <c r="D10" s="1"/>
      <c r="E10" s="1"/>
    </row>
    <row r="11" spans="1:15" ht="67.5" customHeight="1">
      <c r="A11" s="200" t="s">
        <v>152</v>
      </c>
      <c r="B11" s="193" t="s">
        <v>118</v>
      </c>
      <c r="C11" s="195"/>
      <c r="D11" s="180" t="s">
        <v>431</v>
      </c>
      <c r="E11" s="180"/>
      <c r="F11" s="180"/>
      <c r="G11" s="180" t="s">
        <v>432</v>
      </c>
      <c r="H11" s="180"/>
      <c r="I11" s="180"/>
      <c r="J11" s="193" t="s">
        <v>425</v>
      </c>
      <c r="K11" s="194"/>
      <c r="L11" s="195"/>
      <c r="M11" s="180" t="s">
        <v>429</v>
      </c>
      <c r="N11" s="180"/>
      <c r="O11" s="180"/>
    </row>
    <row r="12" spans="1:15" ht="150" customHeight="1">
      <c r="A12" s="201"/>
      <c r="B12" s="5" t="s">
        <v>44</v>
      </c>
      <c r="C12" s="5" t="s">
        <v>45</v>
      </c>
      <c r="D12" s="5" t="s">
        <v>186</v>
      </c>
      <c r="E12" s="5" t="s">
        <v>119</v>
      </c>
      <c r="F12" s="5" t="s">
        <v>187</v>
      </c>
      <c r="G12" s="5" t="s">
        <v>186</v>
      </c>
      <c r="H12" s="5" t="s">
        <v>119</v>
      </c>
      <c r="I12" s="5" t="s">
        <v>187</v>
      </c>
      <c r="J12" s="5" t="s">
        <v>186</v>
      </c>
      <c r="K12" s="5" t="s">
        <v>119</v>
      </c>
      <c r="L12" s="5" t="s">
        <v>187</v>
      </c>
      <c r="M12" s="5" t="s">
        <v>186</v>
      </c>
      <c r="N12" s="5" t="s">
        <v>119</v>
      </c>
      <c r="O12" s="5" t="s">
        <v>187</v>
      </c>
    </row>
    <row r="13" spans="1:1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</row>
    <row r="14" spans="1:15">
      <c r="A14" s="6" t="s">
        <v>406</v>
      </c>
      <c r="B14" s="10">
        <v>100</v>
      </c>
      <c r="C14" s="10">
        <v>100</v>
      </c>
      <c r="D14" s="35">
        <v>1298</v>
      </c>
      <c r="E14" s="35">
        <v>129824</v>
      </c>
      <c r="F14" s="37">
        <v>10</v>
      </c>
      <c r="G14" s="35">
        <v>1280</v>
      </c>
      <c r="H14" s="35">
        <f>G14/I14*1000</f>
        <v>213333.33333333334</v>
      </c>
      <c r="I14" s="37">
        <v>6</v>
      </c>
      <c r="J14" s="35">
        <v>204</v>
      </c>
      <c r="K14" s="35">
        <f>J14/L14*1000</f>
        <v>40800</v>
      </c>
      <c r="L14" s="37">
        <v>5</v>
      </c>
      <c r="M14" s="35">
        <v>1290</v>
      </c>
      <c r="N14" s="35">
        <v>129000</v>
      </c>
      <c r="O14" s="37">
        <v>10</v>
      </c>
    </row>
    <row r="15" spans="1:15">
      <c r="A15" s="6"/>
      <c r="B15" s="10"/>
      <c r="C15" s="10"/>
      <c r="D15" s="35"/>
      <c r="E15" s="35"/>
      <c r="F15" s="37"/>
      <c r="G15" s="35"/>
      <c r="H15" s="35"/>
      <c r="I15" s="37"/>
      <c r="J15" s="35"/>
      <c r="K15" s="35"/>
      <c r="L15" s="37"/>
      <c r="M15" s="35"/>
      <c r="N15" s="35"/>
      <c r="O15" s="37"/>
    </row>
    <row r="16" spans="1:15">
      <c r="A16" s="8" t="s">
        <v>35</v>
      </c>
      <c r="B16" s="47">
        <v>100</v>
      </c>
      <c r="C16" s="47">
        <v>100</v>
      </c>
      <c r="D16" s="53">
        <f>SUM(D14:D15)</f>
        <v>1298</v>
      </c>
      <c r="E16" s="36"/>
      <c r="F16" s="38"/>
      <c r="G16" s="53">
        <f>SUM(G14:G15)</f>
        <v>1280</v>
      </c>
      <c r="H16" s="36"/>
      <c r="I16" s="38"/>
      <c r="J16" s="53">
        <f>SUM(J14:J15)</f>
        <v>204</v>
      </c>
      <c r="K16" s="36"/>
      <c r="L16" s="38"/>
      <c r="M16" s="53">
        <f>SUM(M14:M15)</f>
        <v>1290</v>
      </c>
      <c r="N16" s="36"/>
      <c r="O16" s="38"/>
    </row>
    <row r="18" spans="1:15">
      <c r="A18" s="257" t="s">
        <v>212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8"/>
    </row>
    <row r="19" spans="1:15" ht="11.25" customHeight="1">
      <c r="A19" s="108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5" ht="44.25" customHeight="1">
      <c r="A20" s="239" t="s">
        <v>112</v>
      </c>
      <c r="B20" s="200" t="s">
        <v>12</v>
      </c>
      <c r="C20" s="200" t="s">
        <v>360</v>
      </c>
      <c r="D20" s="200" t="s">
        <v>361</v>
      </c>
      <c r="E20" s="217" t="s">
        <v>358</v>
      </c>
      <c r="F20" s="200" t="s">
        <v>312</v>
      </c>
      <c r="G20" s="193" t="s">
        <v>86</v>
      </c>
      <c r="H20" s="194"/>
      <c r="I20" s="194"/>
      <c r="J20" s="195"/>
      <c r="K20" s="232" t="s">
        <v>104</v>
      </c>
      <c r="L20" s="233"/>
      <c r="M20" s="233"/>
      <c r="N20" s="233"/>
      <c r="O20" s="233"/>
    </row>
    <row r="21" spans="1:15" ht="52.5" customHeight="1">
      <c r="A21" s="240"/>
      <c r="B21" s="201"/>
      <c r="C21" s="201"/>
      <c r="D21" s="201"/>
      <c r="E21" s="218"/>
      <c r="F21" s="201"/>
      <c r="G21" s="12" t="s">
        <v>87</v>
      </c>
      <c r="H21" s="12" t="s">
        <v>88</v>
      </c>
      <c r="I21" s="12" t="s">
        <v>89</v>
      </c>
      <c r="J21" s="12" t="s">
        <v>43</v>
      </c>
      <c r="K21" s="180"/>
      <c r="L21" s="233"/>
      <c r="M21" s="233"/>
      <c r="N21" s="233"/>
      <c r="O21" s="233"/>
    </row>
    <row r="22" spans="1:15">
      <c r="A22" s="4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234">
        <v>11</v>
      </c>
      <c r="L22" s="235"/>
      <c r="M22" s="235"/>
      <c r="N22" s="235"/>
      <c r="O22" s="235"/>
    </row>
    <row r="23" spans="1:15" s="3" customFormat="1" ht="18.75" customHeight="1">
      <c r="A23" s="8" t="s">
        <v>94</v>
      </c>
      <c r="B23" s="9">
        <v>1000</v>
      </c>
      <c r="C23" s="49">
        <v>1298</v>
      </c>
      <c r="D23" s="49">
        <v>1290</v>
      </c>
      <c r="E23" s="49">
        <v>1290</v>
      </c>
      <c r="F23" s="52">
        <f>SUM(G23:J23)</f>
        <v>1290</v>
      </c>
      <c r="G23" s="49">
        <v>322</v>
      </c>
      <c r="H23" s="49">
        <v>323</v>
      </c>
      <c r="I23" s="49">
        <v>322</v>
      </c>
      <c r="J23" s="49">
        <v>323</v>
      </c>
      <c r="K23" s="199"/>
      <c r="L23" s="199"/>
      <c r="M23" s="199"/>
      <c r="N23" s="199"/>
      <c r="O23" s="199"/>
    </row>
    <row r="24" spans="1:15" s="3" customFormat="1" ht="18.75" customHeight="1">
      <c r="A24" s="8" t="s">
        <v>82</v>
      </c>
      <c r="B24" s="9">
        <v>1010</v>
      </c>
      <c r="C24" s="52">
        <f>SUM(C25:C33)</f>
        <v>-3613</v>
      </c>
      <c r="D24" s="52">
        <f>SUM(D25:D33)</f>
        <v>-4784</v>
      </c>
      <c r="E24" s="52">
        <f>SUM(E25:E33)</f>
        <v>-4784</v>
      </c>
      <c r="F24" s="52">
        <f t="shared" ref="F24:F76" si="0">SUM(G24:J24)</f>
        <v>-4784</v>
      </c>
      <c r="G24" s="52">
        <f>SUM(G25:G33)</f>
        <v>-1196</v>
      </c>
      <c r="H24" s="52">
        <f>SUM(H25:H33)</f>
        <v>-1196</v>
      </c>
      <c r="I24" s="52">
        <f>SUM(I25:I33)</f>
        <v>-1196</v>
      </c>
      <c r="J24" s="52">
        <f>SUM(J25:J33)</f>
        <v>-1196</v>
      </c>
      <c r="K24" s="199"/>
      <c r="L24" s="199"/>
      <c r="M24" s="199"/>
      <c r="N24" s="199"/>
      <c r="O24" s="199"/>
    </row>
    <row r="25" spans="1:15" ht="18.75" customHeight="1">
      <c r="A25" s="6" t="s">
        <v>181</v>
      </c>
      <c r="B25" s="5">
        <v>1011</v>
      </c>
      <c r="C25" s="34">
        <v>-22</v>
      </c>
      <c r="D25" s="34">
        <v>-240</v>
      </c>
      <c r="E25" s="34">
        <v>-240</v>
      </c>
      <c r="F25" s="39">
        <f t="shared" si="0"/>
        <v>-240</v>
      </c>
      <c r="G25" s="34">
        <v>-60</v>
      </c>
      <c r="H25" s="34">
        <v>-60</v>
      </c>
      <c r="I25" s="34">
        <v>-60</v>
      </c>
      <c r="J25" s="34">
        <v>-60</v>
      </c>
      <c r="K25" s="199"/>
      <c r="L25" s="199"/>
      <c r="M25" s="199"/>
      <c r="N25" s="199"/>
      <c r="O25" s="199"/>
    </row>
    <row r="26" spans="1:15" ht="18.75" customHeight="1">
      <c r="A26" s="6" t="s">
        <v>182</v>
      </c>
      <c r="B26" s="5">
        <v>1012</v>
      </c>
      <c r="C26" s="34">
        <v>-1502</v>
      </c>
      <c r="D26" s="34">
        <v>-1880</v>
      </c>
      <c r="E26" s="34">
        <v>-1880</v>
      </c>
      <c r="F26" s="39">
        <f t="shared" si="0"/>
        <v>-1880</v>
      </c>
      <c r="G26" s="34">
        <v>-470</v>
      </c>
      <c r="H26" s="34">
        <v>-470</v>
      </c>
      <c r="I26" s="34">
        <v>-470</v>
      </c>
      <c r="J26" s="34">
        <v>-470</v>
      </c>
      <c r="K26" s="199"/>
      <c r="L26" s="199"/>
      <c r="M26" s="199"/>
      <c r="N26" s="199"/>
      <c r="O26" s="199"/>
    </row>
    <row r="27" spans="1:15" ht="18.75" customHeight="1">
      <c r="A27" s="6" t="s">
        <v>183</v>
      </c>
      <c r="B27" s="5">
        <v>1013</v>
      </c>
      <c r="C27" s="34" t="s">
        <v>120</v>
      </c>
      <c r="D27" s="34" t="s">
        <v>120</v>
      </c>
      <c r="E27" s="34" t="s">
        <v>120</v>
      </c>
      <c r="F27" s="39">
        <f t="shared" si="0"/>
        <v>0</v>
      </c>
      <c r="G27" s="34" t="s">
        <v>120</v>
      </c>
      <c r="H27" s="34" t="s">
        <v>120</v>
      </c>
      <c r="I27" s="34" t="s">
        <v>120</v>
      </c>
      <c r="J27" s="34" t="s">
        <v>120</v>
      </c>
      <c r="K27" s="199"/>
      <c r="L27" s="199"/>
      <c r="M27" s="199"/>
      <c r="N27" s="199"/>
      <c r="O27" s="199"/>
    </row>
    <row r="28" spans="1:15" ht="18.75" customHeight="1">
      <c r="A28" s="6" t="s">
        <v>3</v>
      </c>
      <c r="B28" s="5">
        <v>1014</v>
      </c>
      <c r="C28" s="34">
        <v>-1592</v>
      </c>
      <c r="D28" s="34">
        <v>-1760</v>
      </c>
      <c r="E28" s="34">
        <v>-1760</v>
      </c>
      <c r="F28" s="39">
        <f t="shared" si="0"/>
        <v>-1760</v>
      </c>
      <c r="G28" s="34">
        <v>-440</v>
      </c>
      <c r="H28" s="34">
        <v>-440</v>
      </c>
      <c r="I28" s="34">
        <v>-440</v>
      </c>
      <c r="J28" s="34">
        <v>-440</v>
      </c>
      <c r="K28" s="199"/>
      <c r="L28" s="199"/>
      <c r="M28" s="199"/>
      <c r="N28" s="199"/>
      <c r="O28" s="199"/>
    </row>
    <row r="29" spans="1:15" ht="18.75" customHeight="1">
      <c r="A29" s="6" t="s">
        <v>4</v>
      </c>
      <c r="B29" s="5">
        <v>1015</v>
      </c>
      <c r="C29" s="34">
        <v>-327</v>
      </c>
      <c r="D29" s="34">
        <v>-384</v>
      </c>
      <c r="E29" s="34">
        <v>-384</v>
      </c>
      <c r="F29" s="39">
        <f t="shared" si="0"/>
        <v>-384</v>
      </c>
      <c r="G29" s="34">
        <v>-96</v>
      </c>
      <c r="H29" s="34">
        <v>-96</v>
      </c>
      <c r="I29" s="34">
        <v>-96</v>
      </c>
      <c r="J29" s="34">
        <v>-96</v>
      </c>
      <c r="K29" s="199"/>
      <c r="L29" s="199"/>
      <c r="M29" s="199"/>
      <c r="N29" s="199"/>
      <c r="O29" s="199"/>
    </row>
    <row r="30" spans="1:15" ht="46.5" customHeight="1">
      <c r="A30" s="6" t="s">
        <v>184</v>
      </c>
      <c r="B30" s="5">
        <v>1016</v>
      </c>
      <c r="C30" s="34">
        <v>-23</v>
      </c>
      <c r="D30" s="34">
        <v>-240</v>
      </c>
      <c r="E30" s="34">
        <v>-240</v>
      </c>
      <c r="F30" s="39">
        <f t="shared" si="0"/>
        <v>-240</v>
      </c>
      <c r="G30" s="34">
        <v>-60</v>
      </c>
      <c r="H30" s="34">
        <v>-60</v>
      </c>
      <c r="I30" s="34">
        <v>-60</v>
      </c>
      <c r="J30" s="34">
        <v>-60</v>
      </c>
      <c r="K30" s="199"/>
      <c r="L30" s="199"/>
      <c r="M30" s="199"/>
      <c r="N30" s="199"/>
      <c r="O30" s="199"/>
    </row>
    <row r="31" spans="1:15" ht="18.75" customHeight="1">
      <c r="A31" s="6" t="s">
        <v>185</v>
      </c>
      <c r="B31" s="5">
        <v>1017</v>
      </c>
      <c r="C31" s="34" t="s">
        <v>120</v>
      </c>
      <c r="D31" s="34" t="s">
        <v>120</v>
      </c>
      <c r="E31" s="34" t="s">
        <v>120</v>
      </c>
      <c r="F31" s="39">
        <f t="shared" si="0"/>
        <v>0</v>
      </c>
      <c r="G31" s="34" t="s">
        <v>120</v>
      </c>
      <c r="H31" s="34" t="s">
        <v>120</v>
      </c>
      <c r="I31" s="34" t="s">
        <v>120</v>
      </c>
      <c r="J31" s="34" t="s">
        <v>120</v>
      </c>
      <c r="K31" s="199"/>
      <c r="L31" s="199"/>
      <c r="M31" s="199"/>
      <c r="N31" s="199"/>
      <c r="O31" s="199"/>
    </row>
    <row r="32" spans="1:15" ht="18.75" customHeight="1">
      <c r="A32" s="6" t="s">
        <v>309</v>
      </c>
      <c r="B32" s="5">
        <v>1018</v>
      </c>
      <c r="C32" s="34" t="s">
        <v>120</v>
      </c>
      <c r="D32" s="34" t="s">
        <v>120</v>
      </c>
      <c r="E32" s="34" t="s">
        <v>120</v>
      </c>
      <c r="F32" s="39"/>
      <c r="G32" s="34" t="s">
        <v>120</v>
      </c>
      <c r="H32" s="34" t="s">
        <v>120</v>
      </c>
      <c r="I32" s="34" t="s">
        <v>120</v>
      </c>
      <c r="J32" s="34" t="s">
        <v>120</v>
      </c>
      <c r="K32" s="236"/>
      <c r="L32" s="237"/>
      <c r="M32" s="237"/>
      <c r="N32" s="237"/>
      <c r="O32" s="238"/>
    </row>
    <row r="33" spans="1:15" ht="18.75" customHeight="1">
      <c r="A33" s="6" t="s">
        <v>407</v>
      </c>
      <c r="B33" s="5">
        <v>1019</v>
      </c>
      <c r="C33" s="34">
        <v>-147</v>
      </c>
      <c r="D33" s="34">
        <v>-280</v>
      </c>
      <c r="E33" s="34">
        <v>-280</v>
      </c>
      <c r="F33" s="39">
        <f t="shared" si="0"/>
        <v>-280</v>
      </c>
      <c r="G33" s="34">
        <v>-70</v>
      </c>
      <c r="H33" s="34">
        <v>-70</v>
      </c>
      <c r="I33" s="34">
        <v>-70</v>
      </c>
      <c r="J33" s="34">
        <v>-70</v>
      </c>
      <c r="K33" s="199"/>
      <c r="L33" s="199"/>
      <c r="M33" s="199"/>
      <c r="N33" s="199"/>
      <c r="O33" s="199"/>
    </row>
    <row r="34" spans="1:15" ht="18.75" customHeight="1">
      <c r="A34" s="8" t="s">
        <v>328</v>
      </c>
      <c r="B34" s="9">
        <v>1020</v>
      </c>
      <c r="C34" s="50">
        <f>SUM(C23,C24)</f>
        <v>-2315</v>
      </c>
      <c r="D34" s="50">
        <f t="shared" ref="D34:J34" si="1">SUM(D23,D24)</f>
        <v>-3494</v>
      </c>
      <c r="E34" s="50">
        <f t="shared" si="1"/>
        <v>-3494</v>
      </c>
      <c r="F34" s="50">
        <f t="shared" si="1"/>
        <v>-3494</v>
      </c>
      <c r="G34" s="50">
        <f t="shared" si="1"/>
        <v>-874</v>
      </c>
      <c r="H34" s="50">
        <f t="shared" si="1"/>
        <v>-873</v>
      </c>
      <c r="I34" s="50">
        <f t="shared" si="1"/>
        <v>-874</v>
      </c>
      <c r="J34" s="50">
        <f t="shared" si="1"/>
        <v>-873</v>
      </c>
      <c r="K34" s="199"/>
      <c r="L34" s="199"/>
      <c r="M34" s="199"/>
      <c r="N34" s="199"/>
      <c r="O34" s="199"/>
    </row>
    <row r="35" spans="1:15" s="3" customFormat="1" ht="18.75" customHeight="1">
      <c r="A35" s="8" t="s">
        <v>102</v>
      </c>
      <c r="B35" s="9">
        <v>1030</v>
      </c>
      <c r="C35" s="52">
        <f>SUM(C36:C55,C57)</f>
        <v>-7842</v>
      </c>
      <c r="D35" s="52">
        <f>SUM(D36:D55,D57)</f>
        <v>-6364</v>
      </c>
      <c r="E35" s="52">
        <f>SUM(E36:E55,E57)</f>
        <v>-8804</v>
      </c>
      <c r="F35" s="52">
        <f t="shared" si="0"/>
        <v>-8804</v>
      </c>
      <c r="G35" s="52">
        <f>SUM(G36:G55,G57)</f>
        <v>-1591</v>
      </c>
      <c r="H35" s="52">
        <f>SUM(H36:H55,H57)</f>
        <v>-2440</v>
      </c>
      <c r="I35" s="52">
        <f>SUM(I36:I55,I57)</f>
        <v>-2433</v>
      </c>
      <c r="J35" s="52">
        <f>SUM(J36:J55,J57)</f>
        <v>-2340</v>
      </c>
      <c r="K35" s="199"/>
      <c r="L35" s="199"/>
      <c r="M35" s="199"/>
      <c r="N35" s="199"/>
      <c r="O35" s="199"/>
    </row>
    <row r="36" spans="1:15" ht="18.75" customHeight="1">
      <c r="A36" s="6" t="s">
        <v>60</v>
      </c>
      <c r="B36" s="87">
        <v>1031</v>
      </c>
      <c r="C36" s="34" t="s">
        <v>120</v>
      </c>
      <c r="D36" s="34" t="s">
        <v>120</v>
      </c>
      <c r="E36" s="34" t="s">
        <v>120</v>
      </c>
      <c r="F36" s="39">
        <f t="shared" si="0"/>
        <v>0</v>
      </c>
      <c r="G36" s="34" t="s">
        <v>120</v>
      </c>
      <c r="H36" s="34" t="s">
        <v>120</v>
      </c>
      <c r="I36" s="34" t="s">
        <v>120</v>
      </c>
      <c r="J36" s="34" t="s">
        <v>120</v>
      </c>
      <c r="K36" s="199"/>
      <c r="L36" s="199"/>
      <c r="M36" s="199"/>
      <c r="N36" s="199"/>
      <c r="O36" s="199"/>
    </row>
    <row r="37" spans="1:15" ht="18.75" customHeight="1">
      <c r="A37" s="6" t="s">
        <v>96</v>
      </c>
      <c r="B37" s="87">
        <v>1032</v>
      </c>
      <c r="C37" s="34" t="s">
        <v>120</v>
      </c>
      <c r="D37" s="34" t="s">
        <v>120</v>
      </c>
      <c r="E37" s="34" t="s">
        <v>120</v>
      </c>
      <c r="F37" s="39">
        <f t="shared" si="0"/>
        <v>0</v>
      </c>
      <c r="G37" s="34" t="s">
        <v>120</v>
      </c>
      <c r="H37" s="34" t="s">
        <v>120</v>
      </c>
      <c r="I37" s="34" t="s">
        <v>120</v>
      </c>
      <c r="J37" s="34" t="s">
        <v>120</v>
      </c>
      <c r="K37" s="199"/>
      <c r="L37" s="199"/>
      <c r="M37" s="199"/>
      <c r="N37" s="199"/>
      <c r="O37" s="199"/>
    </row>
    <row r="38" spans="1:15" ht="18.75" customHeight="1">
      <c r="A38" s="6" t="s">
        <v>38</v>
      </c>
      <c r="B38" s="87">
        <v>1033</v>
      </c>
      <c r="C38" s="34" t="s">
        <v>120</v>
      </c>
      <c r="D38" s="34" t="s">
        <v>120</v>
      </c>
      <c r="E38" s="34" t="s">
        <v>120</v>
      </c>
      <c r="F38" s="39">
        <f t="shared" si="0"/>
        <v>0</v>
      </c>
      <c r="G38" s="34" t="s">
        <v>120</v>
      </c>
      <c r="H38" s="34" t="s">
        <v>120</v>
      </c>
      <c r="I38" s="34" t="s">
        <v>120</v>
      </c>
      <c r="J38" s="34" t="s">
        <v>120</v>
      </c>
      <c r="K38" s="199"/>
      <c r="L38" s="199"/>
      <c r="M38" s="199"/>
      <c r="N38" s="199"/>
      <c r="O38" s="199"/>
    </row>
    <row r="39" spans="1:15" ht="18.75" customHeight="1">
      <c r="A39" s="6" t="s">
        <v>15</v>
      </c>
      <c r="B39" s="87">
        <v>1034</v>
      </c>
      <c r="C39" s="34" t="s">
        <v>120</v>
      </c>
      <c r="D39" s="34" t="s">
        <v>120</v>
      </c>
      <c r="E39" s="34" t="s">
        <v>120</v>
      </c>
      <c r="F39" s="39">
        <f t="shared" si="0"/>
        <v>0</v>
      </c>
      <c r="G39" s="34" t="s">
        <v>120</v>
      </c>
      <c r="H39" s="34" t="s">
        <v>120</v>
      </c>
      <c r="I39" s="34" t="s">
        <v>120</v>
      </c>
      <c r="J39" s="34" t="s">
        <v>120</v>
      </c>
      <c r="K39" s="199"/>
      <c r="L39" s="199"/>
      <c r="M39" s="199"/>
      <c r="N39" s="199"/>
      <c r="O39" s="199"/>
    </row>
    <row r="40" spans="1:15" ht="18.75" customHeight="1">
      <c r="A40" s="6" t="s">
        <v>16</v>
      </c>
      <c r="B40" s="87">
        <v>1035</v>
      </c>
      <c r="C40" s="34" t="s">
        <v>120</v>
      </c>
      <c r="D40" s="34" t="s">
        <v>120</v>
      </c>
      <c r="E40" s="34" t="s">
        <v>120</v>
      </c>
      <c r="F40" s="39">
        <f t="shared" si="0"/>
        <v>0</v>
      </c>
      <c r="G40" s="34" t="s">
        <v>120</v>
      </c>
      <c r="H40" s="34" t="s">
        <v>120</v>
      </c>
      <c r="I40" s="34" t="s">
        <v>120</v>
      </c>
      <c r="J40" s="34" t="s">
        <v>120</v>
      </c>
      <c r="K40" s="199"/>
      <c r="L40" s="199"/>
      <c r="M40" s="199"/>
      <c r="N40" s="199"/>
      <c r="O40" s="199"/>
    </row>
    <row r="41" spans="1:15" ht="18.75" customHeight="1">
      <c r="A41" s="6" t="s">
        <v>20</v>
      </c>
      <c r="B41" s="87">
        <v>1036</v>
      </c>
      <c r="C41" s="34">
        <v>-5</v>
      </c>
      <c r="D41" s="34">
        <v>-8</v>
      </c>
      <c r="E41" s="34">
        <v>-8</v>
      </c>
      <c r="F41" s="39">
        <f t="shared" si="0"/>
        <v>-8</v>
      </c>
      <c r="G41" s="34">
        <v>-2</v>
      </c>
      <c r="H41" s="34">
        <v>-2</v>
      </c>
      <c r="I41" s="34">
        <v>-2</v>
      </c>
      <c r="J41" s="34">
        <v>-2</v>
      </c>
      <c r="K41" s="199"/>
      <c r="L41" s="199"/>
      <c r="M41" s="199"/>
      <c r="N41" s="199"/>
      <c r="O41" s="199"/>
    </row>
    <row r="42" spans="1:15" ht="18.75" customHeight="1">
      <c r="A42" s="6" t="s">
        <v>21</v>
      </c>
      <c r="B42" s="87">
        <v>1037</v>
      </c>
      <c r="C42" s="34">
        <v>-11</v>
      </c>
      <c r="D42" s="34">
        <v>-12</v>
      </c>
      <c r="E42" s="34">
        <v>-12</v>
      </c>
      <c r="F42" s="39">
        <f t="shared" si="0"/>
        <v>-12</v>
      </c>
      <c r="G42" s="34">
        <v>-3</v>
      </c>
      <c r="H42" s="34">
        <v>-3</v>
      </c>
      <c r="I42" s="34">
        <v>-3</v>
      </c>
      <c r="J42" s="34">
        <v>-3</v>
      </c>
      <c r="K42" s="199"/>
      <c r="L42" s="199"/>
      <c r="M42" s="199"/>
      <c r="N42" s="199"/>
      <c r="O42" s="199"/>
    </row>
    <row r="43" spans="1:15" ht="18.75" customHeight="1">
      <c r="A43" s="6" t="s">
        <v>22</v>
      </c>
      <c r="B43" s="87">
        <v>1038</v>
      </c>
      <c r="C43" s="34">
        <v>-4572</v>
      </c>
      <c r="D43" s="34">
        <v>-4800</v>
      </c>
      <c r="E43" s="34">
        <v>-6800</v>
      </c>
      <c r="F43" s="39">
        <f t="shared" si="0"/>
        <v>-6800</v>
      </c>
      <c r="G43" s="34">
        <v>-1200</v>
      </c>
      <c r="H43" s="34">
        <v>-1900</v>
      </c>
      <c r="I43" s="34">
        <v>-1900</v>
      </c>
      <c r="J43" s="34">
        <v>-1800</v>
      </c>
      <c r="K43" s="199"/>
      <c r="L43" s="199"/>
      <c r="M43" s="199"/>
      <c r="N43" s="199"/>
      <c r="O43" s="199"/>
    </row>
    <row r="44" spans="1:15" ht="18.75" customHeight="1">
      <c r="A44" s="6" t="s">
        <v>23</v>
      </c>
      <c r="B44" s="87">
        <v>1039</v>
      </c>
      <c r="C44" s="34">
        <v>-1216</v>
      </c>
      <c r="D44" s="34">
        <v>-1040</v>
      </c>
      <c r="E44" s="34">
        <v>-1480</v>
      </c>
      <c r="F44" s="39">
        <f t="shared" si="0"/>
        <v>-1480</v>
      </c>
      <c r="G44" s="34">
        <v>-260</v>
      </c>
      <c r="H44" s="34">
        <v>-400</v>
      </c>
      <c r="I44" s="34">
        <v>-400</v>
      </c>
      <c r="J44" s="34">
        <v>-420</v>
      </c>
      <c r="K44" s="199"/>
      <c r="L44" s="199"/>
      <c r="M44" s="199"/>
      <c r="N44" s="199"/>
      <c r="O44" s="199"/>
    </row>
    <row r="45" spans="1:15" ht="37.5">
      <c r="A45" s="6" t="s">
        <v>24</v>
      </c>
      <c r="B45" s="87">
        <v>1040</v>
      </c>
      <c r="C45" s="34">
        <v>-20</v>
      </c>
      <c r="D45" s="34">
        <v>-24</v>
      </c>
      <c r="E45" s="34">
        <v>-24</v>
      </c>
      <c r="F45" s="39">
        <f t="shared" si="0"/>
        <v>-24</v>
      </c>
      <c r="G45" s="34">
        <v>-6</v>
      </c>
      <c r="H45" s="34">
        <v>-6</v>
      </c>
      <c r="I45" s="34">
        <v>-6</v>
      </c>
      <c r="J45" s="34">
        <v>-6</v>
      </c>
      <c r="K45" s="199"/>
      <c r="L45" s="199"/>
      <c r="M45" s="199"/>
      <c r="N45" s="199"/>
      <c r="O45" s="199"/>
    </row>
    <row r="46" spans="1:15" ht="37.5">
      <c r="A46" s="6" t="s">
        <v>25</v>
      </c>
      <c r="B46" s="87">
        <v>1041</v>
      </c>
      <c r="C46" s="34" t="s">
        <v>120</v>
      </c>
      <c r="D46" s="34" t="s">
        <v>120</v>
      </c>
      <c r="E46" s="34" t="s">
        <v>120</v>
      </c>
      <c r="F46" s="39">
        <f t="shared" si="0"/>
        <v>0</v>
      </c>
      <c r="G46" s="34" t="s">
        <v>120</v>
      </c>
      <c r="H46" s="34" t="s">
        <v>120</v>
      </c>
      <c r="I46" s="34" t="s">
        <v>120</v>
      </c>
      <c r="J46" s="34" t="s">
        <v>120</v>
      </c>
      <c r="K46" s="199"/>
      <c r="L46" s="199"/>
      <c r="M46" s="199"/>
      <c r="N46" s="199"/>
      <c r="O46" s="199"/>
    </row>
    <row r="47" spans="1:15" ht="18.75" customHeight="1">
      <c r="A47" s="6" t="s">
        <v>26</v>
      </c>
      <c r="B47" s="87">
        <v>1042</v>
      </c>
      <c r="C47" s="34" t="s">
        <v>120</v>
      </c>
      <c r="D47" s="34" t="s">
        <v>120</v>
      </c>
      <c r="E47" s="34" t="s">
        <v>120</v>
      </c>
      <c r="F47" s="39">
        <f t="shared" si="0"/>
        <v>0</v>
      </c>
      <c r="G47" s="34" t="s">
        <v>120</v>
      </c>
      <c r="H47" s="34" t="s">
        <v>120</v>
      </c>
      <c r="I47" s="34" t="s">
        <v>120</v>
      </c>
      <c r="J47" s="34" t="s">
        <v>120</v>
      </c>
      <c r="K47" s="199"/>
      <c r="L47" s="199"/>
      <c r="M47" s="199"/>
      <c r="N47" s="199"/>
      <c r="O47" s="199"/>
    </row>
    <row r="48" spans="1:15" ht="18.75" customHeight="1">
      <c r="A48" s="6" t="s">
        <v>27</v>
      </c>
      <c r="B48" s="87">
        <v>1043</v>
      </c>
      <c r="C48" s="34" t="s">
        <v>120</v>
      </c>
      <c r="D48" s="34" t="s">
        <v>120</v>
      </c>
      <c r="E48" s="34" t="s">
        <v>120</v>
      </c>
      <c r="F48" s="39">
        <f t="shared" si="0"/>
        <v>0</v>
      </c>
      <c r="G48" s="34" t="s">
        <v>120</v>
      </c>
      <c r="H48" s="34" t="s">
        <v>120</v>
      </c>
      <c r="I48" s="34" t="s">
        <v>120</v>
      </c>
      <c r="J48" s="34" t="s">
        <v>120</v>
      </c>
      <c r="K48" s="199"/>
      <c r="L48" s="199"/>
      <c r="M48" s="199"/>
      <c r="N48" s="199"/>
      <c r="O48" s="199"/>
    </row>
    <row r="49" spans="1:15" ht="18.75" customHeight="1">
      <c r="A49" s="6" t="s">
        <v>28</v>
      </c>
      <c r="B49" s="87">
        <v>1044</v>
      </c>
      <c r="C49" s="34">
        <v>-8</v>
      </c>
      <c r="D49" s="34">
        <v>-8</v>
      </c>
      <c r="E49" s="34">
        <v>-8</v>
      </c>
      <c r="F49" s="39">
        <f t="shared" si="0"/>
        <v>-8</v>
      </c>
      <c r="G49" s="34">
        <v>-2</v>
      </c>
      <c r="H49" s="34">
        <v>-2</v>
      </c>
      <c r="I49" s="34">
        <v>-2</v>
      </c>
      <c r="J49" s="34">
        <v>-2</v>
      </c>
      <c r="K49" s="199"/>
      <c r="L49" s="199"/>
      <c r="M49" s="199"/>
      <c r="N49" s="199"/>
      <c r="O49" s="199"/>
    </row>
    <row r="50" spans="1:15" ht="18.75" customHeight="1">
      <c r="A50" s="6" t="s">
        <v>40</v>
      </c>
      <c r="B50" s="87">
        <v>1045</v>
      </c>
      <c r="C50" s="34">
        <v>-13</v>
      </c>
      <c r="D50" s="34">
        <v>-18</v>
      </c>
      <c r="E50" s="34">
        <v>-18</v>
      </c>
      <c r="F50" s="39">
        <f t="shared" si="0"/>
        <v>-18</v>
      </c>
      <c r="G50" s="34">
        <v>-12</v>
      </c>
      <c r="H50" s="34">
        <v>-3</v>
      </c>
      <c r="I50" s="34" t="s">
        <v>120</v>
      </c>
      <c r="J50" s="34">
        <v>-3</v>
      </c>
      <c r="K50" s="199"/>
      <c r="L50" s="199"/>
      <c r="M50" s="199"/>
      <c r="N50" s="199"/>
      <c r="O50" s="199"/>
    </row>
    <row r="51" spans="1:15" ht="18.75" customHeight="1">
      <c r="A51" s="6" t="s">
        <v>29</v>
      </c>
      <c r="B51" s="87">
        <v>1046</v>
      </c>
      <c r="C51" s="34" t="s">
        <v>120</v>
      </c>
      <c r="D51" s="34" t="s">
        <v>120</v>
      </c>
      <c r="E51" s="34" t="s">
        <v>120</v>
      </c>
      <c r="F51" s="39">
        <f t="shared" si="0"/>
        <v>0</v>
      </c>
      <c r="G51" s="34" t="s">
        <v>120</v>
      </c>
      <c r="H51" s="34" t="s">
        <v>120</v>
      </c>
      <c r="I51" s="34" t="s">
        <v>120</v>
      </c>
      <c r="J51" s="34" t="s">
        <v>120</v>
      </c>
      <c r="K51" s="199"/>
      <c r="L51" s="199"/>
      <c r="M51" s="199"/>
      <c r="N51" s="199"/>
      <c r="O51" s="199"/>
    </row>
    <row r="52" spans="1:15" ht="18.75" customHeight="1">
      <c r="A52" s="6" t="s">
        <v>30</v>
      </c>
      <c r="B52" s="87">
        <v>1047</v>
      </c>
      <c r="C52" s="34" t="s">
        <v>120</v>
      </c>
      <c r="D52" s="34" t="s">
        <v>120</v>
      </c>
      <c r="E52" s="34" t="s">
        <v>120</v>
      </c>
      <c r="F52" s="39">
        <f t="shared" si="0"/>
        <v>0</v>
      </c>
      <c r="G52" s="34" t="s">
        <v>120</v>
      </c>
      <c r="H52" s="34" t="s">
        <v>120</v>
      </c>
      <c r="I52" s="34" t="s">
        <v>120</v>
      </c>
      <c r="J52" s="34" t="s">
        <v>120</v>
      </c>
      <c r="K52" s="199"/>
      <c r="L52" s="199"/>
      <c r="M52" s="199"/>
      <c r="N52" s="199"/>
      <c r="O52" s="199"/>
    </row>
    <row r="53" spans="1:15" ht="18.75" customHeight="1">
      <c r="A53" s="6" t="s">
        <v>31</v>
      </c>
      <c r="B53" s="87">
        <v>1048</v>
      </c>
      <c r="C53" s="34">
        <v>-42</v>
      </c>
      <c r="D53" s="34">
        <v>-40</v>
      </c>
      <c r="E53" s="34">
        <v>-40</v>
      </c>
      <c r="F53" s="39">
        <f t="shared" si="0"/>
        <v>-40</v>
      </c>
      <c r="G53" s="34" t="s">
        <v>120</v>
      </c>
      <c r="H53" s="34">
        <v>-20</v>
      </c>
      <c r="I53" s="34">
        <v>-20</v>
      </c>
      <c r="J53" s="34" t="s">
        <v>120</v>
      </c>
      <c r="K53" s="199"/>
      <c r="L53" s="199"/>
      <c r="M53" s="199"/>
      <c r="N53" s="199"/>
      <c r="O53" s="199"/>
    </row>
    <row r="54" spans="1:15" ht="18.75" customHeight="1">
      <c r="A54" s="6" t="s">
        <v>32</v>
      </c>
      <c r="B54" s="87">
        <v>1049</v>
      </c>
      <c r="C54" s="34">
        <v>-6</v>
      </c>
      <c r="D54" s="34">
        <v>-14</v>
      </c>
      <c r="E54" s="34">
        <v>-14</v>
      </c>
      <c r="F54" s="39">
        <f t="shared" si="0"/>
        <v>-14</v>
      </c>
      <c r="G54" s="34">
        <v>-6</v>
      </c>
      <c r="H54" s="34">
        <v>-4</v>
      </c>
      <c r="I54" s="34" t="s">
        <v>120</v>
      </c>
      <c r="J54" s="34">
        <v>-4</v>
      </c>
      <c r="K54" s="199"/>
      <c r="L54" s="199"/>
      <c r="M54" s="199"/>
      <c r="N54" s="199"/>
      <c r="O54" s="199"/>
    </row>
    <row r="55" spans="1:15" ht="37.5">
      <c r="A55" s="6" t="s">
        <v>46</v>
      </c>
      <c r="B55" s="87">
        <v>1050</v>
      </c>
      <c r="C55" s="34" t="s">
        <v>120</v>
      </c>
      <c r="D55" s="34" t="s">
        <v>120</v>
      </c>
      <c r="E55" s="34" t="s">
        <v>120</v>
      </c>
      <c r="F55" s="39">
        <f t="shared" si="0"/>
        <v>0</v>
      </c>
      <c r="G55" s="34" t="s">
        <v>120</v>
      </c>
      <c r="H55" s="34" t="s">
        <v>120</v>
      </c>
      <c r="I55" s="34" t="s">
        <v>120</v>
      </c>
      <c r="J55" s="34" t="s">
        <v>120</v>
      </c>
      <c r="K55" s="199"/>
      <c r="L55" s="199"/>
      <c r="M55" s="199"/>
      <c r="N55" s="199"/>
      <c r="O55" s="199"/>
    </row>
    <row r="56" spans="1:15" ht="18.75" customHeight="1">
      <c r="A56" s="6" t="s">
        <v>33</v>
      </c>
      <c r="B56" s="149" t="s">
        <v>142</v>
      </c>
      <c r="C56" s="34" t="s">
        <v>120</v>
      </c>
      <c r="D56" s="34" t="s">
        <v>120</v>
      </c>
      <c r="E56" s="34" t="s">
        <v>120</v>
      </c>
      <c r="F56" s="39">
        <f t="shared" si="0"/>
        <v>0</v>
      </c>
      <c r="G56" s="34" t="s">
        <v>120</v>
      </c>
      <c r="H56" s="34" t="s">
        <v>120</v>
      </c>
      <c r="I56" s="34" t="s">
        <v>120</v>
      </c>
      <c r="J56" s="34" t="s">
        <v>120</v>
      </c>
      <c r="K56" s="199"/>
      <c r="L56" s="199"/>
      <c r="M56" s="199"/>
      <c r="N56" s="199"/>
      <c r="O56" s="199"/>
    </row>
    <row r="57" spans="1:15" ht="18.75" customHeight="1">
      <c r="A57" s="6" t="s">
        <v>408</v>
      </c>
      <c r="B57" s="87">
        <v>1051</v>
      </c>
      <c r="C57" s="34">
        <v>-1949</v>
      </c>
      <c r="D57" s="34">
        <v>-400</v>
      </c>
      <c r="E57" s="34">
        <v>-400</v>
      </c>
      <c r="F57" s="39">
        <f t="shared" si="0"/>
        <v>-400</v>
      </c>
      <c r="G57" s="34">
        <v>-100</v>
      </c>
      <c r="H57" s="34">
        <v>-100</v>
      </c>
      <c r="I57" s="34">
        <v>-100</v>
      </c>
      <c r="J57" s="34">
        <v>-100</v>
      </c>
      <c r="K57" s="199"/>
      <c r="L57" s="199"/>
      <c r="M57" s="199"/>
      <c r="N57" s="199"/>
      <c r="O57" s="199"/>
    </row>
    <row r="58" spans="1:15" s="3" customFormat="1" ht="18.75" customHeight="1">
      <c r="A58" s="8" t="s">
        <v>103</v>
      </c>
      <c r="B58" s="9">
        <v>1060</v>
      </c>
      <c r="C58" s="52">
        <f>SUM(C59:C65)</f>
        <v>0</v>
      </c>
      <c r="D58" s="52">
        <f>SUM(D59:D65)</f>
        <v>0</v>
      </c>
      <c r="E58" s="52">
        <f>SUM(E59:E65)</f>
        <v>0</v>
      </c>
      <c r="F58" s="52">
        <f t="shared" si="0"/>
        <v>0</v>
      </c>
      <c r="G58" s="52">
        <f>SUM(G59:G65)</f>
        <v>0</v>
      </c>
      <c r="H58" s="52">
        <f>SUM(H59:H65)</f>
        <v>0</v>
      </c>
      <c r="I58" s="52">
        <f>SUM(I59:I65)</f>
        <v>0</v>
      </c>
      <c r="J58" s="52">
        <f>SUM(J59:J65)</f>
        <v>0</v>
      </c>
      <c r="K58" s="199"/>
      <c r="L58" s="199"/>
      <c r="M58" s="199"/>
      <c r="N58" s="199"/>
      <c r="O58" s="199"/>
    </row>
    <row r="59" spans="1:15" ht="18.75" customHeight="1">
      <c r="A59" s="6" t="s">
        <v>84</v>
      </c>
      <c r="B59" s="7">
        <v>1061</v>
      </c>
      <c r="C59" s="34" t="s">
        <v>120</v>
      </c>
      <c r="D59" s="34" t="s">
        <v>120</v>
      </c>
      <c r="E59" s="34" t="s">
        <v>120</v>
      </c>
      <c r="F59" s="39">
        <f t="shared" si="0"/>
        <v>0</v>
      </c>
      <c r="G59" s="34" t="s">
        <v>120</v>
      </c>
      <c r="H59" s="34" t="s">
        <v>120</v>
      </c>
      <c r="I59" s="34" t="s">
        <v>120</v>
      </c>
      <c r="J59" s="34" t="s">
        <v>120</v>
      </c>
      <c r="K59" s="199"/>
      <c r="L59" s="199"/>
      <c r="M59" s="199"/>
      <c r="N59" s="199"/>
      <c r="O59" s="199"/>
    </row>
    <row r="60" spans="1:15" ht="18.75" customHeight="1">
      <c r="A60" s="6" t="s">
        <v>85</v>
      </c>
      <c r="B60" s="7">
        <v>1062</v>
      </c>
      <c r="C60" s="34" t="s">
        <v>120</v>
      </c>
      <c r="D60" s="34" t="s">
        <v>120</v>
      </c>
      <c r="E60" s="34" t="s">
        <v>120</v>
      </c>
      <c r="F60" s="39">
        <f t="shared" si="0"/>
        <v>0</v>
      </c>
      <c r="G60" s="34" t="s">
        <v>120</v>
      </c>
      <c r="H60" s="34" t="s">
        <v>120</v>
      </c>
      <c r="I60" s="34" t="s">
        <v>120</v>
      </c>
      <c r="J60" s="34" t="s">
        <v>120</v>
      </c>
      <c r="K60" s="199"/>
      <c r="L60" s="199"/>
      <c r="M60" s="199"/>
      <c r="N60" s="199"/>
      <c r="O60" s="199"/>
    </row>
    <row r="61" spans="1:15" ht="18.75" customHeight="1">
      <c r="A61" s="6" t="s">
        <v>22</v>
      </c>
      <c r="B61" s="7">
        <v>1063</v>
      </c>
      <c r="C61" s="34" t="s">
        <v>120</v>
      </c>
      <c r="D61" s="34" t="s">
        <v>120</v>
      </c>
      <c r="E61" s="34" t="s">
        <v>120</v>
      </c>
      <c r="F61" s="39">
        <f t="shared" si="0"/>
        <v>0</v>
      </c>
      <c r="G61" s="34" t="s">
        <v>120</v>
      </c>
      <c r="H61" s="34" t="s">
        <v>120</v>
      </c>
      <c r="I61" s="34" t="s">
        <v>120</v>
      </c>
      <c r="J61" s="34" t="s">
        <v>120</v>
      </c>
      <c r="K61" s="199"/>
      <c r="L61" s="199"/>
      <c r="M61" s="199"/>
      <c r="N61" s="199"/>
      <c r="O61" s="199"/>
    </row>
    <row r="62" spans="1:15" ht="18.75" customHeight="1">
      <c r="A62" s="6" t="s">
        <v>23</v>
      </c>
      <c r="B62" s="7">
        <v>1064</v>
      </c>
      <c r="C62" s="34" t="s">
        <v>120</v>
      </c>
      <c r="D62" s="34" t="s">
        <v>120</v>
      </c>
      <c r="E62" s="34" t="s">
        <v>120</v>
      </c>
      <c r="F62" s="39">
        <f t="shared" si="0"/>
        <v>0</v>
      </c>
      <c r="G62" s="34" t="s">
        <v>120</v>
      </c>
      <c r="H62" s="34" t="s">
        <v>120</v>
      </c>
      <c r="I62" s="34" t="s">
        <v>120</v>
      </c>
      <c r="J62" s="34" t="s">
        <v>120</v>
      </c>
      <c r="K62" s="199"/>
      <c r="L62" s="199"/>
      <c r="M62" s="199"/>
      <c r="N62" s="199"/>
      <c r="O62" s="199"/>
    </row>
    <row r="63" spans="1:15" ht="18.75" customHeight="1">
      <c r="A63" s="6" t="s">
        <v>39</v>
      </c>
      <c r="B63" s="7">
        <v>1065</v>
      </c>
      <c r="C63" s="34" t="s">
        <v>120</v>
      </c>
      <c r="D63" s="34" t="s">
        <v>120</v>
      </c>
      <c r="E63" s="34" t="s">
        <v>120</v>
      </c>
      <c r="F63" s="39">
        <f t="shared" si="0"/>
        <v>0</v>
      </c>
      <c r="G63" s="34" t="s">
        <v>120</v>
      </c>
      <c r="H63" s="34" t="s">
        <v>120</v>
      </c>
      <c r="I63" s="34" t="s">
        <v>120</v>
      </c>
      <c r="J63" s="34" t="s">
        <v>120</v>
      </c>
      <c r="K63" s="199"/>
      <c r="L63" s="199"/>
      <c r="M63" s="199"/>
      <c r="N63" s="199"/>
      <c r="O63" s="199"/>
    </row>
    <row r="64" spans="1:15" ht="18.75" customHeight="1">
      <c r="A64" s="6" t="s">
        <v>49</v>
      </c>
      <c r="B64" s="7">
        <v>1066</v>
      </c>
      <c r="C64" s="34" t="s">
        <v>120</v>
      </c>
      <c r="D64" s="34" t="s">
        <v>120</v>
      </c>
      <c r="E64" s="34" t="s">
        <v>120</v>
      </c>
      <c r="F64" s="39">
        <f t="shared" si="0"/>
        <v>0</v>
      </c>
      <c r="G64" s="34" t="s">
        <v>120</v>
      </c>
      <c r="H64" s="34" t="s">
        <v>120</v>
      </c>
      <c r="I64" s="34" t="s">
        <v>120</v>
      </c>
      <c r="J64" s="34" t="s">
        <v>120</v>
      </c>
      <c r="K64" s="199"/>
      <c r="L64" s="199"/>
      <c r="M64" s="199"/>
      <c r="N64" s="199"/>
      <c r="O64" s="199"/>
    </row>
    <row r="65" spans="1:15" ht="18.75" customHeight="1">
      <c r="A65" s="6" t="s">
        <v>68</v>
      </c>
      <c r="B65" s="7">
        <v>1067</v>
      </c>
      <c r="C65" s="34" t="s">
        <v>120</v>
      </c>
      <c r="D65" s="34" t="s">
        <v>120</v>
      </c>
      <c r="E65" s="34" t="s">
        <v>120</v>
      </c>
      <c r="F65" s="39">
        <f t="shared" si="0"/>
        <v>0</v>
      </c>
      <c r="G65" s="34" t="s">
        <v>120</v>
      </c>
      <c r="H65" s="34" t="s">
        <v>120</v>
      </c>
      <c r="I65" s="34" t="s">
        <v>120</v>
      </c>
      <c r="J65" s="34" t="s">
        <v>120</v>
      </c>
      <c r="K65" s="199"/>
      <c r="L65" s="199"/>
      <c r="M65" s="199"/>
      <c r="N65" s="199"/>
      <c r="O65" s="199"/>
    </row>
    <row r="66" spans="1:15" s="3" customFormat="1" ht="18.75" customHeight="1">
      <c r="A66" s="8" t="s">
        <v>143</v>
      </c>
      <c r="B66" s="9">
        <v>1070</v>
      </c>
      <c r="C66" s="52">
        <f>SUM(C67:C69)</f>
        <v>66660</v>
      </c>
      <c r="D66" s="52">
        <f>SUM(D67:D69)</f>
        <v>56800</v>
      </c>
      <c r="E66" s="52">
        <f>SUM(E67:E69)</f>
        <v>69780</v>
      </c>
      <c r="F66" s="52">
        <f>SUM(G66:J66)</f>
        <v>69780</v>
      </c>
      <c r="G66" s="52">
        <f>SUM(G67:G69)</f>
        <v>14200</v>
      </c>
      <c r="H66" s="52">
        <f>SUM(H67:H69)</f>
        <v>18550</v>
      </c>
      <c r="I66" s="52">
        <f>SUM(I67:I69)</f>
        <v>18530</v>
      </c>
      <c r="J66" s="52">
        <f>SUM(J67:J69)</f>
        <v>18500</v>
      </c>
      <c r="K66" s="199"/>
      <c r="L66" s="199"/>
      <c r="M66" s="199"/>
      <c r="N66" s="199"/>
      <c r="O66" s="199"/>
    </row>
    <row r="67" spans="1:15" ht="18.75" customHeight="1">
      <c r="A67" s="6" t="s">
        <v>98</v>
      </c>
      <c r="B67" s="7">
        <v>1071</v>
      </c>
      <c r="C67" s="34"/>
      <c r="D67" s="34"/>
      <c r="E67" s="34"/>
      <c r="F67" s="39">
        <f t="shared" si="0"/>
        <v>0</v>
      </c>
      <c r="G67" s="34"/>
      <c r="H67" s="34"/>
      <c r="I67" s="34"/>
      <c r="J67" s="34"/>
      <c r="K67" s="199"/>
      <c r="L67" s="199"/>
      <c r="M67" s="199"/>
      <c r="N67" s="199"/>
      <c r="O67" s="199"/>
    </row>
    <row r="68" spans="1:15" ht="18.75" customHeight="1">
      <c r="A68" s="6" t="s">
        <v>144</v>
      </c>
      <c r="B68" s="7">
        <v>1072</v>
      </c>
      <c r="C68" s="34"/>
      <c r="D68" s="34"/>
      <c r="E68" s="34"/>
      <c r="F68" s="39">
        <f t="shared" si="0"/>
        <v>0</v>
      </c>
      <c r="G68" s="34"/>
      <c r="H68" s="34"/>
      <c r="I68" s="34"/>
      <c r="J68" s="34"/>
      <c r="K68" s="199"/>
      <c r="L68" s="199"/>
      <c r="M68" s="199"/>
      <c r="N68" s="199"/>
      <c r="O68" s="199"/>
    </row>
    <row r="69" spans="1:15" ht="18.75" customHeight="1">
      <c r="A69" s="6" t="s">
        <v>409</v>
      </c>
      <c r="B69" s="7">
        <v>1073</v>
      </c>
      <c r="C69" s="34">
        <v>66660</v>
      </c>
      <c r="D69" s="34">
        <v>56800</v>
      </c>
      <c r="E69" s="34">
        <v>69780</v>
      </c>
      <c r="F69" s="39">
        <f t="shared" si="0"/>
        <v>69780</v>
      </c>
      <c r="G69" s="34">
        <v>14200</v>
      </c>
      <c r="H69" s="34">
        <v>18550</v>
      </c>
      <c r="I69" s="34">
        <v>18530</v>
      </c>
      <c r="J69" s="34">
        <v>18500</v>
      </c>
      <c r="K69" s="199"/>
      <c r="L69" s="199"/>
      <c r="M69" s="199"/>
      <c r="N69" s="199"/>
      <c r="O69" s="199"/>
    </row>
    <row r="70" spans="1:15" s="3" customFormat="1" ht="18.75" customHeight="1">
      <c r="A70" s="124" t="s">
        <v>50</v>
      </c>
      <c r="B70" s="9">
        <v>1080</v>
      </c>
      <c r="C70" s="52">
        <f>SUM(C71:C76)</f>
        <v>-55835</v>
      </c>
      <c r="D70" s="52">
        <f>SUM(D71:D76)</f>
        <v>-46822</v>
      </c>
      <c r="E70" s="52">
        <f>SUM(E71:E76)</f>
        <v>-57362</v>
      </c>
      <c r="F70" s="52">
        <f t="shared" si="0"/>
        <v>-57362</v>
      </c>
      <c r="G70" s="52">
        <f>SUM(G71:G76)</f>
        <v>-11705</v>
      </c>
      <c r="H70" s="52">
        <f>SUM(H71:H76)</f>
        <v>-15219</v>
      </c>
      <c r="I70" s="52">
        <f>SUM(I71:I76)</f>
        <v>-15219</v>
      </c>
      <c r="J70" s="52">
        <f>SUM(J71:J76)</f>
        <v>-15219</v>
      </c>
      <c r="K70" s="199"/>
      <c r="L70" s="199"/>
      <c r="M70" s="199"/>
      <c r="N70" s="199"/>
      <c r="O70" s="199"/>
    </row>
    <row r="71" spans="1:15" ht="18.75" customHeight="1">
      <c r="A71" s="6" t="s">
        <v>98</v>
      </c>
      <c r="B71" s="7">
        <v>1081</v>
      </c>
      <c r="C71" s="34" t="s">
        <v>120</v>
      </c>
      <c r="D71" s="34" t="s">
        <v>120</v>
      </c>
      <c r="E71" s="34" t="s">
        <v>120</v>
      </c>
      <c r="F71" s="39">
        <f t="shared" si="0"/>
        <v>0</v>
      </c>
      <c r="G71" s="34" t="s">
        <v>120</v>
      </c>
      <c r="H71" s="34" t="s">
        <v>120</v>
      </c>
      <c r="I71" s="34" t="s">
        <v>120</v>
      </c>
      <c r="J71" s="34" t="s">
        <v>120</v>
      </c>
      <c r="K71" s="199"/>
      <c r="L71" s="199"/>
      <c r="M71" s="199"/>
      <c r="N71" s="199"/>
      <c r="O71" s="199"/>
    </row>
    <row r="72" spans="1:15" ht="18.75" customHeight="1">
      <c r="A72" s="6" t="s">
        <v>145</v>
      </c>
      <c r="B72" s="7">
        <v>1082</v>
      </c>
      <c r="C72" s="34"/>
      <c r="D72" s="34"/>
      <c r="E72" s="34"/>
      <c r="F72" s="39">
        <f t="shared" si="0"/>
        <v>0</v>
      </c>
      <c r="G72" s="34" t="s">
        <v>120</v>
      </c>
      <c r="H72" s="34" t="s">
        <v>120</v>
      </c>
      <c r="I72" s="34" t="s">
        <v>120</v>
      </c>
      <c r="J72" s="34" t="s">
        <v>120</v>
      </c>
      <c r="K72" s="199"/>
      <c r="L72" s="199"/>
      <c r="M72" s="199"/>
      <c r="N72" s="199"/>
      <c r="O72" s="199"/>
    </row>
    <row r="73" spans="1:15" ht="18.75" customHeight="1">
      <c r="A73" s="6" t="s">
        <v>42</v>
      </c>
      <c r="B73" s="7">
        <v>1083</v>
      </c>
      <c r="C73" s="34" t="s">
        <v>120</v>
      </c>
      <c r="D73" s="34" t="s">
        <v>120</v>
      </c>
      <c r="E73" s="34" t="s">
        <v>120</v>
      </c>
      <c r="F73" s="39">
        <f t="shared" si="0"/>
        <v>0</v>
      </c>
      <c r="G73" s="34" t="s">
        <v>120</v>
      </c>
      <c r="H73" s="34" t="s">
        <v>120</v>
      </c>
      <c r="I73" s="34" t="s">
        <v>120</v>
      </c>
      <c r="J73" s="34" t="s">
        <v>120</v>
      </c>
      <c r="K73" s="199"/>
      <c r="L73" s="199"/>
      <c r="M73" s="199"/>
      <c r="N73" s="199"/>
      <c r="O73" s="199"/>
    </row>
    <row r="74" spans="1:15" ht="18.75" customHeight="1">
      <c r="A74" s="6" t="s">
        <v>34</v>
      </c>
      <c r="B74" s="7">
        <v>1084</v>
      </c>
      <c r="C74" s="34" t="s">
        <v>120</v>
      </c>
      <c r="D74" s="34" t="s">
        <v>120</v>
      </c>
      <c r="E74" s="34" t="s">
        <v>120</v>
      </c>
      <c r="F74" s="39">
        <f t="shared" si="0"/>
        <v>0</v>
      </c>
      <c r="G74" s="34" t="s">
        <v>120</v>
      </c>
      <c r="H74" s="34" t="s">
        <v>120</v>
      </c>
      <c r="I74" s="34" t="s">
        <v>120</v>
      </c>
      <c r="J74" s="34" t="s">
        <v>120</v>
      </c>
      <c r="K74" s="199"/>
      <c r="L74" s="199"/>
      <c r="M74" s="199"/>
      <c r="N74" s="199"/>
      <c r="O74" s="199"/>
    </row>
    <row r="75" spans="1:15" ht="18.75" customHeight="1">
      <c r="A75" s="6" t="s">
        <v>37</v>
      </c>
      <c r="B75" s="7">
        <v>1085</v>
      </c>
      <c r="C75" s="34" t="s">
        <v>120</v>
      </c>
      <c r="D75" s="34" t="s">
        <v>120</v>
      </c>
      <c r="E75" s="34" t="s">
        <v>120</v>
      </c>
      <c r="F75" s="39">
        <f t="shared" si="0"/>
        <v>0</v>
      </c>
      <c r="G75" s="34" t="s">
        <v>120</v>
      </c>
      <c r="H75" s="34" t="s">
        <v>120</v>
      </c>
      <c r="I75" s="34" t="s">
        <v>120</v>
      </c>
      <c r="J75" s="34" t="s">
        <v>120</v>
      </c>
      <c r="K75" s="199"/>
      <c r="L75" s="199"/>
      <c r="M75" s="199"/>
      <c r="N75" s="199"/>
      <c r="O75" s="199"/>
    </row>
    <row r="76" spans="1:15" ht="18.75" customHeight="1">
      <c r="A76" s="6" t="s">
        <v>410</v>
      </c>
      <c r="B76" s="7">
        <v>1086</v>
      </c>
      <c r="C76" s="34">
        <v>-55835</v>
      </c>
      <c r="D76" s="34">
        <v>-46822</v>
      </c>
      <c r="E76" s="34">
        <v>-57362</v>
      </c>
      <c r="F76" s="39">
        <f t="shared" si="0"/>
        <v>-57362</v>
      </c>
      <c r="G76" s="34">
        <v>-11705</v>
      </c>
      <c r="H76" s="34">
        <v>-15219</v>
      </c>
      <c r="I76" s="34">
        <v>-15219</v>
      </c>
      <c r="J76" s="34">
        <v>-15219</v>
      </c>
      <c r="K76" s="199"/>
      <c r="L76" s="199"/>
      <c r="M76" s="199"/>
      <c r="N76" s="199"/>
      <c r="O76" s="199"/>
    </row>
    <row r="77" spans="1:15" s="3" customFormat="1" ht="18.75" customHeight="1">
      <c r="A77" s="8" t="s">
        <v>2</v>
      </c>
      <c r="B77" s="9">
        <v>1100</v>
      </c>
      <c r="C77" s="50">
        <f>SUM(C34,C35,C58,C66,C70)</f>
        <v>668</v>
      </c>
      <c r="D77" s="50">
        <f t="shared" ref="D77:J77" si="2">SUM(D34,D35,D58,D66,D70)</f>
        <v>120</v>
      </c>
      <c r="E77" s="50">
        <f t="shared" si="2"/>
        <v>120</v>
      </c>
      <c r="F77" s="50">
        <f t="shared" si="2"/>
        <v>120</v>
      </c>
      <c r="G77" s="50">
        <f t="shared" si="2"/>
        <v>30</v>
      </c>
      <c r="H77" s="50">
        <f t="shared" si="2"/>
        <v>18</v>
      </c>
      <c r="I77" s="50">
        <f t="shared" si="2"/>
        <v>4</v>
      </c>
      <c r="J77" s="50">
        <f t="shared" si="2"/>
        <v>68</v>
      </c>
      <c r="K77" s="199"/>
      <c r="L77" s="199"/>
      <c r="M77" s="199"/>
      <c r="N77" s="199"/>
      <c r="O77" s="199"/>
    </row>
    <row r="78" spans="1:15" s="3" customFormat="1" ht="18.75" customHeight="1">
      <c r="A78" s="8" t="s">
        <v>61</v>
      </c>
      <c r="B78" s="9">
        <v>1110</v>
      </c>
      <c r="C78" s="49"/>
      <c r="D78" s="49"/>
      <c r="E78" s="49"/>
      <c r="F78" s="52">
        <f t="shared" ref="F78:F87" si="3">SUM(G78:J78)</f>
        <v>0</v>
      </c>
      <c r="G78" s="49"/>
      <c r="H78" s="49"/>
      <c r="I78" s="49"/>
      <c r="J78" s="49"/>
      <c r="K78" s="199"/>
      <c r="L78" s="199"/>
      <c r="M78" s="199"/>
      <c r="N78" s="199"/>
      <c r="O78" s="199"/>
    </row>
    <row r="79" spans="1:15" s="3" customFormat="1" ht="18.75" customHeight="1">
      <c r="A79" s="8" t="s">
        <v>64</v>
      </c>
      <c r="B79" s="9">
        <v>1120</v>
      </c>
      <c r="C79" s="49" t="s">
        <v>120</v>
      </c>
      <c r="D79" s="49" t="s">
        <v>120</v>
      </c>
      <c r="E79" s="49" t="s">
        <v>120</v>
      </c>
      <c r="F79" s="52">
        <f t="shared" si="3"/>
        <v>0</v>
      </c>
      <c r="G79" s="49" t="s">
        <v>120</v>
      </c>
      <c r="H79" s="49" t="s">
        <v>120</v>
      </c>
      <c r="I79" s="49" t="s">
        <v>120</v>
      </c>
      <c r="J79" s="49" t="s">
        <v>120</v>
      </c>
      <c r="K79" s="199"/>
      <c r="L79" s="199"/>
      <c r="M79" s="199"/>
      <c r="N79" s="199"/>
      <c r="O79" s="199"/>
    </row>
    <row r="80" spans="1:15" s="3" customFormat="1" ht="18.75" customHeight="1">
      <c r="A80" s="8" t="s">
        <v>62</v>
      </c>
      <c r="B80" s="9">
        <v>1130</v>
      </c>
      <c r="C80" s="49"/>
      <c r="D80" s="49"/>
      <c r="E80" s="49"/>
      <c r="F80" s="52">
        <f t="shared" si="3"/>
        <v>0</v>
      </c>
      <c r="G80" s="49"/>
      <c r="H80" s="49"/>
      <c r="I80" s="49"/>
      <c r="J80" s="49"/>
      <c r="K80" s="199"/>
      <c r="L80" s="199"/>
      <c r="M80" s="199"/>
      <c r="N80" s="199"/>
      <c r="O80" s="199"/>
    </row>
    <row r="81" spans="1:15" s="3" customFormat="1" ht="18.75" customHeight="1">
      <c r="A81" s="8" t="s">
        <v>63</v>
      </c>
      <c r="B81" s="9">
        <v>1140</v>
      </c>
      <c r="C81" s="49" t="s">
        <v>120</v>
      </c>
      <c r="D81" s="49" t="s">
        <v>120</v>
      </c>
      <c r="E81" s="49" t="s">
        <v>120</v>
      </c>
      <c r="F81" s="52">
        <f t="shared" si="3"/>
        <v>0</v>
      </c>
      <c r="G81" s="49" t="s">
        <v>120</v>
      </c>
      <c r="H81" s="49" t="s">
        <v>120</v>
      </c>
      <c r="I81" s="49" t="s">
        <v>120</v>
      </c>
      <c r="J81" s="49" t="s">
        <v>120</v>
      </c>
      <c r="K81" s="199"/>
      <c r="L81" s="199"/>
      <c r="M81" s="199"/>
      <c r="N81" s="199"/>
      <c r="O81" s="199"/>
    </row>
    <row r="82" spans="1:15" s="3" customFormat="1" ht="18.75" customHeight="1">
      <c r="A82" s="8" t="s">
        <v>121</v>
      </c>
      <c r="B82" s="9">
        <v>1150</v>
      </c>
      <c r="C82" s="52">
        <f>SUM(C83:C84)</f>
        <v>7951</v>
      </c>
      <c r="D82" s="52">
        <f t="shared" ref="D82:J82" si="4">SUM(D83:D84)</f>
        <v>8000</v>
      </c>
      <c r="E82" s="52">
        <f t="shared" si="4"/>
        <v>8000</v>
      </c>
      <c r="F82" s="52">
        <f t="shared" si="3"/>
        <v>8000</v>
      </c>
      <c r="G82" s="52">
        <f t="shared" si="4"/>
        <v>2000</v>
      </c>
      <c r="H82" s="52">
        <f t="shared" si="4"/>
        <v>2000</v>
      </c>
      <c r="I82" s="52">
        <f t="shared" si="4"/>
        <v>2000</v>
      </c>
      <c r="J82" s="52">
        <f t="shared" si="4"/>
        <v>2000</v>
      </c>
      <c r="K82" s="199"/>
      <c r="L82" s="199"/>
      <c r="M82" s="199"/>
      <c r="N82" s="199"/>
      <c r="O82" s="199"/>
    </row>
    <row r="83" spans="1:15" ht="18.75" customHeight="1">
      <c r="A83" s="6" t="s">
        <v>98</v>
      </c>
      <c r="B83" s="7">
        <v>1151</v>
      </c>
      <c r="C83" s="34"/>
      <c r="D83" s="34"/>
      <c r="E83" s="34"/>
      <c r="F83" s="39">
        <f t="shared" si="3"/>
        <v>0</v>
      </c>
      <c r="G83" s="34"/>
      <c r="H83" s="34"/>
      <c r="I83" s="34"/>
      <c r="J83" s="34"/>
      <c r="K83" s="199"/>
      <c r="L83" s="199"/>
      <c r="M83" s="199"/>
      <c r="N83" s="199"/>
      <c r="O83" s="199"/>
    </row>
    <row r="84" spans="1:15" ht="18.75" customHeight="1">
      <c r="A84" s="6" t="s">
        <v>411</v>
      </c>
      <c r="B84" s="7">
        <v>1152</v>
      </c>
      <c r="C84" s="34">
        <v>7951</v>
      </c>
      <c r="D84" s="34">
        <v>8000</v>
      </c>
      <c r="E84" s="34">
        <v>8000</v>
      </c>
      <c r="F84" s="39">
        <f t="shared" si="3"/>
        <v>8000</v>
      </c>
      <c r="G84" s="34">
        <v>2000</v>
      </c>
      <c r="H84" s="34">
        <v>2000</v>
      </c>
      <c r="I84" s="34">
        <v>2000</v>
      </c>
      <c r="J84" s="34">
        <v>2000</v>
      </c>
      <c r="K84" s="199"/>
      <c r="L84" s="199"/>
      <c r="M84" s="199"/>
      <c r="N84" s="199"/>
      <c r="O84" s="199"/>
    </row>
    <row r="85" spans="1:15" s="3" customFormat="1" ht="18.75" customHeight="1">
      <c r="A85" s="8" t="s">
        <v>146</v>
      </c>
      <c r="B85" s="9">
        <v>1160</v>
      </c>
      <c r="C85" s="52">
        <f>SUM(C86:C87)</f>
        <v>-7951</v>
      </c>
      <c r="D85" s="52">
        <f t="shared" ref="D85:J85" si="5">SUM(D86:D87)</f>
        <v>-8000</v>
      </c>
      <c r="E85" s="52">
        <f t="shared" si="5"/>
        <v>-8000</v>
      </c>
      <c r="F85" s="52">
        <f t="shared" si="3"/>
        <v>-8000</v>
      </c>
      <c r="G85" s="52">
        <f t="shared" si="5"/>
        <v>-2000</v>
      </c>
      <c r="H85" s="52">
        <f t="shared" si="5"/>
        <v>-2000</v>
      </c>
      <c r="I85" s="52">
        <f t="shared" si="5"/>
        <v>-2000</v>
      </c>
      <c r="J85" s="52">
        <f t="shared" si="5"/>
        <v>-2000</v>
      </c>
      <c r="K85" s="199"/>
      <c r="L85" s="199"/>
      <c r="M85" s="199"/>
      <c r="N85" s="199"/>
      <c r="O85" s="199"/>
    </row>
    <row r="86" spans="1:15" ht="18.75" customHeight="1">
      <c r="A86" s="6" t="s">
        <v>98</v>
      </c>
      <c r="B86" s="7">
        <v>1161</v>
      </c>
      <c r="C86" s="34" t="s">
        <v>120</v>
      </c>
      <c r="D86" s="34" t="s">
        <v>120</v>
      </c>
      <c r="E86" s="34" t="s">
        <v>120</v>
      </c>
      <c r="F86" s="39">
        <f t="shared" si="3"/>
        <v>0</v>
      </c>
      <c r="G86" s="34" t="s">
        <v>120</v>
      </c>
      <c r="H86" s="34" t="s">
        <v>120</v>
      </c>
      <c r="I86" s="34" t="s">
        <v>120</v>
      </c>
      <c r="J86" s="34" t="s">
        <v>120</v>
      </c>
      <c r="K86" s="199"/>
      <c r="L86" s="199"/>
      <c r="M86" s="199"/>
      <c r="N86" s="199"/>
      <c r="O86" s="199"/>
    </row>
    <row r="87" spans="1:15" ht="18.75" customHeight="1">
      <c r="A87" s="6" t="s">
        <v>412</v>
      </c>
      <c r="B87" s="7">
        <v>1162</v>
      </c>
      <c r="C87" s="34">
        <v>-7951</v>
      </c>
      <c r="D87" s="34">
        <v>-8000</v>
      </c>
      <c r="E87" s="34">
        <v>-8000</v>
      </c>
      <c r="F87" s="39">
        <f t="shared" si="3"/>
        <v>-8000</v>
      </c>
      <c r="G87" s="34">
        <v>-2000</v>
      </c>
      <c r="H87" s="34">
        <v>-2000</v>
      </c>
      <c r="I87" s="34">
        <v>-2000</v>
      </c>
      <c r="J87" s="34">
        <v>-2000</v>
      </c>
      <c r="K87" s="199"/>
      <c r="L87" s="199"/>
      <c r="M87" s="199"/>
      <c r="N87" s="199"/>
      <c r="O87" s="199"/>
    </row>
    <row r="88" spans="1:15" ht="18.75" customHeight="1">
      <c r="A88" s="8" t="s">
        <v>54</v>
      </c>
      <c r="B88" s="9">
        <v>1170</v>
      </c>
      <c r="C88" s="50">
        <f>SUM(C77,C78,C79,C80,C81,C82,C85)</f>
        <v>668</v>
      </c>
      <c r="D88" s="50">
        <f t="shared" ref="D88:J88" si="6">SUM(D77,D78,D79,D80,D81,D82,D85)</f>
        <v>120</v>
      </c>
      <c r="E88" s="50">
        <f t="shared" si="6"/>
        <v>120</v>
      </c>
      <c r="F88" s="50">
        <f t="shared" si="6"/>
        <v>120</v>
      </c>
      <c r="G88" s="50">
        <f t="shared" si="6"/>
        <v>30</v>
      </c>
      <c r="H88" s="50">
        <f t="shared" si="6"/>
        <v>18</v>
      </c>
      <c r="I88" s="50">
        <f t="shared" si="6"/>
        <v>4</v>
      </c>
      <c r="J88" s="50">
        <f t="shared" si="6"/>
        <v>68</v>
      </c>
      <c r="K88" s="199"/>
      <c r="L88" s="199"/>
      <c r="M88" s="199"/>
      <c r="N88" s="199"/>
      <c r="O88" s="199"/>
    </row>
    <row r="89" spans="1:15" ht="18.75" customHeight="1">
      <c r="A89" s="6" t="s">
        <v>122</v>
      </c>
      <c r="B89" s="5">
        <v>1180</v>
      </c>
      <c r="C89" s="34">
        <v>-120</v>
      </c>
      <c r="D89" s="34">
        <v>-23</v>
      </c>
      <c r="E89" s="34">
        <v>-23</v>
      </c>
      <c r="F89" s="39">
        <f>SUM(G89:J89)</f>
        <v>-23</v>
      </c>
      <c r="G89" s="34">
        <v>-6</v>
      </c>
      <c r="H89" s="34">
        <v>-6</v>
      </c>
      <c r="I89" s="34">
        <v>-5</v>
      </c>
      <c r="J89" s="34">
        <v>-6</v>
      </c>
      <c r="K89" s="199"/>
      <c r="L89" s="199"/>
      <c r="M89" s="199"/>
      <c r="N89" s="199"/>
      <c r="O89" s="199"/>
    </row>
    <row r="90" spans="1:15" ht="18.75" customHeight="1">
      <c r="A90" s="6" t="s">
        <v>123</v>
      </c>
      <c r="B90" s="5">
        <v>1181</v>
      </c>
      <c r="C90" s="34"/>
      <c r="D90" s="34"/>
      <c r="E90" s="34"/>
      <c r="F90" s="39">
        <f>SUM(G90:J90)</f>
        <v>0</v>
      </c>
      <c r="G90" s="34"/>
      <c r="H90" s="34"/>
      <c r="I90" s="34"/>
      <c r="J90" s="34"/>
      <c r="K90" s="199"/>
      <c r="L90" s="199"/>
      <c r="M90" s="199"/>
      <c r="N90" s="199"/>
      <c r="O90" s="199"/>
    </row>
    <row r="91" spans="1:15" ht="18.75" customHeight="1">
      <c r="A91" s="6" t="s">
        <v>124</v>
      </c>
      <c r="B91" s="7">
        <v>1190</v>
      </c>
      <c r="C91" s="34"/>
      <c r="D91" s="34"/>
      <c r="E91" s="34"/>
      <c r="F91" s="39">
        <f>SUM(G91:J91)</f>
        <v>0</v>
      </c>
      <c r="G91" s="34"/>
      <c r="H91" s="34"/>
      <c r="I91" s="34"/>
      <c r="J91" s="34"/>
      <c r="K91" s="199"/>
      <c r="L91" s="199"/>
      <c r="M91" s="199"/>
      <c r="N91" s="199"/>
      <c r="O91" s="199"/>
    </row>
    <row r="92" spans="1:15" ht="18.75" customHeight="1">
      <c r="A92" s="6" t="s">
        <v>125</v>
      </c>
      <c r="B92" s="4">
        <v>1191</v>
      </c>
      <c r="C92" s="34" t="s">
        <v>120</v>
      </c>
      <c r="D92" s="34" t="s">
        <v>120</v>
      </c>
      <c r="E92" s="34" t="s">
        <v>120</v>
      </c>
      <c r="F92" s="39">
        <f>SUM(G92:J92)</f>
        <v>0</v>
      </c>
      <c r="G92" s="34" t="s">
        <v>120</v>
      </c>
      <c r="H92" s="34" t="s">
        <v>120</v>
      </c>
      <c r="I92" s="34" t="s">
        <v>120</v>
      </c>
      <c r="J92" s="34" t="s">
        <v>120</v>
      </c>
      <c r="K92" s="199"/>
      <c r="L92" s="199"/>
      <c r="M92" s="199"/>
      <c r="N92" s="199"/>
      <c r="O92" s="199"/>
    </row>
    <row r="93" spans="1:15" ht="18.75" customHeight="1">
      <c r="A93" s="8" t="s">
        <v>329</v>
      </c>
      <c r="B93" s="9">
        <v>1200</v>
      </c>
      <c r="C93" s="50">
        <f>SUM(C88,C89,C90,C91,C92)</f>
        <v>548</v>
      </c>
      <c r="D93" s="50">
        <f t="shared" ref="D93:J93" si="7">SUM(D88,D89,D90,D91,D92)</f>
        <v>97</v>
      </c>
      <c r="E93" s="50">
        <f t="shared" si="7"/>
        <v>97</v>
      </c>
      <c r="F93" s="50">
        <f t="shared" si="7"/>
        <v>97</v>
      </c>
      <c r="G93" s="50">
        <f t="shared" si="7"/>
        <v>24</v>
      </c>
      <c r="H93" s="50">
        <f t="shared" si="7"/>
        <v>12</v>
      </c>
      <c r="I93" s="50">
        <f t="shared" si="7"/>
        <v>-1</v>
      </c>
      <c r="J93" s="50">
        <f t="shared" si="7"/>
        <v>62</v>
      </c>
      <c r="K93" s="199"/>
      <c r="L93" s="199"/>
      <c r="M93" s="199"/>
      <c r="N93" s="199"/>
      <c r="O93" s="199"/>
    </row>
    <row r="94" spans="1:15" ht="18.75" customHeight="1">
      <c r="A94" s="6" t="s">
        <v>330</v>
      </c>
      <c r="B94" s="4">
        <v>1201</v>
      </c>
      <c r="C94" s="109">
        <f t="shared" ref="C94:J94" si="8">IF(C93&gt;0,C93,0)</f>
        <v>548</v>
      </c>
      <c r="D94" s="109">
        <f t="shared" si="8"/>
        <v>97</v>
      </c>
      <c r="E94" s="109">
        <f t="shared" si="8"/>
        <v>97</v>
      </c>
      <c r="F94" s="109">
        <f t="shared" si="8"/>
        <v>97</v>
      </c>
      <c r="G94" s="109">
        <f t="shared" si="8"/>
        <v>24</v>
      </c>
      <c r="H94" s="109">
        <f t="shared" si="8"/>
        <v>12</v>
      </c>
      <c r="I94" s="109">
        <f t="shared" si="8"/>
        <v>0</v>
      </c>
      <c r="J94" s="109">
        <f t="shared" si="8"/>
        <v>62</v>
      </c>
      <c r="K94" s="199"/>
      <c r="L94" s="199"/>
      <c r="M94" s="199"/>
      <c r="N94" s="199"/>
      <c r="O94" s="199"/>
    </row>
    <row r="95" spans="1:15" ht="18.75" customHeight="1">
      <c r="A95" s="6" t="s">
        <v>331</v>
      </c>
      <c r="B95" s="4">
        <v>1202</v>
      </c>
      <c r="C95" s="109">
        <f t="shared" ref="C95:J95" si="9">IF(C93&lt;0,C93,0)</f>
        <v>0</v>
      </c>
      <c r="D95" s="109">
        <f t="shared" si="9"/>
        <v>0</v>
      </c>
      <c r="E95" s="109">
        <f t="shared" si="9"/>
        <v>0</v>
      </c>
      <c r="F95" s="109">
        <f t="shared" si="9"/>
        <v>0</v>
      </c>
      <c r="G95" s="109">
        <f t="shared" si="9"/>
        <v>0</v>
      </c>
      <c r="H95" s="109">
        <f t="shared" si="9"/>
        <v>0</v>
      </c>
      <c r="I95" s="109">
        <f t="shared" si="9"/>
        <v>-1</v>
      </c>
      <c r="J95" s="109">
        <f t="shared" si="9"/>
        <v>0</v>
      </c>
      <c r="K95" s="199"/>
      <c r="L95" s="199"/>
      <c r="M95" s="199"/>
      <c r="N95" s="199"/>
      <c r="O95" s="199"/>
    </row>
    <row r="96" spans="1:15" ht="18.75" customHeight="1">
      <c r="A96" s="8" t="s">
        <v>13</v>
      </c>
      <c r="B96" s="7">
        <v>1210</v>
      </c>
      <c r="C96" s="50">
        <f>SUM(C23,C66,C78,C80,C82,C90,C91)</f>
        <v>75909</v>
      </c>
      <c r="D96" s="50">
        <f t="shared" ref="D96:J96" si="10">SUM(D23,D66,D78,D80,D82,D90,D91)</f>
        <v>66090</v>
      </c>
      <c r="E96" s="50">
        <f t="shared" si="10"/>
        <v>79070</v>
      </c>
      <c r="F96" s="50">
        <f t="shared" si="10"/>
        <v>79070</v>
      </c>
      <c r="G96" s="50">
        <f t="shared" si="10"/>
        <v>16522</v>
      </c>
      <c r="H96" s="50">
        <f t="shared" si="10"/>
        <v>20873</v>
      </c>
      <c r="I96" s="50">
        <f t="shared" si="10"/>
        <v>20852</v>
      </c>
      <c r="J96" s="50">
        <f t="shared" si="10"/>
        <v>20823</v>
      </c>
      <c r="K96" s="199"/>
      <c r="L96" s="199"/>
      <c r="M96" s="199"/>
      <c r="N96" s="199"/>
      <c r="O96" s="199"/>
    </row>
    <row r="97" spans="1:15" ht="18.75" customHeight="1">
      <c r="A97" s="8" t="s">
        <v>67</v>
      </c>
      <c r="B97" s="7">
        <v>1220</v>
      </c>
      <c r="C97" s="50">
        <f>SUM(C24,C35,C58,C70,C79,C81,C85,C89,C92)</f>
        <v>-75361</v>
      </c>
      <c r="D97" s="50">
        <f t="shared" ref="D97:J97" si="11">SUM(D24,D35,D58,D70,D79,D81,D85,D89,D92)</f>
        <v>-65993</v>
      </c>
      <c r="E97" s="50">
        <f t="shared" si="11"/>
        <v>-78973</v>
      </c>
      <c r="F97" s="50">
        <f t="shared" si="11"/>
        <v>-78973</v>
      </c>
      <c r="G97" s="50">
        <f t="shared" si="11"/>
        <v>-16498</v>
      </c>
      <c r="H97" s="50">
        <f t="shared" si="11"/>
        <v>-20861</v>
      </c>
      <c r="I97" s="50">
        <f t="shared" si="11"/>
        <v>-20853</v>
      </c>
      <c r="J97" s="50">
        <f t="shared" si="11"/>
        <v>-20761</v>
      </c>
      <c r="K97" s="199"/>
      <c r="L97" s="199"/>
      <c r="M97" s="199"/>
      <c r="N97" s="199"/>
      <c r="O97" s="199"/>
    </row>
    <row r="98" spans="1:15" ht="18.75" customHeight="1">
      <c r="A98" s="6" t="s">
        <v>107</v>
      </c>
      <c r="B98" s="7">
        <v>1230</v>
      </c>
      <c r="C98" s="166"/>
      <c r="D98" s="166"/>
      <c r="E98" s="166"/>
      <c r="F98" s="167">
        <f>SUM(G98:J98)</f>
        <v>0</v>
      </c>
      <c r="G98" s="166"/>
      <c r="H98" s="166"/>
      <c r="I98" s="166"/>
      <c r="J98" s="166"/>
      <c r="K98" s="199"/>
      <c r="L98" s="199"/>
      <c r="M98" s="199"/>
      <c r="N98" s="199"/>
      <c r="O98" s="199"/>
    </row>
    <row r="99" spans="1:15" ht="18.75" customHeight="1">
      <c r="A99" s="241" t="s">
        <v>79</v>
      </c>
      <c r="B99" s="242"/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</row>
    <row r="100" spans="1:15" ht="18.75" customHeight="1">
      <c r="A100" s="6" t="s">
        <v>147</v>
      </c>
      <c r="B100" s="7">
        <v>1300</v>
      </c>
      <c r="C100" s="39">
        <f t="shared" ref="C100:J100" si="12">C77</f>
        <v>668</v>
      </c>
      <c r="D100" s="39">
        <f t="shared" si="12"/>
        <v>120</v>
      </c>
      <c r="E100" s="39">
        <f t="shared" si="12"/>
        <v>120</v>
      </c>
      <c r="F100" s="39">
        <f t="shared" si="12"/>
        <v>120</v>
      </c>
      <c r="G100" s="39">
        <f t="shared" si="12"/>
        <v>30</v>
      </c>
      <c r="H100" s="39">
        <f t="shared" si="12"/>
        <v>18</v>
      </c>
      <c r="I100" s="39">
        <f t="shared" si="12"/>
        <v>4</v>
      </c>
      <c r="J100" s="39">
        <f t="shared" si="12"/>
        <v>68</v>
      </c>
      <c r="K100" s="246"/>
      <c r="L100" s="247"/>
      <c r="M100" s="247"/>
      <c r="N100" s="247"/>
      <c r="O100" s="248"/>
    </row>
    <row r="101" spans="1:15" ht="18.75" customHeight="1">
      <c r="A101" s="6" t="s">
        <v>310</v>
      </c>
      <c r="B101" s="7">
        <v>1301</v>
      </c>
      <c r="C101" s="39">
        <f t="shared" ref="C101:J101" si="13">C113</f>
        <v>20</v>
      </c>
      <c r="D101" s="39">
        <f t="shared" si="13"/>
        <v>24</v>
      </c>
      <c r="E101" s="39">
        <f t="shared" si="13"/>
        <v>24</v>
      </c>
      <c r="F101" s="39">
        <f t="shared" si="13"/>
        <v>24</v>
      </c>
      <c r="G101" s="39">
        <f t="shared" si="13"/>
        <v>6</v>
      </c>
      <c r="H101" s="39">
        <f t="shared" si="13"/>
        <v>6</v>
      </c>
      <c r="I101" s="39">
        <f t="shared" si="13"/>
        <v>6</v>
      </c>
      <c r="J101" s="39">
        <f t="shared" si="13"/>
        <v>6</v>
      </c>
      <c r="K101" s="246"/>
      <c r="L101" s="247"/>
      <c r="M101" s="247"/>
      <c r="N101" s="247"/>
      <c r="O101" s="248"/>
    </row>
    <row r="102" spans="1:15" ht="18.75" customHeight="1">
      <c r="A102" s="6" t="s">
        <v>153</v>
      </c>
      <c r="B102" s="7">
        <v>1302</v>
      </c>
      <c r="C102" s="39">
        <f t="shared" ref="C102:J102" si="14">C67</f>
        <v>0</v>
      </c>
      <c r="D102" s="39">
        <f t="shared" si="14"/>
        <v>0</v>
      </c>
      <c r="E102" s="39">
        <f t="shared" si="14"/>
        <v>0</v>
      </c>
      <c r="F102" s="39">
        <f t="shared" si="14"/>
        <v>0</v>
      </c>
      <c r="G102" s="39">
        <f t="shared" si="14"/>
        <v>0</v>
      </c>
      <c r="H102" s="39">
        <f t="shared" si="14"/>
        <v>0</v>
      </c>
      <c r="I102" s="39">
        <f t="shared" si="14"/>
        <v>0</v>
      </c>
      <c r="J102" s="39">
        <f t="shared" si="14"/>
        <v>0</v>
      </c>
      <c r="K102" s="246"/>
      <c r="L102" s="247"/>
      <c r="M102" s="247"/>
      <c r="N102" s="247"/>
      <c r="O102" s="248"/>
    </row>
    <row r="103" spans="1:15" ht="18.75" customHeight="1">
      <c r="A103" s="6" t="s">
        <v>154</v>
      </c>
      <c r="B103" s="7">
        <v>1303</v>
      </c>
      <c r="C103" s="39">
        <f>C68</f>
        <v>0</v>
      </c>
      <c r="D103" s="39">
        <f>D68</f>
        <v>0</v>
      </c>
      <c r="E103" s="39">
        <f>E68</f>
        <v>0</v>
      </c>
      <c r="F103" s="39">
        <f>F71</f>
        <v>0</v>
      </c>
      <c r="G103" s="39" t="str">
        <f>G71</f>
        <v>(    )</v>
      </c>
      <c r="H103" s="39" t="str">
        <f>H71</f>
        <v>(    )</v>
      </c>
      <c r="I103" s="39" t="str">
        <f>I71</f>
        <v>(    )</v>
      </c>
      <c r="J103" s="39" t="str">
        <f>J71</f>
        <v>(    )</v>
      </c>
      <c r="K103" s="246"/>
      <c r="L103" s="247"/>
      <c r="M103" s="247"/>
      <c r="N103" s="247"/>
      <c r="O103" s="248"/>
    </row>
    <row r="104" spans="1:15" ht="18.75" customHeight="1">
      <c r="A104" s="6" t="s">
        <v>155</v>
      </c>
      <c r="B104" s="7">
        <v>1304</v>
      </c>
      <c r="C104" s="39">
        <f t="shared" ref="C104:J104" si="15">C68</f>
        <v>0</v>
      </c>
      <c r="D104" s="39">
        <f t="shared" si="15"/>
        <v>0</v>
      </c>
      <c r="E104" s="39">
        <f t="shared" si="15"/>
        <v>0</v>
      </c>
      <c r="F104" s="39">
        <f t="shared" si="15"/>
        <v>0</v>
      </c>
      <c r="G104" s="39">
        <f t="shared" si="15"/>
        <v>0</v>
      </c>
      <c r="H104" s="39">
        <f t="shared" si="15"/>
        <v>0</v>
      </c>
      <c r="I104" s="39">
        <f t="shared" si="15"/>
        <v>0</v>
      </c>
      <c r="J104" s="39">
        <f t="shared" si="15"/>
        <v>0</v>
      </c>
      <c r="K104" s="246"/>
      <c r="L104" s="247"/>
      <c r="M104" s="247"/>
      <c r="N104" s="247"/>
      <c r="O104" s="248"/>
    </row>
    <row r="105" spans="1:15" ht="18.75" customHeight="1">
      <c r="A105" s="6" t="s">
        <v>156</v>
      </c>
      <c r="B105" s="7">
        <v>1305</v>
      </c>
      <c r="C105" s="39"/>
      <c r="D105" s="39">
        <f>D72</f>
        <v>0</v>
      </c>
      <c r="E105" s="39">
        <f>C72:E72</f>
        <v>0</v>
      </c>
      <c r="F105" s="39">
        <f>F72</f>
        <v>0</v>
      </c>
      <c r="G105" s="39" t="str">
        <f>G72</f>
        <v>(    )</v>
      </c>
      <c r="H105" s="39" t="str">
        <f>H72</f>
        <v>(    )</v>
      </c>
      <c r="I105" s="39" t="str">
        <f>I72</f>
        <v>(    )</v>
      </c>
      <c r="J105" s="39" t="str">
        <f>J72</f>
        <v>(    )</v>
      </c>
      <c r="K105" s="246"/>
      <c r="L105" s="247"/>
      <c r="M105" s="247"/>
      <c r="N105" s="247"/>
      <c r="O105" s="248"/>
    </row>
    <row r="106" spans="1:15" ht="23.25" customHeight="1">
      <c r="A106" s="157" t="s">
        <v>75</v>
      </c>
      <c r="B106" s="9">
        <v>1310</v>
      </c>
      <c r="C106" s="50">
        <f>C100+C101-C102-C103-C104-C105</f>
        <v>688</v>
      </c>
      <c r="D106" s="50">
        <f t="shared" ref="D106:J106" si="16">D100+D101-D102-D103-D104-D105</f>
        <v>144</v>
      </c>
      <c r="E106" s="50">
        <f>E100+E101-E102-E103-E104-E105</f>
        <v>144</v>
      </c>
      <c r="F106" s="50">
        <f>F100+F101-F102-F103-F104-F105</f>
        <v>144</v>
      </c>
      <c r="G106" s="50" t="e">
        <f t="shared" si="16"/>
        <v>#VALUE!</v>
      </c>
      <c r="H106" s="50" t="e">
        <f t="shared" si="16"/>
        <v>#VALUE!</v>
      </c>
      <c r="I106" s="50" t="e">
        <f t="shared" si="16"/>
        <v>#VALUE!</v>
      </c>
      <c r="J106" s="50" t="e">
        <f t="shared" si="16"/>
        <v>#VALUE!</v>
      </c>
      <c r="K106" s="249"/>
      <c r="L106" s="250"/>
      <c r="M106" s="250"/>
      <c r="N106" s="250"/>
      <c r="O106" s="251"/>
    </row>
    <row r="107" spans="1:15" ht="18.75" customHeight="1">
      <c r="A107" s="243" t="s">
        <v>225</v>
      </c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5"/>
    </row>
    <row r="108" spans="1:15" ht="18.75" customHeight="1">
      <c r="A108" s="6" t="s">
        <v>226</v>
      </c>
      <c r="B108" s="7">
        <v>1400</v>
      </c>
      <c r="C108" s="34">
        <v>22298</v>
      </c>
      <c r="D108" s="34">
        <v>16000</v>
      </c>
      <c r="E108" s="34">
        <v>16000</v>
      </c>
      <c r="F108" s="39">
        <f t="shared" ref="F108:F115" si="17">SUM(G108:J108)</f>
        <v>16000</v>
      </c>
      <c r="G108" s="34">
        <f>G109+G110</f>
        <v>4000</v>
      </c>
      <c r="H108" s="34">
        <f>H109+H110</f>
        <v>4000</v>
      </c>
      <c r="I108" s="34">
        <f>I109+I110</f>
        <v>4010</v>
      </c>
      <c r="J108" s="34">
        <f>J109+J110</f>
        <v>3990</v>
      </c>
      <c r="K108" s="199"/>
      <c r="L108" s="199"/>
      <c r="M108" s="199"/>
      <c r="N108" s="199"/>
      <c r="O108" s="199"/>
    </row>
    <row r="109" spans="1:15" ht="18.75" customHeight="1">
      <c r="A109" s="6" t="s">
        <v>227</v>
      </c>
      <c r="B109" s="83">
        <v>1401</v>
      </c>
      <c r="C109" s="34">
        <v>11946</v>
      </c>
      <c r="D109" s="34">
        <v>8000</v>
      </c>
      <c r="E109" s="34">
        <v>6000</v>
      </c>
      <c r="F109" s="39">
        <f t="shared" si="17"/>
        <v>6000</v>
      </c>
      <c r="G109" s="34">
        <v>2000</v>
      </c>
      <c r="H109" s="34">
        <v>1330</v>
      </c>
      <c r="I109" s="34">
        <v>1340</v>
      </c>
      <c r="J109" s="34">
        <v>1330</v>
      </c>
      <c r="K109" s="199"/>
      <c r="L109" s="199"/>
      <c r="M109" s="199"/>
      <c r="N109" s="199"/>
      <c r="O109" s="199"/>
    </row>
    <row r="110" spans="1:15" ht="18.75" customHeight="1">
      <c r="A110" s="6" t="s">
        <v>228</v>
      </c>
      <c r="B110" s="83">
        <v>1402</v>
      </c>
      <c r="C110" s="34">
        <v>10352</v>
      </c>
      <c r="D110" s="34">
        <v>8000</v>
      </c>
      <c r="E110" s="34">
        <v>10000</v>
      </c>
      <c r="F110" s="39">
        <f t="shared" si="17"/>
        <v>10000</v>
      </c>
      <c r="G110" s="34">
        <v>2000</v>
      </c>
      <c r="H110" s="34">
        <v>2670</v>
      </c>
      <c r="I110" s="34">
        <v>2670</v>
      </c>
      <c r="J110" s="34">
        <v>2660</v>
      </c>
      <c r="K110" s="199"/>
      <c r="L110" s="199"/>
      <c r="M110" s="199"/>
      <c r="N110" s="199"/>
      <c r="O110" s="199"/>
    </row>
    <row r="111" spans="1:15" ht="18.75" customHeight="1">
      <c r="A111" s="6" t="s">
        <v>3</v>
      </c>
      <c r="B111" s="84">
        <v>1410</v>
      </c>
      <c r="C111" s="34">
        <v>36510</v>
      </c>
      <c r="D111" s="34">
        <v>32000</v>
      </c>
      <c r="E111" s="34">
        <v>44800</v>
      </c>
      <c r="F111" s="39">
        <f t="shared" si="17"/>
        <v>44800</v>
      </c>
      <c r="G111" s="34">
        <v>8000</v>
      </c>
      <c r="H111" s="34">
        <v>12200</v>
      </c>
      <c r="I111" s="34">
        <v>12300</v>
      </c>
      <c r="J111" s="34">
        <v>12300</v>
      </c>
      <c r="K111" s="199"/>
      <c r="L111" s="199"/>
      <c r="M111" s="199"/>
      <c r="N111" s="199"/>
      <c r="O111" s="199"/>
    </row>
    <row r="112" spans="1:15" ht="18.75" customHeight="1">
      <c r="A112" s="6" t="s">
        <v>4</v>
      </c>
      <c r="B112" s="84">
        <v>1420</v>
      </c>
      <c r="C112" s="34">
        <v>7710</v>
      </c>
      <c r="D112" s="34">
        <v>7000</v>
      </c>
      <c r="E112" s="34">
        <v>9200</v>
      </c>
      <c r="F112" s="39">
        <f t="shared" si="17"/>
        <v>9200</v>
      </c>
      <c r="G112" s="34">
        <v>1750</v>
      </c>
      <c r="H112" s="34">
        <v>2450</v>
      </c>
      <c r="I112" s="34">
        <v>2500</v>
      </c>
      <c r="J112" s="34">
        <v>2500</v>
      </c>
      <c r="K112" s="199"/>
      <c r="L112" s="199"/>
      <c r="M112" s="199"/>
      <c r="N112" s="199"/>
      <c r="O112" s="199"/>
    </row>
    <row r="113" spans="1:15" ht="18.75" customHeight="1">
      <c r="A113" s="6" t="s">
        <v>229</v>
      </c>
      <c r="B113" s="84">
        <v>1430</v>
      </c>
      <c r="C113" s="34">
        <v>20</v>
      </c>
      <c r="D113" s="34">
        <v>24</v>
      </c>
      <c r="E113" s="34">
        <v>24</v>
      </c>
      <c r="F113" s="39">
        <f t="shared" si="17"/>
        <v>24</v>
      </c>
      <c r="G113" s="34">
        <v>6</v>
      </c>
      <c r="H113" s="34">
        <v>6</v>
      </c>
      <c r="I113" s="34">
        <v>6</v>
      </c>
      <c r="J113" s="34">
        <v>6</v>
      </c>
      <c r="K113" s="199"/>
      <c r="L113" s="199"/>
      <c r="M113" s="199"/>
      <c r="N113" s="199"/>
      <c r="O113" s="199"/>
    </row>
    <row r="114" spans="1:15" ht="18.75" customHeight="1">
      <c r="A114" s="6" t="s">
        <v>230</v>
      </c>
      <c r="B114" s="84">
        <v>1440</v>
      </c>
      <c r="C114" s="34">
        <v>752</v>
      </c>
      <c r="D114" s="34">
        <v>2969</v>
      </c>
      <c r="E114" s="34">
        <v>926</v>
      </c>
      <c r="F114" s="39">
        <f t="shared" si="17"/>
        <v>926</v>
      </c>
      <c r="G114" s="34">
        <v>742</v>
      </c>
      <c r="H114" s="34">
        <v>60</v>
      </c>
      <c r="I114" s="34">
        <v>62</v>
      </c>
      <c r="J114" s="34">
        <v>62</v>
      </c>
      <c r="K114" s="199"/>
      <c r="L114" s="199"/>
      <c r="M114" s="199"/>
      <c r="N114" s="199"/>
      <c r="O114" s="199"/>
    </row>
    <row r="115" spans="1:15" ht="18.75" customHeight="1">
      <c r="A115" s="8" t="s">
        <v>35</v>
      </c>
      <c r="B115" s="85">
        <v>1450</v>
      </c>
      <c r="C115" s="50">
        <f>SUM(C108,C111:C114)</f>
        <v>67290</v>
      </c>
      <c r="D115" s="50">
        <f>SUM(D108,D111:D114)</f>
        <v>57993</v>
      </c>
      <c r="E115" s="50">
        <f>SUM(E108,E111:E114)</f>
        <v>70950</v>
      </c>
      <c r="F115" s="39">
        <f t="shared" si="17"/>
        <v>70950</v>
      </c>
      <c r="G115" s="50">
        <f>SUM(G108,G111:G114)</f>
        <v>14498</v>
      </c>
      <c r="H115" s="50">
        <f>SUM(H108,H111:H114)</f>
        <v>18716</v>
      </c>
      <c r="I115" s="50">
        <f>SUM(I108,I111:I114)</f>
        <v>18878</v>
      </c>
      <c r="J115" s="50">
        <f>SUM(J108,J111:J114)</f>
        <v>18858</v>
      </c>
      <c r="K115" s="199"/>
      <c r="L115" s="199"/>
      <c r="M115" s="199"/>
      <c r="N115" s="199"/>
      <c r="O115" s="199"/>
    </row>
    <row r="116" spans="1:15" s="3" customFormat="1" ht="18.75" customHeight="1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</row>
    <row r="117" spans="1:15" ht="18.75" customHeight="1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</row>
    <row r="118" spans="1:15" ht="18.75" customHeight="1">
      <c r="A118" s="176" t="s">
        <v>427</v>
      </c>
      <c r="B118" s="176"/>
      <c r="C118" s="121"/>
      <c r="D118" s="121" t="s">
        <v>57</v>
      </c>
      <c r="E118" s="121"/>
      <c r="F118" s="114"/>
      <c r="G118" s="114"/>
      <c r="I118" s="174" t="s">
        <v>423</v>
      </c>
      <c r="J118" s="175"/>
      <c r="K118" s="175"/>
      <c r="M118" s="114"/>
    </row>
    <row r="119" spans="1:15" ht="18.75" customHeight="1">
      <c r="A119" s="165" t="s">
        <v>426</v>
      </c>
      <c r="B119" s="114"/>
      <c r="D119" s="2" t="s">
        <v>48</v>
      </c>
      <c r="F119" s="114"/>
      <c r="G119" s="114"/>
      <c r="H119" s="259" t="s">
        <v>216</v>
      </c>
      <c r="I119" s="259"/>
      <c r="J119" s="259"/>
      <c r="K119" s="259"/>
      <c r="L119" s="259"/>
    </row>
    <row r="120" spans="1:15" ht="18.75" customHeight="1">
      <c r="A120" s="20"/>
      <c r="B120" s="114"/>
    </row>
    <row r="121" spans="1:15">
      <c r="A121" s="20"/>
    </row>
    <row r="122" spans="1:15">
      <c r="A122" s="20"/>
    </row>
    <row r="123" spans="1:15">
      <c r="A123" s="20"/>
    </row>
    <row r="124" spans="1:15">
      <c r="A124" s="20"/>
    </row>
    <row r="125" spans="1:15">
      <c r="A125" s="20"/>
    </row>
    <row r="126" spans="1:15">
      <c r="A126" s="20"/>
    </row>
    <row r="127" spans="1:15">
      <c r="A127" s="20"/>
    </row>
    <row r="128" spans="1:15">
      <c r="A128" s="20"/>
    </row>
    <row r="129" spans="1:1">
      <c r="A129" s="20"/>
    </row>
    <row r="130" spans="1:1">
      <c r="A130" s="20"/>
    </row>
    <row r="131" spans="1:1">
      <c r="A131" s="20"/>
    </row>
    <row r="132" spans="1:1">
      <c r="A132" s="20"/>
    </row>
    <row r="133" spans="1:1">
      <c r="A133" s="20"/>
    </row>
    <row r="134" spans="1:1">
      <c r="A134" s="20"/>
    </row>
    <row r="135" spans="1:1">
      <c r="A135" s="20"/>
    </row>
    <row r="136" spans="1:1">
      <c r="A136" s="20"/>
    </row>
    <row r="137" spans="1:1">
      <c r="A137" s="20"/>
    </row>
    <row r="138" spans="1:1">
      <c r="A138" s="20"/>
    </row>
    <row r="139" spans="1:1">
      <c r="A139" s="20"/>
    </row>
    <row r="140" spans="1:1">
      <c r="A140" s="20"/>
    </row>
    <row r="141" spans="1:1">
      <c r="A141" s="20"/>
    </row>
    <row r="142" spans="1:1">
      <c r="A142" s="20"/>
    </row>
    <row r="143" spans="1:1">
      <c r="A143" s="20"/>
    </row>
    <row r="144" spans="1:1">
      <c r="A144" s="20"/>
    </row>
    <row r="145" spans="1:1">
      <c r="A145" s="20"/>
    </row>
    <row r="146" spans="1:1">
      <c r="A146" s="20"/>
    </row>
    <row r="147" spans="1:1">
      <c r="A147" s="20"/>
    </row>
    <row r="148" spans="1:1">
      <c r="A148" s="20"/>
    </row>
    <row r="149" spans="1:1">
      <c r="A149" s="20"/>
    </row>
    <row r="150" spans="1:1">
      <c r="A150" s="20"/>
    </row>
    <row r="151" spans="1:1">
      <c r="A151" s="20"/>
    </row>
    <row r="152" spans="1:1">
      <c r="A152" s="20"/>
    </row>
    <row r="153" spans="1:1">
      <c r="A153" s="20"/>
    </row>
    <row r="154" spans="1:1">
      <c r="A154" s="20"/>
    </row>
    <row r="155" spans="1:1">
      <c r="A155" s="20"/>
    </row>
    <row r="156" spans="1:1">
      <c r="A156" s="20"/>
    </row>
    <row r="157" spans="1:1">
      <c r="A157" s="20"/>
    </row>
    <row r="158" spans="1:1">
      <c r="A158" s="20"/>
    </row>
    <row r="159" spans="1:1">
      <c r="A159" s="20"/>
    </row>
    <row r="160" spans="1:1">
      <c r="A160" s="20"/>
    </row>
    <row r="161" spans="1:1">
      <c r="A161" s="20"/>
    </row>
    <row r="162" spans="1:1">
      <c r="A162" s="20"/>
    </row>
    <row r="163" spans="1:1">
      <c r="A163" s="20"/>
    </row>
    <row r="164" spans="1:1">
      <c r="A164" s="20"/>
    </row>
    <row r="165" spans="1:1">
      <c r="A165" s="20"/>
    </row>
    <row r="166" spans="1:1">
      <c r="A166" s="20"/>
    </row>
    <row r="167" spans="1:1">
      <c r="A167" s="20"/>
    </row>
    <row r="168" spans="1:1">
      <c r="A168" s="20"/>
    </row>
    <row r="169" spans="1:1">
      <c r="A169" s="20"/>
    </row>
    <row r="170" spans="1:1">
      <c r="A170" s="20"/>
    </row>
    <row r="171" spans="1:1">
      <c r="A171" s="20"/>
    </row>
    <row r="172" spans="1:1">
      <c r="A172" s="20"/>
    </row>
    <row r="173" spans="1:1">
      <c r="A173" s="20"/>
    </row>
    <row r="174" spans="1:1">
      <c r="A174" s="20"/>
    </row>
    <row r="175" spans="1:1">
      <c r="A175" s="20"/>
    </row>
    <row r="176" spans="1:1">
      <c r="A176" s="20"/>
    </row>
    <row r="177" spans="1:1">
      <c r="A177" s="20"/>
    </row>
    <row r="178" spans="1:1">
      <c r="A178" s="20"/>
    </row>
    <row r="179" spans="1:1">
      <c r="A179" s="20"/>
    </row>
    <row r="180" spans="1:1">
      <c r="A180" s="20"/>
    </row>
    <row r="181" spans="1:1">
      <c r="A181" s="20"/>
    </row>
    <row r="182" spans="1:1">
      <c r="A182" s="20"/>
    </row>
    <row r="183" spans="1:1">
      <c r="A183" s="20"/>
    </row>
    <row r="184" spans="1:1">
      <c r="A184" s="20"/>
    </row>
    <row r="185" spans="1:1">
      <c r="A185" s="20"/>
    </row>
    <row r="186" spans="1:1">
      <c r="A186" s="20"/>
    </row>
    <row r="187" spans="1:1">
      <c r="A187" s="20"/>
    </row>
    <row r="188" spans="1:1">
      <c r="A188" s="20"/>
    </row>
    <row r="189" spans="1:1">
      <c r="A189" s="20"/>
    </row>
    <row r="190" spans="1:1">
      <c r="A190" s="20"/>
    </row>
    <row r="191" spans="1:1">
      <c r="A191" s="20"/>
    </row>
    <row r="192" spans="1:1">
      <c r="A192" s="20"/>
    </row>
    <row r="193" spans="1:1">
      <c r="A193" s="20"/>
    </row>
    <row r="194" spans="1:1">
      <c r="A194" s="20"/>
    </row>
    <row r="195" spans="1:1">
      <c r="A195" s="20"/>
    </row>
    <row r="196" spans="1:1">
      <c r="A196" s="20"/>
    </row>
    <row r="197" spans="1:1">
      <c r="A197" s="20"/>
    </row>
    <row r="198" spans="1:1">
      <c r="A198" s="20"/>
    </row>
    <row r="199" spans="1:1">
      <c r="A199" s="20"/>
    </row>
    <row r="200" spans="1:1">
      <c r="A200" s="20"/>
    </row>
    <row r="201" spans="1:1">
      <c r="A201" s="20"/>
    </row>
    <row r="202" spans="1:1">
      <c r="A202" s="20"/>
    </row>
    <row r="203" spans="1:1">
      <c r="A203" s="20"/>
    </row>
    <row r="204" spans="1:1">
      <c r="A204" s="20"/>
    </row>
    <row r="205" spans="1:1">
      <c r="A205" s="20"/>
    </row>
    <row r="206" spans="1:1">
      <c r="A206" s="20"/>
    </row>
    <row r="207" spans="1:1">
      <c r="A207" s="20"/>
    </row>
    <row r="208" spans="1:1">
      <c r="A208" s="20"/>
    </row>
    <row r="209" spans="1:1">
      <c r="A209" s="20"/>
    </row>
    <row r="210" spans="1:1">
      <c r="A210" s="20"/>
    </row>
    <row r="211" spans="1:1">
      <c r="A211" s="20"/>
    </row>
    <row r="212" spans="1:1">
      <c r="A212" s="20"/>
    </row>
    <row r="213" spans="1:1">
      <c r="A213" s="20"/>
    </row>
    <row r="214" spans="1:1">
      <c r="A214" s="20"/>
    </row>
    <row r="215" spans="1:1">
      <c r="A215" s="20"/>
    </row>
    <row r="216" spans="1:1">
      <c r="A216" s="20"/>
    </row>
    <row r="217" spans="1:1">
      <c r="A217" s="20"/>
    </row>
    <row r="218" spans="1:1">
      <c r="A218" s="20"/>
    </row>
    <row r="219" spans="1:1">
      <c r="A219" s="20"/>
    </row>
    <row r="220" spans="1:1">
      <c r="A220" s="20"/>
    </row>
    <row r="221" spans="1:1">
      <c r="A221" s="20"/>
    </row>
    <row r="222" spans="1:1">
      <c r="A222" s="20"/>
    </row>
    <row r="223" spans="1:1">
      <c r="A223" s="20"/>
    </row>
    <row r="224" spans="1:1">
      <c r="A224" s="20"/>
    </row>
    <row r="225" spans="1:1">
      <c r="A225" s="20"/>
    </row>
    <row r="226" spans="1:1">
      <c r="A226" s="20"/>
    </row>
    <row r="227" spans="1:1">
      <c r="A227" s="20"/>
    </row>
    <row r="228" spans="1:1">
      <c r="A228" s="20"/>
    </row>
    <row r="229" spans="1:1">
      <c r="A229" s="20"/>
    </row>
    <row r="230" spans="1:1">
      <c r="A230" s="20"/>
    </row>
    <row r="231" spans="1:1">
      <c r="A231" s="20"/>
    </row>
    <row r="232" spans="1:1">
      <c r="A232" s="20"/>
    </row>
    <row r="233" spans="1:1">
      <c r="A233" s="20"/>
    </row>
    <row r="234" spans="1:1">
      <c r="A234" s="20"/>
    </row>
    <row r="235" spans="1:1">
      <c r="A235" s="20"/>
    </row>
    <row r="236" spans="1:1">
      <c r="A236" s="20"/>
    </row>
    <row r="237" spans="1:1">
      <c r="A237" s="20"/>
    </row>
    <row r="238" spans="1:1">
      <c r="A238" s="20"/>
    </row>
    <row r="239" spans="1:1">
      <c r="A239" s="20"/>
    </row>
    <row r="240" spans="1:1">
      <c r="A240" s="20"/>
    </row>
    <row r="241" spans="1:1">
      <c r="A241" s="20"/>
    </row>
    <row r="242" spans="1:1">
      <c r="A242" s="20"/>
    </row>
    <row r="243" spans="1:1">
      <c r="A243" s="20"/>
    </row>
    <row r="244" spans="1:1">
      <c r="A244" s="20"/>
    </row>
    <row r="245" spans="1:1">
      <c r="A245" s="20"/>
    </row>
    <row r="246" spans="1:1">
      <c r="A246" s="20"/>
    </row>
    <row r="247" spans="1:1">
      <c r="A247" s="20"/>
    </row>
    <row r="248" spans="1:1">
      <c r="A248" s="20"/>
    </row>
    <row r="249" spans="1:1">
      <c r="A249" s="20"/>
    </row>
    <row r="250" spans="1:1">
      <c r="A250" s="20"/>
    </row>
    <row r="251" spans="1:1">
      <c r="A251" s="20"/>
    </row>
    <row r="252" spans="1:1">
      <c r="A252" s="20"/>
    </row>
    <row r="253" spans="1:1">
      <c r="A253" s="20"/>
    </row>
    <row r="254" spans="1:1">
      <c r="A254" s="20"/>
    </row>
    <row r="255" spans="1:1">
      <c r="A255" s="20"/>
    </row>
    <row r="256" spans="1:1">
      <c r="A256" s="20"/>
    </row>
    <row r="257" spans="1:1">
      <c r="A257" s="20"/>
    </row>
    <row r="258" spans="1:1">
      <c r="A258" s="20"/>
    </row>
    <row r="259" spans="1:1">
      <c r="A259" s="20"/>
    </row>
    <row r="260" spans="1:1">
      <c r="A260" s="20"/>
    </row>
    <row r="261" spans="1:1">
      <c r="A261" s="20"/>
    </row>
    <row r="262" spans="1:1">
      <c r="A262" s="20"/>
    </row>
    <row r="263" spans="1:1">
      <c r="A263" s="20"/>
    </row>
    <row r="264" spans="1:1">
      <c r="A264" s="20"/>
    </row>
    <row r="265" spans="1:1">
      <c r="A265" s="20"/>
    </row>
    <row r="266" spans="1:1">
      <c r="A266" s="20"/>
    </row>
    <row r="267" spans="1:1">
      <c r="A267" s="20"/>
    </row>
  </sheetData>
  <mergeCells count="121">
    <mergeCell ref="H119:L119"/>
    <mergeCell ref="A3:O3"/>
    <mergeCell ref="B5:E5"/>
    <mergeCell ref="F5:O5"/>
    <mergeCell ref="A9:J9"/>
    <mergeCell ref="K30:O30"/>
    <mergeCell ref="K31:O31"/>
    <mergeCell ref="J11:L11"/>
    <mergeCell ref="A11:A1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K43:O43"/>
    <mergeCell ref="K44:O44"/>
    <mergeCell ref="K45:O45"/>
    <mergeCell ref="K46:O46"/>
    <mergeCell ref="A1:N1"/>
    <mergeCell ref="B6:E6"/>
    <mergeCell ref="F6:O6"/>
    <mergeCell ref="B7:E7"/>
    <mergeCell ref="F7:O7"/>
    <mergeCell ref="K29:O29"/>
    <mergeCell ref="A18:K18"/>
    <mergeCell ref="D11:F11"/>
    <mergeCell ref="M11:O11"/>
    <mergeCell ref="G11:I11"/>
    <mergeCell ref="K23:O23"/>
    <mergeCell ref="K24:O24"/>
    <mergeCell ref="K25:O25"/>
    <mergeCell ref="K26:O26"/>
    <mergeCell ref="K27:O27"/>
    <mergeCell ref="K28:O28"/>
    <mergeCell ref="B11:C11"/>
    <mergeCell ref="K47:O47"/>
    <mergeCell ref="K48:O48"/>
    <mergeCell ref="K49:O49"/>
    <mergeCell ref="K50:O50"/>
    <mergeCell ref="K51:O51"/>
    <mergeCell ref="K52:O52"/>
    <mergeCell ref="K53:O53"/>
    <mergeCell ref="K54:O54"/>
    <mergeCell ref="K55:O55"/>
    <mergeCell ref="K56:O56"/>
    <mergeCell ref="K57:O57"/>
    <mergeCell ref="K58:O58"/>
    <mergeCell ref="K59:O59"/>
    <mergeCell ref="K60:O60"/>
    <mergeCell ref="K61:O61"/>
    <mergeCell ref="K62:O62"/>
    <mergeCell ref="K64:O64"/>
    <mergeCell ref="K63:O63"/>
    <mergeCell ref="K65:O65"/>
    <mergeCell ref="K66:O66"/>
    <mergeCell ref="K67:O67"/>
    <mergeCell ref="K68:O68"/>
    <mergeCell ref="K69:O69"/>
    <mergeCell ref="K70:O70"/>
    <mergeCell ref="K71:O71"/>
    <mergeCell ref="K72:O72"/>
    <mergeCell ref="K73:O73"/>
    <mergeCell ref="K74:O74"/>
    <mergeCell ref="K75:O75"/>
    <mergeCell ref="K76:O76"/>
    <mergeCell ref="K77:O77"/>
    <mergeCell ref="K78:O78"/>
    <mergeCell ref="K79:O79"/>
    <mergeCell ref="K80:O80"/>
    <mergeCell ref="K91:O91"/>
    <mergeCell ref="K92:O92"/>
    <mergeCell ref="K81:O81"/>
    <mergeCell ref="K82:O82"/>
    <mergeCell ref="K83:O83"/>
    <mergeCell ref="K84:O84"/>
    <mergeCell ref="K85:O85"/>
    <mergeCell ref="K86:O86"/>
    <mergeCell ref="K112:O112"/>
    <mergeCell ref="K113:O113"/>
    <mergeCell ref="A99:O99"/>
    <mergeCell ref="A107:O107"/>
    <mergeCell ref="K100:O100"/>
    <mergeCell ref="K101:O101"/>
    <mergeCell ref="K102:O102"/>
    <mergeCell ref="K103:O103"/>
    <mergeCell ref="K104:O104"/>
    <mergeCell ref="K105:O105"/>
    <mergeCell ref="K110:O110"/>
    <mergeCell ref="K111:O111"/>
    <mergeCell ref="K106:O106"/>
    <mergeCell ref="K108:O108"/>
    <mergeCell ref="K109:O109"/>
    <mergeCell ref="I118:K118"/>
    <mergeCell ref="A118:B118"/>
    <mergeCell ref="K20:O21"/>
    <mergeCell ref="K22:O22"/>
    <mergeCell ref="K114:O114"/>
    <mergeCell ref="K115:O115"/>
    <mergeCell ref="K32:O32"/>
    <mergeCell ref="A20:A21"/>
    <mergeCell ref="B20:B21"/>
    <mergeCell ref="C20:C21"/>
    <mergeCell ref="K93:O93"/>
    <mergeCell ref="K94:O94"/>
    <mergeCell ref="K96:O96"/>
    <mergeCell ref="K95:O95"/>
    <mergeCell ref="K97:O97"/>
    <mergeCell ref="K98:O98"/>
    <mergeCell ref="D20:D21"/>
    <mergeCell ref="E20:E21"/>
    <mergeCell ref="F20:F21"/>
    <mergeCell ref="G20:J20"/>
    <mergeCell ref="K87:O87"/>
    <mergeCell ref="K88:O88"/>
    <mergeCell ref="K89:O89"/>
    <mergeCell ref="K90:O90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1218-9DE9-4088-9689-77B7D7B96827}">
  <dimension ref="A1:M51"/>
  <sheetViews>
    <sheetView zoomScale="50" zoomScaleNormal="50" zoomScaleSheetLayoutView="87" workbookViewId="0">
      <selection activeCell="H40" sqref="H40"/>
    </sheetView>
  </sheetViews>
  <sheetFormatPr defaultRowHeight="12.75"/>
  <cols>
    <col min="1" max="1" width="86.5703125" customWidth="1"/>
    <col min="2" max="3" width="15.140625" customWidth="1"/>
    <col min="4" max="4" width="17.71093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90" t="s">
        <v>77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</row>
    <row r="3" spans="1:13" ht="13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41.25" customHeight="1">
      <c r="A4" s="293" t="s">
        <v>112</v>
      </c>
      <c r="B4" s="294"/>
      <c r="C4" s="294"/>
      <c r="D4" s="295"/>
      <c r="E4" s="291" t="s">
        <v>12</v>
      </c>
      <c r="F4" s="291" t="s">
        <v>19</v>
      </c>
      <c r="G4" s="291" t="s">
        <v>233</v>
      </c>
      <c r="H4" s="292" t="s">
        <v>353</v>
      </c>
      <c r="I4" s="180" t="s">
        <v>312</v>
      </c>
      <c r="J4" s="180" t="s">
        <v>86</v>
      </c>
      <c r="K4" s="180"/>
      <c r="L4" s="180"/>
      <c r="M4" s="180"/>
    </row>
    <row r="5" spans="1:13" ht="41.25" customHeight="1">
      <c r="A5" s="296"/>
      <c r="B5" s="297"/>
      <c r="C5" s="297"/>
      <c r="D5" s="298"/>
      <c r="E5" s="291"/>
      <c r="F5" s="291"/>
      <c r="G5" s="291"/>
      <c r="H5" s="292"/>
      <c r="I5" s="180"/>
      <c r="J5" s="12" t="s">
        <v>87</v>
      </c>
      <c r="K5" s="12" t="s">
        <v>88</v>
      </c>
      <c r="L5" s="12" t="s">
        <v>89</v>
      </c>
      <c r="M5" s="12" t="s">
        <v>43</v>
      </c>
    </row>
    <row r="6" spans="1:13" ht="18.75">
      <c r="A6" s="284">
        <v>1</v>
      </c>
      <c r="B6" s="285"/>
      <c r="C6" s="285"/>
      <c r="D6" s="286"/>
      <c r="E6" s="70">
        <v>2</v>
      </c>
      <c r="F6" s="70">
        <v>3</v>
      </c>
      <c r="G6" s="70">
        <v>4</v>
      </c>
      <c r="H6" s="70">
        <v>5</v>
      </c>
      <c r="I6" s="70">
        <v>6</v>
      </c>
      <c r="J6" s="70">
        <v>7</v>
      </c>
      <c r="K6" s="70">
        <v>8</v>
      </c>
      <c r="L6" s="70">
        <v>9</v>
      </c>
      <c r="M6" s="70">
        <v>10</v>
      </c>
    </row>
    <row r="7" spans="1:13" ht="18.75" customHeight="1">
      <c r="A7" s="283" t="s">
        <v>209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</row>
    <row r="8" spans="1:13" s="77" customFormat="1" ht="18.75" customHeight="1">
      <c r="A8" s="287" t="s">
        <v>171</v>
      </c>
      <c r="B8" s="288"/>
      <c r="C8" s="288"/>
      <c r="D8" s="289"/>
      <c r="E8" s="9">
        <v>1200</v>
      </c>
      <c r="F8" s="50">
        <f>'Осн. фін. пок.'!C47</f>
        <v>548</v>
      </c>
      <c r="G8" s="50">
        <f>'Осн. фін. пок.'!D47</f>
        <v>97</v>
      </c>
      <c r="H8" s="50">
        <f>'Осн. фін. пок.'!E47</f>
        <v>97</v>
      </c>
      <c r="I8" s="50">
        <f>'Осн. фін. пок.'!F47</f>
        <v>97</v>
      </c>
      <c r="J8" s="50">
        <v>0</v>
      </c>
      <c r="K8" s="50">
        <v>0</v>
      </c>
      <c r="L8" s="50">
        <v>0</v>
      </c>
      <c r="M8" s="50">
        <v>0</v>
      </c>
    </row>
    <row r="9" spans="1:13" s="77" customFormat="1" ht="18.75" customHeight="1">
      <c r="A9" s="264" t="s">
        <v>367</v>
      </c>
      <c r="B9" s="265"/>
      <c r="C9" s="265"/>
      <c r="D9" s="266"/>
      <c r="E9" s="48">
        <v>2000</v>
      </c>
      <c r="F9" s="49">
        <v>47</v>
      </c>
      <c r="G9" s="49">
        <v>100</v>
      </c>
      <c r="H9" s="49">
        <v>100</v>
      </c>
      <c r="I9" s="49">
        <v>100</v>
      </c>
      <c r="J9" s="49"/>
      <c r="K9" s="49"/>
      <c r="L9" s="49"/>
      <c r="M9" s="49"/>
    </row>
    <row r="10" spans="1:13" ht="21.75" customHeight="1">
      <c r="A10" s="273" t="s">
        <v>368</v>
      </c>
      <c r="B10" s="274"/>
      <c r="C10" s="274"/>
      <c r="D10" s="275"/>
      <c r="E10" s="4">
        <v>2005</v>
      </c>
      <c r="F10" s="34" t="s">
        <v>120</v>
      </c>
      <c r="G10" s="34" t="s">
        <v>120</v>
      </c>
      <c r="H10" s="34" t="s">
        <v>120</v>
      </c>
      <c r="I10" s="39">
        <f t="shared" ref="I10:I47" si="0">SUM(J10:M10)</f>
        <v>0</v>
      </c>
      <c r="J10" s="34" t="s">
        <v>120</v>
      </c>
      <c r="K10" s="34" t="s">
        <v>120</v>
      </c>
      <c r="L10" s="34" t="s">
        <v>120</v>
      </c>
      <c r="M10" s="34" t="s">
        <v>120</v>
      </c>
    </row>
    <row r="11" spans="1:13" s="77" customFormat="1" ht="39.75" customHeight="1">
      <c r="A11" s="270" t="s">
        <v>366</v>
      </c>
      <c r="B11" s="271"/>
      <c r="C11" s="271"/>
      <c r="D11" s="272"/>
      <c r="E11" s="48">
        <v>2009</v>
      </c>
      <c r="F11" s="50">
        <f>SUM(F9:F10)</f>
        <v>47</v>
      </c>
      <c r="G11" s="50">
        <f t="shared" ref="G11:M11" si="1">SUM(G9:G10)</f>
        <v>100</v>
      </c>
      <c r="H11" s="50">
        <f t="shared" si="1"/>
        <v>100</v>
      </c>
      <c r="I11" s="50">
        <f t="shared" si="1"/>
        <v>100</v>
      </c>
      <c r="J11" s="50">
        <f>SUM(J9:J10)</f>
        <v>0</v>
      </c>
      <c r="K11" s="50">
        <f t="shared" si="1"/>
        <v>0</v>
      </c>
      <c r="L11" s="50">
        <f t="shared" si="1"/>
        <v>0</v>
      </c>
      <c r="M11" s="50">
        <f t="shared" si="1"/>
        <v>0</v>
      </c>
    </row>
    <row r="12" spans="1:13" s="77" customFormat="1" ht="18.75" customHeight="1">
      <c r="A12" s="264" t="s">
        <v>148</v>
      </c>
      <c r="B12" s="265"/>
      <c r="C12" s="265"/>
      <c r="D12" s="266"/>
      <c r="E12" s="48">
        <v>2010</v>
      </c>
      <c r="F12" s="52">
        <f>SUM(F13:F14)</f>
        <v>0</v>
      </c>
      <c r="G12" s="52">
        <f>SUM(G13:G14)</f>
        <v>0</v>
      </c>
      <c r="H12" s="52">
        <f>SUM(H13:H14)</f>
        <v>0</v>
      </c>
      <c r="I12" s="52">
        <f t="shared" si="0"/>
        <v>0</v>
      </c>
      <c r="J12" s="52">
        <f>SUM(J13:J14)</f>
        <v>0</v>
      </c>
      <c r="K12" s="52">
        <f>SUM(K13:K14)</f>
        <v>0</v>
      </c>
      <c r="L12" s="52">
        <f>SUM(L13:L14)</f>
        <v>0</v>
      </c>
      <c r="M12" s="52">
        <f>SUM(M13:M14)</f>
        <v>0</v>
      </c>
    </row>
    <row r="13" spans="1:13" ht="18.75" customHeight="1">
      <c r="A13" s="280" t="s">
        <v>95</v>
      </c>
      <c r="B13" s="281"/>
      <c r="C13" s="281"/>
      <c r="D13" s="282"/>
      <c r="E13" s="4">
        <v>2011</v>
      </c>
      <c r="F13" s="34"/>
      <c r="G13" s="34"/>
      <c r="H13" s="34"/>
      <c r="I13" s="39">
        <f t="shared" si="0"/>
        <v>0</v>
      </c>
      <c r="J13" s="34"/>
      <c r="K13" s="34"/>
      <c r="L13" s="34"/>
      <c r="M13" s="34"/>
    </row>
    <row r="14" spans="1:13" ht="40.5" customHeight="1">
      <c r="A14" s="280" t="s">
        <v>201</v>
      </c>
      <c r="B14" s="281"/>
      <c r="C14" s="281"/>
      <c r="D14" s="282"/>
      <c r="E14" s="4">
        <v>2012</v>
      </c>
      <c r="F14" s="34" t="s">
        <v>120</v>
      </c>
      <c r="G14" s="34" t="s">
        <v>120</v>
      </c>
      <c r="H14" s="34" t="s">
        <v>120</v>
      </c>
      <c r="I14" s="39">
        <f t="shared" si="0"/>
        <v>0</v>
      </c>
      <c r="J14" s="34" t="s">
        <v>120</v>
      </c>
      <c r="K14" s="34" t="s">
        <v>120</v>
      </c>
      <c r="L14" s="34" t="s">
        <v>120</v>
      </c>
      <c r="M14" s="34" t="s">
        <v>120</v>
      </c>
    </row>
    <row r="15" spans="1:13" ht="18.75" customHeight="1">
      <c r="A15" s="280" t="s">
        <v>83</v>
      </c>
      <c r="B15" s="281"/>
      <c r="C15" s="281"/>
      <c r="D15" s="282"/>
      <c r="E15" s="4" t="s">
        <v>99</v>
      </c>
      <c r="F15" s="34" t="s">
        <v>120</v>
      </c>
      <c r="G15" s="34" t="s">
        <v>120</v>
      </c>
      <c r="H15" s="34" t="s">
        <v>120</v>
      </c>
      <c r="I15" s="39">
        <f t="shared" si="0"/>
        <v>0</v>
      </c>
      <c r="J15" s="34" t="s">
        <v>120</v>
      </c>
      <c r="K15" s="34" t="s">
        <v>120</v>
      </c>
      <c r="L15" s="34" t="s">
        <v>120</v>
      </c>
      <c r="M15" s="34" t="s">
        <v>120</v>
      </c>
    </row>
    <row r="16" spans="1:13" ht="18.75" customHeight="1">
      <c r="A16" s="280" t="s">
        <v>92</v>
      </c>
      <c r="B16" s="281"/>
      <c r="C16" s="281"/>
      <c r="D16" s="282"/>
      <c r="E16" s="4">
        <v>2020</v>
      </c>
      <c r="F16" s="34"/>
      <c r="G16" s="34"/>
      <c r="H16" s="34"/>
      <c r="I16" s="39">
        <f t="shared" si="0"/>
        <v>0</v>
      </c>
      <c r="J16" s="34"/>
      <c r="K16" s="34"/>
      <c r="L16" s="34"/>
      <c r="M16" s="34"/>
    </row>
    <row r="17" spans="1:13" ht="18.75" customHeight="1">
      <c r="A17" s="267" t="s">
        <v>41</v>
      </c>
      <c r="B17" s="268"/>
      <c r="C17" s="268"/>
      <c r="D17" s="269"/>
      <c r="E17" s="4">
        <v>2030</v>
      </c>
      <c r="F17" s="34" t="s">
        <v>120</v>
      </c>
      <c r="G17" s="34" t="s">
        <v>120</v>
      </c>
      <c r="H17" s="34" t="s">
        <v>120</v>
      </c>
      <c r="I17" s="39">
        <f t="shared" si="0"/>
        <v>0</v>
      </c>
      <c r="J17" s="34" t="s">
        <v>120</v>
      </c>
      <c r="K17" s="34" t="s">
        <v>120</v>
      </c>
      <c r="L17" s="34" t="s">
        <v>120</v>
      </c>
      <c r="M17" s="34" t="s">
        <v>120</v>
      </c>
    </row>
    <row r="18" spans="1:13" ht="18.75" customHeight="1">
      <c r="A18" s="267" t="s">
        <v>73</v>
      </c>
      <c r="B18" s="268"/>
      <c r="C18" s="268"/>
      <c r="D18" s="269"/>
      <c r="E18" s="4">
        <v>2031</v>
      </c>
      <c r="F18" s="34" t="s">
        <v>120</v>
      </c>
      <c r="G18" s="34" t="s">
        <v>120</v>
      </c>
      <c r="H18" s="34" t="s">
        <v>120</v>
      </c>
      <c r="I18" s="39">
        <f t="shared" si="0"/>
        <v>0</v>
      </c>
      <c r="J18" s="34" t="s">
        <v>120</v>
      </c>
      <c r="K18" s="34" t="s">
        <v>120</v>
      </c>
      <c r="L18" s="34" t="s">
        <v>120</v>
      </c>
      <c r="M18" s="34" t="s">
        <v>120</v>
      </c>
    </row>
    <row r="19" spans="1:13" ht="18.75" customHeight="1">
      <c r="A19" s="267" t="s">
        <v>17</v>
      </c>
      <c r="B19" s="268"/>
      <c r="C19" s="268"/>
      <c r="D19" s="269"/>
      <c r="E19" s="4">
        <v>2040</v>
      </c>
      <c r="F19" s="34" t="s">
        <v>120</v>
      </c>
      <c r="G19" s="34" t="s">
        <v>120</v>
      </c>
      <c r="H19" s="34" t="s">
        <v>120</v>
      </c>
      <c r="I19" s="39">
        <f t="shared" si="0"/>
        <v>0</v>
      </c>
      <c r="J19" s="34" t="s">
        <v>120</v>
      </c>
      <c r="K19" s="34" t="s">
        <v>120</v>
      </c>
      <c r="L19" s="34" t="s">
        <v>120</v>
      </c>
      <c r="M19" s="34" t="s">
        <v>120</v>
      </c>
    </row>
    <row r="20" spans="1:13" ht="18.75" customHeight="1">
      <c r="A20" s="267" t="s">
        <v>65</v>
      </c>
      <c r="B20" s="268"/>
      <c r="C20" s="268"/>
      <c r="D20" s="269"/>
      <c r="E20" s="4">
        <v>2050</v>
      </c>
      <c r="F20" s="34" t="s">
        <v>120</v>
      </c>
      <c r="G20" s="34" t="s">
        <v>120</v>
      </c>
      <c r="H20" s="34" t="s">
        <v>120</v>
      </c>
      <c r="I20" s="39">
        <f t="shared" si="0"/>
        <v>0</v>
      </c>
      <c r="J20" s="34" t="s">
        <v>120</v>
      </c>
      <c r="K20" s="34" t="s">
        <v>120</v>
      </c>
      <c r="L20" s="34" t="s">
        <v>120</v>
      </c>
      <c r="M20" s="34" t="s">
        <v>120</v>
      </c>
    </row>
    <row r="21" spans="1:13" ht="18.75" customHeight="1">
      <c r="A21" s="267" t="s">
        <v>66</v>
      </c>
      <c r="B21" s="268"/>
      <c r="C21" s="268"/>
      <c r="D21" s="269"/>
      <c r="E21" s="4">
        <v>2060</v>
      </c>
      <c r="F21" s="34" t="s">
        <v>120</v>
      </c>
      <c r="G21" s="34" t="s">
        <v>120</v>
      </c>
      <c r="H21" s="34" t="s">
        <v>120</v>
      </c>
      <c r="I21" s="39">
        <f t="shared" si="0"/>
        <v>0</v>
      </c>
      <c r="J21" s="34" t="s">
        <v>120</v>
      </c>
      <c r="K21" s="34" t="s">
        <v>120</v>
      </c>
      <c r="L21" s="34" t="s">
        <v>120</v>
      </c>
      <c r="M21" s="34" t="s">
        <v>120</v>
      </c>
    </row>
    <row r="22" spans="1:13" s="77" customFormat="1" ht="24.75" customHeight="1">
      <c r="A22" s="264" t="s">
        <v>36</v>
      </c>
      <c r="B22" s="265"/>
      <c r="C22" s="265"/>
      <c r="D22" s="266"/>
      <c r="E22" s="48">
        <v>2070</v>
      </c>
      <c r="F22" s="50">
        <f>SUM(F8,F11:F12,F16:F17,F19:F21)</f>
        <v>595</v>
      </c>
      <c r="G22" s="50">
        <f>SUM(G8,G11:G12,G16:G17,G19:G21)</f>
        <v>197</v>
      </c>
      <c r="H22" s="50">
        <f t="shared" ref="H22:M22" si="2">SUM(H8,H11:H12,H16:H17,H19:H21)</f>
        <v>197</v>
      </c>
      <c r="I22" s="50">
        <f t="shared" si="2"/>
        <v>197</v>
      </c>
      <c r="J22" s="50">
        <f t="shared" si="2"/>
        <v>0</v>
      </c>
      <c r="K22" s="50">
        <f t="shared" si="2"/>
        <v>0</v>
      </c>
      <c r="L22" s="50">
        <f t="shared" si="2"/>
        <v>0</v>
      </c>
      <c r="M22" s="50">
        <f t="shared" si="2"/>
        <v>0</v>
      </c>
    </row>
    <row r="23" spans="1:13" ht="27.75" customHeight="1">
      <c r="A23" s="283" t="s">
        <v>163</v>
      </c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</row>
    <row r="24" spans="1:13" ht="24.75" customHeight="1">
      <c r="A24" s="264" t="s">
        <v>159</v>
      </c>
      <c r="B24" s="265"/>
      <c r="C24" s="265"/>
      <c r="D24" s="266"/>
      <c r="E24" s="48">
        <v>2110</v>
      </c>
      <c r="F24" s="50">
        <f>SUM(F25:F33)</f>
        <v>-676</v>
      </c>
      <c r="G24" s="50">
        <f>SUM(G25:G33)</f>
        <v>-542</v>
      </c>
      <c r="H24" s="50">
        <f>SUM(H25:H33)</f>
        <v>-740</v>
      </c>
      <c r="I24" s="52">
        <f t="shared" si="0"/>
        <v>-740</v>
      </c>
      <c r="J24" s="50">
        <f>SUM(J25:J33)</f>
        <v>-136</v>
      </c>
      <c r="K24" s="50">
        <f>SUM(K25:K33)</f>
        <v>-201</v>
      </c>
      <c r="L24" s="50">
        <f>SUM(L25:L33)</f>
        <v>-197</v>
      </c>
      <c r="M24" s="50">
        <f>SUM(M25:M33)</f>
        <v>-206</v>
      </c>
    </row>
    <row r="25" spans="1:13" ht="18.75" customHeight="1">
      <c r="A25" s="280" t="s">
        <v>150</v>
      </c>
      <c r="B25" s="281"/>
      <c r="C25" s="281"/>
      <c r="D25" s="282"/>
      <c r="E25" s="4">
        <v>2111</v>
      </c>
      <c r="F25" s="34" t="s">
        <v>120</v>
      </c>
      <c r="G25" s="34" t="s">
        <v>120</v>
      </c>
      <c r="H25" s="34" t="s">
        <v>120</v>
      </c>
      <c r="I25" s="39">
        <f t="shared" si="0"/>
        <v>0</v>
      </c>
      <c r="J25" s="34"/>
      <c r="K25" s="34"/>
      <c r="L25" s="34"/>
      <c r="M25" s="34"/>
    </row>
    <row r="26" spans="1:13" ht="18.75" customHeight="1">
      <c r="A26" s="280" t="s">
        <v>173</v>
      </c>
      <c r="B26" s="281"/>
      <c r="C26" s="281"/>
      <c r="D26" s="282"/>
      <c r="E26" s="4">
        <v>2112</v>
      </c>
      <c r="F26" s="34">
        <v>-107</v>
      </c>
      <c r="G26" s="34">
        <v>-40</v>
      </c>
      <c r="H26" s="34">
        <v>-60</v>
      </c>
      <c r="I26" s="39">
        <f t="shared" si="0"/>
        <v>-60</v>
      </c>
      <c r="J26" s="34">
        <v>-10</v>
      </c>
      <c r="K26" s="34">
        <v>-17</v>
      </c>
      <c r="L26" s="34">
        <v>-17</v>
      </c>
      <c r="M26" s="34">
        <v>-16</v>
      </c>
    </row>
    <row r="27" spans="1:13" ht="18.75" customHeight="1">
      <c r="A27" s="267" t="s">
        <v>174</v>
      </c>
      <c r="B27" s="268"/>
      <c r="C27" s="268"/>
      <c r="D27" s="269"/>
      <c r="E27" s="21">
        <v>2113</v>
      </c>
      <c r="F27" s="34" t="s">
        <v>120</v>
      </c>
      <c r="G27" s="34" t="s">
        <v>120</v>
      </c>
      <c r="H27" s="34" t="s">
        <v>120</v>
      </c>
      <c r="I27" s="39">
        <f>SUM(J27:M27)</f>
        <v>0</v>
      </c>
      <c r="J27" s="34" t="s">
        <v>120</v>
      </c>
      <c r="K27" s="34" t="s">
        <v>120</v>
      </c>
      <c r="L27" s="34" t="s">
        <v>120</v>
      </c>
      <c r="M27" s="34" t="s">
        <v>120</v>
      </c>
    </row>
    <row r="28" spans="1:13" ht="18.75" customHeight="1">
      <c r="A28" s="267" t="s">
        <v>52</v>
      </c>
      <c r="B28" s="268"/>
      <c r="C28" s="268"/>
      <c r="D28" s="269"/>
      <c r="E28" s="21">
        <v>2114</v>
      </c>
      <c r="F28" s="34"/>
      <c r="G28" s="34"/>
      <c r="H28" s="34"/>
      <c r="I28" s="39">
        <f t="shared" si="0"/>
        <v>0</v>
      </c>
      <c r="J28" s="34"/>
      <c r="K28" s="34"/>
      <c r="L28" s="34"/>
      <c r="M28" s="34"/>
    </row>
    <row r="29" spans="1:13" ht="18.75" customHeight="1">
      <c r="A29" s="267" t="s">
        <v>162</v>
      </c>
      <c r="B29" s="268"/>
      <c r="C29" s="268"/>
      <c r="D29" s="269"/>
      <c r="E29" s="21">
        <v>2115</v>
      </c>
      <c r="F29" s="34" t="s">
        <v>120</v>
      </c>
      <c r="G29" s="34" t="s">
        <v>120</v>
      </c>
      <c r="H29" s="34" t="s">
        <v>120</v>
      </c>
      <c r="I29" s="39">
        <f t="shared" si="0"/>
        <v>0</v>
      </c>
      <c r="J29" s="34"/>
      <c r="K29" s="34"/>
      <c r="L29" s="34"/>
      <c r="M29" s="34"/>
    </row>
    <row r="30" spans="1:13" ht="18.75" customHeight="1">
      <c r="A30" s="267" t="s">
        <v>56</v>
      </c>
      <c r="B30" s="268"/>
      <c r="C30" s="268"/>
      <c r="D30" s="269"/>
      <c r="E30" s="21">
        <v>2116</v>
      </c>
      <c r="F30" s="34"/>
      <c r="G30" s="34"/>
      <c r="H30" s="34"/>
      <c r="I30" s="39">
        <f t="shared" si="0"/>
        <v>0</v>
      </c>
      <c r="J30" s="34"/>
      <c r="K30" s="34"/>
      <c r="L30" s="34"/>
      <c r="M30" s="34"/>
    </row>
    <row r="31" spans="1:13" ht="18.75" customHeight="1">
      <c r="A31" s="267" t="s">
        <v>175</v>
      </c>
      <c r="B31" s="268"/>
      <c r="C31" s="268"/>
      <c r="D31" s="269"/>
      <c r="E31" s="21">
        <v>2117</v>
      </c>
      <c r="F31" s="34"/>
      <c r="G31" s="34"/>
      <c r="H31" s="34"/>
      <c r="I31" s="39">
        <f t="shared" si="0"/>
        <v>0</v>
      </c>
      <c r="J31" s="34"/>
      <c r="K31" s="34"/>
      <c r="L31" s="34"/>
      <c r="M31" s="34"/>
    </row>
    <row r="32" spans="1:13" ht="18.75" customHeight="1">
      <c r="A32" s="267" t="s">
        <v>51</v>
      </c>
      <c r="B32" s="268"/>
      <c r="C32" s="268"/>
      <c r="D32" s="269"/>
      <c r="E32" s="21">
        <v>2118</v>
      </c>
      <c r="F32" s="34"/>
      <c r="G32" s="34"/>
      <c r="H32" s="34"/>
      <c r="I32" s="39">
        <f t="shared" si="0"/>
        <v>0</v>
      </c>
      <c r="J32" s="34"/>
      <c r="K32" s="34"/>
      <c r="L32" s="34"/>
      <c r="M32" s="34"/>
    </row>
    <row r="33" spans="1:13" ht="18.75" customHeight="1">
      <c r="A33" s="267" t="s">
        <v>419</v>
      </c>
      <c r="B33" s="268"/>
      <c r="C33" s="268"/>
      <c r="D33" s="269"/>
      <c r="E33" s="21">
        <v>2119</v>
      </c>
      <c r="F33" s="34">
        <v>-569</v>
      </c>
      <c r="G33" s="34">
        <v>-502</v>
      </c>
      <c r="H33" s="34">
        <v>-680</v>
      </c>
      <c r="I33" s="39">
        <f t="shared" si="0"/>
        <v>-680</v>
      </c>
      <c r="J33" s="34">
        <v>-126</v>
      </c>
      <c r="K33" s="34">
        <v>-184</v>
      </c>
      <c r="L33" s="34">
        <v>-180</v>
      </c>
      <c r="M33" s="34">
        <v>-190</v>
      </c>
    </row>
    <row r="34" spans="1:13" ht="24" customHeight="1">
      <c r="A34" s="264" t="s">
        <v>164</v>
      </c>
      <c r="B34" s="265"/>
      <c r="C34" s="265"/>
      <c r="D34" s="266"/>
      <c r="E34" s="46">
        <v>2120</v>
      </c>
      <c r="F34" s="50">
        <f>SUM(F35:F38)</f>
        <v>-6755</v>
      </c>
      <c r="G34" s="50">
        <f>SUM(G35:G38)</f>
        <v>-5468</v>
      </c>
      <c r="H34" s="50">
        <f>SUM(H35:H38)</f>
        <v>-6875</v>
      </c>
      <c r="I34" s="52">
        <f t="shared" si="0"/>
        <v>-6875</v>
      </c>
      <c r="J34" s="50">
        <f>SUM(J35:J38)</f>
        <v>-1366</v>
      </c>
      <c r="K34" s="50">
        <f>SUM(K35:K38)</f>
        <v>-1831</v>
      </c>
      <c r="L34" s="50">
        <f>SUM(L35:L38)</f>
        <v>-1839</v>
      </c>
      <c r="M34" s="50">
        <f>SUM(M35:M38)</f>
        <v>-1839</v>
      </c>
    </row>
    <row r="35" spans="1:13" ht="18.600000000000001" customHeight="1">
      <c r="A35" s="267" t="s">
        <v>51</v>
      </c>
      <c r="B35" s="268"/>
      <c r="C35" s="268"/>
      <c r="D35" s="269"/>
      <c r="E35" s="21">
        <v>2121</v>
      </c>
      <c r="F35" s="34">
        <v>-6688</v>
      </c>
      <c r="G35" s="34">
        <v>-5400</v>
      </c>
      <c r="H35" s="34">
        <v>-6800</v>
      </c>
      <c r="I35" s="39">
        <f t="shared" si="0"/>
        <v>-6800</v>
      </c>
      <c r="J35" s="34">
        <v>-1350</v>
      </c>
      <c r="K35" s="34">
        <v>-1810</v>
      </c>
      <c r="L35" s="34">
        <v>-1820</v>
      </c>
      <c r="M35" s="34">
        <v>-1820</v>
      </c>
    </row>
    <row r="36" spans="1:13" ht="18.600000000000001" customHeight="1">
      <c r="A36" s="277" t="s">
        <v>169</v>
      </c>
      <c r="B36" s="278"/>
      <c r="C36" s="278"/>
      <c r="D36" s="279"/>
      <c r="E36" s="21">
        <v>2122</v>
      </c>
      <c r="F36" s="34"/>
      <c r="G36" s="34"/>
      <c r="H36" s="34">
        <v>-1</v>
      </c>
      <c r="I36" s="39">
        <f t="shared" si="0"/>
        <v>-1</v>
      </c>
      <c r="J36" s="34"/>
      <c r="K36" s="34">
        <v>-1</v>
      </c>
      <c r="L36" s="34"/>
      <c r="M36" s="34"/>
    </row>
    <row r="37" spans="1:13" ht="18.600000000000001" customHeight="1">
      <c r="A37" s="267" t="s">
        <v>170</v>
      </c>
      <c r="B37" s="268"/>
      <c r="C37" s="268"/>
      <c r="D37" s="269"/>
      <c r="E37" s="21">
        <v>2123</v>
      </c>
      <c r="F37" s="34"/>
      <c r="G37" s="34">
        <v>-18</v>
      </c>
      <c r="H37" s="34">
        <v>-4</v>
      </c>
      <c r="I37" s="39">
        <f t="shared" si="0"/>
        <v>-4</v>
      </c>
      <c r="J37" s="34">
        <v>-4</v>
      </c>
      <c r="K37" s="34"/>
      <c r="L37" s="34"/>
      <c r="M37" s="34"/>
    </row>
    <row r="38" spans="1:13" ht="18.600000000000001" customHeight="1">
      <c r="A38" s="267" t="s">
        <v>418</v>
      </c>
      <c r="B38" s="268"/>
      <c r="C38" s="268"/>
      <c r="D38" s="269"/>
      <c r="E38" s="21">
        <v>2124</v>
      </c>
      <c r="F38" s="34">
        <v>-67</v>
      </c>
      <c r="G38" s="34">
        <v>-50</v>
      </c>
      <c r="H38" s="34">
        <v>-70</v>
      </c>
      <c r="I38" s="39">
        <f t="shared" si="0"/>
        <v>-70</v>
      </c>
      <c r="J38" s="34">
        <v>-12</v>
      </c>
      <c r="K38" s="34">
        <v>-20</v>
      </c>
      <c r="L38" s="34">
        <v>-19</v>
      </c>
      <c r="M38" s="34">
        <v>-19</v>
      </c>
    </row>
    <row r="39" spans="1:13" ht="24" customHeight="1">
      <c r="A39" s="264" t="s">
        <v>161</v>
      </c>
      <c r="B39" s="265"/>
      <c r="C39" s="265"/>
      <c r="D39" s="266"/>
      <c r="E39" s="46">
        <v>2130</v>
      </c>
      <c r="F39" s="50">
        <f>SUM(F40:F43)</f>
        <v>-7997</v>
      </c>
      <c r="G39" s="50">
        <f>SUM(G40:G43)</f>
        <v>-7000</v>
      </c>
      <c r="H39" s="50">
        <f>SUM(H40:H43)</f>
        <v>-9660</v>
      </c>
      <c r="I39" s="52">
        <f t="shared" si="0"/>
        <v>-9660</v>
      </c>
      <c r="J39" s="50">
        <f>SUM(J40:J43)</f>
        <v>-1750</v>
      </c>
      <c r="K39" s="50">
        <f>SUM(K40:K43)</f>
        <v>-2636</v>
      </c>
      <c r="L39" s="50">
        <f>SUM(L40:L43)</f>
        <v>-2636</v>
      </c>
      <c r="M39" s="50">
        <f>SUM(M40:M43)</f>
        <v>-2638</v>
      </c>
    </row>
    <row r="40" spans="1:13" ht="41.25" customHeight="1">
      <c r="A40" s="267" t="s">
        <v>200</v>
      </c>
      <c r="B40" s="268"/>
      <c r="C40" s="268"/>
      <c r="D40" s="269"/>
      <c r="E40" s="21">
        <v>2131</v>
      </c>
      <c r="F40" s="34"/>
      <c r="G40" s="34"/>
      <c r="H40" s="34"/>
      <c r="I40" s="39">
        <f t="shared" si="0"/>
        <v>0</v>
      </c>
      <c r="J40" s="34"/>
      <c r="K40" s="34"/>
      <c r="L40" s="34"/>
      <c r="M40" s="34"/>
    </row>
    <row r="41" spans="1:13" ht="18.75" customHeight="1">
      <c r="A41" s="267" t="s">
        <v>165</v>
      </c>
      <c r="B41" s="268"/>
      <c r="C41" s="268"/>
      <c r="D41" s="269"/>
      <c r="E41" s="21">
        <v>2132</v>
      </c>
      <c r="F41" s="34"/>
      <c r="G41" s="34"/>
      <c r="H41" s="34"/>
      <c r="I41" s="39">
        <f t="shared" si="0"/>
        <v>0</v>
      </c>
      <c r="J41" s="34"/>
      <c r="K41" s="34"/>
      <c r="L41" s="34"/>
      <c r="M41" s="34"/>
    </row>
    <row r="42" spans="1:13" ht="18.75" customHeight="1">
      <c r="A42" s="267" t="s">
        <v>166</v>
      </c>
      <c r="B42" s="268"/>
      <c r="C42" s="268"/>
      <c r="D42" s="269"/>
      <c r="E42" s="21">
        <v>2133</v>
      </c>
      <c r="F42" s="34">
        <v>-7997</v>
      </c>
      <c r="G42" s="34">
        <v>-7000</v>
      </c>
      <c r="H42" s="34">
        <v>-9660</v>
      </c>
      <c r="I42" s="39">
        <f t="shared" si="0"/>
        <v>-9660</v>
      </c>
      <c r="J42" s="34">
        <v>-1750</v>
      </c>
      <c r="K42" s="34">
        <v>-2636</v>
      </c>
      <c r="L42" s="34">
        <v>-2636</v>
      </c>
      <c r="M42" s="34">
        <v>-2638</v>
      </c>
    </row>
    <row r="43" spans="1:13" ht="18.75" customHeight="1">
      <c r="A43" s="267" t="s">
        <v>420</v>
      </c>
      <c r="B43" s="268"/>
      <c r="C43" s="268"/>
      <c r="D43" s="269"/>
      <c r="E43" s="21">
        <v>2134</v>
      </c>
      <c r="F43" s="34"/>
      <c r="G43" s="34"/>
      <c r="H43" s="34"/>
      <c r="I43" s="39">
        <f t="shared" si="0"/>
        <v>0</v>
      </c>
      <c r="J43" s="34"/>
      <c r="K43" s="34"/>
      <c r="L43" s="34"/>
      <c r="M43" s="34"/>
    </row>
    <row r="44" spans="1:13" ht="18.75" customHeight="1">
      <c r="A44" s="264" t="s">
        <v>167</v>
      </c>
      <c r="B44" s="265"/>
      <c r="C44" s="265"/>
      <c r="D44" s="266"/>
      <c r="E44" s="46">
        <v>2140</v>
      </c>
      <c r="F44" s="50">
        <f>SUM(F45,F46)</f>
        <v>0</v>
      </c>
      <c r="G44" s="50">
        <f>SUM(G45,G46)</f>
        <v>0</v>
      </c>
      <c r="H44" s="50">
        <f>SUM(H45,H46)</f>
        <v>0</v>
      </c>
      <c r="I44" s="52">
        <f t="shared" si="0"/>
        <v>0</v>
      </c>
      <c r="J44" s="50">
        <v>0</v>
      </c>
      <c r="K44" s="50">
        <v>0</v>
      </c>
      <c r="L44" s="50">
        <v>0</v>
      </c>
      <c r="M44" s="50">
        <v>0</v>
      </c>
    </row>
    <row r="45" spans="1:13" ht="37.5" customHeight="1">
      <c r="A45" s="267" t="s">
        <v>149</v>
      </c>
      <c r="B45" s="268"/>
      <c r="C45" s="268"/>
      <c r="D45" s="269"/>
      <c r="E45" s="21">
        <v>2141</v>
      </c>
      <c r="F45" s="34"/>
      <c r="G45" s="34"/>
      <c r="H45" s="34"/>
      <c r="I45" s="39">
        <f t="shared" si="0"/>
        <v>0</v>
      </c>
      <c r="J45" s="34"/>
      <c r="K45" s="34"/>
      <c r="L45" s="34"/>
      <c r="M45" s="34"/>
    </row>
    <row r="46" spans="1:13" ht="18.75" customHeight="1">
      <c r="A46" s="267" t="s">
        <v>168</v>
      </c>
      <c r="B46" s="268"/>
      <c r="C46" s="268"/>
      <c r="D46" s="269"/>
      <c r="E46" s="21">
        <v>2142</v>
      </c>
      <c r="F46" s="34"/>
      <c r="G46" s="34"/>
      <c r="H46" s="34"/>
      <c r="I46" s="39">
        <f t="shared" si="0"/>
        <v>0</v>
      </c>
      <c r="J46" s="34"/>
      <c r="K46" s="34"/>
      <c r="L46" s="34"/>
      <c r="M46" s="34"/>
    </row>
    <row r="47" spans="1:13" ht="26.25" customHeight="1">
      <c r="A47" s="264" t="s">
        <v>160</v>
      </c>
      <c r="B47" s="265"/>
      <c r="C47" s="265"/>
      <c r="D47" s="266"/>
      <c r="E47" s="46">
        <v>2200</v>
      </c>
      <c r="F47" s="50">
        <f>SUM(F24,F34,F39,F44)</f>
        <v>-15428</v>
      </c>
      <c r="G47" s="50">
        <f>SUM(G24,G34,G39,G44)</f>
        <v>-13010</v>
      </c>
      <c r="H47" s="50">
        <f>SUM(H24,H34,H39,H44)</f>
        <v>-17275</v>
      </c>
      <c r="I47" s="52">
        <f t="shared" si="0"/>
        <v>-17275</v>
      </c>
      <c r="J47" s="50">
        <f>SUM(J24,J34,J39,J44)</f>
        <v>-3252</v>
      </c>
      <c r="K47" s="50">
        <f>SUM(K24,K34,K39,K44)</f>
        <v>-4668</v>
      </c>
      <c r="L47" s="50">
        <f>SUM(L24,L34,L39,L44)</f>
        <v>-4672</v>
      </c>
      <c r="M47" s="50">
        <f>SUM(M24,M34,M39,M44)</f>
        <v>-4683</v>
      </c>
    </row>
    <row r="48" spans="1:13" ht="15" customHeight="1">
      <c r="A48" s="71"/>
      <c r="B48" s="71"/>
      <c r="C48" s="71"/>
      <c r="D48" s="71"/>
      <c r="E48" s="69"/>
      <c r="F48" s="72"/>
      <c r="G48" s="73"/>
      <c r="H48" s="73"/>
      <c r="I48" s="72"/>
      <c r="J48" s="73"/>
      <c r="K48" s="73"/>
      <c r="L48" s="73"/>
      <c r="M48" s="73"/>
    </row>
    <row r="49" spans="1:13" ht="11.25" customHeight="1">
      <c r="A49" s="71"/>
      <c r="B49" s="71"/>
      <c r="C49" s="71"/>
      <c r="D49" s="71"/>
      <c r="E49" s="69"/>
      <c r="F49" s="72"/>
      <c r="G49" s="73"/>
      <c r="H49" s="73"/>
      <c r="I49" s="72"/>
      <c r="J49" s="73"/>
      <c r="K49" s="73"/>
      <c r="L49" s="73"/>
      <c r="M49" s="73"/>
    </row>
    <row r="50" spans="1:13" ht="46.5" customHeight="1">
      <c r="A50" s="176" t="s">
        <v>401</v>
      </c>
      <c r="B50" s="176"/>
      <c r="C50" s="115"/>
      <c r="D50" s="115"/>
      <c r="E50" s="119"/>
      <c r="F50" s="276" t="s">
        <v>57</v>
      </c>
      <c r="G50" s="276"/>
      <c r="H50" s="276"/>
      <c r="I50" s="276"/>
      <c r="J50" s="118"/>
      <c r="K50" s="174" t="s">
        <v>423</v>
      </c>
      <c r="L50" s="175"/>
      <c r="M50" s="175"/>
    </row>
    <row r="51" spans="1:13" ht="22.5" customHeight="1">
      <c r="A51" s="117" t="s">
        <v>214</v>
      </c>
      <c r="B51" s="117"/>
      <c r="C51" s="117"/>
      <c r="D51" s="117"/>
      <c r="E51" s="120"/>
      <c r="F51" s="263" t="s">
        <v>215</v>
      </c>
      <c r="G51" s="263"/>
      <c r="H51" s="263"/>
      <c r="I51" s="263"/>
      <c r="J51" s="117"/>
      <c r="K51" s="190" t="s">
        <v>216</v>
      </c>
      <c r="L51" s="190"/>
      <c r="M51" s="190"/>
    </row>
  </sheetData>
  <mergeCells count="55">
    <mergeCell ref="A20:D20"/>
    <mergeCell ref="A21:D21"/>
    <mergeCell ref="A22:D22"/>
    <mergeCell ref="A2:M2"/>
    <mergeCell ref="E4:E5"/>
    <mergeCell ref="F4:F5"/>
    <mergeCell ref="G4:G5"/>
    <mergeCell ref="H4:H5"/>
    <mergeCell ref="I4:I5"/>
    <mergeCell ref="J4:M4"/>
    <mergeCell ref="A4:D5"/>
    <mergeCell ref="A23:M23"/>
    <mergeCell ref="A29:D29"/>
    <mergeCell ref="A30:D30"/>
    <mergeCell ref="A24:D24"/>
    <mergeCell ref="A6:D6"/>
    <mergeCell ref="A8:D8"/>
    <mergeCell ref="A9:D9"/>
    <mergeCell ref="A12:D12"/>
    <mergeCell ref="A13:D13"/>
    <mergeCell ref="A18:D18"/>
    <mergeCell ref="A7:M7"/>
    <mergeCell ref="A14:D14"/>
    <mergeCell ref="A15:D15"/>
    <mergeCell ref="A16:D16"/>
    <mergeCell ref="A17:D17"/>
    <mergeCell ref="A19:D19"/>
    <mergeCell ref="A26:D26"/>
    <mergeCell ref="A32:D32"/>
    <mergeCell ref="A33:D33"/>
    <mergeCell ref="A27:D27"/>
    <mergeCell ref="A28:D28"/>
    <mergeCell ref="A11:D11"/>
    <mergeCell ref="A10:D10"/>
    <mergeCell ref="F50:I50"/>
    <mergeCell ref="A34:D34"/>
    <mergeCell ref="A35:D35"/>
    <mergeCell ref="A36:D36"/>
    <mergeCell ref="A37:D37"/>
    <mergeCell ref="A47:D47"/>
    <mergeCell ref="A38:D38"/>
    <mergeCell ref="A39:D39"/>
    <mergeCell ref="A40:D40"/>
    <mergeCell ref="A41:D41"/>
    <mergeCell ref="A42:D42"/>
    <mergeCell ref="A43:D43"/>
    <mergeCell ref="A31:D31"/>
    <mergeCell ref="A25:D25"/>
    <mergeCell ref="K51:M51"/>
    <mergeCell ref="F51:I51"/>
    <mergeCell ref="A44:D44"/>
    <mergeCell ref="A45:D45"/>
    <mergeCell ref="A46:D46"/>
    <mergeCell ref="K50:M50"/>
    <mergeCell ref="A50:B50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77CAB-AD83-49EA-9833-5659B4330A20}">
  <dimension ref="A1:J87"/>
  <sheetViews>
    <sheetView topLeftCell="A19" zoomScale="50" zoomScaleNormal="50" zoomScaleSheetLayoutView="93" workbookViewId="0">
      <selection activeCell="F83" sqref="F8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00" t="s">
        <v>231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0" ht="18.75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41.25" customHeight="1">
      <c r="A3" s="301" t="s">
        <v>112</v>
      </c>
      <c r="B3" s="292" t="s">
        <v>232</v>
      </c>
      <c r="C3" s="292" t="s">
        <v>19</v>
      </c>
      <c r="D3" s="292" t="s">
        <v>233</v>
      </c>
      <c r="E3" s="292" t="s">
        <v>353</v>
      </c>
      <c r="F3" s="180" t="s">
        <v>356</v>
      </c>
      <c r="G3" s="180" t="s">
        <v>86</v>
      </c>
      <c r="H3" s="180"/>
      <c r="I3" s="180"/>
      <c r="J3" s="180"/>
    </row>
    <row r="4" spans="1:10" ht="45.75" customHeight="1">
      <c r="A4" s="302"/>
      <c r="B4" s="292"/>
      <c r="C4" s="292"/>
      <c r="D4" s="292"/>
      <c r="E4" s="292"/>
      <c r="F4" s="180"/>
      <c r="G4" s="12" t="s">
        <v>87</v>
      </c>
      <c r="H4" s="12" t="s">
        <v>88</v>
      </c>
      <c r="I4" s="12" t="s">
        <v>89</v>
      </c>
      <c r="J4" s="12" t="s">
        <v>43</v>
      </c>
    </row>
    <row r="5" spans="1:10" ht="18.75" customHeight="1">
      <c r="A5" s="5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</row>
    <row r="6" spans="1:10" ht="28.5" customHeight="1">
      <c r="A6" s="150" t="s">
        <v>234</v>
      </c>
      <c r="B6" s="24"/>
      <c r="C6" s="204"/>
      <c r="D6" s="204"/>
      <c r="E6" s="204"/>
      <c r="F6" s="204"/>
      <c r="G6" s="204"/>
      <c r="H6" s="204"/>
      <c r="I6" s="204"/>
      <c r="J6" s="204"/>
    </row>
    <row r="7" spans="1:10" ht="18.75" customHeight="1">
      <c r="A7" s="80" t="s">
        <v>235</v>
      </c>
      <c r="B7" s="86">
        <v>3000</v>
      </c>
      <c r="C7" s="50">
        <f>SUM(C8:C9,C11,C14:C15,C19)</f>
        <v>83819</v>
      </c>
      <c r="D7" s="50">
        <f>SUM(D8:D9,D11,D14:D15,D19)</f>
        <v>72090</v>
      </c>
      <c r="E7" s="50">
        <f>SUM(E8:E9,E11,E14:E15,E19)</f>
        <v>81360</v>
      </c>
      <c r="F7" s="52">
        <f t="shared" ref="F7:F73" si="0">SUM(G7:J7)</f>
        <v>81360</v>
      </c>
      <c r="G7" s="50">
        <f>SUM(G8:G9,G11,G14:G15,G19)</f>
        <v>18022</v>
      </c>
      <c r="H7" s="50">
        <f>SUM(H8:H9,H11,H14:H15,H19)</f>
        <v>21113</v>
      </c>
      <c r="I7" s="50">
        <f>SUM(I8:I9,I11,I14:I15,I19)</f>
        <v>21112</v>
      </c>
      <c r="J7" s="50">
        <f>SUM(J8:J9,J11,J14:J15,J19)</f>
        <v>21113</v>
      </c>
    </row>
    <row r="8" spans="1:10" ht="18.75" customHeight="1">
      <c r="A8" s="6" t="s">
        <v>236</v>
      </c>
      <c r="B8" s="7">
        <v>3010</v>
      </c>
      <c r="C8" s="34">
        <v>1759</v>
      </c>
      <c r="D8" s="34">
        <v>1290</v>
      </c>
      <c r="E8" s="34">
        <v>1290</v>
      </c>
      <c r="F8" s="39">
        <f t="shared" si="0"/>
        <v>1290</v>
      </c>
      <c r="G8" s="34">
        <v>322</v>
      </c>
      <c r="H8" s="34">
        <v>323</v>
      </c>
      <c r="I8" s="34">
        <v>322</v>
      </c>
      <c r="J8" s="34">
        <v>323</v>
      </c>
    </row>
    <row r="9" spans="1:10" ht="18.75" customHeight="1">
      <c r="A9" s="6" t="s">
        <v>237</v>
      </c>
      <c r="B9" s="7">
        <v>3020</v>
      </c>
      <c r="C9" s="34"/>
      <c r="D9" s="34"/>
      <c r="E9" s="166"/>
      <c r="F9" s="39">
        <f t="shared" si="0"/>
        <v>0</v>
      </c>
      <c r="G9" s="34"/>
      <c r="H9" s="34"/>
      <c r="I9" s="34"/>
      <c r="J9" s="34"/>
    </row>
    <row r="10" spans="1:10" ht="18.75" customHeight="1">
      <c r="A10" s="6" t="s">
        <v>238</v>
      </c>
      <c r="B10" s="7">
        <v>3030</v>
      </c>
      <c r="C10" s="34"/>
      <c r="D10" s="34"/>
      <c r="E10" s="166"/>
      <c r="F10" s="39">
        <f t="shared" si="0"/>
        <v>0</v>
      </c>
      <c r="G10" s="34"/>
      <c r="H10" s="34"/>
      <c r="I10" s="34"/>
      <c r="J10" s="34"/>
    </row>
    <row r="11" spans="1:10" ht="18.75" customHeight="1">
      <c r="A11" s="6" t="s">
        <v>311</v>
      </c>
      <c r="B11" s="7">
        <v>3040</v>
      </c>
      <c r="C11" s="34">
        <v>82060</v>
      </c>
      <c r="D11" s="34">
        <f t="shared" ref="D11:J11" si="1">D12+D13</f>
        <v>70800</v>
      </c>
      <c r="E11" s="34">
        <f t="shared" si="1"/>
        <v>80070</v>
      </c>
      <c r="F11" s="39">
        <f>SUM(G11:J11)</f>
        <v>80070</v>
      </c>
      <c r="G11" s="34">
        <f t="shared" si="1"/>
        <v>17700</v>
      </c>
      <c r="H11" s="34">
        <f t="shared" si="1"/>
        <v>20790</v>
      </c>
      <c r="I11" s="34">
        <f t="shared" si="1"/>
        <v>20790</v>
      </c>
      <c r="J11" s="34">
        <f t="shared" si="1"/>
        <v>20790</v>
      </c>
    </row>
    <row r="12" spans="1:10" ht="18.75" customHeight="1">
      <c r="A12" s="6" t="s">
        <v>403</v>
      </c>
      <c r="B12" s="7">
        <v>3041</v>
      </c>
      <c r="C12" s="34">
        <v>76973</v>
      </c>
      <c r="D12" s="34">
        <v>66000</v>
      </c>
      <c r="E12" s="34">
        <v>75270</v>
      </c>
      <c r="F12" s="39">
        <f t="shared" si="0"/>
        <v>75270</v>
      </c>
      <c r="G12" s="34">
        <v>16500</v>
      </c>
      <c r="H12" s="34">
        <v>19590</v>
      </c>
      <c r="I12" s="34">
        <v>19590</v>
      </c>
      <c r="J12" s="34">
        <v>19590</v>
      </c>
    </row>
    <row r="13" spans="1:10" ht="42" customHeight="1">
      <c r="A13" s="6" t="s">
        <v>402</v>
      </c>
      <c r="B13" s="7">
        <v>3042</v>
      </c>
      <c r="C13" s="34">
        <v>5087</v>
      </c>
      <c r="D13" s="34">
        <v>4800</v>
      </c>
      <c r="E13" s="34">
        <v>4800</v>
      </c>
      <c r="F13" s="39">
        <f>SUM(G13:J13)</f>
        <v>4800</v>
      </c>
      <c r="G13" s="34">
        <v>1200</v>
      </c>
      <c r="H13" s="34">
        <v>1200</v>
      </c>
      <c r="I13" s="34">
        <v>1200</v>
      </c>
      <c r="J13" s="34">
        <v>1200</v>
      </c>
    </row>
    <row r="14" spans="1:10" ht="18.75" customHeight="1">
      <c r="A14" s="6" t="s">
        <v>239</v>
      </c>
      <c r="B14" s="7">
        <v>3050</v>
      </c>
      <c r="C14" s="34"/>
      <c r="D14" s="34">
        <f>D15+D16</f>
        <v>0</v>
      </c>
      <c r="E14" s="166"/>
      <c r="F14" s="39">
        <f t="shared" si="0"/>
        <v>0</v>
      </c>
      <c r="G14" s="34"/>
      <c r="H14" s="34"/>
      <c r="I14" s="34"/>
      <c r="J14" s="34"/>
    </row>
    <row r="15" spans="1:10" ht="18.75" customHeight="1">
      <c r="A15" s="6" t="s">
        <v>240</v>
      </c>
      <c r="B15" s="7">
        <v>3060</v>
      </c>
      <c r="C15" s="39">
        <f>SUM(C16:C18)</f>
        <v>0</v>
      </c>
      <c r="D15" s="39">
        <f>SUM(D16:D18)</f>
        <v>0</v>
      </c>
      <c r="E15" s="167">
        <f>SUM(E16:E18)</f>
        <v>0</v>
      </c>
      <c r="F15" s="39">
        <f t="shared" si="0"/>
        <v>0</v>
      </c>
      <c r="G15" s="39">
        <f>SUM(G16:G18)</f>
        <v>0</v>
      </c>
      <c r="H15" s="39">
        <f>SUM(H16:H18)</f>
        <v>0</v>
      </c>
      <c r="I15" s="39">
        <f>SUM(I16:I18)</f>
        <v>0</v>
      </c>
      <c r="J15" s="39">
        <f>SUM(J16:J18)</f>
        <v>0</v>
      </c>
    </row>
    <row r="16" spans="1:10" ht="18.75" customHeight="1">
      <c r="A16" s="6" t="s">
        <v>241</v>
      </c>
      <c r="B16" s="4">
        <v>3061</v>
      </c>
      <c r="C16" s="34"/>
      <c r="D16" s="34"/>
      <c r="E16" s="166"/>
      <c r="F16" s="39">
        <f t="shared" si="0"/>
        <v>0</v>
      </c>
      <c r="G16" s="34"/>
      <c r="H16" s="34"/>
      <c r="I16" s="34"/>
      <c r="J16" s="34"/>
    </row>
    <row r="17" spans="1:10" ht="18.75" customHeight="1">
      <c r="A17" s="6" t="s">
        <v>242</v>
      </c>
      <c r="B17" s="4">
        <v>3062</v>
      </c>
      <c r="C17" s="34"/>
      <c r="D17" s="34"/>
      <c r="E17" s="166"/>
      <c r="F17" s="39">
        <f t="shared" si="0"/>
        <v>0</v>
      </c>
      <c r="G17" s="34"/>
      <c r="H17" s="34"/>
      <c r="I17" s="34"/>
      <c r="J17" s="34"/>
    </row>
    <row r="18" spans="1:10" ht="18.75" customHeight="1">
      <c r="A18" s="6" t="s">
        <v>243</v>
      </c>
      <c r="B18" s="4">
        <v>3063</v>
      </c>
      <c r="C18" s="34"/>
      <c r="D18" s="34"/>
      <c r="E18" s="166"/>
      <c r="F18" s="39">
        <f t="shared" si="0"/>
        <v>0</v>
      </c>
      <c r="G18" s="34"/>
      <c r="H18" s="34"/>
      <c r="I18" s="34"/>
      <c r="J18" s="34"/>
    </row>
    <row r="19" spans="1:10" ht="18.75" customHeight="1">
      <c r="A19" s="6" t="s">
        <v>244</v>
      </c>
      <c r="B19" s="7">
        <v>3070</v>
      </c>
      <c r="C19" s="34"/>
      <c r="D19" s="34"/>
      <c r="E19" s="166"/>
      <c r="F19" s="39">
        <f t="shared" si="0"/>
        <v>0</v>
      </c>
      <c r="G19" s="34"/>
      <c r="H19" s="34"/>
      <c r="I19" s="34"/>
      <c r="J19" s="34"/>
    </row>
    <row r="20" spans="1:10" ht="18.75" customHeight="1">
      <c r="A20" s="8" t="s">
        <v>245</v>
      </c>
      <c r="B20" s="9">
        <v>3100</v>
      </c>
      <c r="C20" s="50">
        <f>SUM(C21:C24,C28,C38,C39)</f>
        <v>-83310</v>
      </c>
      <c r="D20" s="50">
        <f>SUM(D21:D24,D28,D38,D39)</f>
        <v>-72090</v>
      </c>
      <c r="E20" s="50">
        <f>SUM(E21:E24,E28,E38,E39)</f>
        <v>-81360</v>
      </c>
      <c r="F20" s="52">
        <f t="shared" si="0"/>
        <v>-81360</v>
      </c>
      <c r="G20" s="50">
        <f>SUM(G21:G24,G28,G38,G39)</f>
        <v>-18022</v>
      </c>
      <c r="H20" s="50">
        <f>SUM(H21:H24,H28,H38,H39)</f>
        <v>-21113</v>
      </c>
      <c r="I20" s="50">
        <f>SUM(I21:I24,I28,I38,I39)</f>
        <v>-21112</v>
      </c>
      <c r="J20" s="50">
        <f>SUM(J21:J24,J28,J38,J39)</f>
        <v>-21113</v>
      </c>
    </row>
    <row r="21" spans="1:10" ht="18.75" customHeight="1">
      <c r="A21" s="6" t="s">
        <v>246</v>
      </c>
      <c r="B21" s="87">
        <v>3110</v>
      </c>
      <c r="C21" s="34">
        <v>-37163</v>
      </c>
      <c r="D21" s="34">
        <v>-26280</v>
      </c>
      <c r="E21" s="34">
        <v>-26280</v>
      </c>
      <c r="F21" s="39">
        <f t="shared" si="0"/>
        <v>-26280</v>
      </c>
      <c r="G21" s="34">
        <v>-6570</v>
      </c>
      <c r="H21" s="34">
        <v>-6580</v>
      </c>
      <c r="I21" s="34">
        <v>-6570</v>
      </c>
      <c r="J21" s="34">
        <v>-6560</v>
      </c>
    </row>
    <row r="22" spans="1:10" ht="18.75" customHeight="1">
      <c r="A22" s="6" t="s">
        <v>247</v>
      </c>
      <c r="B22" s="87">
        <v>3120</v>
      </c>
      <c r="C22" s="34">
        <v>-30270</v>
      </c>
      <c r="D22" s="34">
        <v>-32000</v>
      </c>
      <c r="E22" s="34">
        <v>-37370</v>
      </c>
      <c r="F22" s="39">
        <f t="shared" si="0"/>
        <v>-37370</v>
      </c>
      <c r="G22" s="34">
        <v>-8000</v>
      </c>
      <c r="H22" s="34">
        <v>-9790</v>
      </c>
      <c r="I22" s="34">
        <v>-9790</v>
      </c>
      <c r="J22" s="34">
        <v>-9790</v>
      </c>
    </row>
    <row r="23" spans="1:10" ht="18.75" customHeight="1">
      <c r="A23" s="6" t="s">
        <v>4</v>
      </c>
      <c r="B23" s="87">
        <v>3130</v>
      </c>
      <c r="C23" s="34">
        <v>-7997</v>
      </c>
      <c r="D23" s="34">
        <v>-7000</v>
      </c>
      <c r="E23" s="34">
        <v>-9660</v>
      </c>
      <c r="F23" s="39">
        <f t="shared" si="0"/>
        <v>-9660</v>
      </c>
      <c r="G23" s="34">
        <v>-1750</v>
      </c>
      <c r="H23" s="34">
        <v>-2636</v>
      </c>
      <c r="I23" s="34">
        <v>-2636</v>
      </c>
      <c r="J23" s="34">
        <v>-2638</v>
      </c>
    </row>
    <row r="24" spans="1:10" ht="18.75" customHeight="1">
      <c r="A24" s="6" t="s">
        <v>248</v>
      </c>
      <c r="B24" s="87">
        <v>3140</v>
      </c>
      <c r="C24" s="39">
        <f>SUM(C25:C27)</f>
        <v>0</v>
      </c>
      <c r="D24" s="39">
        <f>SUM(D25:D27)</f>
        <v>0</v>
      </c>
      <c r="E24" s="39">
        <f>SUM(E25:E27)</f>
        <v>0</v>
      </c>
      <c r="F24" s="39">
        <f t="shared" si="0"/>
        <v>0</v>
      </c>
      <c r="G24" s="39">
        <f>SUM(G25:G27)</f>
        <v>0</v>
      </c>
      <c r="H24" s="39">
        <f>SUM(H25:H27)</f>
        <v>0</v>
      </c>
      <c r="I24" s="39">
        <f>SUM(I25:I27)</f>
        <v>0</v>
      </c>
      <c r="J24" s="39">
        <f>SUM(J25:J27)</f>
        <v>0</v>
      </c>
    </row>
    <row r="25" spans="1:10" ht="18.75" customHeight="1">
      <c r="A25" s="6" t="s">
        <v>241</v>
      </c>
      <c r="B25" s="149">
        <v>3141</v>
      </c>
      <c r="C25" s="34" t="s">
        <v>120</v>
      </c>
      <c r="D25" s="34" t="s">
        <v>120</v>
      </c>
      <c r="E25" s="34" t="s">
        <v>120</v>
      </c>
      <c r="F25" s="39">
        <f t="shared" si="0"/>
        <v>0</v>
      </c>
      <c r="G25" s="34" t="s">
        <v>120</v>
      </c>
      <c r="H25" s="34" t="s">
        <v>120</v>
      </c>
      <c r="I25" s="34" t="s">
        <v>120</v>
      </c>
      <c r="J25" s="34" t="s">
        <v>120</v>
      </c>
    </row>
    <row r="26" spans="1:10" ht="18.75" customHeight="1">
      <c r="A26" s="6" t="s">
        <v>242</v>
      </c>
      <c r="B26" s="149">
        <v>3142</v>
      </c>
      <c r="C26" s="34" t="s">
        <v>120</v>
      </c>
      <c r="D26" s="34" t="s">
        <v>120</v>
      </c>
      <c r="E26" s="34" t="s">
        <v>120</v>
      </c>
      <c r="F26" s="39">
        <f t="shared" si="0"/>
        <v>0</v>
      </c>
      <c r="G26" s="34" t="s">
        <v>120</v>
      </c>
      <c r="H26" s="34" t="s">
        <v>120</v>
      </c>
      <c r="I26" s="34" t="s">
        <v>120</v>
      </c>
      <c r="J26" s="34" t="s">
        <v>120</v>
      </c>
    </row>
    <row r="27" spans="1:10" ht="18.75" customHeight="1">
      <c r="A27" s="6" t="s">
        <v>243</v>
      </c>
      <c r="B27" s="149">
        <v>3143</v>
      </c>
      <c r="C27" s="34" t="s">
        <v>120</v>
      </c>
      <c r="D27" s="34" t="s">
        <v>120</v>
      </c>
      <c r="E27" s="34" t="s">
        <v>120</v>
      </c>
      <c r="F27" s="39">
        <f t="shared" si="0"/>
        <v>0</v>
      </c>
      <c r="G27" s="34" t="s">
        <v>120</v>
      </c>
      <c r="H27" s="34" t="s">
        <v>120</v>
      </c>
      <c r="I27" s="34" t="s">
        <v>120</v>
      </c>
      <c r="J27" s="34" t="s">
        <v>120</v>
      </c>
    </row>
    <row r="28" spans="1:10" ht="18.75" customHeight="1">
      <c r="A28" s="6" t="s">
        <v>249</v>
      </c>
      <c r="B28" s="87">
        <v>3150</v>
      </c>
      <c r="C28" s="39">
        <f>SUM(C29:C34,C37)</f>
        <v>-7431</v>
      </c>
      <c r="D28" s="39">
        <f>SUM(D29:D34,D37)</f>
        <v>-6010</v>
      </c>
      <c r="E28" s="39">
        <f>SUM(E29:E34,E37)</f>
        <v>-7610</v>
      </c>
      <c r="F28" s="39">
        <f t="shared" si="0"/>
        <v>-7610</v>
      </c>
      <c r="G28" s="39">
        <f>SUM(G29:G34,G37)</f>
        <v>-1502</v>
      </c>
      <c r="H28" s="39">
        <f>SUM(H29:H34,H37)</f>
        <v>-2027</v>
      </c>
      <c r="I28" s="39">
        <f>SUM(I29:I34,I37)</f>
        <v>-2036</v>
      </c>
      <c r="J28" s="39">
        <f>SUM(J29:J34,J37)</f>
        <v>-2045</v>
      </c>
    </row>
    <row r="29" spans="1:10" ht="18.75" customHeight="1">
      <c r="A29" s="6" t="s">
        <v>150</v>
      </c>
      <c r="B29" s="149">
        <v>3151</v>
      </c>
      <c r="C29" s="34">
        <v>-47</v>
      </c>
      <c r="D29" s="34">
        <v>-28</v>
      </c>
      <c r="E29" s="34">
        <v>-40</v>
      </c>
      <c r="F29" s="39">
        <f t="shared" si="0"/>
        <v>-40</v>
      </c>
      <c r="G29" s="34">
        <v>-7</v>
      </c>
      <c r="H29" s="34">
        <v>-11</v>
      </c>
      <c r="I29" s="34">
        <v>-11</v>
      </c>
      <c r="J29" s="34">
        <v>-11</v>
      </c>
    </row>
    <row r="30" spans="1:10" ht="18.75" customHeight="1">
      <c r="A30" s="6" t="s">
        <v>250</v>
      </c>
      <c r="B30" s="149">
        <v>3152</v>
      </c>
      <c r="C30" s="34">
        <v>-107</v>
      </c>
      <c r="D30" s="34">
        <v>-40</v>
      </c>
      <c r="E30" s="34">
        <v>-60</v>
      </c>
      <c r="F30" s="39">
        <f t="shared" si="0"/>
        <v>-60</v>
      </c>
      <c r="G30" s="34">
        <v>-10</v>
      </c>
      <c r="H30" s="34">
        <v>-17</v>
      </c>
      <c r="I30" s="34">
        <v>-17</v>
      </c>
      <c r="J30" s="34">
        <v>-16</v>
      </c>
    </row>
    <row r="31" spans="1:10" ht="18.75" customHeight="1">
      <c r="A31" s="6" t="s">
        <v>52</v>
      </c>
      <c r="B31" s="149">
        <v>3153</v>
      </c>
      <c r="C31" s="34" t="s">
        <v>120</v>
      </c>
      <c r="D31" s="34" t="s">
        <v>120</v>
      </c>
      <c r="E31" s="34" t="s">
        <v>120</v>
      </c>
      <c r="F31" s="39">
        <f t="shared" si="0"/>
        <v>0</v>
      </c>
      <c r="G31" s="34" t="s">
        <v>120</v>
      </c>
      <c r="H31" s="34" t="s">
        <v>120</v>
      </c>
      <c r="I31" s="34" t="s">
        <v>120</v>
      </c>
      <c r="J31" s="34" t="s">
        <v>120</v>
      </c>
    </row>
    <row r="32" spans="1:10" ht="18.75" customHeight="1">
      <c r="A32" s="6" t="s">
        <v>251</v>
      </c>
      <c r="B32" s="149">
        <v>3154</v>
      </c>
      <c r="C32" s="34" t="s">
        <v>120</v>
      </c>
      <c r="D32" s="34" t="s">
        <v>120</v>
      </c>
      <c r="E32" s="34" t="s">
        <v>120</v>
      </c>
      <c r="F32" s="39">
        <f t="shared" si="0"/>
        <v>0</v>
      </c>
      <c r="G32" s="34" t="s">
        <v>120</v>
      </c>
      <c r="H32" s="34" t="s">
        <v>120</v>
      </c>
      <c r="I32" s="34" t="s">
        <v>120</v>
      </c>
      <c r="J32" s="34" t="s">
        <v>120</v>
      </c>
    </row>
    <row r="33" spans="1:10" ht="18.75" customHeight="1">
      <c r="A33" s="6" t="s">
        <v>51</v>
      </c>
      <c r="B33" s="149">
        <v>3155</v>
      </c>
      <c r="C33" s="34">
        <v>-6688</v>
      </c>
      <c r="D33" s="34">
        <v>-5400</v>
      </c>
      <c r="E33" s="34">
        <v>-6800</v>
      </c>
      <c r="F33" s="39">
        <f t="shared" si="0"/>
        <v>-6800</v>
      </c>
      <c r="G33" s="34">
        <v>-1350</v>
      </c>
      <c r="H33" s="34">
        <v>-1810</v>
      </c>
      <c r="I33" s="34">
        <v>-1820</v>
      </c>
      <c r="J33" s="34">
        <v>-1820</v>
      </c>
    </row>
    <row r="34" spans="1:10" ht="21.75" customHeight="1">
      <c r="A34" s="141" t="s">
        <v>387</v>
      </c>
      <c r="B34" s="149">
        <v>3156</v>
      </c>
      <c r="C34" s="39">
        <f t="shared" ref="C34:J34" si="2">SUM(C35:C36)</f>
        <v>-20</v>
      </c>
      <c r="D34" s="39">
        <f t="shared" si="2"/>
        <v>-22</v>
      </c>
      <c r="E34" s="39">
        <f t="shared" si="2"/>
        <v>-30</v>
      </c>
      <c r="F34" s="39">
        <f>SUM(F35:F36)</f>
        <v>-30</v>
      </c>
      <c r="G34" s="39">
        <f t="shared" si="2"/>
        <v>-5</v>
      </c>
      <c r="H34" s="39">
        <f t="shared" si="2"/>
        <v>-9</v>
      </c>
      <c r="I34" s="39">
        <f t="shared" si="2"/>
        <v>-8</v>
      </c>
      <c r="J34" s="39">
        <f t="shared" si="2"/>
        <v>-8</v>
      </c>
    </row>
    <row r="35" spans="1:10" ht="36.75" customHeight="1">
      <c r="A35" s="6" t="s">
        <v>162</v>
      </c>
      <c r="B35" s="149" t="s">
        <v>252</v>
      </c>
      <c r="C35" s="34">
        <v>-20</v>
      </c>
      <c r="D35" s="34">
        <v>-22</v>
      </c>
      <c r="E35" s="34">
        <v>-30</v>
      </c>
      <c r="F35" s="39">
        <f t="shared" si="0"/>
        <v>-30</v>
      </c>
      <c r="G35" s="34">
        <v>-5</v>
      </c>
      <c r="H35" s="34">
        <v>-9</v>
      </c>
      <c r="I35" s="34">
        <v>-8</v>
      </c>
      <c r="J35" s="34">
        <v>-8</v>
      </c>
    </row>
    <row r="36" spans="1:10" ht="54" customHeight="1">
      <c r="A36" s="6" t="s">
        <v>200</v>
      </c>
      <c r="B36" s="87" t="s">
        <v>253</v>
      </c>
      <c r="C36" s="34" t="s">
        <v>120</v>
      </c>
      <c r="D36" s="34" t="s">
        <v>120</v>
      </c>
      <c r="E36" s="34" t="s">
        <v>120</v>
      </c>
      <c r="F36" s="39">
        <f t="shared" si="0"/>
        <v>0</v>
      </c>
      <c r="G36" s="34" t="s">
        <v>120</v>
      </c>
      <c r="H36" s="34" t="s">
        <v>120</v>
      </c>
      <c r="I36" s="34" t="s">
        <v>120</v>
      </c>
      <c r="J36" s="34" t="s">
        <v>120</v>
      </c>
    </row>
    <row r="37" spans="1:10" ht="18.75" customHeight="1">
      <c r="A37" s="6" t="s">
        <v>424</v>
      </c>
      <c r="B37" s="87">
        <v>3157</v>
      </c>
      <c r="C37" s="34">
        <v>-569</v>
      </c>
      <c r="D37" s="34">
        <v>-520</v>
      </c>
      <c r="E37" s="34">
        <v>-680</v>
      </c>
      <c r="F37" s="39">
        <f t="shared" si="0"/>
        <v>-680</v>
      </c>
      <c r="G37" s="34">
        <v>-130</v>
      </c>
      <c r="H37" s="34">
        <v>-180</v>
      </c>
      <c r="I37" s="34">
        <v>-180</v>
      </c>
      <c r="J37" s="34">
        <v>-190</v>
      </c>
    </row>
    <row r="38" spans="1:10" ht="18.75" customHeight="1">
      <c r="A38" s="6" t="s">
        <v>255</v>
      </c>
      <c r="B38" s="87">
        <v>3160</v>
      </c>
      <c r="C38" s="34" t="s">
        <v>120</v>
      </c>
      <c r="D38" s="34" t="s">
        <v>120</v>
      </c>
      <c r="E38" s="34" t="s">
        <v>120</v>
      </c>
      <c r="F38" s="39">
        <f t="shared" si="0"/>
        <v>0</v>
      </c>
      <c r="G38" s="34" t="s">
        <v>120</v>
      </c>
      <c r="H38" s="34" t="s">
        <v>120</v>
      </c>
      <c r="I38" s="34" t="s">
        <v>120</v>
      </c>
      <c r="J38" s="34" t="s">
        <v>120</v>
      </c>
    </row>
    <row r="39" spans="1:10" ht="18.75" customHeight="1">
      <c r="A39" s="6" t="s">
        <v>404</v>
      </c>
      <c r="B39" s="89">
        <v>3170</v>
      </c>
      <c r="C39" s="34">
        <v>-449</v>
      </c>
      <c r="D39" s="34">
        <v>-800</v>
      </c>
      <c r="E39" s="34">
        <v>-440</v>
      </c>
      <c r="F39" s="39">
        <f t="shared" si="0"/>
        <v>-440</v>
      </c>
      <c r="G39" s="34">
        <v>-200</v>
      </c>
      <c r="H39" s="34">
        <v>-80</v>
      </c>
      <c r="I39" s="34">
        <v>-80</v>
      </c>
      <c r="J39" s="34">
        <v>-80</v>
      </c>
    </row>
    <row r="40" spans="1:10" ht="18.75" customHeight="1">
      <c r="A40" s="8" t="s">
        <v>127</v>
      </c>
      <c r="B40" s="86">
        <v>3195</v>
      </c>
      <c r="C40" s="50">
        <f>SUM(C7,C20)</f>
        <v>509</v>
      </c>
      <c r="D40" s="50">
        <f t="shared" ref="D40:J40" si="3">SUM(D7,D20)</f>
        <v>0</v>
      </c>
      <c r="E40" s="50">
        <f t="shared" si="3"/>
        <v>0</v>
      </c>
      <c r="F40" s="52">
        <f>SUM(G40:J40)</f>
        <v>0</v>
      </c>
      <c r="G40" s="50">
        <f t="shared" si="3"/>
        <v>0</v>
      </c>
      <c r="H40" s="50">
        <f t="shared" si="3"/>
        <v>0</v>
      </c>
      <c r="I40" s="50">
        <f t="shared" si="3"/>
        <v>0</v>
      </c>
      <c r="J40" s="50">
        <f t="shared" si="3"/>
        <v>0</v>
      </c>
    </row>
    <row r="41" spans="1:10" ht="29.25" customHeight="1">
      <c r="A41" s="150" t="s">
        <v>256</v>
      </c>
      <c r="B41" s="4"/>
      <c r="C41" s="303"/>
      <c r="D41" s="304"/>
      <c r="E41" s="304"/>
      <c r="F41" s="304"/>
      <c r="G41" s="304"/>
      <c r="H41" s="304"/>
      <c r="I41" s="304"/>
      <c r="J41" s="305"/>
    </row>
    <row r="42" spans="1:10" ht="18.75" customHeight="1">
      <c r="A42" s="80" t="s">
        <v>257</v>
      </c>
      <c r="B42" s="48">
        <v>3200</v>
      </c>
      <c r="C42" s="50">
        <f>SUM(C43,C45:C49)</f>
        <v>0</v>
      </c>
      <c r="D42" s="50">
        <f>SUM(D43,D45:D49)</f>
        <v>0</v>
      </c>
      <c r="E42" s="50">
        <f>SUM(E43,E45:E49)</f>
        <v>0</v>
      </c>
      <c r="F42" s="52">
        <f>SUM(G42:J42)</f>
        <v>0</v>
      </c>
      <c r="G42" s="50">
        <f>SUM(G43,G45:G49)</f>
        <v>0</v>
      </c>
      <c r="H42" s="50">
        <f>SUM(H43,H45:H49)</f>
        <v>0</v>
      </c>
      <c r="I42" s="50">
        <f>SUM(I43,I45:I49)</f>
        <v>0</v>
      </c>
      <c r="J42" s="50">
        <f>SUM(J43,J45:J49)</f>
        <v>0</v>
      </c>
    </row>
    <row r="43" spans="1:10" ht="18.75" customHeight="1">
      <c r="A43" s="6" t="s">
        <v>258</v>
      </c>
      <c r="B43" s="7">
        <v>3210</v>
      </c>
      <c r="C43" s="34"/>
      <c r="D43" s="34"/>
      <c r="E43" s="34"/>
      <c r="F43" s="39">
        <f t="shared" si="0"/>
        <v>0</v>
      </c>
      <c r="G43" s="34"/>
      <c r="H43" s="34"/>
      <c r="I43" s="34"/>
      <c r="J43" s="34"/>
    </row>
    <row r="44" spans="1:10" ht="18.75" customHeight="1">
      <c r="A44" s="6" t="s">
        <v>259</v>
      </c>
      <c r="B44" s="7">
        <v>3215</v>
      </c>
      <c r="C44" s="34"/>
      <c r="D44" s="34"/>
      <c r="E44" s="34"/>
      <c r="F44" s="39">
        <f t="shared" si="0"/>
        <v>0</v>
      </c>
      <c r="G44" s="34"/>
      <c r="H44" s="34"/>
      <c r="I44" s="34"/>
      <c r="J44" s="34"/>
    </row>
    <row r="45" spans="1:10" ht="18.75" customHeight="1">
      <c r="A45" s="6" t="s">
        <v>260</v>
      </c>
      <c r="B45" s="7">
        <v>3220</v>
      </c>
      <c r="C45" s="34"/>
      <c r="D45" s="34"/>
      <c r="E45" s="34"/>
      <c r="F45" s="39">
        <f t="shared" si="0"/>
        <v>0</v>
      </c>
      <c r="G45" s="34"/>
      <c r="H45" s="34"/>
      <c r="I45" s="34"/>
      <c r="J45" s="34"/>
    </row>
    <row r="46" spans="1:10" ht="18.75" customHeight="1">
      <c r="A46" s="6" t="s">
        <v>261</v>
      </c>
      <c r="B46" s="7">
        <v>3225</v>
      </c>
      <c r="C46" s="34"/>
      <c r="D46" s="34"/>
      <c r="E46" s="34"/>
      <c r="F46" s="39">
        <f t="shared" si="0"/>
        <v>0</v>
      </c>
      <c r="G46" s="34"/>
      <c r="H46" s="34"/>
      <c r="I46" s="34"/>
      <c r="J46" s="34"/>
    </row>
    <row r="47" spans="1:10" ht="18.75" customHeight="1">
      <c r="A47" s="6" t="s">
        <v>262</v>
      </c>
      <c r="B47" s="7">
        <v>3230</v>
      </c>
      <c r="C47" s="34"/>
      <c r="D47" s="34"/>
      <c r="E47" s="34"/>
      <c r="F47" s="39">
        <f t="shared" si="0"/>
        <v>0</v>
      </c>
      <c r="G47" s="34"/>
      <c r="H47" s="34"/>
      <c r="I47" s="34"/>
      <c r="J47" s="34"/>
    </row>
    <row r="48" spans="1:10" ht="18.75" customHeight="1">
      <c r="A48" s="6" t="s">
        <v>263</v>
      </c>
      <c r="B48" s="7">
        <v>3235</v>
      </c>
      <c r="C48" s="34"/>
      <c r="D48" s="34"/>
      <c r="E48" s="34"/>
      <c r="F48" s="39">
        <f t="shared" si="0"/>
        <v>0</v>
      </c>
      <c r="G48" s="34"/>
      <c r="H48" s="34"/>
      <c r="I48" s="34"/>
      <c r="J48" s="34"/>
    </row>
    <row r="49" spans="1:10" ht="18.75" customHeight="1">
      <c r="A49" s="6" t="s">
        <v>244</v>
      </c>
      <c r="B49" s="7">
        <v>3240</v>
      </c>
      <c r="C49" s="34"/>
      <c r="D49" s="34"/>
      <c r="E49" s="34"/>
      <c r="F49" s="39">
        <f t="shared" si="0"/>
        <v>0</v>
      </c>
      <c r="G49" s="34"/>
      <c r="H49" s="34"/>
      <c r="I49" s="34"/>
      <c r="J49" s="34"/>
    </row>
    <row r="50" spans="1:10" ht="18.75" customHeight="1">
      <c r="A50" s="8" t="s">
        <v>264</v>
      </c>
      <c r="B50" s="9">
        <v>3255</v>
      </c>
      <c r="C50" s="50">
        <f>SUM(C51,C53,C58,C59)</f>
        <v>0</v>
      </c>
      <c r="D50" s="50">
        <f>SUM(D51,D53,D58,D59)</f>
        <v>0</v>
      </c>
      <c r="E50" s="50">
        <f>SUM(E51,E53,E58,E59)</f>
        <v>0</v>
      </c>
      <c r="F50" s="52">
        <f t="shared" si="0"/>
        <v>0</v>
      </c>
      <c r="G50" s="50">
        <f>SUM(G51,G53,G58,G59)</f>
        <v>0</v>
      </c>
      <c r="H50" s="50">
        <f>SUM(H51,H53,H58,H59)</f>
        <v>0</v>
      </c>
      <c r="I50" s="50">
        <f>SUM(I51,I53,I58,I59)</f>
        <v>0</v>
      </c>
      <c r="J50" s="50">
        <f>SUM(J51,J53,J58,J59)</f>
        <v>0</v>
      </c>
    </row>
    <row r="51" spans="1:10" ht="18.75" customHeight="1">
      <c r="A51" s="6" t="s">
        <v>265</v>
      </c>
      <c r="B51" s="87">
        <v>3260</v>
      </c>
      <c r="C51" s="34" t="s">
        <v>120</v>
      </c>
      <c r="D51" s="34" t="s">
        <v>120</v>
      </c>
      <c r="E51" s="34" t="s">
        <v>120</v>
      </c>
      <c r="F51" s="39">
        <f t="shared" si="0"/>
        <v>0</v>
      </c>
      <c r="G51" s="34" t="s">
        <v>120</v>
      </c>
      <c r="H51" s="34" t="s">
        <v>120</v>
      </c>
      <c r="I51" s="34" t="s">
        <v>120</v>
      </c>
      <c r="J51" s="34" t="s">
        <v>120</v>
      </c>
    </row>
    <row r="52" spans="1:10" ht="18.75" customHeight="1">
      <c r="A52" s="6" t="s">
        <v>266</v>
      </c>
      <c r="B52" s="87">
        <v>3265</v>
      </c>
      <c r="C52" s="34" t="s">
        <v>120</v>
      </c>
      <c r="D52" s="34" t="s">
        <v>120</v>
      </c>
      <c r="E52" s="34" t="s">
        <v>120</v>
      </c>
      <c r="F52" s="39">
        <f t="shared" si="0"/>
        <v>0</v>
      </c>
      <c r="G52" s="34" t="s">
        <v>120</v>
      </c>
      <c r="H52" s="34" t="s">
        <v>120</v>
      </c>
      <c r="I52" s="34" t="s">
        <v>120</v>
      </c>
      <c r="J52" s="34" t="s">
        <v>120</v>
      </c>
    </row>
    <row r="53" spans="1:10" ht="18.75" customHeight="1">
      <c r="A53" s="6" t="s">
        <v>267</v>
      </c>
      <c r="B53" s="7">
        <v>3270</v>
      </c>
      <c r="C53" s="51">
        <f>SUM(C54:C57)</f>
        <v>0</v>
      </c>
      <c r="D53" s="51">
        <f>SUM(D54:D57)</f>
        <v>0</v>
      </c>
      <c r="E53" s="51">
        <f>SUM(E54:E57)</f>
        <v>0</v>
      </c>
      <c r="F53" s="39">
        <f t="shared" si="0"/>
        <v>0</v>
      </c>
      <c r="G53" s="51">
        <f>SUM(G54:G57)</f>
        <v>0</v>
      </c>
      <c r="H53" s="51">
        <f>SUM(H54:H57)</f>
        <v>0</v>
      </c>
      <c r="I53" s="51">
        <f>SUM(I54:I57)</f>
        <v>0</v>
      </c>
      <c r="J53" s="51">
        <f>SUM(J54:J57)</f>
        <v>0</v>
      </c>
    </row>
    <row r="54" spans="1:10" ht="18.75" customHeight="1">
      <c r="A54" s="6" t="s">
        <v>268</v>
      </c>
      <c r="B54" s="7">
        <v>3271</v>
      </c>
      <c r="C54" s="34" t="s">
        <v>120</v>
      </c>
      <c r="D54" s="34" t="s">
        <v>120</v>
      </c>
      <c r="E54" s="34" t="s">
        <v>120</v>
      </c>
      <c r="F54" s="39">
        <f t="shared" si="0"/>
        <v>0</v>
      </c>
      <c r="G54" s="34" t="s">
        <v>120</v>
      </c>
      <c r="H54" s="34" t="s">
        <v>120</v>
      </c>
      <c r="I54" s="34" t="s">
        <v>120</v>
      </c>
      <c r="J54" s="34" t="s">
        <v>120</v>
      </c>
    </row>
    <row r="55" spans="1:10" ht="18.75" customHeight="1">
      <c r="A55" s="6" t="s">
        <v>269</v>
      </c>
      <c r="B55" s="7">
        <v>3272</v>
      </c>
      <c r="C55" s="34" t="s">
        <v>120</v>
      </c>
      <c r="D55" s="34" t="s">
        <v>120</v>
      </c>
      <c r="E55" s="34" t="s">
        <v>120</v>
      </c>
      <c r="F55" s="39">
        <f t="shared" si="0"/>
        <v>0</v>
      </c>
      <c r="G55" s="34" t="s">
        <v>120</v>
      </c>
      <c r="H55" s="34" t="s">
        <v>120</v>
      </c>
      <c r="I55" s="34" t="s">
        <v>120</v>
      </c>
      <c r="J55" s="34" t="s">
        <v>120</v>
      </c>
    </row>
    <row r="56" spans="1:10" ht="18.75" customHeight="1">
      <c r="A56" s="6" t="s">
        <v>270</v>
      </c>
      <c r="B56" s="4">
        <v>3273</v>
      </c>
      <c r="C56" s="34" t="s">
        <v>120</v>
      </c>
      <c r="D56" s="34" t="s">
        <v>120</v>
      </c>
      <c r="E56" s="34" t="s">
        <v>120</v>
      </c>
      <c r="F56" s="39">
        <f t="shared" si="0"/>
        <v>0</v>
      </c>
      <c r="G56" s="34" t="s">
        <v>120</v>
      </c>
      <c r="H56" s="34" t="s">
        <v>120</v>
      </c>
      <c r="I56" s="34" t="s">
        <v>120</v>
      </c>
      <c r="J56" s="34" t="s">
        <v>120</v>
      </c>
    </row>
    <row r="57" spans="1:10" ht="18.75" customHeight="1">
      <c r="A57" s="6" t="s">
        <v>283</v>
      </c>
      <c r="B57" s="44">
        <v>3274</v>
      </c>
      <c r="C57" s="34" t="s">
        <v>120</v>
      </c>
      <c r="D57" s="34" t="s">
        <v>120</v>
      </c>
      <c r="E57" s="34" t="s">
        <v>120</v>
      </c>
      <c r="F57" s="39">
        <f t="shared" si="0"/>
        <v>0</v>
      </c>
      <c r="G57" s="34" t="s">
        <v>120</v>
      </c>
      <c r="H57" s="34" t="s">
        <v>120</v>
      </c>
      <c r="I57" s="34" t="s">
        <v>120</v>
      </c>
      <c r="J57" s="34" t="s">
        <v>120</v>
      </c>
    </row>
    <row r="58" spans="1:10" ht="18.75" customHeight="1">
      <c r="A58" s="6" t="s">
        <v>271</v>
      </c>
      <c r="B58" s="88">
        <v>3280</v>
      </c>
      <c r="C58" s="34" t="s">
        <v>120</v>
      </c>
      <c r="D58" s="34" t="s">
        <v>120</v>
      </c>
      <c r="E58" s="34" t="s">
        <v>120</v>
      </c>
      <c r="F58" s="39">
        <f t="shared" si="0"/>
        <v>0</v>
      </c>
      <c r="G58" s="34" t="s">
        <v>120</v>
      </c>
      <c r="H58" s="34" t="s">
        <v>120</v>
      </c>
      <c r="I58" s="34" t="s">
        <v>120</v>
      </c>
      <c r="J58" s="34" t="s">
        <v>120</v>
      </c>
    </row>
    <row r="59" spans="1:10" ht="18.75" customHeight="1">
      <c r="A59" s="6" t="s">
        <v>254</v>
      </c>
      <c r="B59" s="89">
        <v>3290</v>
      </c>
      <c r="C59" s="34" t="s">
        <v>120</v>
      </c>
      <c r="D59" s="34" t="s">
        <v>120</v>
      </c>
      <c r="E59" s="34" t="s">
        <v>120</v>
      </c>
      <c r="F59" s="39">
        <f t="shared" si="0"/>
        <v>0</v>
      </c>
      <c r="G59" s="34" t="s">
        <v>120</v>
      </c>
      <c r="H59" s="34" t="s">
        <v>120</v>
      </c>
      <c r="I59" s="34" t="s">
        <v>120</v>
      </c>
      <c r="J59" s="34" t="s">
        <v>120</v>
      </c>
    </row>
    <row r="60" spans="1:10" ht="18.75" customHeight="1">
      <c r="A60" s="90" t="s">
        <v>78</v>
      </c>
      <c r="B60" s="9">
        <v>3295</v>
      </c>
      <c r="C60" s="50">
        <f>SUM(C42,C50)</f>
        <v>0</v>
      </c>
      <c r="D60" s="50">
        <f t="shared" ref="D60:J60" si="4">SUM(D42,D50)</f>
        <v>0</v>
      </c>
      <c r="E60" s="50">
        <f t="shared" si="4"/>
        <v>0</v>
      </c>
      <c r="F60" s="52">
        <f t="shared" si="0"/>
        <v>0</v>
      </c>
      <c r="G60" s="50">
        <f t="shared" si="4"/>
        <v>0</v>
      </c>
      <c r="H60" s="50">
        <f t="shared" si="4"/>
        <v>0</v>
      </c>
      <c r="I60" s="50">
        <f t="shared" si="4"/>
        <v>0</v>
      </c>
      <c r="J60" s="50">
        <f t="shared" si="4"/>
        <v>0</v>
      </c>
    </row>
    <row r="61" spans="1:10" ht="29.25" customHeight="1">
      <c r="A61" s="150" t="s">
        <v>272</v>
      </c>
      <c r="B61" s="9"/>
      <c r="C61" s="303"/>
      <c r="D61" s="304"/>
      <c r="E61" s="304"/>
      <c r="F61" s="304"/>
      <c r="G61" s="304"/>
      <c r="H61" s="304"/>
      <c r="I61" s="304"/>
      <c r="J61" s="305"/>
    </row>
    <row r="62" spans="1:10" ht="18.75" customHeight="1">
      <c r="A62" s="8" t="s">
        <v>273</v>
      </c>
      <c r="B62" s="9">
        <v>3300</v>
      </c>
      <c r="C62" s="50">
        <f>SUM(C63,C64,C68)</f>
        <v>0</v>
      </c>
      <c r="D62" s="50">
        <f>SUM(D63,D64,D68)</f>
        <v>0</v>
      </c>
      <c r="E62" s="50">
        <f>SUM(E63,E64,E68)</f>
        <v>0</v>
      </c>
      <c r="F62" s="52">
        <f t="shared" si="0"/>
        <v>0</v>
      </c>
      <c r="G62" s="50">
        <f>SUM(G63,G64,G68)</f>
        <v>0</v>
      </c>
      <c r="H62" s="50">
        <f>SUM(H63,H64,H68)</f>
        <v>0</v>
      </c>
      <c r="I62" s="50">
        <f>SUM(I63,I64,I68)</f>
        <v>0</v>
      </c>
      <c r="J62" s="50">
        <f>SUM(J63,J64,J68)</f>
        <v>0</v>
      </c>
    </row>
    <row r="63" spans="1:10" ht="18.75" customHeight="1">
      <c r="A63" s="6" t="s">
        <v>274</v>
      </c>
      <c r="B63" s="4">
        <v>3305</v>
      </c>
      <c r="C63" s="34"/>
      <c r="D63" s="34"/>
      <c r="E63" s="34"/>
      <c r="F63" s="39">
        <f t="shared" si="0"/>
        <v>0</v>
      </c>
      <c r="G63" s="34"/>
      <c r="H63" s="34"/>
      <c r="I63" s="34"/>
      <c r="J63" s="34"/>
    </row>
    <row r="64" spans="1:10" ht="18.75" customHeight="1">
      <c r="A64" s="6" t="s">
        <v>275</v>
      </c>
      <c r="B64" s="4">
        <v>3310</v>
      </c>
      <c r="C64" s="39">
        <f>SUM(C65:C67)</f>
        <v>0</v>
      </c>
      <c r="D64" s="39">
        <f>SUM(D65:D67)</f>
        <v>0</v>
      </c>
      <c r="E64" s="39">
        <f>SUM(E65:E67)</f>
        <v>0</v>
      </c>
      <c r="F64" s="39">
        <f t="shared" si="0"/>
        <v>0</v>
      </c>
      <c r="G64" s="39">
        <f>SUM(G65:G67)</f>
        <v>0</v>
      </c>
      <c r="H64" s="39">
        <f>SUM(H65:H67)</f>
        <v>0</v>
      </c>
      <c r="I64" s="39">
        <f>SUM(I65:I67)</f>
        <v>0</v>
      </c>
      <c r="J64" s="39">
        <f>SUM(J65:J67)</f>
        <v>0</v>
      </c>
    </row>
    <row r="65" spans="1:10" ht="18.75" customHeight="1">
      <c r="A65" s="6" t="s">
        <v>241</v>
      </c>
      <c r="B65" s="4">
        <v>3311</v>
      </c>
      <c r="C65" s="34"/>
      <c r="D65" s="34"/>
      <c r="E65" s="34"/>
      <c r="F65" s="39">
        <f t="shared" si="0"/>
        <v>0</v>
      </c>
      <c r="G65" s="34"/>
      <c r="H65" s="34"/>
      <c r="I65" s="34"/>
      <c r="J65" s="34"/>
    </row>
    <row r="66" spans="1:10" ht="18.75" customHeight="1">
      <c r="A66" s="6" t="s">
        <v>242</v>
      </c>
      <c r="B66" s="7">
        <v>3312</v>
      </c>
      <c r="C66" s="34"/>
      <c r="D66" s="34"/>
      <c r="E66" s="34"/>
      <c r="F66" s="39">
        <f t="shared" si="0"/>
        <v>0</v>
      </c>
      <c r="G66" s="34"/>
      <c r="H66" s="34"/>
      <c r="I66" s="34"/>
      <c r="J66" s="34"/>
    </row>
    <row r="67" spans="1:10" ht="18.75" customHeight="1">
      <c r="A67" s="6" t="s">
        <v>243</v>
      </c>
      <c r="B67" s="7">
        <v>3313</v>
      </c>
      <c r="C67" s="34"/>
      <c r="D67" s="34"/>
      <c r="E67" s="34"/>
      <c r="F67" s="39">
        <f t="shared" si="0"/>
        <v>0</v>
      </c>
      <c r="G67" s="34"/>
      <c r="H67" s="34"/>
      <c r="I67" s="34"/>
      <c r="J67" s="34"/>
    </row>
    <row r="68" spans="1:10" ht="18.75" customHeight="1">
      <c r="A68" s="6" t="s">
        <v>244</v>
      </c>
      <c r="B68" s="7">
        <v>3320</v>
      </c>
      <c r="C68" s="34"/>
      <c r="D68" s="34"/>
      <c r="E68" s="34"/>
      <c r="F68" s="39">
        <f t="shared" si="0"/>
        <v>0</v>
      </c>
      <c r="G68" s="34"/>
      <c r="H68" s="34"/>
      <c r="I68" s="34"/>
      <c r="J68" s="34"/>
    </row>
    <row r="69" spans="1:10" ht="18.75" customHeight="1">
      <c r="A69" s="8" t="s">
        <v>276</v>
      </c>
      <c r="B69" s="9">
        <v>3330</v>
      </c>
      <c r="C69" s="50">
        <f>SUM(C70:C71,C75:C78)</f>
        <v>0</v>
      </c>
      <c r="D69" s="50">
        <f>SUM(D70:D71,D75:D78)</f>
        <v>0</v>
      </c>
      <c r="E69" s="50">
        <f>SUM(E70:E71,E75:E78)</f>
        <v>0</v>
      </c>
      <c r="F69" s="52">
        <f t="shared" si="0"/>
        <v>0</v>
      </c>
      <c r="G69" s="50">
        <f>SUM(G70:G71,G75:G78)</f>
        <v>0</v>
      </c>
      <c r="H69" s="50">
        <f>SUM(H70:H71,H75:H78)</f>
        <v>0</v>
      </c>
      <c r="I69" s="50">
        <f>SUM(I70:I71,I75:I78)</f>
        <v>0</v>
      </c>
      <c r="J69" s="50">
        <f>SUM(J70:J71,J75:J78)</f>
        <v>0</v>
      </c>
    </row>
    <row r="70" spans="1:10" ht="18.75" customHeight="1">
      <c r="A70" s="6" t="s">
        <v>277</v>
      </c>
      <c r="B70" s="4">
        <v>3335</v>
      </c>
      <c r="C70" s="34" t="s">
        <v>120</v>
      </c>
      <c r="D70" s="34" t="s">
        <v>120</v>
      </c>
      <c r="E70" s="34" t="s">
        <v>120</v>
      </c>
      <c r="F70" s="39">
        <f t="shared" si="0"/>
        <v>0</v>
      </c>
      <c r="G70" s="34" t="s">
        <v>120</v>
      </c>
      <c r="H70" s="34" t="s">
        <v>120</v>
      </c>
      <c r="I70" s="34" t="s">
        <v>120</v>
      </c>
      <c r="J70" s="34" t="s">
        <v>120</v>
      </c>
    </row>
    <row r="71" spans="1:10" ht="18.75" customHeight="1">
      <c r="A71" s="6" t="s">
        <v>278</v>
      </c>
      <c r="B71" s="4">
        <v>3340</v>
      </c>
      <c r="C71" s="39">
        <f>SUM(C72:C74)</f>
        <v>0</v>
      </c>
      <c r="D71" s="39">
        <f>SUM(D72:D74)</f>
        <v>0</v>
      </c>
      <c r="E71" s="39">
        <f>SUM(E72:E74)</f>
        <v>0</v>
      </c>
      <c r="F71" s="39">
        <f t="shared" si="0"/>
        <v>0</v>
      </c>
      <c r="G71" s="39">
        <f>SUM(G72:G74)</f>
        <v>0</v>
      </c>
      <c r="H71" s="39">
        <f>SUM(H72:H74)</f>
        <v>0</v>
      </c>
      <c r="I71" s="39">
        <f>SUM(I72:I74)</f>
        <v>0</v>
      </c>
      <c r="J71" s="39">
        <f>SUM(J72:J74)</f>
        <v>0</v>
      </c>
    </row>
    <row r="72" spans="1:10" ht="18.75" customHeight="1">
      <c r="A72" s="6" t="s">
        <v>241</v>
      </c>
      <c r="B72" s="4">
        <v>3341</v>
      </c>
      <c r="C72" s="34" t="s">
        <v>120</v>
      </c>
      <c r="D72" s="34" t="s">
        <v>120</v>
      </c>
      <c r="E72" s="34" t="s">
        <v>120</v>
      </c>
      <c r="F72" s="39">
        <f t="shared" si="0"/>
        <v>0</v>
      </c>
      <c r="G72" s="34" t="s">
        <v>120</v>
      </c>
      <c r="H72" s="34" t="s">
        <v>120</v>
      </c>
      <c r="I72" s="34" t="s">
        <v>120</v>
      </c>
      <c r="J72" s="34" t="s">
        <v>120</v>
      </c>
    </row>
    <row r="73" spans="1:10" ht="18.75" customHeight="1">
      <c r="A73" s="6" t="s">
        <v>242</v>
      </c>
      <c r="B73" s="4">
        <v>3342</v>
      </c>
      <c r="C73" s="34" t="s">
        <v>120</v>
      </c>
      <c r="D73" s="34" t="s">
        <v>120</v>
      </c>
      <c r="E73" s="34" t="s">
        <v>120</v>
      </c>
      <c r="F73" s="39">
        <f t="shared" si="0"/>
        <v>0</v>
      </c>
      <c r="G73" s="34" t="s">
        <v>120</v>
      </c>
      <c r="H73" s="34" t="s">
        <v>120</v>
      </c>
      <c r="I73" s="34" t="s">
        <v>120</v>
      </c>
      <c r="J73" s="34" t="s">
        <v>120</v>
      </c>
    </row>
    <row r="74" spans="1:10" ht="18.75" customHeight="1">
      <c r="A74" s="6" t="s">
        <v>243</v>
      </c>
      <c r="B74" s="4">
        <v>3343</v>
      </c>
      <c r="C74" s="34" t="s">
        <v>120</v>
      </c>
      <c r="D74" s="34" t="s">
        <v>120</v>
      </c>
      <c r="E74" s="34" t="s">
        <v>120</v>
      </c>
      <c r="F74" s="39">
        <f t="shared" ref="F74:F82" si="5">SUM(G74:J74)</f>
        <v>0</v>
      </c>
      <c r="G74" s="34" t="s">
        <v>120</v>
      </c>
      <c r="H74" s="34" t="s">
        <v>120</v>
      </c>
      <c r="I74" s="34" t="s">
        <v>120</v>
      </c>
      <c r="J74" s="34" t="s">
        <v>120</v>
      </c>
    </row>
    <row r="75" spans="1:10" ht="18.75" customHeight="1">
      <c r="A75" s="6" t="s">
        <v>279</v>
      </c>
      <c r="B75" s="4">
        <v>3350</v>
      </c>
      <c r="C75" s="34" t="s">
        <v>120</v>
      </c>
      <c r="D75" s="34" t="s">
        <v>120</v>
      </c>
      <c r="E75" s="34" t="s">
        <v>120</v>
      </c>
      <c r="F75" s="39">
        <f t="shared" si="5"/>
        <v>0</v>
      </c>
      <c r="G75" s="34" t="s">
        <v>120</v>
      </c>
      <c r="H75" s="34" t="s">
        <v>120</v>
      </c>
      <c r="I75" s="34" t="s">
        <v>120</v>
      </c>
      <c r="J75" s="34" t="s">
        <v>120</v>
      </c>
    </row>
    <row r="76" spans="1:10" ht="18.75" customHeight="1">
      <c r="A76" s="6" t="s">
        <v>280</v>
      </c>
      <c r="B76" s="7">
        <v>3360</v>
      </c>
      <c r="C76" s="34" t="s">
        <v>120</v>
      </c>
      <c r="D76" s="34" t="s">
        <v>120</v>
      </c>
      <c r="E76" s="34" t="s">
        <v>120</v>
      </c>
      <c r="F76" s="39">
        <f t="shared" si="5"/>
        <v>0</v>
      </c>
      <c r="G76" s="34" t="s">
        <v>120</v>
      </c>
      <c r="H76" s="34" t="s">
        <v>120</v>
      </c>
      <c r="I76" s="34" t="s">
        <v>120</v>
      </c>
      <c r="J76" s="34" t="s">
        <v>120</v>
      </c>
    </row>
    <row r="77" spans="1:10" ht="18.75" customHeight="1">
      <c r="A77" s="6" t="s">
        <v>281</v>
      </c>
      <c r="B77" s="7">
        <v>3370</v>
      </c>
      <c r="C77" s="34" t="s">
        <v>120</v>
      </c>
      <c r="D77" s="34" t="s">
        <v>120</v>
      </c>
      <c r="E77" s="34" t="s">
        <v>120</v>
      </c>
      <c r="F77" s="39">
        <f t="shared" si="5"/>
        <v>0</v>
      </c>
      <c r="G77" s="34" t="s">
        <v>120</v>
      </c>
      <c r="H77" s="34" t="s">
        <v>120</v>
      </c>
      <c r="I77" s="34" t="s">
        <v>120</v>
      </c>
      <c r="J77" s="34" t="s">
        <v>120</v>
      </c>
    </row>
    <row r="78" spans="1:10" ht="18.75" customHeight="1">
      <c r="A78" s="6" t="s">
        <v>254</v>
      </c>
      <c r="B78" s="7">
        <v>3380</v>
      </c>
      <c r="C78" s="34" t="s">
        <v>120</v>
      </c>
      <c r="D78" s="34" t="s">
        <v>120</v>
      </c>
      <c r="E78" s="34" t="s">
        <v>120</v>
      </c>
      <c r="F78" s="39">
        <f t="shared" si="5"/>
        <v>0</v>
      </c>
      <c r="G78" s="34" t="s">
        <v>120</v>
      </c>
      <c r="H78" s="34" t="s">
        <v>120</v>
      </c>
      <c r="I78" s="34" t="s">
        <v>120</v>
      </c>
      <c r="J78" s="34" t="s">
        <v>120</v>
      </c>
    </row>
    <row r="79" spans="1:10" ht="18.75" customHeight="1">
      <c r="A79" s="8" t="s">
        <v>282</v>
      </c>
      <c r="B79" s="9">
        <v>3395</v>
      </c>
      <c r="C79" s="50">
        <f>SUM(C62,C69)</f>
        <v>0</v>
      </c>
      <c r="D79" s="50">
        <f t="shared" ref="D79:J79" si="6">SUM(D62,D69)</f>
        <v>0</v>
      </c>
      <c r="E79" s="50">
        <f t="shared" si="6"/>
        <v>0</v>
      </c>
      <c r="F79" s="52">
        <f t="shared" si="5"/>
        <v>0</v>
      </c>
      <c r="G79" s="50">
        <f t="shared" si="6"/>
        <v>0</v>
      </c>
      <c r="H79" s="50">
        <f t="shared" si="6"/>
        <v>0</v>
      </c>
      <c r="I79" s="50">
        <f t="shared" si="6"/>
        <v>0</v>
      </c>
      <c r="J79" s="50">
        <f t="shared" si="6"/>
        <v>0</v>
      </c>
    </row>
    <row r="80" spans="1:10" ht="18.75" customHeight="1">
      <c r="A80" s="8" t="s">
        <v>208</v>
      </c>
      <c r="B80" s="156">
        <v>3400</v>
      </c>
      <c r="C80" s="50">
        <f t="shared" ref="C80:J80" si="7">SUM(C40,C60,C79)</f>
        <v>509</v>
      </c>
      <c r="D80" s="50">
        <f t="shared" si="7"/>
        <v>0</v>
      </c>
      <c r="E80" s="50">
        <f t="shared" si="7"/>
        <v>0</v>
      </c>
      <c r="F80" s="50">
        <f t="shared" si="7"/>
        <v>0</v>
      </c>
      <c r="G80" s="50">
        <f t="shared" si="7"/>
        <v>0</v>
      </c>
      <c r="H80" s="50">
        <f t="shared" si="7"/>
        <v>0</v>
      </c>
      <c r="I80" s="50">
        <f t="shared" si="7"/>
        <v>0</v>
      </c>
      <c r="J80" s="50">
        <f t="shared" si="7"/>
        <v>0</v>
      </c>
    </row>
    <row r="81" spans="1:10" ht="18.75" customHeight="1">
      <c r="A81" s="6" t="s">
        <v>126</v>
      </c>
      <c r="B81" s="87">
        <v>3405</v>
      </c>
      <c r="C81" s="162">
        <v>138</v>
      </c>
      <c r="D81" s="169"/>
      <c r="E81" s="169">
        <v>647</v>
      </c>
      <c r="F81" s="169">
        <v>647</v>
      </c>
      <c r="G81" s="169"/>
      <c r="H81" s="169"/>
      <c r="I81" s="169"/>
      <c r="J81" s="169"/>
    </row>
    <row r="82" spans="1:10" ht="18.75" customHeight="1">
      <c r="A82" s="29" t="s">
        <v>80</v>
      </c>
      <c r="B82" s="87">
        <v>3410</v>
      </c>
      <c r="C82" s="163"/>
      <c r="D82" s="170"/>
      <c r="E82" s="170"/>
      <c r="F82" s="39">
        <f t="shared" si="5"/>
        <v>0</v>
      </c>
      <c r="G82" s="170"/>
      <c r="H82" s="170"/>
      <c r="I82" s="170"/>
      <c r="J82" s="170"/>
    </row>
    <row r="83" spans="1:10" ht="18.75" customHeight="1">
      <c r="A83" s="6" t="s">
        <v>128</v>
      </c>
      <c r="B83" s="7">
        <v>3415</v>
      </c>
      <c r="C83" s="51">
        <f t="shared" ref="C83:J83" si="8">SUM(C81,C80,C82)</f>
        <v>647</v>
      </c>
      <c r="D83" s="51">
        <f t="shared" si="8"/>
        <v>0</v>
      </c>
      <c r="E83" s="51">
        <f t="shared" si="8"/>
        <v>647</v>
      </c>
      <c r="F83" s="51">
        <f t="shared" si="8"/>
        <v>647</v>
      </c>
      <c r="G83" s="51">
        <f t="shared" si="8"/>
        <v>0</v>
      </c>
      <c r="H83" s="51">
        <f t="shared" si="8"/>
        <v>0</v>
      </c>
      <c r="I83" s="51">
        <f t="shared" si="8"/>
        <v>0</v>
      </c>
      <c r="J83" s="51">
        <f t="shared" si="8"/>
        <v>0</v>
      </c>
    </row>
    <row r="84" spans="1:10" ht="18.75" customHeight="1">
      <c r="A84" s="1"/>
      <c r="B84" s="91"/>
      <c r="C84" s="92"/>
      <c r="D84" s="93"/>
      <c r="E84" s="93"/>
      <c r="F84" s="94"/>
      <c r="G84" s="93"/>
      <c r="H84" s="93"/>
      <c r="I84" s="93"/>
      <c r="J84" s="93"/>
    </row>
    <row r="85" spans="1:10" ht="18.75" customHeight="1">
      <c r="A85" s="1"/>
      <c r="B85" s="91"/>
      <c r="C85" s="92"/>
      <c r="D85" s="93"/>
      <c r="E85" s="93"/>
      <c r="F85" s="94"/>
      <c r="G85" s="93"/>
      <c r="H85" s="93"/>
      <c r="I85" s="93"/>
      <c r="J85" s="93"/>
    </row>
    <row r="86" spans="1:10" ht="18.75" customHeight="1">
      <c r="A86" s="176" t="s">
        <v>401</v>
      </c>
      <c r="B86" s="176"/>
      <c r="C86" s="306" t="s">
        <v>57</v>
      </c>
      <c r="D86" s="307"/>
      <c r="E86" s="307"/>
      <c r="F86" s="307"/>
      <c r="G86" s="11"/>
      <c r="H86" s="174" t="s">
        <v>423</v>
      </c>
      <c r="I86" s="175"/>
      <c r="J86" s="175"/>
    </row>
    <row r="87" spans="1:10" ht="18.75" customHeight="1">
      <c r="A87" s="2" t="s">
        <v>47</v>
      </c>
      <c r="B87" s="1"/>
      <c r="C87" s="299" t="s">
        <v>48</v>
      </c>
      <c r="D87" s="299"/>
      <c r="E87" s="299"/>
      <c r="F87" s="299"/>
      <c r="G87" s="15"/>
      <c r="H87" s="190" t="s">
        <v>216</v>
      </c>
      <c r="I87" s="190"/>
      <c r="J87" s="190"/>
    </row>
  </sheetData>
  <mergeCells count="16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A86:B86"/>
    <mergeCell ref="C6:J6"/>
    <mergeCell ref="C41:J41"/>
    <mergeCell ref="C61:J61"/>
    <mergeCell ref="C86:F86"/>
    <mergeCell ref="H86:J86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4F976-056C-4509-A648-FF75E2A3BB6E}">
  <dimension ref="A2:M40"/>
  <sheetViews>
    <sheetView view="pageBreakPreview" zoomScale="50" zoomScaleNormal="55" zoomScaleSheetLayoutView="50" workbookViewId="0">
      <selection activeCell="J9" sqref="J9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00" t="s">
        <v>297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1:13" ht="18.7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297" t="s">
        <v>285</v>
      </c>
      <c r="M3" s="297"/>
    </row>
    <row r="4" spans="1:13" ht="27.75" customHeight="1">
      <c r="A4" s="293" t="s">
        <v>112</v>
      </c>
      <c r="B4" s="294"/>
      <c r="C4" s="294"/>
      <c r="D4" s="295"/>
      <c r="E4" s="180" t="s">
        <v>12</v>
      </c>
      <c r="F4" s="180" t="s">
        <v>19</v>
      </c>
      <c r="G4" s="180" t="s">
        <v>233</v>
      </c>
      <c r="H4" s="292" t="s">
        <v>353</v>
      </c>
      <c r="I4" s="180" t="s">
        <v>357</v>
      </c>
      <c r="J4" s="180" t="s">
        <v>86</v>
      </c>
      <c r="K4" s="180"/>
      <c r="L4" s="180"/>
      <c r="M4" s="180"/>
    </row>
    <row r="5" spans="1:13" ht="64.5" customHeight="1">
      <c r="A5" s="296"/>
      <c r="B5" s="297"/>
      <c r="C5" s="297"/>
      <c r="D5" s="298"/>
      <c r="E5" s="180"/>
      <c r="F5" s="180"/>
      <c r="G5" s="180"/>
      <c r="H5" s="292"/>
      <c r="I5" s="180"/>
      <c r="J5" s="12" t="s">
        <v>87</v>
      </c>
      <c r="K5" s="12" t="s">
        <v>88</v>
      </c>
      <c r="L5" s="12" t="s">
        <v>89</v>
      </c>
      <c r="M5" s="12" t="s">
        <v>43</v>
      </c>
    </row>
    <row r="6" spans="1:13" s="77" customFormat="1" ht="18.75" customHeight="1">
      <c r="A6" s="234">
        <v>1</v>
      </c>
      <c r="B6" s="235"/>
      <c r="C6" s="235"/>
      <c r="D6" s="317"/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  <c r="M6" s="5">
        <v>10</v>
      </c>
    </row>
    <row r="7" spans="1:13" ht="44.25" customHeight="1">
      <c r="A7" s="287" t="s">
        <v>217</v>
      </c>
      <c r="B7" s="288"/>
      <c r="C7" s="288"/>
      <c r="D7" s="289"/>
      <c r="E7" s="78">
        <v>4000</v>
      </c>
      <c r="F7" s="50">
        <f>SUM(F8:F13)</f>
        <v>8898</v>
      </c>
      <c r="G7" s="50">
        <f>SUM(G8:G13)</f>
        <v>0</v>
      </c>
      <c r="H7" s="50">
        <f>SUM(H8:H13)</f>
        <v>4132</v>
      </c>
      <c r="I7" s="52">
        <f t="shared" ref="I7:I13" si="0">SUM(J7:M7)</f>
        <v>4132</v>
      </c>
      <c r="J7" s="50">
        <f>SUM(J8:J13)</f>
        <v>0</v>
      </c>
      <c r="K7" s="50">
        <f>SUM(K8:K13)</f>
        <v>4132</v>
      </c>
      <c r="L7" s="50">
        <f>SUM(L8:L13)</f>
        <v>0</v>
      </c>
      <c r="M7" s="50">
        <f>SUM(M8:M13)</f>
        <v>0</v>
      </c>
    </row>
    <row r="8" spans="1:13" ht="18.75" customHeight="1">
      <c r="A8" s="280" t="s">
        <v>0</v>
      </c>
      <c r="B8" s="281"/>
      <c r="C8" s="281"/>
      <c r="D8" s="282"/>
      <c r="E8" s="5" t="s">
        <v>100</v>
      </c>
      <c r="F8" s="34"/>
      <c r="G8" s="34"/>
      <c r="H8" s="34"/>
      <c r="I8" s="39">
        <f t="shared" si="0"/>
        <v>0</v>
      </c>
      <c r="J8" s="34"/>
      <c r="K8" s="34"/>
      <c r="L8" s="34"/>
      <c r="M8" s="34"/>
    </row>
    <row r="9" spans="1:13" ht="18.75" customHeight="1">
      <c r="A9" s="280" t="s">
        <v>1</v>
      </c>
      <c r="B9" s="281"/>
      <c r="C9" s="281"/>
      <c r="D9" s="282"/>
      <c r="E9" s="74">
        <v>4020</v>
      </c>
      <c r="F9" s="34">
        <v>8898</v>
      </c>
      <c r="G9" s="54"/>
      <c r="H9" s="54">
        <v>4132</v>
      </c>
      <c r="I9" s="39">
        <f t="shared" si="0"/>
        <v>4132</v>
      </c>
      <c r="J9" s="34"/>
      <c r="K9" s="34">
        <v>4132</v>
      </c>
      <c r="L9" s="34"/>
      <c r="M9" s="34"/>
    </row>
    <row r="10" spans="1:13" ht="18.75" customHeight="1">
      <c r="A10" s="280" t="s">
        <v>18</v>
      </c>
      <c r="B10" s="281"/>
      <c r="C10" s="281"/>
      <c r="D10" s="282"/>
      <c r="E10" s="5">
        <v>4030</v>
      </c>
      <c r="F10" s="34"/>
      <c r="G10" s="34"/>
      <c r="H10" s="34"/>
      <c r="I10" s="39">
        <f t="shared" si="0"/>
        <v>0</v>
      </c>
      <c r="J10" s="34"/>
      <c r="K10" s="34"/>
      <c r="L10" s="34"/>
      <c r="M10" s="34"/>
    </row>
    <row r="11" spans="1:13" ht="18.75" customHeight="1">
      <c r="A11" s="280" t="s">
        <v>349</v>
      </c>
      <c r="B11" s="281"/>
      <c r="C11" s="281"/>
      <c r="D11" s="282"/>
      <c r="E11" s="74">
        <v>4040</v>
      </c>
      <c r="F11" s="34"/>
      <c r="G11" s="34"/>
      <c r="H11" s="34"/>
      <c r="I11" s="39">
        <f t="shared" si="0"/>
        <v>0</v>
      </c>
      <c r="J11" s="34"/>
      <c r="K11" s="34"/>
      <c r="L11" s="34"/>
      <c r="M11" s="34"/>
    </row>
    <row r="12" spans="1:13" ht="18.75" customHeight="1">
      <c r="A12" s="280" t="s">
        <v>223</v>
      </c>
      <c r="B12" s="281"/>
      <c r="C12" s="281"/>
      <c r="D12" s="282"/>
      <c r="E12" s="5">
        <v>4050</v>
      </c>
      <c r="F12" s="34"/>
      <c r="G12" s="34"/>
      <c r="H12" s="34"/>
      <c r="I12" s="39">
        <f t="shared" si="0"/>
        <v>0</v>
      </c>
      <c r="J12" s="34"/>
      <c r="K12" s="34"/>
      <c r="L12" s="34"/>
      <c r="M12" s="34"/>
    </row>
    <row r="13" spans="1:13" ht="18.75" customHeight="1">
      <c r="A13" s="280" t="s">
        <v>151</v>
      </c>
      <c r="B13" s="281"/>
      <c r="C13" s="281"/>
      <c r="D13" s="282"/>
      <c r="E13" s="4">
        <v>4060</v>
      </c>
      <c r="F13" s="34"/>
      <c r="G13" s="34"/>
      <c r="H13" s="34"/>
      <c r="I13" s="39">
        <f t="shared" si="0"/>
        <v>0</v>
      </c>
      <c r="J13" s="34"/>
      <c r="K13" s="34"/>
      <c r="L13" s="34"/>
      <c r="M13" s="34"/>
    </row>
    <row r="14" spans="1:13" ht="15" customHeight="1">
      <c r="A14" s="71"/>
      <c r="B14" s="71"/>
      <c r="C14" s="71"/>
      <c r="D14" s="71"/>
      <c r="E14" s="69"/>
      <c r="F14" s="72"/>
      <c r="G14" s="73"/>
      <c r="H14" s="73"/>
      <c r="I14" s="72"/>
      <c r="J14" s="73"/>
      <c r="K14" s="73"/>
      <c r="L14" s="73"/>
      <c r="M14" s="73"/>
    </row>
    <row r="15" spans="1:13" ht="24.75" customHeight="1">
      <c r="A15" s="176" t="s">
        <v>401</v>
      </c>
      <c r="B15" s="176"/>
      <c r="C15" s="191" t="s">
        <v>57</v>
      </c>
      <c r="D15" s="191"/>
      <c r="E15" s="191"/>
      <c r="F15" s="191"/>
      <c r="G15" s="191"/>
      <c r="H15" s="191"/>
      <c r="I15" s="191"/>
      <c r="J15" s="118"/>
      <c r="K15" s="174" t="s">
        <v>423</v>
      </c>
      <c r="L15" s="175"/>
      <c r="M15" s="175"/>
    </row>
    <row r="16" spans="1:13" ht="21.75" customHeight="1">
      <c r="A16" s="117" t="s">
        <v>214</v>
      </c>
      <c r="B16" s="15"/>
      <c r="C16" s="189" t="s">
        <v>224</v>
      </c>
      <c r="D16" s="189"/>
      <c r="E16" s="189"/>
      <c r="F16" s="189"/>
      <c r="G16" s="189"/>
      <c r="H16" s="189"/>
      <c r="I16" s="189"/>
      <c r="J16" s="117"/>
      <c r="K16" s="190" t="s">
        <v>216</v>
      </c>
      <c r="L16" s="190"/>
      <c r="M16" s="190"/>
    </row>
    <row r="17" spans="1:13" ht="15" customHeight="1">
      <c r="A17" s="71"/>
      <c r="B17" s="71"/>
      <c r="C17" s="71"/>
      <c r="D17" s="71"/>
      <c r="E17" s="69"/>
      <c r="F17" s="72"/>
      <c r="G17" s="73"/>
      <c r="H17" s="73"/>
      <c r="I17" s="72"/>
      <c r="J17" s="73"/>
      <c r="K17" s="73"/>
      <c r="L17" s="73"/>
      <c r="M17" s="73"/>
    </row>
    <row r="18" spans="1:13" ht="15" customHeight="1">
      <c r="A18" s="71"/>
      <c r="B18" s="71"/>
      <c r="C18" s="71"/>
      <c r="D18" s="71"/>
      <c r="E18" s="69"/>
      <c r="F18" s="72"/>
      <c r="G18" s="73"/>
      <c r="H18" s="73"/>
      <c r="I18" s="72"/>
      <c r="J18" s="73"/>
      <c r="K18" s="73"/>
      <c r="L18" s="73"/>
      <c r="M18" s="73"/>
    </row>
    <row r="19" spans="1:13" ht="15" customHeight="1">
      <c r="A19" s="15"/>
      <c r="B19" s="15"/>
      <c r="C19" s="15"/>
      <c r="D19" s="15"/>
      <c r="E19" s="1"/>
      <c r="F19" s="15"/>
      <c r="G19" s="15"/>
      <c r="H19" s="15"/>
      <c r="I19" s="15"/>
      <c r="J19" s="15"/>
      <c r="K19" s="2"/>
      <c r="L19" s="2"/>
      <c r="M19" s="2"/>
    </row>
    <row r="20" spans="1:13" ht="20.25" customHeight="1">
      <c r="A20" s="308" t="s">
        <v>298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</row>
    <row r="21" spans="1:13" ht="20.25" customHeight="1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</row>
    <row r="22" spans="1:13" ht="20.25" customHeight="1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</row>
    <row r="23" spans="1:13" ht="50.25" customHeight="1">
      <c r="A23" s="301" t="s">
        <v>222</v>
      </c>
      <c r="B23" s="312" t="s">
        <v>219</v>
      </c>
      <c r="C23" s="314"/>
      <c r="D23" s="313"/>
      <c r="E23" s="309" t="s">
        <v>354</v>
      </c>
      <c r="F23" s="312" t="s">
        <v>220</v>
      </c>
      <c r="G23" s="314"/>
      <c r="H23" s="314"/>
      <c r="I23" s="314"/>
      <c r="J23" s="313"/>
      <c r="K23" s="311" t="s">
        <v>355</v>
      </c>
      <c r="L23" s="311"/>
      <c r="M23" s="311"/>
    </row>
    <row r="24" spans="1:13" ht="30" customHeight="1">
      <c r="A24" s="315"/>
      <c r="B24" s="309" t="s">
        <v>35</v>
      </c>
      <c r="C24" s="312" t="s">
        <v>221</v>
      </c>
      <c r="D24" s="313"/>
      <c r="E24" s="316"/>
      <c r="F24" s="309" t="s">
        <v>322</v>
      </c>
      <c r="G24" s="309" t="s">
        <v>324</v>
      </c>
      <c r="H24" s="309" t="s">
        <v>325</v>
      </c>
      <c r="I24" s="309" t="s">
        <v>327</v>
      </c>
      <c r="J24" s="309" t="s">
        <v>326</v>
      </c>
      <c r="K24" s="309" t="s">
        <v>35</v>
      </c>
      <c r="L24" s="312" t="s">
        <v>221</v>
      </c>
      <c r="M24" s="313"/>
    </row>
    <row r="25" spans="1:13" ht="106.5" customHeight="1">
      <c r="A25" s="302"/>
      <c r="B25" s="310"/>
      <c r="C25" s="102" t="s">
        <v>322</v>
      </c>
      <c r="D25" s="102" t="s">
        <v>323</v>
      </c>
      <c r="E25" s="310"/>
      <c r="F25" s="310"/>
      <c r="G25" s="310"/>
      <c r="H25" s="310"/>
      <c r="I25" s="310"/>
      <c r="J25" s="310"/>
      <c r="K25" s="310"/>
      <c r="L25" s="102" t="s">
        <v>322</v>
      </c>
      <c r="M25" s="102" t="s">
        <v>323</v>
      </c>
    </row>
    <row r="26" spans="1:13" ht="18.75" customHeight="1">
      <c r="A26" s="70">
        <v>1</v>
      </c>
      <c r="B26" s="102">
        <v>2</v>
      </c>
      <c r="C26" s="102">
        <v>3</v>
      </c>
      <c r="D26" s="102">
        <v>4</v>
      </c>
      <c r="E26" s="102">
        <v>5</v>
      </c>
      <c r="F26" s="102">
        <v>6</v>
      </c>
      <c r="G26" s="102">
        <v>7</v>
      </c>
      <c r="H26" s="102">
        <v>8</v>
      </c>
      <c r="I26" s="102">
        <v>9</v>
      </c>
      <c r="J26" s="102">
        <v>10</v>
      </c>
      <c r="K26" s="102">
        <v>11</v>
      </c>
      <c r="L26" s="102">
        <v>12</v>
      </c>
      <c r="M26" s="102">
        <v>13</v>
      </c>
    </row>
    <row r="27" spans="1:13" ht="42.75" customHeight="1">
      <c r="A27" s="24" t="s">
        <v>332</v>
      </c>
      <c r="B27" s="50">
        <f>SUM(C27,D27)</f>
        <v>0</v>
      </c>
      <c r="C27" s="79"/>
      <c r="D27" s="79"/>
      <c r="E27" s="79"/>
      <c r="F27" s="49" t="s">
        <v>120</v>
      </c>
      <c r="G27" s="103"/>
      <c r="H27" s="49" t="s">
        <v>120</v>
      </c>
      <c r="I27" s="103"/>
      <c r="J27" s="49"/>
      <c r="K27" s="50">
        <f>SUM(L27,M27)</f>
        <v>0</v>
      </c>
      <c r="L27" s="50">
        <f>SUM(C27,E27,F27,I27)</f>
        <v>0</v>
      </c>
      <c r="M27" s="50">
        <f>SUM(D27,G27,H27,J27)</f>
        <v>0</v>
      </c>
    </row>
    <row r="28" spans="1:13" ht="18.75" customHeight="1">
      <c r="A28" s="19"/>
      <c r="B28" s="53">
        <f t="shared" ref="B28:B35" si="1">SUM(C28,D28)</f>
        <v>0</v>
      </c>
      <c r="C28" s="35"/>
      <c r="D28" s="35"/>
      <c r="E28" s="35"/>
      <c r="F28" s="34" t="s">
        <v>120</v>
      </c>
      <c r="G28" s="112"/>
      <c r="H28" s="34" t="s">
        <v>120</v>
      </c>
      <c r="I28" s="112"/>
      <c r="J28" s="34"/>
      <c r="K28" s="99">
        <f t="shared" ref="K28:K35" si="2">SUM(L28,M28)</f>
        <v>0</v>
      </c>
      <c r="L28" s="99">
        <f t="shared" ref="L28:L35" si="3">SUM(C28,E28,F28,I28)</f>
        <v>0</v>
      </c>
      <c r="M28" s="99">
        <f t="shared" ref="M28:M35" si="4">SUM(D28,G28,H28,J28)</f>
        <v>0</v>
      </c>
    </row>
    <row r="29" spans="1:13" ht="18.75" customHeight="1">
      <c r="A29" s="19"/>
      <c r="B29" s="53">
        <f t="shared" si="1"/>
        <v>0</v>
      </c>
      <c r="C29" s="76"/>
      <c r="D29" s="76"/>
      <c r="E29" s="76"/>
      <c r="F29" s="34" t="s">
        <v>120</v>
      </c>
      <c r="G29" s="104"/>
      <c r="H29" s="34" t="s">
        <v>120</v>
      </c>
      <c r="I29" s="104"/>
      <c r="J29" s="34"/>
      <c r="K29" s="99">
        <f t="shared" si="2"/>
        <v>0</v>
      </c>
      <c r="L29" s="99">
        <f t="shared" si="3"/>
        <v>0</v>
      </c>
      <c r="M29" s="99">
        <f t="shared" si="4"/>
        <v>0</v>
      </c>
    </row>
    <row r="30" spans="1:13" ht="43.5" customHeight="1">
      <c r="A30" s="24" t="s">
        <v>333</v>
      </c>
      <c r="B30" s="51">
        <f t="shared" si="1"/>
        <v>0</v>
      </c>
      <c r="C30" s="79"/>
      <c r="D30" s="79"/>
      <c r="E30" s="79"/>
      <c r="F30" s="49" t="s">
        <v>120</v>
      </c>
      <c r="G30" s="103"/>
      <c r="H30" s="49" t="s">
        <v>120</v>
      </c>
      <c r="I30" s="103"/>
      <c r="J30" s="49"/>
      <c r="K30" s="50">
        <f t="shared" si="2"/>
        <v>0</v>
      </c>
      <c r="L30" s="50">
        <f t="shared" si="3"/>
        <v>0</v>
      </c>
      <c r="M30" s="50">
        <f t="shared" si="4"/>
        <v>0</v>
      </c>
    </row>
    <row r="31" spans="1:13" ht="18.75" customHeight="1">
      <c r="A31" s="19"/>
      <c r="B31" s="53">
        <f t="shared" si="1"/>
        <v>0</v>
      </c>
      <c r="C31" s="76"/>
      <c r="D31" s="76"/>
      <c r="E31" s="76"/>
      <c r="F31" s="34" t="s">
        <v>120</v>
      </c>
      <c r="G31" s="104"/>
      <c r="H31" s="34" t="s">
        <v>120</v>
      </c>
      <c r="I31" s="104"/>
      <c r="J31" s="34"/>
      <c r="K31" s="99">
        <f t="shared" si="2"/>
        <v>0</v>
      </c>
      <c r="L31" s="99">
        <f t="shared" si="3"/>
        <v>0</v>
      </c>
      <c r="M31" s="99">
        <f t="shared" si="4"/>
        <v>0</v>
      </c>
    </row>
    <row r="32" spans="1:13" ht="18.75" customHeight="1">
      <c r="A32" s="19"/>
      <c r="B32" s="53">
        <f t="shared" si="1"/>
        <v>0</v>
      </c>
      <c r="C32" s="76"/>
      <c r="D32" s="76"/>
      <c r="E32" s="76"/>
      <c r="F32" s="34" t="s">
        <v>120</v>
      </c>
      <c r="G32" s="104"/>
      <c r="H32" s="34" t="s">
        <v>120</v>
      </c>
      <c r="I32" s="104"/>
      <c r="J32" s="34"/>
      <c r="K32" s="99">
        <f t="shared" si="2"/>
        <v>0</v>
      </c>
      <c r="L32" s="99">
        <f t="shared" si="3"/>
        <v>0</v>
      </c>
      <c r="M32" s="99">
        <f t="shared" si="4"/>
        <v>0</v>
      </c>
    </row>
    <row r="33" spans="1:13" ht="42" customHeight="1">
      <c r="A33" s="24" t="s">
        <v>334</v>
      </c>
      <c r="B33" s="50">
        <f t="shared" si="1"/>
        <v>0</v>
      </c>
      <c r="C33" s="79"/>
      <c r="D33" s="79"/>
      <c r="E33" s="79"/>
      <c r="F33" s="49" t="s">
        <v>120</v>
      </c>
      <c r="G33" s="103"/>
      <c r="H33" s="49" t="s">
        <v>120</v>
      </c>
      <c r="I33" s="103"/>
      <c r="J33" s="49"/>
      <c r="K33" s="50">
        <f t="shared" si="2"/>
        <v>0</v>
      </c>
      <c r="L33" s="50">
        <f t="shared" si="3"/>
        <v>0</v>
      </c>
      <c r="M33" s="50">
        <f t="shared" si="4"/>
        <v>0</v>
      </c>
    </row>
    <row r="34" spans="1:13" ht="18.75" customHeight="1">
      <c r="A34" s="19"/>
      <c r="B34" s="53">
        <f t="shared" si="1"/>
        <v>0</v>
      </c>
      <c r="C34" s="76"/>
      <c r="D34" s="76"/>
      <c r="E34" s="76"/>
      <c r="F34" s="34" t="s">
        <v>120</v>
      </c>
      <c r="G34" s="104"/>
      <c r="H34" s="34" t="s">
        <v>120</v>
      </c>
      <c r="I34" s="104"/>
      <c r="J34" s="34"/>
      <c r="K34" s="99">
        <f t="shared" si="2"/>
        <v>0</v>
      </c>
      <c r="L34" s="99">
        <f t="shared" si="3"/>
        <v>0</v>
      </c>
      <c r="M34" s="99">
        <f t="shared" si="4"/>
        <v>0</v>
      </c>
    </row>
    <row r="35" spans="1:13" ht="18.75" customHeight="1">
      <c r="A35" s="19"/>
      <c r="B35" s="53">
        <f t="shared" si="1"/>
        <v>0</v>
      </c>
      <c r="C35" s="76"/>
      <c r="D35" s="76"/>
      <c r="E35" s="76"/>
      <c r="F35" s="34" t="s">
        <v>120</v>
      </c>
      <c r="G35" s="104"/>
      <c r="H35" s="34" t="s">
        <v>120</v>
      </c>
      <c r="I35" s="104"/>
      <c r="J35" s="34"/>
      <c r="K35" s="99">
        <f t="shared" si="2"/>
        <v>0</v>
      </c>
      <c r="L35" s="99">
        <f t="shared" si="3"/>
        <v>0</v>
      </c>
      <c r="M35" s="99">
        <f t="shared" si="4"/>
        <v>0</v>
      </c>
    </row>
    <row r="36" spans="1:13" ht="25.5" customHeight="1">
      <c r="A36" s="24" t="s">
        <v>35</v>
      </c>
      <c r="B36" s="50">
        <f>SUM(B27,B30,B33)</f>
        <v>0</v>
      </c>
      <c r="C36" s="50">
        <f t="shared" ref="C36:M36" si="5">SUM(C27,C30,C33)</f>
        <v>0</v>
      </c>
      <c r="D36" s="50">
        <f t="shared" si="5"/>
        <v>0</v>
      </c>
      <c r="E36" s="50">
        <f t="shared" si="5"/>
        <v>0</v>
      </c>
      <c r="F36" s="50">
        <f t="shared" si="5"/>
        <v>0</v>
      </c>
      <c r="G36" s="50">
        <f t="shared" si="5"/>
        <v>0</v>
      </c>
      <c r="H36" s="50">
        <f t="shared" si="5"/>
        <v>0</v>
      </c>
      <c r="I36" s="50">
        <f t="shared" si="5"/>
        <v>0</v>
      </c>
      <c r="J36" s="50">
        <f t="shared" si="5"/>
        <v>0</v>
      </c>
      <c r="K36" s="50">
        <f t="shared" si="5"/>
        <v>0</v>
      </c>
      <c r="L36" s="50">
        <f t="shared" si="5"/>
        <v>0</v>
      </c>
      <c r="M36" s="50">
        <f t="shared" si="5"/>
        <v>0</v>
      </c>
    </row>
    <row r="37" spans="1:13" ht="18.75" customHeight="1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</row>
    <row r="38" spans="1:13" ht="18.75" customHeight="1">
      <c r="A38" s="71"/>
      <c r="B38" s="71"/>
      <c r="C38" s="71"/>
      <c r="D38" s="71"/>
      <c r="E38" s="69"/>
      <c r="F38" s="72"/>
      <c r="G38" s="73"/>
      <c r="H38" s="73"/>
      <c r="I38" s="72"/>
      <c r="J38" s="73"/>
      <c r="K38" s="73"/>
      <c r="L38" s="73"/>
      <c r="M38" s="73"/>
    </row>
    <row r="39" spans="1:13" ht="18.75" customHeight="1">
      <c r="A39" s="176" t="s">
        <v>401</v>
      </c>
      <c r="B39" s="176"/>
      <c r="C39" s="191" t="s">
        <v>57</v>
      </c>
      <c r="D39" s="191"/>
      <c r="E39" s="191"/>
      <c r="F39" s="191"/>
      <c r="G39" s="191"/>
      <c r="H39" s="191"/>
      <c r="I39" s="191"/>
      <c r="J39" s="118"/>
      <c r="K39" s="174" t="s">
        <v>423</v>
      </c>
      <c r="L39" s="175"/>
      <c r="M39" s="175"/>
    </row>
    <row r="40" spans="1:13" ht="20.25" customHeight="1">
      <c r="A40" s="117" t="s">
        <v>214</v>
      </c>
      <c r="B40" s="15"/>
      <c r="C40" s="189" t="s">
        <v>224</v>
      </c>
      <c r="D40" s="189"/>
      <c r="E40" s="189"/>
      <c r="F40" s="189"/>
      <c r="G40" s="189"/>
      <c r="H40" s="189"/>
      <c r="I40" s="189"/>
      <c r="J40" s="117"/>
      <c r="K40" s="190" t="s">
        <v>216</v>
      </c>
      <c r="L40" s="190"/>
      <c r="M40" s="190"/>
    </row>
  </sheetData>
  <mergeCells count="42">
    <mergeCell ref="A2:M2"/>
    <mergeCell ref="A4:D5"/>
    <mergeCell ref="G4:G5"/>
    <mergeCell ref="H4:H5"/>
    <mergeCell ref="I4:I5"/>
    <mergeCell ref="A10:D10"/>
    <mergeCell ref="L3:M3"/>
    <mergeCell ref="J4:M4"/>
    <mergeCell ref="K16:M16"/>
    <mergeCell ref="A8:D8"/>
    <mergeCell ref="A12:D12"/>
    <mergeCell ref="A13:D13"/>
    <mergeCell ref="A15:B15"/>
    <mergeCell ref="A7:D7"/>
    <mergeCell ref="A6:D6"/>
    <mergeCell ref="E4:E5"/>
    <mergeCell ref="F4:F5"/>
    <mergeCell ref="A11:D11"/>
    <mergeCell ref="A9:D9"/>
    <mergeCell ref="K40:M40"/>
    <mergeCell ref="C40:I40"/>
    <mergeCell ref="K24:K25"/>
    <mergeCell ref="C24:D24"/>
    <mergeCell ref="B23:D23"/>
    <mergeCell ref="B24:B25"/>
    <mergeCell ref="A39:B39"/>
    <mergeCell ref="A23:A25"/>
    <mergeCell ref="F24:F25"/>
    <mergeCell ref="G24:G25"/>
    <mergeCell ref="E23:E25"/>
    <mergeCell ref="F23:J23"/>
    <mergeCell ref="J24:J25"/>
    <mergeCell ref="K39:M39"/>
    <mergeCell ref="C39:I39"/>
    <mergeCell ref="A20:M20"/>
    <mergeCell ref="I24:I25"/>
    <mergeCell ref="K23:M23"/>
    <mergeCell ref="C15:I15"/>
    <mergeCell ref="C16:I16"/>
    <mergeCell ref="K15:M15"/>
    <mergeCell ref="H24:H25"/>
    <mergeCell ref="L24:M24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92AD-1AA5-49CC-8DA7-281A67B85374}">
  <dimension ref="A2:AE42"/>
  <sheetViews>
    <sheetView view="pageBreakPreview" zoomScale="50" zoomScaleNormal="55" zoomScaleSheetLayoutView="50" workbookViewId="0">
      <selection activeCell="M11" sqref="M11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95"/>
      <c r="R2" s="95"/>
      <c r="S2" s="95"/>
      <c r="T2" s="95"/>
      <c r="U2" s="95"/>
      <c r="V2" s="1"/>
      <c r="W2" s="1"/>
      <c r="X2" s="1"/>
      <c r="Y2" s="1"/>
      <c r="Z2" s="1"/>
      <c r="AA2" s="1"/>
      <c r="AB2" s="1"/>
      <c r="AC2" s="1"/>
      <c r="AD2" s="1"/>
      <c r="AE2" s="95"/>
    </row>
    <row r="3" spans="1:31" ht="18.75">
      <c r="A3" s="300" t="s">
        <v>352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</row>
    <row r="4" spans="1:31" ht="18.7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</row>
    <row r="5" spans="1:31" ht="18.75">
      <c r="A5" s="96"/>
      <c r="B5" s="96"/>
      <c r="C5" s="96"/>
      <c r="D5" s="96"/>
      <c r="E5" s="96"/>
      <c r="F5" s="96"/>
      <c r="G5" s="96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96"/>
      <c r="W5" s="1"/>
      <c r="X5" s="1"/>
      <c r="Y5" s="1"/>
      <c r="Z5" s="1"/>
      <c r="AA5" s="1"/>
      <c r="AB5" s="1"/>
      <c r="AC5" s="1"/>
      <c r="AD5" s="1"/>
      <c r="AE5" s="97" t="s">
        <v>285</v>
      </c>
    </row>
    <row r="6" spans="1:31" ht="50.25" customHeight="1">
      <c r="A6" s="180" t="s">
        <v>284</v>
      </c>
      <c r="B6" s="336" t="s">
        <v>286</v>
      </c>
      <c r="C6" s="337"/>
      <c r="D6" s="337"/>
      <c r="E6" s="337"/>
      <c r="F6" s="338"/>
      <c r="G6" s="180" t="s">
        <v>287</v>
      </c>
      <c r="H6" s="180"/>
      <c r="I6" s="180"/>
      <c r="J6" s="180"/>
      <c r="K6" s="180"/>
      <c r="L6" s="180" t="s">
        <v>288</v>
      </c>
      <c r="M6" s="180"/>
      <c r="N6" s="180"/>
      <c r="O6" s="180"/>
      <c r="P6" s="180"/>
      <c r="Q6" s="180" t="s">
        <v>289</v>
      </c>
      <c r="R6" s="180"/>
      <c r="S6" s="180"/>
      <c r="T6" s="180"/>
      <c r="U6" s="180"/>
      <c r="V6" s="180" t="s">
        <v>290</v>
      </c>
      <c r="W6" s="180"/>
      <c r="X6" s="180"/>
      <c r="Y6" s="180"/>
      <c r="Z6" s="180"/>
      <c r="AA6" s="180" t="s">
        <v>35</v>
      </c>
      <c r="AB6" s="180"/>
      <c r="AC6" s="180"/>
      <c r="AD6" s="180"/>
      <c r="AE6" s="180"/>
    </row>
    <row r="7" spans="1:31" ht="29.25" customHeight="1">
      <c r="A7" s="180"/>
      <c r="B7" s="339"/>
      <c r="C7" s="340"/>
      <c r="D7" s="340"/>
      <c r="E7" s="340"/>
      <c r="F7" s="341"/>
      <c r="G7" s="180" t="s">
        <v>291</v>
      </c>
      <c r="H7" s="180" t="s">
        <v>292</v>
      </c>
      <c r="I7" s="180"/>
      <c r="J7" s="180"/>
      <c r="K7" s="180"/>
      <c r="L7" s="180" t="s">
        <v>291</v>
      </c>
      <c r="M7" s="180" t="s">
        <v>292</v>
      </c>
      <c r="N7" s="180"/>
      <c r="O7" s="180"/>
      <c r="P7" s="180"/>
      <c r="Q7" s="180" t="s">
        <v>291</v>
      </c>
      <c r="R7" s="180" t="s">
        <v>292</v>
      </c>
      <c r="S7" s="180"/>
      <c r="T7" s="180"/>
      <c r="U7" s="180"/>
      <c r="V7" s="180" t="s">
        <v>291</v>
      </c>
      <c r="W7" s="180" t="s">
        <v>292</v>
      </c>
      <c r="X7" s="180"/>
      <c r="Y7" s="180"/>
      <c r="Z7" s="180"/>
      <c r="AA7" s="180" t="s">
        <v>291</v>
      </c>
      <c r="AB7" s="180" t="s">
        <v>292</v>
      </c>
      <c r="AC7" s="180"/>
      <c r="AD7" s="180"/>
      <c r="AE7" s="180"/>
    </row>
    <row r="8" spans="1:31" ht="26.25" customHeight="1">
      <c r="A8" s="180"/>
      <c r="B8" s="342"/>
      <c r="C8" s="343"/>
      <c r="D8" s="343"/>
      <c r="E8" s="343"/>
      <c r="F8" s="344"/>
      <c r="G8" s="180"/>
      <c r="H8" s="5" t="s">
        <v>293</v>
      </c>
      <c r="I8" s="5" t="s">
        <v>294</v>
      </c>
      <c r="J8" s="5" t="s">
        <v>295</v>
      </c>
      <c r="K8" s="5" t="s">
        <v>43</v>
      </c>
      <c r="L8" s="180"/>
      <c r="M8" s="5" t="s">
        <v>293</v>
      </c>
      <c r="N8" s="5" t="s">
        <v>294</v>
      </c>
      <c r="O8" s="5" t="s">
        <v>295</v>
      </c>
      <c r="P8" s="5" t="s">
        <v>43</v>
      </c>
      <c r="Q8" s="180"/>
      <c r="R8" s="5" t="s">
        <v>293</v>
      </c>
      <c r="S8" s="5" t="s">
        <v>294</v>
      </c>
      <c r="T8" s="5" t="s">
        <v>295</v>
      </c>
      <c r="U8" s="5" t="s">
        <v>43</v>
      </c>
      <c r="V8" s="180"/>
      <c r="W8" s="5" t="s">
        <v>293</v>
      </c>
      <c r="X8" s="5" t="s">
        <v>294</v>
      </c>
      <c r="Y8" s="5" t="s">
        <v>295</v>
      </c>
      <c r="Z8" s="5" t="s">
        <v>43</v>
      </c>
      <c r="AA8" s="180"/>
      <c r="AB8" s="5" t="s">
        <v>293</v>
      </c>
      <c r="AC8" s="5" t="s">
        <v>294</v>
      </c>
      <c r="AD8" s="5" t="s">
        <v>295</v>
      </c>
      <c r="AE8" s="5" t="s">
        <v>43</v>
      </c>
    </row>
    <row r="9" spans="1:31" ht="18.75" customHeight="1">
      <c r="A9" s="5">
        <v>1</v>
      </c>
      <c r="B9" s="180">
        <v>2</v>
      </c>
      <c r="C9" s="180"/>
      <c r="D9" s="180"/>
      <c r="E9" s="180"/>
      <c r="F9" s="180"/>
      <c r="G9" s="5">
        <v>3</v>
      </c>
      <c r="H9" s="5">
        <v>4</v>
      </c>
      <c r="I9" s="5">
        <v>5</v>
      </c>
      <c r="J9" s="5">
        <v>6</v>
      </c>
      <c r="K9" s="5">
        <v>7</v>
      </c>
      <c r="L9" s="5">
        <v>8</v>
      </c>
      <c r="M9" s="5">
        <v>9</v>
      </c>
      <c r="N9" s="5">
        <v>10</v>
      </c>
      <c r="O9" s="5">
        <v>11</v>
      </c>
      <c r="P9" s="5">
        <v>12</v>
      </c>
      <c r="Q9" s="5">
        <v>13</v>
      </c>
      <c r="R9" s="5">
        <v>14</v>
      </c>
      <c r="S9" s="5">
        <v>15</v>
      </c>
      <c r="T9" s="5">
        <v>16</v>
      </c>
      <c r="U9" s="5">
        <v>17</v>
      </c>
      <c r="V9" s="4">
        <v>18</v>
      </c>
      <c r="W9" s="4">
        <v>19</v>
      </c>
      <c r="X9" s="4">
        <v>20</v>
      </c>
      <c r="Y9" s="4">
        <v>21</v>
      </c>
      <c r="Z9" s="4">
        <v>22</v>
      </c>
      <c r="AA9" s="4">
        <v>23</v>
      </c>
      <c r="AB9" s="4">
        <v>24</v>
      </c>
      <c r="AC9" s="4">
        <v>25</v>
      </c>
      <c r="AD9" s="4">
        <v>26</v>
      </c>
      <c r="AE9" s="4">
        <v>27</v>
      </c>
    </row>
    <row r="10" spans="1:31" ht="21.75" customHeight="1">
      <c r="A10" s="98">
        <v>1</v>
      </c>
      <c r="B10" s="333" t="s">
        <v>0</v>
      </c>
      <c r="C10" s="334"/>
      <c r="D10" s="334"/>
      <c r="E10" s="334"/>
      <c r="F10" s="335"/>
      <c r="G10" s="99">
        <f t="shared" ref="G10:G15" si="0">SUM(H10,I10,J10,K10)</f>
        <v>0</v>
      </c>
      <c r="H10" s="35"/>
      <c r="I10" s="35"/>
      <c r="J10" s="35"/>
      <c r="K10" s="35"/>
      <c r="L10" s="99">
        <f t="shared" ref="L10:L15" si="1">SUM(M10,N10,O10,P10)</f>
        <v>0</v>
      </c>
      <c r="M10" s="35"/>
      <c r="N10" s="35"/>
      <c r="O10" s="35"/>
      <c r="P10" s="35"/>
      <c r="Q10" s="99">
        <f t="shared" ref="Q10:Q15" si="2">SUM(R10,S10,T10,U10)</f>
        <v>0</v>
      </c>
      <c r="R10" s="35"/>
      <c r="S10" s="35"/>
      <c r="T10" s="35"/>
      <c r="U10" s="35"/>
      <c r="V10" s="99">
        <f t="shared" ref="V10:V15" si="3">SUM(W10,X10,Y10,Z10)</f>
        <v>0</v>
      </c>
      <c r="W10" s="35"/>
      <c r="X10" s="35"/>
      <c r="Y10" s="35"/>
      <c r="Z10" s="35"/>
      <c r="AA10" s="50">
        <f t="shared" ref="AA10:AA16" si="4">SUM(AB10,AC10,AD10,AE10)</f>
        <v>0</v>
      </c>
      <c r="AB10" s="99">
        <f t="shared" ref="AB10:AE15" si="5">SUM(H10,M10,R10,W10)</f>
        <v>0</v>
      </c>
      <c r="AC10" s="99">
        <f t="shared" si="5"/>
        <v>0</v>
      </c>
      <c r="AD10" s="99">
        <f t="shared" si="5"/>
        <v>0</v>
      </c>
      <c r="AE10" s="99">
        <f t="shared" si="5"/>
        <v>0</v>
      </c>
    </row>
    <row r="11" spans="1:31" ht="44.25" customHeight="1">
      <c r="A11" s="98">
        <v>2</v>
      </c>
      <c r="B11" s="333" t="s">
        <v>416</v>
      </c>
      <c r="C11" s="334"/>
      <c r="D11" s="334"/>
      <c r="E11" s="334"/>
      <c r="F11" s="335"/>
      <c r="G11" s="99">
        <f t="shared" si="0"/>
        <v>0</v>
      </c>
      <c r="H11" s="35"/>
      <c r="I11" s="35"/>
      <c r="J11" s="35"/>
      <c r="K11" s="35"/>
      <c r="L11" s="99">
        <f t="shared" si="1"/>
        <v>4132</v>
      </c>
      <c r="M11" s="35"/>
      <c r="N11" s="35">
        <v>4132</v>
      </c>
      <c r="O11" s="35"/>
      <c r="P11" s="161"/>
      <c r="Q11" s="160">
        <f t="shared" si="2"/>
        <v>0</v>
      </c>
      <c r="R11" s="161"/>
      <c r="S11" s="161"/>
      <c r="T11" s="161"/>
      <c r="U11" s="161"/>
      <c r="V11" s="160">
        <f t="shared" si="3"/>
        <v>0</v>
      </c>
      <c r="W11" s="161"/>
      <c r="X11" s="161"/>
      <c r="Y11" s="161"/>
      <c r="Z11" s="161"/>
      <c r="AA11" s="50">
        <f t="shared" si="4"/>
        <v>4132</v>
      </c>
      <c r="AB11" s="53">
        <f t="shared" si="5"/>
        <v>0</v>
      </c>
      <c r="AC11" s="99">
        <f t="shared" si="5"/>
        <v>4132</v>
      </c>
      <c r="AD11" s="99">
        <f t="shared" si="5"/>
        <v>0</v>
      </c>
      <c r="AE11" s="99">
        <f t="shared" si="5"/>
        <v>0</v>
      </c>
    </row>
    <row r="12" spans="1:31" ht="39.75" customHeight="1">
      <c r="A12" s="98">
        <v>3</v>
      </c>
      <c r="B12" s="333" t="s">
        <v>384</v>
      </c>
      <c r="C12" s="334"/>
      <c r="D12" s="334"/>
      <c r="E12" s="334"/>
      <c r="F12" s="335"/>
      <c r="G12" s="99">
        <f t="shared" si="0"/>
        <v>0</v>
      </c>
      <c r="H12" s="35"/>
      <c r="I12" s="35"/>
      <c r="J12" s="35"/>
      <c r="K12" s="35"/>
      <c r="L12" s="99">
        <f t="shared" si="1"/>
        <v>0</v>
      </c>
      <c r="M12" s="35"/>
      <c r="N12" s="35"/>
      <c r="O12" s="35"/>
      <c r="P12" s="35"/>
      <c r="Q12" s="99">
        <f t="shared" si="2"/>
        <v>0</v>
      </c>
      <c r="R12" s="35"/>
      <c r="S12" s="35"/>
      <c r="T12" s="35"/>
      <c r="U12" s="35"/>
      <c r="V12" s="99">
        <f t="shared" si="3"/>
        <v>0</v>
      </c>
      <c r="W12" s="35"/>
      <c r="X12" s="35"/>
      <c r="Y12" s="35"/>
      <c r="Z12" s="35"/>
      <c r="AA12" s="50">
        <f t="shared" si="4"/>
        <v>0</v>
      </c>
      <c r="AB12" s="99">
        <f t="shared" si="5"/>
        <v>0</v>
      </c>
      <c r="AC12" s="99">
        <f t="shared" si="5"/>
        <v>0</v>
      </c>
      <c r="AD12" s="99">
        <f t="shared" si="5"/>
        <v>0</v>
      </c>
      <c r="AE12" s="99">
        <f t="shared" si="5"/>
        <v>0</v>
      </c>
    </row>
    <row r="13" spans="1:31" ht="46.5" customHeight="1">
      <c r="A13" s="98">
        <v>4</v>
      </c>
      <c r="B13" s="333" t="s">
        <v>385</v>
      </c>
      <c r="C13" s="334"/>
      <c r="D13" s="334"/>
      <c r="E13" s="334"/>
      <c r="F13" s="335"/>
      <c r="G13" s="99">
        <f t="shared" si="0"/>
        <v>0</v>
      </c>
      <c r="H13" s="35"/>
      <c r="I13" s="35"/>
      <c r="J13" s="35"/>
      <c r="K13" s="35"/>
      <c r="L13" s="99">
        <f t="shared" si="1"/>
        <v>0</v>
      </c>
      <c r="M13" s="35"/>
      <c r="N13" s="35"/>
      <c r="O13" s="35"/>
      <c r="P13" s="35"/>
      <c r="Q13" s="99">
        <f t="shared" si="2"/>
        <v>0</v>
      </c>
      <c r="R13" s="35"/>
      <c r="S13" s="35"/>
      <c r="T13" s="35"/>
      <c r="U13" s="35"/>
      <c r="V13" s="99">
        <f t="shared" si="3"/>
        <v>0</v>
      </c>
      <c r="W13" s="35"/>
      <c r="X13" s="35"/>
      <c r="Y13" s="35"/>
      <c r="Z13" s="35"/>
      <c r="AA13" s="50">
        <f t="shared" si="4"/>
        <v>0</v>
      </c>
      <c r="AB13" s="99">
        <f t="shared" si="5"/>
        <v>0</v>
      </c>
      <c r="AC13" s="99">
        <f t="shared" si="5"/>
        <v>0</v>
      </c>
      <c r="AD13" s="99">
        <f t="shared" si="5"/>
        <v>0</v>
      </c>
      <c r="AE13" s="99">
        <f t="shared" si="5"/>
        <v>0</v>
      </c>
    </row>
    <row r="14" spans="1:31" ht="39.75" customHeight="1">
      <c r="A14" s="98">
        <v>5</v>
      </c>
      <c r="B14" s="333" t="s">
        <v>369</v>
      </c>
      <c r="C14" s="334"/>
      <c r="D14" s="334"/>
      <c r="E14" s="334"/>
      <c r="F14" s="335"/>
      <c r="G14" s="99">
        <f t="shared" si="0"/>
        <v>0</v>
      </c>
      <c r="H14" s="35"/>
      <c r="I14" s="35"/>
      <c r="J14" s="35"/>
      <c r="K14" s="35"/>
      <c r="L14" s="99">
        <f t="shared" si="1"/>
        <v>0</v>
      </c>
      <c r="M14" s="35"/>
      <c r="N14" s="35"/>
      <c r="O14" s="35"/>
      <c r="P14" s="35"/>
      <c r="Q14" s="99">
        <f t="shared" si="2"/>
        <v>0</v>
      </c>
      <c r="R14" s="35"/>
      <c r="S14" s="35"/>
      <c r="T14" s="35"/>
      <c r="U14" s="35"/>
      <c r="V14" s="99">
        <f t="shared" si="3"/>
        <v>0</v>
      </c>
      <c r="W14" s="35"/>
      <c r="X14" s="35"/>
      <c r="Y14" s="35"/>
      <c r="Z14" s="35"/>
      <c r="AA14" s="50">
        <f t="shared" si="4"/>
        <v>0</v>
      </c>
      <c r="AB14" s="99">
        <f t="shared" si="5"/>
        <v>0</v>
      </c>
      <c r="AC14" s="99">
        <f t="shared" si="5"/>
        <v>0</v>
      </c>
      <c r="AD14" s="99">
        <f t="shared" si="5"/>
        <v>0</v>
      </c>
      <c r="AE14" s="99">
        <f t="shared" si="5"/>
        <v>0</v>
      </c>
    </row>
    <row r="15" spans="1:31" ht="21.75" customHeight="1">
      <c r="A15" s="98">
        <v>6</v>
      </c>
      <c r="B15" s="333" t="s">
        <v>151</v>
      </c>
      <c r="C15" s="334"/>
      <c r="D15" s="334"/>
      <c r="E15" s="334"/>
      <c r="F15" s="335"/>
      <c r="G15" s="99">
        <f t="shared" si="0"/>
        <v>0</v>
      </c>
      <c r="H15" s="35"/>
      <c r="I15" s="35"/>
      <c r="J15" s="35"/>
      <c r="K15" s="35"/>
      <c r="L15" s="99">
        <f t="shared" si="1"/>
        <v>0</v>
      </c>
      <c r="M15" s="35"/>
      <c r="N15" s="35"/>
      <c r="O15" s="35"/>
      <c r="P15" s="35"/>
      <c r="Q15" s="99">
        <f t="shared" si="2"/>
        <v>0</v>
      </c>
      <c r="R15" s="35"/>
      <c r="S15" s="35"/>
      <c r="T15" s="35"/>
      <c r="U15" s="35"/>
      <c r="V15" s="99">
        <f t="shared" si="3"/>
        <v>0</v>
      </c>
      <c r="W15" s="35"/>
      <c r="X15" s="35"/>
      <c r="Y15" s="35"/>
      <c r="Z15" s="35"/>
      <c r="AA15" s="50">
        <f t="shared" si="4"/>
        <v>0</v>
      </c>
      <c r="AB15" s="99">
        <f t="shared" si="5"/>
        <v>0</v>
      </c>
      <c r="AC15" s="99">
        <f t="shared" si="5"/>
        <v>0</v>
      </c>
      <c r="AD15" s="99">
        <f t="shared" si="5"/>
        <v>0</v>
      </c>
      <c r="AE15" s="99">
        <f t="shared" si="5"/>
        <v>0</v>
      </c>
    </row>
    <row r="16" spans="1:31" ht="21.75" customHeight="1">
      <c r="A16" s="330" t="s">
        <v>35</v>
      </c>
      <c r="B16" s="331"/>
      <c r="C16" s="331"/>
      <c r="D16" s="331"/>
      <c r="E16" s="331"/>
      <c r="F16" s="332"/>
      <c r="G16" s="53">
        <f t="shared" ref="G16:AE16" si="6">SUM(G10:G15)</f>
        <v>0</v>
      </c>
      <c r="H16" s="53">
        <f t="shared" si="6"/>
        <v>0</v>
      </c>
      <c r="I16" s="53">
        <f t="shared" si="6"/>
        <v>0</v>
      </c>
      <c r="J16" s="53">
        <f t="shared" si="6"/>
        <v>0</v>
      </c>
      <c r="K16" s="53">
        <f t="shared" si="6"/>
        <v>0</v>
      </c>
      <c r="L16" s="53">
        <f t="shared" si="6"/>
        <v>4132</v>
      </c>
      <c r="M16" s="53">
        <f t="shared" si="6"/>
        <v>0</v>
      </c>
      <c r="N16" s="53">
        <f t="shared" si="6"/>
        <v>4132</v>
      </c>
      <c r="O16" s="53">
        <f t="shared" si="6"/>
        <v>0</v>
      </c>
      <c r="P16" s="53">
        <f t="shared" si="6"/>
        <v>0</v>
      </c>
      <c r="Q16" s="53">
        <f t="shared" si="6"/>
        <v>0</v>
      </c>
      <c r="R16" s="53">
        <f t="shared" si="6"/>
        <v>0</v>
      </c>
      <c r="S16" s="53">
        <f t="shared" si="6"/>
        <v>0</v>
      </c>
      <c r="T16" s="53">
        <f t="shared" si="6"/>
        <v>0</v>
      </c>
      <c r="U16" s="53">
        <f t="shared" si="6"/>
        <v>0</v>
      </c>
      <c r="V16" s="53">
        <f t="shared" si="6"/>
        <v>0</v>
      </c>
      <c r="W16" s="53">
        <f t="shared" si="6"/>
        <v>0</v>
      </c>
      <c r="X16" s="53">
        <f t="shared" si="6"/>
        <v>0</v>
      </c>
      <c r="Y16" s="53">
        <f t="shared" si="6"/>
        <v>0</v>
      </c>
      <c r="Z16" s="53">
        <f t="shared" si="6"/>
        <v>0</v>
      </c>
      <c r="AA16" s="50">
        <f t="shared" si="4"/>
        <v>4132</v>
      </c>
      <c r="AB16" s="53">
        <f t="shared" si="6"/>
        <v>0</v>
      </c>
      <c r="AC16" s="53">
        <f t="shared" si="6"/>
        <v>4132</v>
      </c>
      <c r="AD16" s="53">
        <f t="shared" si="6"/>
        <v>0</v>
      </c>
      <c r="AE16" s="53">
        <f t="shared" si="6"/>
        <v>0</v>
      </c>
    </row>
    <row r="17" spans="1:31" ht="21.75" customHeight="1">
      <c r="A17" s="287" t="s">
        <v>296</v>
      </c>
      <c r="B17" s="288"/>
      <c r="C17" s="288"/>
      <c r="D17" s="288"/>
      <c r="E17" s="288"/>
      <c r="F17" s="289"/>
      <c r="G17" s="53">
        <f>G16/AA16*100</f>
        <v>0</v>
      </c>
      <c r="H17" s="107"/>
      <c r="I17" s="107"/>
      <c r="J17" s="107"/>
      <c r="K17" s="107"/>
      <c r="L17" s="53">
        <f>L16/AA16*100</f>
        <v>100</v>
      </c>
      <c r="M17" s="107"/>
      <c r="N17" s="107"/>
      <c r="O17" s="107"/>
      <c r="P17" s="107"/>
      <c r="Q17" s="53">
        <f>Q16/AA16*100</f>
        <v>0</v>
      </c>
      <c r="R17" s="107"/>
      <c r="S17" s="107"/>
      <c r="T17" s="107"/>
      <c r="U17" s="107"/>
      <c r="V17" s="53">
        <f>V16/AA16*100</f>
        <v>0</v>
      </c>
      <c r="W17" s="105"/>
      <c r="X17" s="105"/>
      <c r="Y17" s="105"/>
      <c r="Z17" s="105"/>
      <c r="AA17" s="53">
        <f>SUM(G17,L17,Q17,V17)</f>
        <v>100</v>
      </c>
      <c r="AB17" s="105"/>
      <c r="AC17" s="105"/>
      <c r="AD17" s="105"/>
      <c r="AE17" s="105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300" t="s">
        <v>386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</row>
    <row r="23" spans="1:31" ht="20.25" customHeight="1"/>
    <row r="24" spans="1:31" ht="20.25" customHeight="1">
      <c r="AD24" s="325" t="s">
        <v>285</v>
      </c>
      <c r="AE24" s="325"/>
    </row>
    <row r="25" spans="1:31" ht="20.25" customHeight="1">
      <c r="A25" s="203" t="s">
        <v>284</v>
      </c>
      <c r="B25" s="180" t="s">
        <v>370</v>
      </c>
      <c r="C25" s="180" t="s">
        <v>371</v>
      </c>
      <c r="D25" s="180"/>
      <c r="E25" s="180" t="s">
        <v>372</v>
      </c>
      <c r="F25" s="180"/>
      <c r="G25" s="180" t="s">
        <v>373</v>
      </c>
      <c r="H25" s="180"/>
      <c r="I25" s="180" t="s">
        <v>374</v>
      </c>
      <c r="J25" s="180"/>
      <c r="K25" s="180" t="s">
        <v>375</v>
      </c>
      <c r="L25" s="180"/>
      <c r="M25" s="180"/>
      <c r="N25" s="180"/>
      <c r="O25" s="180"/>
      <c r="P25" s="180"/>
      <c r="Q25" s="180"/>
      <c r="R25" s="180"/>
      <c r="S25" s="180"/>
      <c r="T25" s="180"/>
      <c r="U25" s="214" t="s">
        <v>376</v>
      </c>
      <c r="V25" s="214"/>
      <c r="W25" s="214"/>
      <c r="X25" s="214"/>
      <c r="Y25" s="214"/>
      <c r="Z25" s="214" t="s">
        <v>377</v>
      </c>
      <c r="AA25" s="214"/>
      <c r="AB25" s="214"/>
      <c r="AC25" s="214"/>
      <c r="AD25" s="214"/>
      <c r="AE25" s="214"/>
    </row>
    <row r="26" spans="1:31" ht="20.25" customHeight="1">
      <c r="A26" s="203"/>
      <c r="B26" s="180"/>
      <c r="C26" s="180"/>
      <c r="D26" s="180"/>
      <c r="E26" s="180"/>
      <c r="F26" s="180"/>
      <c r="G26" s="180"/>
      <c r="H26" s="180"/>
      <c r="I26" s="180"/>
      <c r="J26" s="180"/>
      <c r="K26" s="180" t="s">
        <v>378</v>
      </c>
      <c r="L26" s="180"/>
      <c r="M26" s="180" t="s">
        <v>379</v>
      </c>
      <c r="N26" s="180"/>
      <c r="O26" s="180" t="s">
        <v>380</v>
      </c>
      <c r="P26" s="180"/>
      <c r="Q26" s="180"/>
      <c r="R26" s="180"/>
      <c r="S26" s="180"/>
      <c r="T26" s="180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</row>
    <row r="27" spans="1:31" ht="141" customHeight="1">
      <c r="A27" s="203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 t="s">
        <v>381</v>
      </c>
      <c r="P27" s="180"/>
      <c r="Q27" s="180" t="s">
        <v>382</v>
      </c>
      <c r="R27" s="180"/>
      <c r="S27" s="180" t="s">
        <v>383</v>
      </c>
      <c r="T27" s="180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</row>
    <row r="28" spans="1:31" ht="20.25" customHeight="1">
      <c r="A28" s="4">
        <v>1</v>
      </c>
      <c r="B28" s="5">
        <v>2</v>
      </c>
      <c r="C28" s="180">
        <v>3</v>
      </c>
      <c r="D28" s="180"/>
      <c r="E28" s="180">
        <v>4</v>
      </c>
      <c r="F28" s="180"/>
      <c r="G28" s="180">
        <v>5</v>
      </c>
      <c r="H28" s="180"/>
      <c r="I28" s="180">
        <v>6</v>
      </c>
      <c r="J28" s="180"/>
      <c r="K28" s="193">
        <v>7</v>
      </c>
      <c r="L28" s="195"/>
      <c r="M28" s="193">
        <v>8</v>
      </c>
      <c r="N28" s="195"/>
      <c r="O28" s="180">
        <v>9</v>
      </c>
      <c r="P28" s="180"/>
      <c r="Q28" s="203">
        <v>10</v>
      </c>
      <c r="R28" s="203"/>
      <c r="S28" s="180">
        <v>11</v>
      </c>
      <c r="T28" s="180"/>
      <c r="U28" s="180">
        <v>12</v>
      </c>
      <c r="V28" s="180"/>
      <c r="W28" s="180"/>
      <c r="X28" s="180"/>
      <c r="Y28" s="180"/>
      <c r="Z28" s="180">
        <v>13</v>
      </c>
      <c r="AA28" s="180"/>
      <c r="AB28" s="180"/>
      <c r="AC28" s="180"/>
      <c r="AD28" s="180"/>
      <c r="AE28" s="180"/>
    </row>
    <row r="29" spans="1:31" ht="20.25" customHeight="1">
      <c r="A29" s="98"/>
      <c r="B29" s="134"/>
      <c r="C29" s="326"/>
      <c r="D29" s="326"/>
      <c r="E29" s="321"/>
      <c r="F29" s="321"/>
      <c r="G29" s="321"/>
      <c r="H29" s="321"/>
      <c r="I29" s="321"/>
      <c r="J29" s="321"/>
      <c r="K29" s="327"/>
      <c r="L29" s="328"/>
      <c r="M29" s="319">
        <f>SUM(O29,Q29,S29)</f>
        <v>0</v>
      </c>
      <c r="N29" s="320"/>
      <c r="O29" s="321"/>
      <c r="P29" s="321"/>
      <c r="Q29" s="321"/>
      <c r="R29" s="321"/>
      <c r="S29" s="321"/>
      <c r="T29" s="321"/>
      <c r="U29" s="256"/>
      <c r="V29" s="256"/>
      <c r="W29" s="256"/>
      <c r="X29" s="256"/>
      <c r="Y29" s="256"/>
      <c r="Z29" s="324"/>
      <c r="AA29" s="324"/>
      <c r="AB29" s="324"/>
      <c r="AC29" s="324"/>
      <c r="AD29" s="324"/>
      <c r="AE29" s="324"/>
    </row>
    <row r="30" spans="1:31" ht="20.25" customHeight="1">
      <c r="A30" s="98"/>
      <c r="B30" s="134"/>
      <c r="C30" s="326"/>
      <c r="D30" s="326"/>
      <c r="E30" s="321"/>
      <c r="F30" s="321"/>
      <c r="G30" s="321"/>
      <c r="H30" s="321"/>
      <c r="I30" s="321"/>
      <c r="J30" s="321"/>
      <c r="K30" s="327"/>
      <c r="L30" s="328"/>
      <c r="M30" s="319">
        <f t="shared" ref="M30:M35" si="7">SUM(O30,Q30,S30)</f>
        <v>0</v>
      </c>
      <c r="N30" s="320"/>
      <c r="O30" s="321"/>
      <c r="P30" s="321"/>
      <c r="Q30" s="321"/>
      <c r="R30" s="321"/>
      <c r="S30" s="321"/>
      <c r="T30" s="321"/>
      <c r="U30" s="256"/>
      <c r="V30" s="256"/>
      <c r="W30" s="256"/>
      <c r="X30" s="256"/>
      <c r="Y30" s="256"/>
      <c r="Z30" s="324"/>
      <c r="AA30" s="324"/>
      <c r="AB30" s="324"/>
      <c r="AC30" s="324"/>
      <c r="AD30" s="324"/>
      <c r="AE30" s="324"/>
    </row>
    <row r="31" spans="1:31" ht="20.25" customHeight="1">
      <c r="A31" s="98"/>
      <c r="B31" s="134"/>
      <c r="C31" s="326"/>
      <c r="D31" s="326"/>
      <c r="E31" s="321"/>
      <c r="F31" s="321"/>
      <c r="G31" s="321"/>
      <c r="H31" s="321"/>
      <c r="I31" s="321"/>
      <c r="J31" s="321"/>
      <c r="K31" s="327"/>
      <c r="L31" s="328"/>
      <c r="M31" s="319">
        <f t="shared" si="7"/>
        <v>0</v>
      </c>
      <c r="N31" s="320"/>
      <c r="O31" s="321"/>
      <c r="P31" s="321"/>
      <c r="Q31" s="321"/>
      <c r="R31" s="321"/>
      <c r="S31" s="321"/>
      <c r="T31" s="321"/>
      <c r="U31" s="256"/>
      <c r="V31" s="256"/>
      <c r="W31" s="256"/>
      <c r="X31" s="256"/>
      <c r="Y31" s="256"/>
      <c r="Z31" s="324"/>
      <c r="AA31" s="324"/>
      <c r="AB31" s="324"/>
      <c r="AC31" s="324"/>
      <c r="AD31" s="324"/>
      <c r="AE31" s="324"/>
    </row>
    <row r="32" spans="1:31" ht="20.25" customHeight="1">
      <c r="A32" s="98"/>
      <c r="B32" s="134"/>
      <c r="C32" s="326"/>
      <c r="D32" s="326"/>
      <c r="E32" s="321"/>
      <c r="F32" s="321"/>
      <c r="G32" s="321"/>
      <c r="H32" s="321"/>
      <c r="I32" s="321"/>
      <c r="J32" s="321"/>
      <c r="K32" s="327"/>
      <c r="L32" s="328"/>
      <c r="M32" s="319">
        <f t="shared" si="7"/>
        <v>0</v>
      </c>
      <c r="N32" s="320"/>
      <c r="O32" s="321"/>
      <c r="P32" s="321"/>
      <c r="Q32" s="321"/>
      <c r="R32" s="321"/>
      <c r="S32" s="321"/>
      <c r="T32" s="321"/>
      <c r="U32" s="256"/>
      <c r="V32" s="256"/>
      <c r="W32" s="256"/>
      <c r="X32" s="256"/>
      <c r="Y32" s="256"/>
      <c r="Z32" s="324"/>
      <c r="AA32" s="324"/>
      <c r="AB32" s="324"/>
      <c r="AC32" s="324"/>
      <c r="AD32" s="324"/>
      <c r="AE32" s="324"/>
    </row>
    <row r="33" spans="1:31" ht="20.25" customHeight="1">
      <c r="A33" s="98"/>
      <c r="B33" s="134"/>
      <c r="C33" s="326"/>
      <c r="D33" s="326"/>
      <c r="E33" s="321"/>
      <c r="F33" s="321"/>
      <c r="G33" s="321"/>
      <c r="H33" s="321"/>
      <c r="I33" s="321"/>
      <c r="J33" s="321"/>
      <c r="K33" s="327"/>
      <c r="L33" s="328"/>
      <c r="M33" s="319">
        <f t="shared" si="7"/>
        <v>0</v>
      </c>
      <c r="N33" s="320"/>
      <c r="O33" s="321"/>
      <c r="P33" s="321"/>
      <c r="Q33" s="321"/>
      <c r="R33" s="321"/>
      <c r="S33" s="321"/>
      <c r="T33" s="321"/>
      <c r="U33" s="256"/>
      <c r="V33" s="256"/>
      <c r="W33" s="256"/>
      <c r="X33" s="256"/>
      <c r="Y33" s="256"/>
      <c r="Z33" s="324"/>
      <c r="AA33" s="324"/>
      <c r="AB33" s="324"/>
      <c r="AC33" s="324"/>
      <c r="AD33" s="324"/>
      <c r="AE33" s="324"/>
    </row>
    <row r="34" spans="1:31" ht="20.25" customHeight="1">
      <c r="A34" s="98"/>
      <c r="B34" s="134"/>
      <c r="C34" s="326"/>
      <c r="D34" s="326"/>
      <c r="E34" s="321"/>
      <c r="F34" s="321"/>
      <c r="G34" s="321"/>
      <c r="H34" s="321"/>
      <c r="I34" s="321"/>
      <c r="J34" s="321"/>
      <c r="K34" s="327"/>
      <c r="L34" s="328"/>
      <c r="M34" s="319">
        <f t="shared" si="7"/>
        <v>0</v>
      </c>
      <c r="N34" s="320"/>
      <c r="O34" s="321"/>
      <c r="P34" s="321"/>
      <c r="Q34" s="321"/>
      <c r="R34" s="321"/>
      <c r="S34" s="321"/>
      <c r="T34" s="321"/>
      <c r="U34" s="256"/>
      <c r="V34" s="256"/>
      <c r="W34" s="256"/>
      <c r="X34" s="256"/>
      <c r="Y34" s="256"/>
      <c r="Z34" s="324"/>
      <c r="AA34" s="324"/>
      <c r="AB34" s="324"/>
      <c r="AC34" s="324"/>
      <c r="AD34" s="324"/>
      <c r="AE34" s="324"/>
    </row>
    <row r="35" spans="1:31" ht="20.25" customHeight="1">
      <c r="A35" s="98"/>
      <c r="B35" s="134"/>
      <c r="C35" s="326"/>
      <c r="D35" s="326"/>
      <c r="E35" s="321"/>
      <c r="F35" s="321"/>
      <c r="G35" s="321"/>
      <c r="H35" s="321"/>
      <c r="I35" s="321"/>
      <c r="J35" s="321"/>
      <c r="K35" s="327"/>
      <c r="L35" s="328"/>
      <c r="M35" s="319">
        <f t="shared" si="7"/>
        <v>0</v>
      </c>
      <c r="N35" s="320"/>
      <c r="O35" s="321"/>
      <c r="P35" s="321"/>
      <c r="Q35" s="321"/>
      <c r="R35" s="321"/>
      <c r="S35" s="321"/>
      <c r="T35" s="321"/>
      <c r="U35" s="256"/>
      <c r="V35" s="256"/>
      <c r="W35" s="256"/>
      <c r="X35" s="256"/>
      <c r="Y35" s="256"/>
      <c r="Z35" s="324"/>
      <c r="AA35" s="324"/>
      <c r="AB35" s="324"/>
      <c r="AC35" s="324"/>
      <c r="AD35" s="324"/>
      <c r="AE35" s="324"/>
    </row>
    <row r="36" spans="1:31" ht="20.25" customHeight="1">
      <c r="A36" s="287" t="s">
        <v>35</v>
      </c>
      <c r="B36" s="288"/>
      <c r="C36" s="288"/>
      <c r="D36" s="289"/>
      <c r="E36" s="318">
        <f>SUM(E29:E35)</f>
        <v>0</v>
      </c>
      <c r="F36" s="318"/>
      <c r="G36" s="318">
        <f>SUM(G29:G35)</f>
        <v>0</v>
      </c>
      <c r="H36" s="318"/>
      <c r="I36" s="318">
        <f>SUM(I29:I35)</f>
        <v>0</v>
      </c>
      <c r="J36" s="318"/>
      <c r="K36" s="318">
        <f>SUM(K29:K35)</f>
        <v>0</v>
      </c>
      <c r="L36" s="318"/>
      <c r="M36" s="318">
        <f>SUM(M29:M35)</f>
        <v>0</v>
      </c>
      <c r="N36" s="318"/>
      <c r="O36" s="318">
        <f>SUM(O29:O35)</f>
        <v>0</v>
      </c>
      <c r="P36" s="318"/>
      <c r="Q36" s="318">
        <f>SUM(Q29:Q35)</f>
        <v>0</v>
      </c>
      <c r="R36" s="318"/>
      <c r="S36" s="318">
        <f>SUM(S29:S35)</f>
        <v>0</v>
      </c>
      <c r="T36" s="318"/>
      <c r="U36" s="322"/>
      <c r="V36" s="322"/>
      <c r="W36" s="322"/>
      <c r="X36" s="322"/>
      <c r="Y36" s="322"/>
      <c r="Z36" s="323"/>
      <c r="AA36" s="323"/>
      <c r="AB36" s="323"/>
      <c r="AC36" s="323"/>
      <c r="AD36" s="323"/>
      <c r="AE36" s="323"/>
    </row>
    <row r="37" spans="1:31" ht="20.25" customHeight="1">
      <c r="A37" s="23"/>
      <c r="B37" s="23"/>
      <c r="C37" s="23"/>
      <c r="D37" s="23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2"/>
      <c r="V37" s="152"/>
      <c r="W37" s="152"/>
      <c r="X37" s="152"/>
      <c r="Y37" s="152"/>
      <c r="Z37" s="153"/>
      <c r="AA37" s="153"/>
      <c r="AB37" s="153"/>
      <c r="AC37" s="153"/>
      <c r="AD37" s="153"/>
      <c r="AE37" s="153"/>
    </row>
    <row r="38" spans="1:31" ht="20.25" customHeight="1">
      <c r="A38" s="23"/>
      <c r="B38" s="23"/>
      <c r="C38" s="23"/>
      <c r="D38" s="23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2"/>
      <c r="V38" s="152"/>
      <c r="W38" s="152"/>
      <c r="X38" s="152"/>
      <c r="Y38" s="152"/>
      <c r="Z38" s="153"/>
      <c r="AA38" s="153"/>
      <c r="AB38" s="153"/>
      <c r="AC38" s="153"/>
      <c r="AD38" s="153"/>
      <c r="AE38" s="153"/>
    </row>
    <row r="39" spans="1:31" ht="20.25" customHeight="1">
      <c r="A39" s="23"/>
      <c r="B39" s="23"/>
      <c r="C39" s="23"/>
      <c r="D39" s="23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2"/>
      <c r="V39" s="152"/>
      <c r="W39" s="152"/>
      <c r="X39" s="152"/>
      <c r="Y39" s="152"/>
      <c r="Z39" s="153"/>
      <c r="AA39" s="153"/>
      <c r="AB39" s="153"/>
      <c r="AC39" s="153"/>
      <c r="AD39" s="153"/>
      <c r="AE39" s="153"/>
    </row>
    <row r="40" spans="1:31" ht="20.25" customHeight="1">
      <c r="A40" s="23"/>
      <c r="B40" s="23"/>
      <c r="C40" s="23"/>
      <c r="D40" s="23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2"/>
      <c r="V40" s="152"/>
      <c r="W40" s="152"/>
      <c r="X40" s="152"/>
      <c r="Y40" s="152"/>
      <c r="Z40" s="153"/>
      <c r="AA40" s="153"/>
      <c r="AB40" s="153"/>
      <c r="AC40" s="153"/>
      <c r="AD40" s="153"/>
      <c r="AE40" s="153"/>
    </row>
    <row r="41" spans="1:31" ht="36" customHeight="1">
      <c r="A41" s="176" t="s">
        <v>417</v>
      </c>
      <c r="B41" s="176"/>
      <c r="C41" s="176"/>
      <c r="D41" s="176"/>
      <c r="E41" s="176"/>
      <c r="F41" s="176"/>
      <c r="L41" s="346" t="s">
        <v>351</v>
      </c>
      <c r="M41" s="346"/>
      <c r="N41" s="346"/>
      <c r="O41" s="346"/>
      <c r="P41" s="346"/>
      <c r="Q41" s="346"/>
      <c r="R41" s="123"/>
      <c r="S41" s="123"/>
      <c r="T41" s="123"/>
      <c r="AA41" s="345" t="s">
        <v>423</v>
      </c>
      <c r="AB41" s="345"/>
      <c r="AC41" s="345"/>
      <c r="AD41" s="345"/>
    </row>
    <row r="42" spans="1:31" ht="18.75" customHeight="1">
      <c r="A42" s="329" t="s">
        <v>47</v>
      </c>
      <c r="B42" s="329"/>
      <c r="C42" s="329"/>
      <c r="D42" s="329"/>
      <c r="L42" s="189" t="s">
        <v>350</v>
      </c>
      <c r="M42" s="189"/>
      <c r="N42" s="189"/>
      <c r="O42" s="189"/>
      <c r="P42" s="189"/>
      <c r="Q42" s="189"/>
      <c r="R42" s="120"/>
      <c r="S42" s="120"/>
      <c r="T42" s="120"/>
      <c r="AA42" s="190" t="s">
        <v>216</v>
      </c>
      <c r="AB42" s="190"/>
      <c r="AC42" s="190"/>
    </row>
  </sheetData>
  <mergeCells count="149">
    <mergeCell ref="AA41:AD41"/>
    <mergeCell ref="B13:F13"/>
    <mergeCell ref="AA6:AE6"/>
    <mergeCell ref="B11:F11"/>
    <mergeCell ref="V6:Z6"/>
    <mergeCell ref="L6:P6"/>
    <mergeCell ref="L7:L8"/>
    <mergeCell ref="M7:P7"/>
    <mergeCell ref="H7:K7"/>
    <mergeCell ref="G25:H27"/>
    <mergeCell ref="A41:F41"/>
    <mergeCell ref="L41:Q41"/>
    <mergeCell ref="M26:N27"/>
    <mergeCell ref="O26:T26"/>
    <mergeCell ref="O27:P27"/>
    <mergeCell ref="Q27:R27"/>
    <mergeCell ref="C29:D29"/>
    <mergeCell ref="E29:F29"/>
    <mergeCell ref="G29:H29"/>
    <mergeCell ref="I29:J29"/>
    <mergeCell ref="K29:L29"/>
    <mergeCell ref="C28:D28"/>
    <mergeCell ref="E28:F28"/>
    <mergeCell ref="G28:H28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L42:Q42"/>
    <mergeCell ref="AB7:AE7"/>
    <mergeCell ref="Q7:Q8"/>
    <mergeCell ref="A42:D42"/>
    <mergeCell ref="AA42:AC42"/>
    <mergeCell ref="AA7:AA8"/>
    <mergeCell ref="A17:F17"/>
    <mergeCell ref="S27:T2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A22:AE22"/>
    <mergeCell ref="M28:N28"/>
    <mergeCell ref="I25:J27"/>
    <mergeCell ref="K25:T25"/>
    <mergeCell ref="U25:Y27"/>
    <mergeCell ref="Z25:AE27"/>
    <mergeCell ref="K26:L27"/>
    <mergeCell ref="I28:J28"/>
    <mergeCell ref="K28:L28"/>
    <mergeCell ref="Z29:AE29"/>
    <mergeCell ref="O28:P28"/>
    <mergeCell ref="Q28:R28"/>
    <mergeCell ref="S28:T28"/>
    <mergeCell ref="U28:Y28"/>
    <mergeCell ref="Z28:AE28"/>
    <mergeCell ref="M30:N30"/>
    <mergeCell ref="M29:N29"/>
    <mergeCell ref="O29:P29"/>
    <mergeCell ref="Q29:R29"/>
    <mergeCell ref="S29:T29"/>
    <mergeCell ref="U29:Y29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Z31:AE31"/>
    <mergeCell ref="O30:P30"/>
    <mergeCell ref="Q30:R30"/>
    <mergeCell ref="S30:T30"/>
    <mergeCell ref="U30:Y30"/>
    <mergeCell ref="Z30:AE30"/>
    <mergeCell ref="M32:N32"/>
    <mergeCell ref="M31:N31"/>
    <mergeCell ref="O31:P31"/>
    <mergeCell ref="Q31:R31"/>
    <mergeCell ref="S31:T31"/>
    <mergeCell ref="U31:Y31"/>
    <mergeCell ref="Z34:AE34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O34:P34"/>
    <mergeCell ref="Q34:R34"/>
    <mergeCell ref="S34:T34"/>
    <mergeCell ref="U34:Y34"/>
    <mergeCell ref="S35:T35"/>
    <mergeCell ref="S36:T36"/>
    <mergeCell ref="U36:Y36"/>
    <mergeCell ref="Z36:AE36"/>
    <mergeCell ref="U35:Y35"/>
    <mergeCell ref="Z35:AE35"/>
    <mergeCell ref="AD24:AE2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Z33:AE33"/>
    <mergeCell ref="O32:P32"/>
    <mergeCell ref="Q32:R32"/>
    <mergeCell ref="S32:T32"/>
    <mergeCell ref="U32:Y32"/>
    <mergeCell ref="Z32:AE32"/>
    <mergeCell ref="M34:N34"/>
    <mergeCell ref="A36:D36"/>
    <mergeCell ref="E36:F36"/>
    <mergeCell ref="G36:H36"/>
    <mergeCell ref="I36:J36"/>
    <mergeCell ref="K36:L36"/>
    <mergeCell ref="M36:N36"/>
    <mergeCell ref="M35:N35"/>
    <mergeCell ref="O36:P36"/>
    <mergeCell ref="Q36:R36"/>
    <mergeCell ref="O35:P35"/>
    <mergeCell ref="Q35:R35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2024-06-07T10:13:50Z</cp:lastPrinted>
  <dcterms:created xsi:type="dcterms:W3CDTF">2003-03-13T16:00:22Z</dcterms:created>
  <dcterms:modified xsi:type="dcterms:W3CDTF">2024-06-12T13:50:37Z</dcterms:modified>
</cp:coreProperties>
</file>