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15" windowWidth="20715" windowHeight="11265"/>
  </bookViews>
  <sheets>
    <sheet name="дод1" sheetId="47" r:id="rId1"/>
    <sheet name="дод2 " sheetId="46" r:id="rId2"/>
    <sheet name="дод3" sheetId="28" r:id="rId3"/>
    <sheet name="дод4" sheetId="45" r:id="rId4"/>
    <sheet name="дод5" sheetId="44" r:id="rId5"/>
  </sheets>
  <definedNames>
    <definedName name="_xlnm.Print_Titles" localSheetId="2">дод3!$5:$9</definedName>
    <definedName name="_xlnm.Print_Titles" localSheetId="3">дод4!$8:$9</definedName>
    <definedName name="_xlnm.Print_Titles" localSheetId="4">дод5!$9:$11</definedName>
    <definedName name="_xlnm.Print_Area" localSheetId="0">дод1!$A$1:$F$105</definedName>
    <definedName name="_xlnm.Print_Area" localSheetId="1">'дод2 '!$A$1:$F$35</definedName>
    <definedName name="_xlnm.Print_Area" localSheetId="2">дод3!$A$1:$Q$212</definedName>
    <definedName name="_xlnm.Print_Area" localSheetId="3">дод4!$A$1:$J$76</definedName>
    <definedName name="_xlnm.Print_Area" localSheetId="4">дод5!$A$1:$H$85</definedName>
  </definedNames>
  <calcPr calcId="145621"/>
</workbook>
</file>

<file path=xl/calcChain.xml><?xml version="1.0" encoding="utf-8"?>
<calcChain xmlns="http://schemas.openxmlformats.org/spreadsheetml/2006/main">
  <c r="Q56" i="28" l="1"/>
  <c r="P11" i="28"/>
  <c r="M11" i="28"/>
  <c r="L11" i="28"/>
  <c r="K11" i="28"/>
  <c r="I11" i="28"/>
  <c r="E56" i="28"/>
  <c r="H36" i="44" l="1"/>
  <c r="G32" i="44"/>
  <c r="G13" i="44" s="1"/>
  <c r="F32" i="44"/>
  <c r="F13" i="44" s="1"/>
  <c r="H29" i="44"/>
  <c r="H33" i="44"/>
  <c r="I61" i="45"/>
  <c r="I11" i="45"/>
  <c r="C16" i="47"/>
  <c r="J47" i="28"/>
  <c r="E47" i="28"/>
  <c r="Q47" i="28" s="1"/>
  <c r="F39" i="28"/>
  <c r="I44" i="45"/>
  <c r="C89" i="47"/>
  <c r="C90" i="47"/>
  <c r="C101" i="47"/>
  <c r="C100" i="47"/>
  <c r="C99" i="47"/>
  <c r="C98" i="47"/>
  <c r="C97" i="47"/>
  <c r="C96" i="47"/>
  <c r="C95" i="47"/>
  <c r="C94" i="47"/>
  <c r="C92" i="47" s="1"/>
  <c r="C93" i="47"/>
  <c r="D92" i="47"/>
  <c r="D91" i="47"/>
  <c r="C91" i="47" s="1"/>
  <c r="C88" i="47"/>
  <c r="F87" i="47"/>
  <c r="E87" i="47"/>
  <c r="F86" i="47"/>
  <c r="E86" i="47"/>
  <c r="F85" i="47"/>
  <c r="F102" i="47" s="1"/>
  <c r="E85" i="47"/>
  <c r="E102" i="47" s="1"/>
  <c r="E83" i="47"/>
  <c r="C83" i="47"/>
  <c r="E82" i="47"/>
  <c r="C82" i="47"/>
  <c r="E81" i="47"/>
  <c r="C81" i="47"/>
  <c r="C80" i="47"/>
  <c r="F79" i="47"/>
  <c r="E79" i="47" s="1"/>
  <c r="D79" i="47"/>
  <c r="E74" i="47"/>
  <c r="C74" i="47" s="1"/>
  <c r="E73" i="47"/>
  <c r="C73" i="47" s="1"/>
  <c r="C72" i="47"/>
  <c r="C71" i="47"/>
  <c r="D70" i="47"/>
  <c r="C70" i="47" s="1"/>
  <c r="D69" i="47"/>
  <c r="C69" i="47" s="1"/>
  <c r="C67" i="47"/>
  <c r="D66" i="47"/>
  <c r="C66" i="47"/>
  <c r="D64" i="47"/>
  <c r="C64" i="47"/>
  <c r="C63" i="47"/>
  <c r="C62" i="47"/>
  <c r="C61" i="47"/>
  <c r="D60" i="47"/>
  <c r="C60" i="47" s="1"/>
  <c r="D59" i="47"/>
  <c r="C59" i="47" s="1"/>
  <c r="C58" i="47"/>
  <c r="C57" i="47"/>
  <c r="D56" i="47"/>
  <c r="C56" i="47" s="1"/>
  <c r="C55" i="47"/>
  <c r="C54" i="47"/>
  <c r="D53" i="47"/>
  <c r="C53" i="47" s="1"/>
  <c r="D52" i="47"/>
  <c r="C52" i="47" s="1"/>
  <c r="D51" i="47"/>
  <c r="C51" i="47" s="1"/>
  <c r="C50" i="47"/>
  <c r="C49" i="47"/>
  <c r="C48" i="47"/>
  <c r="E47" i="47"/>
  <c r="C47" i="47"/>
  <c r="E46" i="47"/>
  <c r="C46" i="47"/>
  <c r="C45" i="47"/>
  <c r="C44" i="47"/>
  <c r="C43" i="47"/>
  <c r="D42" i="47"/>
  <c r="C42" i="47" s="1"/>
  <c r="C41" i="47"/>
  <c r="C40" i="47"/>
  <c r="D39" i="47"/>
  <c r="C39" i="47" s="1"/>
  <c r="C38" i="47"/>
  <c r="C37" i="47"/>
  <c r="C36" i="47"/>
  <c r="C35" i="47"/>
  <c r="C34" i="47"/>
  <c r="C33" i="47"/>
  <c r="C32" i="47"/>
  <c r="C31" i="47"/>
  <c r="C30" i="47"/>
  <c r="D29" i="47"/>
  <c r="C29" i="47"/>
  <c r="D22" i="47"/>
  <c r="C22" i="47"/>
  <c r="C21" i="47"/>
  <c r="D20" i="47"/>
  <c r="C20" i="47" s="1"/>
  <c r="D15" i="47"/>
  <c r="C15" i="47" s="1"/>
  <c r="D14" i="47"/>
  <c r="C14" i="47" s="1"/>
  <c r="H50" i="44"/>
  <c r="G60" i="44"/>
  <c r="G59" i="44" s="1"/>
  <c r="F60" i="44"/>
  <c r="F59" i="44" s="1"/>
  <c r="H61" i="44"/>
  <c r="H60" i="44" s="1"/>
  <c r="H59" i="44" s="1"/>
  <c r="E60" i="28"/>
  <c r="E59" i="28"/>
  <c r="E58" i="28"/>
  <c r="Q58" i="28" s="1"/>
  <c r="E57" i="28"/>
  <c r="Q57" i="28" s="1"/>
  <c r="E55" i="28"/>
  <c r="E53" i="28"/>
  <c r="J58" i="28"/>
  <c r="J57" i="28"/>
  <c r="J38" i="28"/>
  <c r="Q38" i="28" s="1"/>
  <c r="J35" i="28"/>
  <c r="J37" i="28"/>
  <c r="Q37" i="28" s="1"/>
  <c r="Q102" i="28"/>
  <c r="J102" i="28"/>
  <c r="F25" i="46"/>
  <c r="F23" i="46" s="1"/>
  <c r="F22" i="46" s="1"/>
  <c r="E25" i="46"/>
  <c r="D25" i="46"/>
  <c r="C25" i="46" s="1"/>
  <c r="F24" i="46"/>
  <c r="E24" i="46"/>
  <c r="E23" i="46" s="1"/>
  <c r="E22" i="46" s="1"/>
  <c r="D24" i="46"/>
  <c r="C24" i="46"/>
  <c r="D23" i="46"/>
  <c r="D22" i="46" s="1"/>
  <c r="C21" i="46"/>
  <c r="F20" i="46"/>
  <c r="F19" i="46" s="1"/>
  <c r="F18" i="46" s="1"/>
  <c r="E20" i="46"/>
  <c r="D20" i="46"/>
  <c r="C20" i="46" s="1"/>
  <c r="E19" i="46"/>
  <c r="E18" i="46" s="1"/>
  <c r="C16" i="46"/>
  <c r="F15" i="46"/>
  <c r="E15" i="46"/>
  <c r="D15" i="46"/>
  <c r="C15" i="46" s="1"/>
  <c r="F14" i="46"/>
  <c r="E14" i="46"/>
  <c r="D14" i="46"/>
  <c r="C14" i="46" s="1"/>
  <c r="C13" i="46"/>
  <c r="C12" i="46"/>
  <c r="F11" i="46"/>
  <c r="F10" i="46" s="1"/>
  <c r="F17" i="46" s="1"/>
  <c r="E11" i="46"/>
  <c r="E10" i="46" s="1"/>
  <c r="E17" i="46" s="1"/>
  <c r="D11" i="46"/>
  <c r="I69" i="45"/>
  <c r="I68" i="45" s="1"/>
  <c r="I60" i="45"/>
  <c r="I54" i="45"/>
  <c r="I53" i="45" s="1"/>
  <c r="I43" i="45"/>
  <c r="I41" i="45"/>
  <c r="I40" i="45" s="1"/>
  <c r="J11" i="45"/>
  <c r="I10" i="45"/>
  <c r="H80" i="44"/>
  <c r="H79" i="44"/>
  <c r="H78" i="44"/>
  <c r="H77" i="44"/>
  <c r="G76" i="44"/>
  <c r="F76" i="44"/>
  <c r="G75" i="44"/>
  <c r="F75" i="44"/>
  <c r="H74" i="44"/>
  <c r="H73" i="44"/>
  <c r="H72" i="44"/>
  <c r="H71" i="44"/>
  <c r="H70" i="44"/>
  <c r="F69" i="44"/>
  <c r="H69" i="44" s="1"/>
  <c r="G68" i="44"/>
  <c r="F68" i="44"/>
  <c r="G67" i="44"/>
  <c r="F67" i="44"/>
  <c r="H66" i="44"/>
  <c r="H65" i="44"/>
  <c r="H64" i="44"/>
  <c r="G63" i="44"/>
  <c r="F63" i="44"/>
  <c r="G62" i="44"/>
  <c r="F62" i="44"/>
  <c r="H58" i="44"/>
  <c r="H57" i="44"/>
  <c r="H56" i="44"/>
  <c r="H55" i="44"/>
  <c r="H54" i="44"/>
  <c r="H53" i="44"/>
  <c r="H52" i="44"/>
  <c r="H51" i="44"/>
  <c r="H49" i="44"/>
  <c r="H48" i="44"/>
  <c r="H47" i="44"/>
  <c r="H46" i="44"/>
  <c r="H45" i="44"/>
  <c r="H44" i="44"/>
  <c r="H43" i="44"/>
  <c r="H42" i="44"/>
  <c r="H41" i="44"/>
  <c r="H40" i="44"/>
  <c r="H39" i="44"/>
  <c r="H38" i="44"/>
  <c r="H37" i="44"/>
  <c r="H35" i="44"/>
  <c r="H34" i="44"/>
  <c r="H32" i="44"/>
  <c r="H31" i="44"/>
  <c r="H30" i="44"/>
  <c r="H28" i="44"/>
  <c r="H27" i="44"/>
  <c r="H26" i="44"/>
  <c r="H25" i="44"/>
  <c r="H24" i="44"/>
  <c r="H23" i="44"/>
  <c r="H22" i="44"/>
  <c r="H21" i="44"/>
  <c r="H20" i="44"/>
  <c r="H19" i="44"/>
  <c r="H18" i="44"/>
  <c r="H17" i="44"/>
  <c r="H16" i="44"/>
  <c r="H15" i="44"/>
  <c r="H14" i="44"/>
  <c r="C79" i="47" l="1"/>
  <c r="H13" i="44"/>
  <c r="H76" i="44"/>
  <c r="D19" i="46"/>
  <c r="D28" i="47"/>
  <c r="D87" i="47"/>
  <c r="H12" i="44"/>
  <c r="G12" i="44"/>
  <c r="H67" i="44"/>
  <c r="H68" i="44"/>
  <c r="H75" i="44"/>
  <c r="G81" i="44"/>
  <c r="C22" i="46"/>
  <c r="F26" i="46"/>
  <c r="E26" i="46"/>
  <c r="C11" i="46"/>
  <c r="C23" i="46"/>
  <c r="D10" i="46"/>
  <c r="H62" i="44"/>
  <c r="H63" i="44"/>
  <c r="I71" i="45"/>
  <c r="F12" i="44"/>
  <c r="C28" i="47" l="1"/>
  <c r="D13" i="47"/>
  <c r="C19" i="46"/>
  <c r="D18" i="46"/>
  <c r="D86" i="47"/>
  <c r="D85" i="47" s="1"/>
  <c r="C85" i="47" s="1"/>
  <c r="C87" i="47"/>
  <c r="C86" i="47" s="1"/>
  <c r="F81" i="44"/>
  <c r="H81" i="44"/>
  <c r="D17" i="46"/>
  <c r="C17" i="46" s="1"/>
  <c r="C10" i="46"/>
  <c r="D26" i="46" l="1"/>
  <c r="C18" i="46"/>
  <c r="C26" i="46" s="1"/>
  <c r="D84" i="47"/>
  <c r="D102" i="47" s="1"/>
  <c r="C102" i="47" s="1"/>
  <c r="C13" i="47"/>
  <c r="C84" i="47" s="1"/>
  <c r="J17" i="28"/>
  <c r="E18" i="28"/>
  <c r="E17" i="28"/>
  <c r="Q17" i="28" l="1"/>
  <c r="M79" i="28"/>
  <c r="L79" i="28"/>
  <c r="K79" i="28"/>
  <c r="E87" i="28"/>
  <c r="J87" i="28"/>
  <c r="J86" i="28"/>
  <c r="E86" i="28"/>
  <c r="E83" i="28"/>
  <c r="J83" i="28"/>
  <c r="Q83" i="28" l="1"/>
  <c r="Q87" i="28"/>
  <c r="Q86" i="28"/>
  <c r="O75" i="28" l="1"/>
  <c r="N75" i="28"/>
  <c r="M75" i="28"/>
  <c r="L75" i="28"/>
  <c r="K75" i="28"/>
  <c r="I75" i="28"/>
  <c r="H75" i="28"/>
  <c r="G75" i="28"/>
  <c r="F75" i="28"/>
  <c r="J77" i="28"/>
  <c r="J76" i="28"/>
  <c r="E77" i="28"/>
  <c r="J75" i="28" l="1"/>
  <c r="Q77" i="28"/>
  <c r="J160" i="28"/>
  <c r="J158" i="28"/>
  <c r="J21" i="28"/>
  <c r="E21" i="28"/>
  <c r="P187" i="28"/>
  <c r="M187" i="28"/>
  <c r="L187" i="28"/>
  <c r="K187" i="28"/>
  <c r="F181" i="28"/>
  <c r="G181" i="28"/>
  <c r="H181" i="28"/>
  <c r="I181" i="28"/>
  <c r="K181" i="28"/>
  <c r="L181" i="28"/>
  <c r="M181" i="28"/>
  <c r="N181" i="28"/>
  <c r="O181" i="28"/>
  <c r="P181" i="28"/>
  <c r="H182" i="28"/>
  <c r="I182" i="28"/>
  <c r="K182" i="28"/>
  <c r="L182" i="28"/>
  <c r="M182" i="28"/>
  <c r="P182" i="28"/>
  <c r="G183" i="28"/>
  <c r="H183" i="28"/>
  <c r="I183" i="28"/>
  <c r="K183" i="28"/>
  <c r="L183" i="28"/>
  <c r="M183" i="28"/>
  <c r="N183" i="28"/>
  <c r="O183" i="28"/>
  <c r="P183" i="28"/>
  <c r="F185" i="28"/>
  <c r="G185" i="28"/>
  <c r="H185" i="28"/>
  <c r="I185" i="28"/>
  <c r="K185" i="28"/>
  <c r="L185" i="28"/>
  <c r="M185" i="28"/>
  <c r="N185" i="28"/>
  <c r="O185" i="28"/>
  <c r="P185" i="28"/>
  <c r="F186" i="28"/>
  <c r="G186" i="28"/>
  <c r="H186" i="28"/>
  <c r="I186" i="28"/>
  <c r="N186" i="28"/>
  <c r="O186" i="28"/>
  <c r="F187" i="28"/>
  <c r="G187" i="28"/>
  <c r="H187" i="28"/>
  <c r="I187" i="28"/>
  <c r="F188" i="28"/>
  <c r="G188" i="28"/>
  <c r="H188" i="28"/>
  <c r="I188" i="28"/>
  <c r="K188" i="28"/>
  <c r="L188" i="28"/>
  <c r="M188" i="28"/>
  <c r="N188" i="28"/>
  <c r="O188" i="28"/>
  <c r="P188" i="28"/>
  <c r="F189" i="28"/>
  <c r="G189" i="28"/>
  <c r="H189" i="28"/>
  <c r="I189" i="28"/>
  <c r="K189" i="28"/>
  <c r="L189" i="28"/>
  <c r="M189" i="28"/>
  <c r="N189" i="28"/>
  <c r="O189" i="28"/>
  <c r="P189" i="28"/>
  <c r="F190" i="28"/>
  <c r="G190" i="28"/>
  <c r="H190" i="28"/>
  <c r="I190" i="28"/>
  <c r="K190" i="28"/>
  <c r="L190" i="28"/>
  <c r="M190" i="28"/>
  <c r="N190" i="28"/>
  <c r="O190" i="28"/>
  <c r="P190" i="28"/>
  <c r="F191" i="28"/>
  <c r="G191" i="28"/>
  <c r="H191" i="28"/>
  <c r="I191" i="28"/>
  <c r="K191" i="28"/>
  <c r="L191" i="28"/>
  <c r="M191" i="28"/>
  <c r="N191" i="28"/>
  <c r="O191" i="28"/>
  <c r="P191" i="28"/>
  <c r="E192" i="28"/>
  <c r="F192" i="28"/>
  <c r="G192" i="28"/>
  <c r="H192" i="28"/>
  <c r="I192" i="28"/>
  <c r="K192" i="28"/>
  <c r="L192" i="28"/>
  <c r="M192" i="28"/>
  <c r="N192" i="28"/>
  <c r="O192" i="28"/>
  <c r="P192" i="28"/>
  <c r="E193" i="28"/>
  <c r="F193" i="28"/>
  <c r="G193" i="28"/>
  <c r="H193" i="28"/>
  <c r="I193" i="28"/>
  <c r="K193" i="28"/>
  <c r="L193" i="28"/>
  <c r="M193" i="28"/>
  <c r="N193" i="28"/>
  <c r="O193" i="28"/>
  <c r="P193" i="28"/>
  <c r="F194" i="28"/>
  <c r="G194" i="28"/>
  <c r="H194" i="28"/>
  <c r="I194" i="28"/>
  <c r="K194" i="28"/>
  <c r="L194" i="28"/>
  <c r="M194" i="28"/>
  <c r="N194" i="28"/>
  <c r="O194" i="28"/>
  <c r="P194" i="28"/>
  <c r="E195" i="28"/>
  <c r="F195" i="28"/>
  <c r="G195" i="28"/>
  <c r="H195" i="28"/>
  <c r="I195" i="28"/>
  <c r="K195" i="28"/>
  <c r="L195" i="28"/>
  <c r="M195" i="28"/>
  <c r="N195" i="28"/>
  <c r="O195" i="28"/>
  <c r="P195" i="28"/>
  <c r="E196" i="28"/>
  <c r="F196" i="28"/>
  <c r="G196" i="28"/>
  <c r="H196" i="28"/>
  <c r="I196" i="28"/>
  <c r="K196" i="28"/>
  <c r="L196" i="28"/>
  <c r="M196" i="28"/>
  <c r="N196" i="28"/>
  <c r="O196" i="28"/>
  <c r="P196" i="28"/>
  <c r="E197" i="28"/>
  <c r="F197" i="28"/>
  <c r="G197" i="28"/>
  <c r="H197" i="28"/>
  <c r="I197" i="28"/>
  <c r="K197" i="28"/>
  <c r="L197" i="28"/>
  <c r="M197" i="28"/>
  <c r="N197" i="28"/>
  <c r="O197" i="28"/>
  <c r="P197" i="28"/>
  <c r="F198" i="28"/>
  <c r="G198" i="28"/>
  <c r="H198" i="28"/>
  <c r="I198" i="28"/>
  <c r="K198" i="28"/>
  <c r="L198" i="28"/>
  <c r="M198" i="28"/>
  <c r="N198" i="28"/>
  <c r="O198" i="28"/>
  <c r="P198" i="28"/>
  <c r="F199" i="28"/>
  <c r="G199" i="28"/>
  <c r="H199" i="28"/>
  <c r="I199" i="28"/>
  <c r="K199" i="28"/>
  <c r="L199" i="28"/>
  <c r="M199" i="28"/>
  <c r="N199" i="28"/>
  <c r="O199" i="28"/>
  <c r="P199" i="28"/>
  <c r="F203" i="28"/>
  <c r="G203" i="28"/>
  <c r="H203" i="28"/>
  <c r="I203" i="28"/>
  <c r="K203" i="28"/>
  <c r="L203" i="28"/>
  <c r="M203" i="28"/>
  <c r="N203" i="28"/>
  <c r="O203" i="28"/>
  <c r="P203" i="28"/>
  <c r="F204" i="28"/>
  <c r="G204" i="28"/>
  <c r="H204" i="28"/>
  <c r="I204" i="28"/>
  <c r="K204" i="28"/>
  <c r="L204" i="28"/>
  <c r="M204" i="28"/>
  <c r="N204" i="28"/>
  <c r="O204" i="28"/>
  <c r="P204" i="28"/>
  <c r="F183" i="28"/>
  <c r="J40" i="28"/>
  <c r="O39" i="28"/>
  <c r="N39" i="28"/>
  <c r="E39" i="28"/>
  <c r="E41" i="28"/>
  <c r="E40" i="28"/>
  <c r="E100" i="28"/>
  <c r="O88" i="28"/>
  <c r="N88" i="28"/>
  <c r="G88" i="28"/>
  <c r="G182" i="28" s="1"/>
  <c r="F88" i="28"/>
  <c r="F182" i="28" s="1"/>
  <c r="E54" i="28"/>
  <c r="E61" i="28"/>
  <c r="E198" i="28" s="1"/>
  <c r="H29" i="28"/>
  <c r="H11" i="28" s="1"/>
  <c r="G29" i="28"/>
  <c r="G11" i="28" s="1"/>
  <c r="F29" i="28"/>
  <c r="F11" i="28" s="1"/>
  <c r="E52" i="28"/>
  <c r="E161" i="28"/>
  <c r="G146" i="28"/>
  <c r="F146" i="28"/>
  <c r="J120" i="28"/>
  <c r="J119" i="28"/>
  <c r="J118" i="28"/>
  <c r="P117" i="28"/>
  <c r="O117" i="28"/>
  <c r="N117" i="28"/>
  <c r="M117" i="28"/>
  <c r="L117" i="28"/>
  <c r="K117" i="28"/>
  <c r="I117" i="28"/>
  <c r="H117" i="28"/>
  <c r="G117" i="28"/>
  <c r="N187" i="28" l="1"/>
  <c r="N11" i="28"/>
  <c r="E194" i="28"/>
  <c r="O187" i="28"/>
  <c r="O11" i="28"/>
  <c r="Q21" i="28"/>
  <c r="N182" i="28"/>
  <c r="O182" i="28"/>
  <c r="Q40" i="28"/>
  <c r="F10" i="28"/>
  <c r="E63" i="28"/>
  <c r="E199" i="28" s="1"/>
  <c r="P10" i="28"/>
  <c r="J48" i="28"/>
  <c r="E48" i="28"/>
  <c r="J41" i="28"/>
  <c r="J39" i="28"/>
  <c r="Q41" i="28"/>
  <c r="Q39" i="28"/>
  <c r="E76" i="28"/>
  <c r="E75" i="28" s="1"/>
  <c r="E74" i="28" s="1"/>
  <c r="P75" i="28"/>
  <c r="P74" i="28"/>
  <c r="O74" i="28"/>
  <c r="N74" i="28"/>
  <c r="M74" i="28"/>
  <c r="L74" i="28"/>
  <c r="K74" i="28"/>
  <c r="J74" i="28"/>
  <c r="I74" i="28"/>
  <c r="H74" i="28"/>
  <c r="G74" i="28"/>
  <c r="F74" i="28"/>
  <c r="E15" i="28"/>
  <c r="E204" i="28" s="1"/>
  <c r="E14" i="28"/>
  <c r="E160" i="28"/>
  <c r="Q160" i="28" s="1"/>
  <c r="J162" i="28"/>
  <c r="J63" i="28"/>
  <c r="J199" i="28" s="1"/>
  <c r="P79" i="28"/>
  <c r="P78" i="28" s="1"/>
  <c r="O79" i="28"/>
  <c r="O78" i="28" s="1"/>
  <c r="N79" i="28"/>
  <c r="N78" i="28" s="1"/>
  <c r="L78" i="28"/>
  <c r="I79" i="28"/>
  <c r="I78" i="28" s="1"/>
  <c r="H79" i="28"/>
  <c r="G79" i="28"/>
  <c r="G78" i="28" s="1"/>
  <c r="F79" i="28"/>
  <c r="F78" i="28" s="1"/>
  <c r="J101" i="28"/>
  <c r="J188" i="28" s="1"/>
  <c r="E82" i="28"/>
  <c r="J165" i="28"/>
  <c r="J164" i="28"/>
  <c r="J163" i="28"/>
  <c r="J161" i="28"/>
  <c r="E165" i="28"/>
  <c r="E191" i="28" s="1"/>
  <c r="E164" i="28"/>
  <c r="E163" i="28"/>
  <c r="E127" i="28"/>
  <c r="Q127" i="28" s="1"/>
  <c r="E126" i="28"/>
  <c r="E125" i="28"/>
  <c r="E124" i="28"/>
  <c r="E123" i="28"/>
  <c r="Q123" i="28" s="1"/>
  <c r="E122" i="28"/>
  <c r="E121" i="28"/>
  <c r="E120" i="28"/>
  <c r="Q120" i="28" s="1"/>
  <c r="E119" i="28"/>
  <c r="Q119" i="28" s="1"/>
  <c r="E118" i="28"/>
  <c r="Q118" i="28" s="1"/>
  <c r="J54" i="28"/>
  <c r="J194" i="28" s="1"/>
  <c r="H10" i="28"/>
  <c r="J24" i="28"/>
  <c r="E24" i="28"/>
  <c r="J89" i="28"/>
  <c r="J85" i="28"/>
  <c r="E89" i="28"/>
  <c r="Q89" i="28" s="1"/>
  <c r="E85" i="28"/>
  <c r="I10" i="28"/>
  <c r="G10" i="28"/>
  <c r="J18" i="28"/>
  <c r="Q18" i="28" s="1"/>
  <c r="XFD18" i="28" s="1"/>
  <c r="J16" i="28"/>
  <c r="J15" i="28"/>
  <c r="J204" i="28" s="1"/>
  <c r="J116" i="28"/>
  <c r="J115" i="28"/>
  <c r="Q115" i="28" s="1"/>
  <c r="J114" i="28"/>
  <c r="J112" i="28"/>
  <c r="J111" i="28"/>
  <c r="J110" i="28"/>
  <c r="J109" i="28"/>
  <c r="J107" i="28"/>
  <c r="E112" i="28"/>
  <c r="E111" i="28"/>
  <c r="Q111" i="28" s="1"/>
  <c r="P144" i="28"/>
  <c r="O144" i="28"/>
  <c r="N144" i="28"/>
  <c r="M144" i="28"/>
  <c r="L144" i="28"/>
  <c r="K144" i="28"/>
  <c r="I144" i="28"/>
  <c r="H144" i="28"/>
  <c r="P146" i="28"/>
  <c r="O146" i="28"/>
  <c r="N146" i="28"/>
  <c r="M146" i="28"/>
  <c r="L146" i="28"/>
  <c r="K146" i="28"/>
  <c r="I146" i="28"/>
  <c r="H146" i="28"/>
  <c r="P106" i="28"/>
  <c r="O106" i="28"/>
  <c r="N106" i="28"/>
  <c r="M106" i="28"/>
  <c r="L106" i="28"/>
  <c r="K106" i="28"/>
  <c r="I106" i="28"/>
  <c r="H106" i="28"/>
  <c r="G106" i="28"/>
  <c r="F106" i="28"/>
  <c r="E109" i="28"/>
  <c r="Q109" i="28" s="1"/>
  <c r="E107" i="28"/>
  <c r="E117" i="28"/>
  <c r="P113" i="28"/>
  <c r="O113" i="28"/>
  <c r="N113" i="28"/>
  <c r="M113" i="28"/>
  <c r="L113" i="28"/>
  <c r="K113" i="28"/>
  <c r="I113" i="28"/>
  <c r="H113" i="28"/>
  <c r="G113" i="28"/>
  <c r="F113" i="28"/>
  <c r="E116" i="28"/>
  <c r="Q116" i="28" s="1"/>
  <c r="P129" i="28"/>
  <c r="O129" i="28"/>
  <c r="N129" i="28"/>
  <c r="M129" i="28"/>
  <c r="L129" i="28"/>
  <c r="K129" i="28"/>
  <c r="I129" i="28"/>
  <c r="H129" i="28"/>
  <c r="P154" i="28"/>
  <c r="P153" i="28" s="1"/>
  <c r="O154" i="28"/>
  <c r="O153" i="28" s="1"/>
  <c r="N154" i="28"/>
  <c r="N153" i="28" s="1"/>
  <c r="M154" i="28"/>
  <c r="M153" i="28" s="1"/>
  <c r="L154" i="28"/>
  <c r="L153" i="28" s="1"/>
  <c r="K154" i="28"/>
  <c r="K153" i="28" s="1"/>
  <c r="I154" i="28"/>
  <c r="I153" i="28" s="1"/>
  <c r="H154" i="28"/>
  <c r="H153" i="28" s="1"/>
  <c r="G154" i="28"/>
  <c r="G153" i="28" s="1"/>
  <c r="F154" i="28"/>
  <c r="F153" i="28" s="1"/>
  <c r="M78" i="28"/>
  <c r="K78" i="28"/>
  <c r="H78" i="28"/>
  <c r="P98" i="28"/>
  <c r="P186" i="28" s="1"/>
  <c r="P167" i="28"/>
  <c r="P166" i="28" s="1"/>
  <c r="O167" i="28"/>
  <c r="O166" i="28" s="1"/>
  <c r="N167" i="28"/>
  <c r="N166" i="28" s="1"/>
  <c r="M167" i="28"/>
  <c r="M166" i="28" s="1"/>
  <c r="L167" i="28"/>
  <c r="L166" i="28" s="1"/>
  <c r="K167" i="28"/>
  <c r="K166" i="28" s="1"/>
  <c r="I167" i="28"/>
  <c r="I166" i="28" s="1"/>
  <c r="H167" i="28"/>
  <c r="H166" i="28" s="1"/>
  <c r="G167" i="28"/>
  <c r="G166" i="28" s="1"/>
  <c r="F167" i="28"/>
  <c r="F166" i="28" s="1"/>
  <c r="J145" i="28"/>
  <c r="J144" i="28" s="1"/>
  <c r="E145" i="28"/>
  <c r="E144" i="28" s="1"/>
  <c r="J148" i="28"/>
  <c r="E148" i="28"/>
  <c r="J147" i="28"/>
  <c r="J146" i="28" s="1"/>
  <c r="E147" i="28"/>
  <c r="E146" i="28" s="1"/>
  <c r="J46" i="28"/>
  <c r="J43" i="28"/>
  <c r="J42" i="28"/>
  <c r="J36" i="28"/>
  <c r="Q35" i="28" s="1"/>
  <c r="J34" i="28"/>
  <c r="M44" i="28"/>
  <c r="M186" i="28" s="1"/>
  <c r="L44" i="28"/>
  <c r="L186" i="28" s="1"/>
  <c r="K44" i="28"/>
  <c r="K186" i="28" s="1"/>
  <c r="E46" i="28"/>
  <c r="Q46" i="28" s="1"/>
  <c r="E43" i="28"/>
  <c r="K26" i="28"/>
  <c r="L26" i="28"/>
  <c r="L184" i="28" s="1"/>
  <c r="M26" i="28"/>
  <c r="J22" i="28"/>
  <c r="Q22" i="28" s="1"/>
  <c r="J20" i="28"/>
  <c r="J19" i="28"/>
  <c r="Q19" i="28" s="1"/>
  <c r="J12" i="28"/>
  <c r="E12" i="28"/>
  <c r="E22" i="28"/>
  <c r="E20" i="28"/>
  <c r="E19" i="28"/>
  <c r="E16" i="28"/>
  <c r="Q16" i="28" s="1"/>
  <c r="E151" i="28"/>
  <c r="J151" i="28"/>
  <c r="E99" i="28"/>
  <c r="E98" i="28" s="1"/>
  <c r="J99" i="28"/>
  <c r="J98" i="28" s="1"/>
  <c r="J55" i="28"/>
  <c r="Q55" i="28" s="1"/>
  <c r="J59" i="28"/>
  <c r="J195" i="28" s="1"/>
  <c r="J60" i="28"/>
  <c r="J62" i="28"/>
  <c r="J197" i="28" s="1"/>
  <c r="J67" i="28"/>
  <c r="J66" i="28"/>
  <c r="Q66" i="28" s="1"/>
  <c r="E66" i="28"/>
  <c r="E156" i="28"/>
  <c r="Q156" i="28" s="1"/>
  <c r="E157" i="28"/>
  <c r="Q157" i="28" s="1"/>
  <c r="E158" i="28"/>
  <c r="Q158" i="28" s="1"/>
  <c r="E159" i="28"/>
  <c r="E155" i="28"/>
  <c r="J53" i="28"/>
  <c r="J192" i="28" s="1"/>
  <c r="E84" i="28"/>
  <c r="E72" i="28"/>
  <c r="J72" i="28"/>
  <c r="Q72" i="28" s="1"/>
  <c r="J61" i="28"/>
  <c r="J198" i="28" s="1"/>
  <c r="Q59" i="28"/>
  <c r="Q195" i="28" s="1"/>
  <c r="E34" i="28"/>
  <c r="J149" i="28"/>
  <c r="E150" i="28"/>
  <c r="J150" i="28"/>
  <c r="E152" i="28"/>
  <c r="J152" i="28"/>
  <c r="E73" i="28"/>
  <c r="J73" i="28"/>
  <c r="J31" i="28"/>
  <c r="E64" i="28"/>
  <c r="J64" i="28"/>
  <c r="J70" i="28"/>
  <c r="E67" i="28"/>
  <c r="Q67" i="28" s="1"/>
  <c r="E70" i="28"/>
  <c r="Q70" i="28" s="1"/>
  <c r="J51" i="28"/>
  <c r="J189" i="28" s="1"/>
  <c r="E51" i="28"/>
  <c r="E23" i="28"/>
  <c r="J23" i="28"/>
  <c r="J25" i="28"/>
  <c r="J14" i="28"/>
  <c r="E141" i="28"/>
  <c r="Q141" i="28" s="1"/>
  <c r="I170" i="28"/>
  <c r="F170" i="28"/>
  <c r="E168" i="28"/>
  <c r="E167" i="28" s="1"/>
  <c r="E166" i="28" s="1"/>
  <c r="J168" i="28"/>
  <c r="E171" i="28"/>
  <c r="E130" i="28"/>
  <c r="E88" i="28"/>
  <c r="E90" i="28"/>
  <c r="E91" i="28"/>
  <c r="Q91" i="28" s="1"/>
  <c r="E92" i="28"/>
  <c r="E93" i="28"/>
  <c r="E94" i="28"/>
  <c r="E95" i="28"/>
  <c r="E96" i="28"/>
  <c r="Q96" i="28" s="1"/>
  <c r="E97" i="28"/>
  <c r="J88" i="28"/>
  <c r="J91" i="28"/>
  <c r="J95" i="28"/>
  <c r="J97" i="28"/>
  <c r="J156" i="28"/>
  <c r="J159" i="28"/>
  <c r="Q159" i="28" s="1"/>
  <c r="E143" i="28"/>
  <c r="E142" i="28"/>
  <c r="E149" i="28"/>
  <c r="E138" i="28"/>
  <c r="E137" i="28"/>
  <c r="E136" i="28"/>
  <c r="E135" i="28"/>
  <c r="E134" i="28"/>
  <c r="J134" i="28"/>
  <c r="E133" i="28"/>
  <c r="E132" i="28"/>
  <c r="J132" i="28"/>
  <c r="E131" i="28"/>
  <c r="E139" i="28"/>
  <c r="E128" i="28"/>
  <c r="J128" i="28"/>
  <c r="J126" i="28"/>
  <c r="Q126" i="28" s="1"/>
  <c r="E110" i="28"/>
  <c r="J124" i="28"/>
  <c r="J123" i="28"/>
  <c r="J122" i="28"/>
  <c r="E114" i="28"/>
  <c r="E105" i="28"/>
  <c r="J138" i="28"/>
  <c r="J125" i="28"/>
  <c r="Q125" i="28" s="1"/>
  <c r="J139" i="28"/>
  <c r="J130" i="28"/>
  <c r="Q130" i="28" s="1"/>
  <c r="J131" i="28"/>
  <c r="J133" i="28"/>
  <c r="J135" i="28"/>
  <c r="Q135" i="28" s="1"/>
  <c r="J136" i="28"/>
  <c r="Q136" i="28" s="1"/>
  <c r="J137" i="28"/>
  <c r="Q137" i="28" s="1"/>
  <c r="E80" i="28"/>
  <c r="J80" i="28"/>
  <c r="E71" i="28"/>
  <c r="E69" i="28"/>
  <c r="E68" i="28"/>
  <c r="Q68" i="28" s="1"/>
  <c r="J68" i="28"/>
  <c r="E65" i="28"/>
  <c r="J65" i="28"/>
  <c r="E50" i="28"/>
  <c r="E190" i="28" s="1"/>
  <c r="J50" i="28"/>
  <c r="J190" i="28" s="1"/>
  <c r="E49" i="28"/>
  <c r="E188" i="28" s="1"/>
  <c r="J49" i="28"/>
  <c r="E45" i="28"/>
  <c r="E44" i="28" s="1"/>
  <c r="E42" i="28"/>
  <c r="Q42" i="28" s="1"/>
  <c r="E33" i="28"/>
  <c r="Q33" i="28" s="1"/>
  <c r="J33" i="28"/>
  <c r="E32" i="28"/>
  <c r="J32" i="28"/>
  <c r="E31" i="28"/>
  <c r="E30" i="28"/>
  <c r="E28" i="28"/>
  <c r="J28" i="28"/>
  <c r="E27" i="28"/>
  <c r="E26" i="28" s="1"/>
  <c r="E25" i="28"/>
  <c r="Q25" i="28" s="1"/>
  <c r="E13" i="28"/>
  <c r="J13" i="28"/>
  <c r="J69" i="28"/>
  <c r="Q69" i="28" s="1"/>
  <c r="J71" i="28"/>
  <c r="J45" i="28"/>
  <c r="J44" i="28" s="1"/>
  <c r="J52" i="28"/>
  <c r="J27" i="28"/>
  <c r="J26" i="28" s="1"/>
  <c r="J30" i="28"/>
  <c r="J29" i="28" s="1"/>
  <c r="J82" i="28"/>
  <c r="J84" i="28"/>
  <c r="J90" i="28"/>
  <c r="Q90" i="28" s="1"/>
  <c r="J92" i="28"/>
  <c r="Q92" i="28" s="1"/>
  <c r="J93" i="28"/>
  <c r="J94" i="28"/>
  <c r="J100" i="28"/>
  <c r="Q94" i="28"/>
  <c r="J105" i="28"/>
  <c r="J121" i="28"/>
  <c r="J117" i="28" s="1"/>
  <c r="J140" i="28"/>
  <c r="J142" i="28"/>
  <c r="J143" i="28"/>
  <c r="K170" i="28"/>
  <c r="L170" i="28"/>
  <c r="N170" i="28"/>
  <c r="O170" i="28"/>
  <c r="O169" i="28" s="1"/>
  <c r="P170" i="28"/>
  <c r="G170" i="28"/>
  <c r="J155" i="28"/>
  <c r="M170" i="28"/>
  <c r="H170" i="28"/>
  <c r="J171" i="28"/>
  <c r="J172" i="28"/>
  <c r="Q71" i="28"/>
  <c r="Q139" i="28"/>
  <c r="Q73" i="28"/>
  <c r="Q138" i="28"/>
  <c r="Q61" i="28"/>
  <c r="Q198" i="28" s="1"/>
  <c r="Q151" i="28"/>
  <c r="Q43" i="28"/>
  <c r="Q30" i="28"/>
  <c r="Q34" i="28"/>
  <c r="Q82" i="28"/>
  <c r="Q145" i="28"/>
  <c r="Q144" i="28" s="1"/>
  <c r="Q150" i="28"/>
  <c r="Q131" i="28"/>
  <c r="Q52" i="28"/>
  <c r="Q53" i="28"/>
  <c r="Q192" i="28" s="1"/>
  <c r="Q147" i="28"/>
  <c r="Q133" i="28"/>
  <c r="J129" i="28"/>
  <c r="E129" i="28"/>
  <c r="J183" i="28" l="1"/>
  <c r="J11" i="28"/>
  <c r="E189" i="28"/>
  <c r="Q51" i="28"/>
  <c r="Q189" i="28" s="1"/>
  <c r="Q54" i="28"/>
  <c r="Q62" i="28"/>
  <c r="Q197" i="28" s="1"/>
  <c r="Q142" i="28"/>
  <c r="E113" i="28"/>
  <c r="Q113" i="28" s="1"/>
  <c r="Q110" i="28"/>
  <c r="J193" i="28"/>
  <c r="Q193" i="28"/>
  <c r="J79" i="28"/>
  <c r="J78" i="28" s="1"/>
  <c r="Q28" i="28"/>
  <c r="Q32" i="28"/>
  <c r="Q95" i="28"/>
  <c r="Q23" i="28"/>
  <c r="Q64" i="28"/>
  <c r="Q148" i="28"/>
  <c r="Q112" i="28"/>
  <c r="J170" i="28"/>
  <c r="Q121" i="28"/>
  <c r="Q117" i="28" s="1"/>
  <c r="Q105" i="28"/>
  <c r="Q49" i="28"/>
  <c r="Q65" i="28"/>
  <c r="Q80" i="28"/>
  <c r="Q128" i="28"/>
  <c r="Q132" i="28"/>
  <c r="Q129" i="28" s="1"/>
  <c r="Q134" i="28"/>
  <c r="Q149" i="28"/>
  <c r="G184" i="28"/>
  <c r="G201" i="28" s="1"/>
  <c r="I184" i="28"/>
  <c r="I201" i="28" s="1"/>
  <c r="N184" i="28"/>
  <c r="N201" i="28" s="1"/>
  <c r="Q114" i="28"/>
  <c r="Q27" i="28"/>
  <c r="Q45" i="28"/>
  <c r="Q44" i="28" s="1"/>
  <c r="Q186" i="28" s="1"/>
  <c r="Q50" i="28"/>
  <c r="Q190" i="28" s="1"/>
  <c r="Q99" i="28"/>
  <c r="Q98" i="28" s="1"/>
  <c r="Q143" i="28"/>
  <c r="Q84" i="28"/>
  <c r="Q36" i="28"/>
  <c r="Q122" i="28"/>
  <c r="M184" i="28"/>
  <c r="M201" i="28" s="1"/>
  <c r="K184" i="28"/>
  <c r="K201" i="28" s="1"/>
  <c r="F184" i="28"/>
  <c r="F201" i="28" s="1"/>
  <c r="H184" i="28"/>
  <c r="H201" i="28" s="1"/>
  <c r="O184" i="28"/>
  <c r="O201" i="28" s="1"/>
  <c r="J203" i="28"/>
  <c r="L201" i="28"/>
  <c r="Q171" i="28"/>
  <c r="J187" i="28"/>
  <c r="J185" i="28"/>
  <c r="Q172" i="28"/>
  <c r="Q196" i="28" s="1"/>
  <c r="J196" i="28"/>
  <c r="Q85" i="28"/>
  <c r="E203" i="28"/>
  <c r="J182" i="28"/>
  <c r="E185" i="28"/>
  <c r="J186" i="28"/>
  <c r="J181" i="28"/>
  <c r="J191" i="28"/>
  <c r="E183" i="28"/>
  <c r="E187" i="28"/>
  <c r="E186" i="28"/>
  <c r="E181" i="28"/>
  <c r="P184" i="28"/>
  <c r="P201" i="28" s="1"/>
  <c r="E182" i="28"/>
  <c r="M169" i="28"/>
  <c r="G169" i="28"/>
  <c r="L169" i="28"/>
  <c r="I169" i="28"/>
  <c r="Q63" i="28"/>
  <c r="Q199" i="28" s="1"/>
  <c r="J10" i="28"/>
  <c r="XFD19" i="28"/>
  <c r="J169" i="28"/>
  <c r="H169" i="28"/>
  <c r="P169" i="28"/>
  <c r="N169" i="28"/>
  <c r="K169" i="28"/>
  <c r="F169" i="28"/>
  <c r="Q48" i="28"/>
  <c r="Q187" i="28" s="1"/>
  <c r="J154" i="28"/>
  <c r="J153" i="28" s="1"/>
  <c r="Q13" i="28"/>
  <c r="Q31" i="28"/>
  <c r="Q29" i="28" s="1"/>
  <c r="E154" i="28"/>
  <c r="E153" i="28" s="1"/>
  <c r="Q168" i="28"/>
  <c r="Q167" i="28" s="1"/>
  <c r="Q166" i="28" s="1"/>
  <c r="Q12" i="28"/>
  <c r="Q146" i="28"/>
  <c r="Q101" i="28"/>
  <c r="Q188" i="28" s="1"/>
  <c r="E29" i="28"/>
  <c r="E11" i="28" s="1"/>
  <c r="Q76" i="28"/>
  <c r="Q162" i="28"/>
  <c r="Q15" i="28"/>
  <c r="M10" i="28"/>
  <c r="L10" i="28"/>
  <c r="N10" i="28"/>
  <c r="K10" i="28"/>
  <c r="Q14" i="28"/>
  <c r="Q11" i="28" s="1"/>
  <c r="Q20" i="28"/>
  <c r="XFD20" i="28" s="1"/>
  <c r="Q100" i="28"/>
  <c r="J113" i="28"/>
  <c r="Q24" i="28"/>
  <c r="Q163" i="28"/>
  <c r="Q165" i="28"/>
  <c r="Q164" i="28"/>
  <c r="Q161" i="28"/>
  <c r="Q185" i="28" s="1"/>
  <c r="Q97" i="28"/>
  <c r="Q88" i="28"/>
  <c r="F104" i="28"/>
  <c r="F173" i="28" s="1"/>
  <c r="Q93" i="28"/>
  <c r="E79" i="28"/>
  <c r="E78" i="28" s="1"/>
  <c r="G104" i="28"/>
  <c r="G173" i="28" s="1"/>
  <c r="I104" i="28"/>
  <c r="I173" i="28" s="1"/>
  <c r="L104" i="28"/>
  <c r="L173" i="28" s="1"/>
  <c r="N104" i="28"/>
  <c r="N173" i="28" s="1"/>
  <c r="H104" i="28"/>
  <c r="H173" i="28" s="1"/>
  <c r="K104" i="28"/>
  <c r="K173" i="28" s="1"/>
  <c r="M104" i="28"/>
  <c r="M173" i="28" s="1"/>
  <c r="O104" i="28"/>
  <c r="O173" i="28" s="1"/>
  <c r="Q152" i="28"/>
  <c r="Q60" i="28"/>
  <c r="Q194" i="28"/>
  <c r="Q155" i="28"/>
  <c r="E106" i="28"/>
  <c r="E170" i="28"/>
  <c r="J167" i="28"/>
  <c r="J166" i="28" s="1"/>
  <c r="Q107" i="28"/>
  <c r="Q106" i="28" s="1"/>
  <c r="P104" i="28"/>
  <c r="P173" i="28" s="1"/>
  <c r="J106" i="28"/>
  <c r="J184" i="28" s="1"/>
  <c r="Q104" i="28" l="1"/>
  <c r="E104" i="28"/>
  <c r="E173" i="28" s="1"/>
  <c r="Q26" i="28"/>
  <c r="Q75" i="28"/>
  <c r="Q74" i="28" s="1"/>
  <c r="Q170" i="28"/>
  <c r="Q182" i="28"/>
  <c r="Q184" i="28"/>
  <c r="Q191" i="28"/>
  <c r="XFD15" i="28"/>
  <c r="Q204" i="28"/>
  <c r="Q203" i="28"/>
  <c r="J201" i="28"/>
  <c r="XFD14" i="28"/>
  <c r="Q183" i="28"/>
  <c r="Q181" i="28"/>
  <c r="E184" i="28"/>
  <c r="E201" i="28" s="1"/>
  <c r="F103" i="28"/>
  <c r="Q154" i="28"/>
  <c r="Q153" i="28" s="1"/>
  <c r="Q79" i="28"/>
  <c r="Q78" i="28" s="1"/>
  <c r="O10" i="28"/>
  <c r="E10" i="28"/>
  <c r="Q10" i="28" s="1"/>
  <c r="Q103" i="28"/>
  <c r="E103" i="28"/>
  <c r="J104" i="28"/>
  <c r="J173" i="28" s="1"/>
  <c r="N103" i="28"/>
  <c r="L103" i="28"/>
  <c r="E169" i="28"/>
  <c r="Q169" i="28"/>
  <c r="O103" i="28"/>
  <c r="M103" i="28"/>
  <c r="K103" i="28"/>
  <c r="I103" i="28"/>
  <c r="G103" i="28"/>
  <c r="P103" i="28"/>
  <c r="H103" i="28"/>
  <c r="XFD16" i="28" l="1"/>
  <c r="Q201" i="28"/>
  <c r="Q173" i="28"/>
  <c r="J103" i="28"/>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<sst xmlns="http://schemas.openxmlformats.org/spreadsheetml/2006/main" count="1124" uniqueCount="579">
  <si>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</si>
  <si>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</si>
  <si>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</si>
  <si>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</si>
  <si>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</si>
  <si>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</si>
  <si>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</si>
  <si>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</si>
  <si>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</si>
  <si>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</si>
  <si>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</si>
  <si>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</si>
  <si>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</si>
  <si>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</si>
  <si>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</si>
  <si>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</si>
  <si>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</si>
  <si>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</si>
  <si>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</si>
  <si>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</si>
  <si>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</si>
  <si>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</si>
  <si>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</si>
  <si>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</si>
  <si>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</si>
  <si>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</si>
  <si>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</si>
  <si>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</si>
  <si>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</si>
  <si>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</si>
  <si>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</si>
  <si>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</si>
  <si>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</si>
  <si>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</si>
  <si>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</si>
  <si>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</si>
  <si>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</si>
  <si>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</si>
  <si>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</si>
  <si>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</si>
  <si>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</si>
  <si>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</si>
  <si>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</si>
  <si>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</si>
  <si>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</si>
  <si>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</si>
  <si>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</si>
  <si>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</si>
  <si>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</si>
  <si>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</si>
  <si>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</si>
  <si>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</si>
  <si>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</si>
  <si>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</si>
  <si>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</si>
  <si>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</si>
  <si>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</si>
  <si>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</si>
  <si>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</si>
  <si>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</si>
  <si>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</si>
  <si>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</si>
  <si>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</si>
  <si>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</si>
  <si>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</si>
  <si>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</si>
  <si>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</si>
  <si>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</si>
  <si>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</si>
  <si>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</si>
  <si>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</si>
  <si>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</si>
  <si>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</si>
  <si>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</si>
  <si>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</si>
  <si>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</si>
  <si>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</si>
  <si>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</si>
  <si>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</si>
  <si>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</si>
  <si>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</si>
  <si>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</si>
  <si>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</si>
  <si>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</si>
  <si>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на догляд за дитиною віком до трьох років</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</si>
  <si>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</si>
  <si>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</si>
  <si>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</si>
  <si>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</si>
  <si>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</si>
  <si>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</si>
  <si>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</si>
  <si>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</si>
  <si>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</si>
  <si>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</si>
  <si>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</si>
  <si>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</si>
  <si>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</si>
  <si>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</si>
  <si>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</si>
  <si>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</si>
  <si>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</si>
  <si>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</si>
  <si>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</si>
  <si>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</si>
  <si>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</si>
  <si>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</si>
  <si>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</si>
  <si>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</si>
  <si>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</si>
  <si>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</si>
  <si>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</si>
  <si>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</si>
  <si>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</si>
  <si>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</si>
  <si>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</si>
  <si>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</si>
  <si>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</si>
  <si>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</si>
  <si>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</si>
  <si>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</si>
  <si>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</si>
  <si>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</si>
  <si>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</si>
  <si>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</si>
  <si>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</si>
  <si>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</si>
  <si>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</si>
  <si>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</si>
  <si>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</si>
  <si>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</si>
  <si>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</si>
  <si>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</si>
  <si>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</si>
  <si>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</si>
  <si>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</si>
  <si>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</si>
  <si>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</si>
  <si>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</si>
  <si>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</si>
  <si>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</si>
  <si>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</si>
  <si>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</si>
  <si>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</si>
  <si>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</si>
  <si>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</si>
  <si>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</si>
  <si>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</si>
  <si>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</si>
  <si>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</si>
  <si>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</si>
  <si>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</si>
  <si>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</si>
  <si>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</si>
  <si>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</si>
  <si>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</si>
  <si>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</si>
  <si>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</si>
  <si>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</si>
  <si>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</si>
  <si>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</si>
  <si>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</si>
  <si>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</si>
  <si>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</si>
  <si>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</si>
  <si>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</si>
  <si>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</si>
  <si>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</si>
  <si>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</si>
  <si>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</si>
  <si>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</si>
  <si>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</si>
  <si>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</si>
  <si>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</si>
  <si>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</si>
  <si>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</si>
  <si>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</si>
  <si>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</si>
  <si>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</si>
  <si>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</si>
  <si>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</si>
  <si>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</si>
  <si>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</si>
  <si>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</si>
  <si>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</si>
  <si>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</si>
  <si>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</si>
  <si>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Резервний фонд</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</si>
  <si>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</si>
  <si>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</si>
  <si>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</si>
  <si>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</si>
  <si>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</si>
  <si>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</si>
  <si>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</si>
  <si>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</si>
  <si>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</si>
  <si>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</si>
  <si>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</si>
  <si>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</si>
  <si>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</si>
  <si>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</si>
  <si>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</si>
  <si>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</si>
  <si>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</si>
  <si>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</si>
  <si>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</si>
  <si>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</si>
  <si>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</si>
  <si>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</si>
  <si>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</si>
  <si>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</si>
  <si>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</si>
  <si>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</si>
  <si>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</si>
  <si>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</si>
  <si>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</si>
  <si>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</si>
  <si>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</si>
  <si>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</si>
  <si>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</si>
  <si>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</si>
  <si>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</si>
  <si>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</si>
  <si>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</si>
  <si>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</si>
  <si>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</si>
  <si>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</si>
  <si>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</si>
  <si>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</si>
  <si>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</si>
  <si>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</si>
  <si>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</si>
  <si>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</si>
  <si>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</si>
  <si>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</si>
  <si>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</si>
  <si>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</si>
  <si>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</si>
  <si>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</si>
  <si>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</si>
  <si>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</si>
  <si>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</si>
  <si>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</si>
  <si>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</si>
  <si>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</si>
  <si>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</si>
  <si>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</si>
  <si>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</si>
  <si>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</si>
  <si>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</si>
  <si>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</si>
  <si>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</si>
  <si>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</si>
  <si>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</si>
  <si>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</si>
  <si>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</si>
  <si>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</si>
  <si>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</si>
  <si>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</si>
  <si>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</si>
  <si>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</si>
  <si>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</si>
  <si>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</si>
  <si>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</si>
  <si>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</si>
  <si>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</si>
  <si>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</si>
  <si>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</si>
  <si>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</si>
  <si>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</si>
  <si>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</si>
  <si>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</si>
  <si>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</si>
  <si>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</si>
  <si>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</si>
  <si>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</si>
  <si>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</si>
  <si>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</si>
  <si>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</si>
  <si>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</si>
  <si>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</si>
  <si>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</si>
  <si>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</si>
  <si>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</si>
  <si>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</si>
  <si>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</si>
  <si>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</si>
  <si>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</si>
  <si>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</si>
  <si>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</si>
  <si>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</si>
  <si>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</si>
  <si>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</si>
  <si>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</si>
  <si>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</si>
  <si>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</si>
  <si>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</si>
  <si>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</si>
  <si>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</si>
  <si>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</si>
  <si>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</si>
  <si>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</si>
  <si>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</si>
  <si>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</si>
  <si>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</si>
  <si>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</si>
  <si>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</si>
  <si>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</si>
  <si>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</si>
  <si>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</si>
  <si>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</si>
  <si>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</si>
  <si>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</si>
  <si>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</si>
  <si>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</si>
  <si>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</si>
  <si>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</si>
  <si>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</si>
  <si>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</si>
  <si>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</si>
  <si>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</si>
  <si>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</si>
  <si>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</si>
  <si>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</si>
  <si>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</si>
  <si>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</si>
  <si>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</si>
  <si>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</si>
  <si>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</si>
  <si>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</si>
  <si>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</si>
  <si>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</si>
  <si>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</si>
  <si>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</si>
  <si>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</si>
  <si>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</si>
  <si>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</si>
  <si>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</si>
  <si>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</si>
  <si>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</si>
  <si>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</si>
  <si>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</si>
  <si>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</si>
  <si>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</si>
  <si>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</si>
  <si>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</si>
  <si>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</si>
  <si>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</si>
  <si>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</si>
  <si>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</si>
  <si>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</si>
  <si>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</si>
  <si>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</si>
  <si>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</si>
  <si>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</si>
  <si>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</si>
  <si>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</si>
  <si>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</si>
  <si>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</si>
  <si>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</si>
  <si>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</si>
  <si>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</si>
  <si>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</si>
  <si>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</si>
  <si>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</si>
  <si>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</si>
  <si>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</si>
  <si>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</si>
  <si>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</si>
  <si>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</si>
  <si>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</si>
  <si>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</si>
  <si>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</si>
  <si>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</si>
  <si>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</si>
  <si>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</si>
  <si>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</si>
  <si>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</si>
  <si>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</si>
  <si>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</si>
  <si>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</si>
  <si>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</si>
  <si>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</si>
  <si>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</si>
  <si>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</si>
  <si>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</si>
  <si>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</si>
  <si>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</si>
  <si>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</si>
  <si>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</si>
  <si>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</si>
  <si>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</si>
  <si>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</si>
  <si>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</si>
  <si>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r>
      <t>Туристичний збір</t>
    </r>
    <r>
      <rPr>
        <sz val="22"/>
        <rFont val="Times New Roman"/>
        <family val="1"/>
        <charset val="204"/>
      </rPr>
      <t> </t>
    </r>
  </si>
  <si>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</si>
  <si>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</si>
  <si>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</si>
  <si>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</si>
  <si>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</si>
  <si>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</si>
  <si>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</si>
  <si>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</si>
  <si>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</si>
  <si>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</si>
  <si>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</si>
  <si>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</si>
  <si>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</si>
  <si>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</si>
  <si>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</si>
  <si>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</si>
  <si>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</si>
  <si>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</si>
  <si>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</si>
  <si>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</si>
  <si>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</si>
  <si>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</si>
  <si>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</si>
  <si>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</si>
  <si>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</si>
  <si>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</si>
  <si>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</si>
  <si>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</si>
  <si>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</si>
  <si>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</si>
  <si>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</si>
  <si>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</si>
  <si>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</si>
  <si>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</si>
  <si>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</si>
  <si>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</si>
  <si>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</si>
  <si>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</si>
  <si>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</si>
  <si>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</si>
  <si>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</si>
  <si>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</si>
  <si>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</si>
  <si>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</si>
  <si>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</si>
  <si>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</si>
  <si>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</si>
  <si>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</si>
  <si>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</si>
  <si>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</si>
  <si>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</si>
  <si>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</si>
  <si>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Секретар міської ради                                                            І.Шумра</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</si>
  <si>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</si>
  <si>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</si>
  <si>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 xml:space="preserve">                               до рішення міської ради</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</si>
  <si>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</si>
  <si>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</si>
  <si>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</si>
  <si>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</si>
  <si>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</si>
  <si>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</si>
  <si>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 xml:space="preserve">в т.ч. за рахунок субвенції з державного бюджету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</si>
  <si>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на здійснення заходів щодо соціально-економічного розвитку окремих територій</t>
  </si>
  <si>
    <t>в т.ч. за рахунок залишку медичної субвенції</t>
  </si>
  <si>
    <t xml:space="preserve">Код програмної класифікації видатків та кредитування місцевих бюджетів </t>
  </si>
  <si>
    <t>Назва головного розпорядника, відповідального виконавця, бюджетної програми або напряму видатків згідно з типовою відомчою/ТПКВКМБ/ТКВКБМС</t>
  </si>
  <si>
    <t xml:space="preserve">Найменування місцевої (регіональної) програми </t>
  </si>
  <si>
    <t>Разом загальний та спеціальний фонди</t>
  </si>
  <si>
    <t>Міська комплексна програма "Здоров'я" на 2017 рік</t>
  </si>
  <si>
    <t>2220</t>
  </si>
  <si>
    <t>Комплексна програма підтримки сім'ї, дітей та молоді міста на 2017 рік</t>
  </si>
  <si>
    <t>Заходи державної політики з питань молоді</t>
  </si>
  <si>
    <t xml:space="preserve">Міська програма відпочинку та оздоровлення дітей на 2017 рік      </t>
  </si>
  <si>
    <t xml:space="preserve">Програма поводження з відходами м.Вараш на 2016-2020 роки      </t>
  </si>
  <si>
    <t xml:space="preserve">Програма реформування і розвитку житлово-комунального господарства міста Вараш на 2016-2020 роки </t>
  </si>
  <si>
    <t>Програма співфінансування  ремонтів житлових будинків ОСББ м. Вараш  на 2016-2020 роки  в новій редакції</t>
  </si>
  <si>
    <t>0316022</t>
  </si>
  <si>
    <t>6022</t>
  </si>
  <si>
    <t>Капітальний ремонт житлового фонду об'єднань співвласників багатоквартирних будинків</t>
  </si>
  <si>
    <t>Міська програма "Питна вода міста Вараш" на 2006-2020 роки</t>
  </si>
  <si>
    <t>Програма благоустрою міста Вараш на 2016-2020 роки</t>
  </si>
  <si>
    <t xml:space="preserve">Міська програма розвитку фізичної культури і спорту у місті Вараш на 2017 рік       </t>
  </si>
  <si>
    <t>Програма "Безпечне місто Вараш на 2016-2017 роки"</t>
  </si>
  <si>
    <t>Програма земельної реформи у м.Вараш на 2017 рік</t>
  </si>
  <si>
    <t>Програма розвитку автомобільних доріг, дорожнього руху та його безпеки у місті Вараш на 2016-2020 роки</t>
  </si>
  <si>
    <t>Програма з енергозбереження м.Вараш на 2016-2020 роки</t>
  </si>
  <si>
    <t>Програма розвитку малого і середнього підприємництва в місті Вараш на 2015-2017 роки</t>
  </si>
  <si>
    <t>Програма розвитку та реалізації питань містобудування у м.Вараш на 2017 рік</t>
  </si>
  <si>
    <t>Міська програма з мобілізаційної підготовки та мобілізації на 2015-2017 роки</t>
  </si>
  <si>
    <t>Програма реалізації природоохоронних заходів м.Вараш на 2017 рік</t>
  </si>
  <si>
    <t xml:space="preserve">Міська програма морального і матеріального заохочення кращих трудових колективів і виробничників, суб'єктів підприємницької діяльності, громадян, які зробили значний внесок у соціально - економічний та культурний розвиток міста на 2016-2018 роки </t>
  </si>
  <si>
    <t xml:space="preserve">Міська програма висвітлення діяльності органів місцевого самоврядування в засобах масової інформації на 2017 рік </t>
  </si>
  <si>
    <t>Міська програма харчування учнів загальноосвітніх навчальних закладів міста Вараш на 2017 рік</t>
  </si>
  <si>
    <t>Управління праці та соціального захисту населення виконавчого комітету Кузнецовської міської ради</t>
  </si>
  <si>
    <t>Програма соціальної допомоги в місті Вараш на 2017 рік</t>
  </si>
  <si>
    <t>Відділ  культури виконавчого комітету Кузнецовської міської ради</t>
  </si>
  <si>
    <t>Міська програма розвитку культури на 2013-2017 роки</t>
  </si>
  <si>
    <t>Програма розвитку парку культури та відпочинку м.Вараш на 2015-2020 роки</t>
  </si>
  <si>
    <t xml:space="preserve">Всього    </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</si>
  <si>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</si>
  <si>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Назва об"єктів відповідно до проектно-кошторисної документації тощо</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</si>
  <si>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</si>
  <si>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</si>
  <si>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</si>
  <si>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</si>
  <si>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</si>
  <si>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Внески у статутний капітал комунального підприємства "Благоустрій" Кузнецовської міської ради</t>
  </si>
  <si>
    <t>Внески у статутний капітал комунального підприємства "Житлокомунсервіс" Кузнецовської міської ради</t>
  </si>
  <si>
    <t>Керівництво і управління у відповідній сфері у містах республіканського Автономної Республіки Крим та обласного значення</t>
  </si>
  <si>
    <t>180107</t>
  </si>
  <si>
    <t>Фінансування енергозберігаючих заходів</t>
  </si>
  <si>
    <t>Будівництво об"єктів інфраструктури парку культури та відпочинку за адресою: м.Вараш, проспект імені Т. Шевченка</t>
  </si>
  <si>
    <t>Інші культурно-освітні заклади та заходи</t>
  </si>
  <si>
    <t xml:space="preserve"> Фінансове управління виконавчого комітету Кузнецовської міської ради</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</si>
  <si>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</si>
  <si>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</si>
  <si>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</si>
  <si>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</si>
  <si>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</si>
  <si>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</si>
  <si>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</si>
  <si>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</si>
  <si>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</si>
  <si>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</si>
  <si>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</si>
  <si>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</si>
  <si>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</si>
  <si>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</si>
  <si>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</si>
  <si>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 xml:space="preserve">Одержано позик </t>
  </si>
  <si>
    <t>Всього за типом кредитора</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</si>
  <si>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</si>
  <si>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</si>
  <si>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</si>
  <si>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</si>
  <si>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401200</t>
    </r>
    <r>
      <rPr>
        <sz val="12"/>
        <rFont val="Times New Roman"/>
        <family val="1"/>
        <charset val="204"/>
      </rPr>
      <t> </t>
    </r>
  </si>
  <si>
    <r>
      <t>Зовнішні запозичення</t>
    </r>
    <r>
      <rPr>
        <sz val="12"/>
        <rFont val="Times New Roman"/>
        <family val="1"/>
        <charset val="204"/>
      </rPr>
      <t> </t>
    </r>
  </si>
  <si>
    <t>401202 </t>
  </si>
  <si>
    <t>Середньострокові зобов'язання </t>
  </si>
  <si>
    <t>600000</t>
  </si>
  <si>
    <t>Фінансування за активними операціями</t>
  </si>
  <si>
    <r>
      <t>602000</t>
    </r>
    <r>
      <rPr>
        <sz val="12"/>
        <color indexed="8"/>
        <rFont val="Times New Roman"/>
        <family val="1"/>
        <charset val="204"/>
      </rPr>
      <t> </t>
    </r>
  </si>
  <si>
    <r>
      <t>Зміни обсягів бюджетних коштів</t>
    </r>
    <r>
      <rPr>
        <sz val="12"/>
        <color indexed="8"/>
        <rFont val="Times New Roman"/>
        <family val="1"/>
        <charset val="204"/>
      </rPr>
      <t> </t>
    </r>
  </si>
  <si>
    <t>602100 </t>
  </si>
  <si>
    <t>На початок періоду </t>
  </si>
  <si>
    <t>602400</t>
  </si>
  <si>
    <t>Всього за типом боргового зобов'язання</t>
  </si>
  <si>
    <t xml:space="preserve">     Секретар міської ради                                             І.Шумра</t>
  </si>
  <si>
    <t>0317820</t>
  </si>
  <si>
    <t>7820</t>
  </si>
  <si>
    <t>Заходи у сфері захисту населення і територій від надзвичайних ситуацій техногенного та природного характеру</t>
  </si>
  <si>
    <t>0220</t>
  </si>
  <si>
    <t xml:space="preserve">Програма розвитку та реалізації питань містобудування у м. Вараш на 2017 рік </t>
  </si>
  <si>
    <t>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зняття ґрунтового покриву (родючого шару ґрунту) без спеціального дозволу; відшкодування збитків за погіршення якості ґрунтового покриву тощо та за неодержання доходів у зв'язку з тимчасовим невикористанням земельних ділянок</t>
  </si>
  <si>
    <t>Надходження коштів від Державного фонду дорогоцінних металів і дорогоцінного каміння</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</si>
  <si>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t>
  </si>
  <si>
    <t>Субвенція з державного бюджету місцевим бюджетам на відшкодування вартості лікарських засобів для лікування окремих захворювань</t>
  </si>
  <si>
    <t>з районних і міських бюджетів, бюджетів об'єднаних територіальних громад бюджету міста Вараш на обслуговування осіб з обмеженими фізичними можливостями в комунальному закладі "Вараський міський центр соціальної реабілітації дітей-інвалідів" імені З.А.Матвієнко:</t>
  </si>
  <si>
    <t>Корецький район</t>
  </si>
  <si>
    <t>Острозького району</t>
  </si>
  <si>
    <t>Рокитнівського району</t>
  </si>
  <si>
    <t>Млинівська ОТГ</t>
  </si>
  <si>
    <t>Субвенція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t>
  </si>
  <si>
    <t>Управління освіти виконавчого комітету Вараської міської ради</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</si>
  <si>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</si>
  <si>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</si>
  <si>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</si>
  <si>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</si>
  <si>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 xml:space="preserve"> за рахунок субвенції з державного бюджету місцевим бюджетам на здійснення заходів щодо соціально-економічного розвитку окремих територій</t>
  </si>
  <si>
    <t>Будівництво міні-футбольного поля в Вараській загальноосвітній школі I-III ступенів № 4 Рівненської області за адресою: місто Вараш, мікрорайон Вараш, будинок 39</t>
  </si>
  <si>
    <t xml:space="preserve">                                         Додаток   1</t>
  </si>
  <si>
    <t>6110</t>
  </si>
  <si>
    <t>Заходи, пов'язані з поліпшенням питної води</t>
  </si>
  <si>
    <t>0316110</t>
  </si>
  <si>
    <t>Бібліотеки</t>
  </si>
  <si>
    <t>0317810</t>
  </si>
  <si>
    <t>Видатки на запобігання та ліквідацію надзвичайних ситуацій та наслідків стихійного лиха</t>
  </si>
  <si>
    <t>7810</t>
  </si>
  <si>
    <t>0320</t>
  </si>
  <si>
    <t xml:space="preserve">Комплексна  програма розвитку цивільного захисту м.Вараш на 2016-2020 роки </t>
  </si>
  <si>
    <t>Утримання клубів для підлітків за місцем проживання</t>
  </si>
  <si>
    <t xml:space="preserve">     29 вересня 2017 року  №863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</si>
</sst>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0.0"/>
    <numFmt numFmtId="166" formatCode="000000"/>
  </numFmts>
  <fonts count="193"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color indexed="8"/>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10"/>
      <name val="Arial Cyr"/>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b/>
      <sz val="9"/>
      <name val="Times New Roman"/>
      <family val="1"/>
      <charset val="204"/>
    </font>
    <font>
      <sz val="9"/>
      <name val="Times New Roman CYR"/>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21"/>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21"/>
      <color indexed="8"/>
      <name val="Times New Roman"/>
      <family val="1"/>
      <charset val="204"/>
    </font>
    <font>
      <sz val="19"/>
      <color indexed="8"/>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b/>
      <sz val="8"/>
      <color indexed="8"/>
      <name val="Times New Roman"/>
      <family val="1"/>
      <charset val="204"/>
    </font>
    <font>
      <sz val="16"/>
      <name val="Arial Cyr"/>
      <charset val="204"/>
    </font>
    <font>
      <sz val="22"/>
      <name val="Arial Cyr"/>
      <charset val="204"/>
    </font>
    <font>
      <sz val="28"/>
      <color indexed="8"/>
      <name val="Times New Roman"/>
      <family val="1"/>
      <charset val="204"/>
    </font>
    <font>
      <sz val="18"/>
      <name val="Arial Cyr"/>
      <charset val="204"/>
    </font>
    <font>
      <sz val="14"/>
      <name val="Arial Cyr"/>
      <charset val="204"/>
    </font>
    <font>
      <b/>
      <sz val="20"/>
      <color indexed="8"/>
      <name val="Times New Roman"/>
      <family val="1"/>
      <charset val="204"/>
    </font>
    <font>
      <b/>
      <sz val="14"/>
      <name val="Times New Roman"/>
      <family val="1"/>
    </font>
    <font>
      <b/>
      <sz val="10"/>
      <name val="Arial Cyr"/>
      <charset val="204"/>
    </font>
    <font>
      <sz val="9"/>
      <name val="Arial Cyr"/>
      <charset val="204"/>
    </font>
    <font>
      <b/>
      <sz val="7"/>
      <name val="Times New Roman"/>
      <family val="1"/>
    </font>
    <font>
      <b/>
      <sz val="14"/>
      <name val="Times New Roman"/>
      <family val="1"/>
      <charset val="204"/>
    </font>
    <font>
      <b/>
      <sz val="14"/>
      <name val="Times New Roman Cyr"/>
      <family val="1"/>
      <charset val="204"/>
    </font>
    <font>
      <b/>
      <sz val="14"/>
      <color indexed="10"/>
      <name val="Times New Roman"/>
      <family val="1"/>
      <charset val="204"/>
    </font>
    <font>
      <sz val="13"/>
      <name val="Arial Cyr"/>
      <charset val="204"/>
    </font>
    <font>
      <b/>
      <sz val="12"/>
      <name val="Arial Cyr"/>
      <charset val="204"/>
    </font>
    <font>
      <sz val="14"/>
      <name val="Times New Roman Cyr"/>
      <family val="1"/>
      <charset val="204"/>
    </font>
    <font>
      <sz val="14"/>
      <name val="Times New Roman"/>
      <family val="1"/>
    </font>
    <font>
      <sz val="14"/>
      <name val="Times New Roman"/>
      <family val="1"/>
      <charset val="204"/>
    </font>
    <font>
      <sz val="14"/>
      <color rgb="FFFF0000"/>
      <name val="Times New Roman Cyr"/>
      <family val="1"/>
      <charset val="204"/>
    </font>
    <font>
      <sz val="14"/>
      <color rgb="FFFF0000"/>
      <name val="Times New Roman"/>
      <family val="1"/>
      <charset val="204"/>
    </font>
    <font>
      <sz val="13"/>
      <color rgb="FFFF0000"/>
      <name val="Arial Cyr"/>
      <charset val="204"/>
    </font>
    <font>
      <sz val="10"/>
      <color rgb="FFFF0000"/>
      <name val="Helv"/>
      <charset val="204"/>
    </font>
    <font>
      <i/>
      <sz val="12"/>
      <color rgb="FFFF0000"/>
      <name val="Times New Roman"/>
      <family val="1"/>
    </font>
    <font>
      <i/>
      <sz val="12"/>
      <color rgb="FFFF0000"/>
      <name val="Times New Roman"/>
      <family val="1"/>
      <charset val="204"/>
    </font>
    <font>
      <i/>
      <sz val="12"/>
      <color rgb="FFFF0000"/>
      <name val="Arial Cyr"/>
      <charset val="204"/>
    </font>
    <font>
      <i/>
      <sz val="12"/>
      <color rgb="FFFF0000"/>
      <name val="Helv"/>
      <charset val="204"/>
    </font>
    <font>
      <sz val="14"/>
      <color rgb="FFFF0000"/>
      <name val="Times New Roman"/>
      <family val="1"/>
    </font>
    <font>
      <i/>
      <sz val="10"/>
      <color rgb="FFFF0000"/>
      <name val="Helv"/>
      <charset val="204"/>
    </font>
    <font>
      <i/>
      <sz val="14"/>
      <name val="Times New Roman"/>
      <family val="1"/>
      <charset val="204"/>
    </font>
    <font>
      <i/>
      <sz val="12"/>
      <name val="Times New Roman Cyr"/>
      <family val="1"/>
      <charset val="204"/>
    </font>
    <font>
      <i/>
      <sz val="12"/>
      <name val="Times New Roman"/>
      <family val="1"/>
    </font>
    <font>
      <i/>
      <sz val="12"/>
      <name val="Times New Roman"/>
      <family val="1"/>
      <charset val="204"/>
    </font>
    <font>
      <sz val="14"/>
      <name val="Times New Roman CYR"/>
      <charset val="204"/>
    </font>
    <font>
      <sz val="13"/>
      <name val="Times New Roman"/>
      <family val="1"/>
    </font>
    <font>
      <i/>
      <sz val="14"/>
      <name val="Times New Roman"/>
      <family val="1"/>
    </font>
    <font>
      <i/>
      <sz val="14"/>
      <name val="Times New Roman CYR"/>
      <family val="1"/>
      <charset val="204"/>
    </font>
    <font>
      <i/>
      <sz val="13"/>
      <name val="Times New Roman"/>
      <family val="1"/>
    </font>
    <font>
      <b/>
      <sz val="14"/>
      <name val="Arial Cyr"/>
      <charset val="204"/>
    </font>
    <font>
      <sz val="14"/>
      <color indexed="8"/>
      <name val="Times New Roman"/>
      <family val="1"/>
    </font>
    <font>
      <sz val="16"/>
      <color rgb="FFFF0000"/>
      <name val="Times New Roman"/>
      <family val="1"/>
    </font>
    <font>
      <sz val="16"/>
      <color rgb="FFFF0000"/>
      <name val="Arial Cyr"/>
      <charset val="204"/>
    </font>
    <font>
      <b/>
      <sz val="16"/>
      <name val="Times New Roman"/>
      <family val="1"/>
    </font>
    <font>
      <sz val="14"/>
      <color indexed="10"/>
      <name val="Times New Roman"/>
      <family val="1"/>
    </font>
    <font>
      <sz val="10"/>
      <color indexed="10"/>
      <name val="Arial Cyr"/>
      <charset val="204"/>
    </font>
    <font>
      <sz val="12"/>
      <name val="Times New Roman"/>
      <family val="1"/>
    </font>
    <font>
      <sz val="12"/>
      <name val="Arial Cyr"/>
      <family val="2"/>
      <charset val="204"/>
    </font>
    <font>
      <b/>
      <sz val="11"/>
      <name val="Times New Roman"/>
      <family val="1"/>
      <charset val="204"/>
    </font>
    <font>
      <sz val="10"/>
      <name val="Arial Cyr"/>
      <family val="2"/>
      <charset val="204"/>
    </font>
    <font>
      <sz val="14"/>
      <name val="Arial Cyr"/>
      <family val="2"/>
      <charset val="204"/>
    </font>
    <font>
      <b/>
      <sz val="14"/>
      <name val="Times New Roman Cyr"/>
      <charset val="204"/>
    </font>
    <font>
      <b/>
      <sz val="14"/>
      <color rgb="FFFF0000"/>
      <name val="Times New Roman Cyr"/>
      <family val="1"/>
      <charset val="204"/>
    </font>
    <font>
      <i/>
      <sz val="14"/>
      <name val="Times New Roman Cyr"/>
      <charset val="204"/>
    </font>
    <font>
      <i/>
      <sz val="12"/>
      <name val="Times New Roman Cyr"/>
      <charset val="204"/>
    </font>
    <font>
      <sz val="16"/>
      <name val="Arial Cyr"/>
      <family val="2"/>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b/>
      <sz val="12"/>
      <color indexed="8"/>
      <name val="Times New Roman"/>
      <family val="1"/>
      <charset val="204"/>
    </font>
    <font>
      <sz val="12"/>
      <name val="Arial"/>
      <family val="2"/>
      <charset val="204"/>
    </font>
    <font>
      <b/>
      <sz val="14"/>
      <color indexed="8"/>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
      <sz val="14"/>
      <color rgb="FFFF0000"/>
      <name val="Arial Cyr"/>
      <family val="2"/>
      <charset val="204"/>
    </font>
    <font>
      <i/>
      <sz val="14"/>
      <color rgb="FFFF0000"/>
      <name val="Times New Roman"/>
      <family val="1"/>
      <charset val="204"/>
    </font>
    <font>
      <i/>
      <sz val="14"/>
      <color rgb="FFFF0000"/>
      <name val="Times New Roman CYR"/>
      <family val="1"/>
      <charset val="204"/>
    </font>
    <font>
      <b/>
      <sz val="13.5"/>
      <name val="Times New Roman"/>
      <family val="1"/>
      <charset val="204"/>
    </font>
    <font>
      <sz val="13.5"/>
      <name val="Times New Roman"/>
      <family val="1"/>
      <charset val="204"/>
    </font>
    <font>
      <sz val="13.5"/>
      <color rgb="FFFF0000"/>
      <name val="Times New Roman"/>
      <family val="1"/>
      <charset val="204"/>
    </font>
    <font>
      <b/>
      <sz val="13.5"/>
      <color rgb="FFFF0000"/>
      <name val="Times New Roman"/>
      <family val="1"/>
      <charset val="204"/>
    </font>
    <font>
      <i/>
      <sz val="13.5"/>
      <color rgb="FFFF0000"/>
      <name val="Times New Roman"/>
      <family val="1"/>
      <charset val="204"/>
    </font>
    <font>
      <b/>
      <i/>
      <sz val="13.5"/>
      <color rgb="FFFF0000"/>
      <name val="Times New Roman"/>
      <family val="1"/>
      <charset val="204"/>
    </font>
    <font>
      <sz val="13.5"/>
      <color rgb="FFFF0000"/>
      <name val="Times New Roman"/>
      <family val="1"/>
    </font>
    <font>
      <sz val="13.5"/>
      <name val="Times New Roman"/>
      <family val="1"/>
    </font>
    <font>
      <i/>
      <sz val="13.5"/>
      <name val="Times New Roman"/>
      <family val="1"/>
      <charset val="204"/>
    </font>
    <font>
      <i/>
      <sz val="13.5"/>
      <name val="Times New Roman"/>
      <family val="1"/>
    </font>
    <font>
      <i/>
      <sz val="13.5"/>
      <color rgb="FFFF0000"/>
      <name val="Times New Roman"/>
      <family val="1"/>
    </font>
    <font>
      <sz val="13.5"/>
      <name val="Arial Cyr"/>
      <charset val="204"/>
    </font>
    <font>
      <b/>
      <sz val="13.5"/>
      <name val="Times New Roman"/>
      <family val="1"/>
    </font>
    <font>
      <b/>
      <sz val="13.5"/>
      <color rgb="FFFF0000"/>
      <name val="Times New Roman"/>
      <family val="1"/>
    </font>
    <font>
      <b/>
      <sz val="21"/>
      <color theme="0"/>
      <name val="Times New Roman"/>
      <family val="1"/>
      <charset val="204"/>
    </font>
    <font>
      <b/>
      <sz val="14"/>
      <name val="Arial"/>
      <family val="2"/>
      <charset val="204"/>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hair">
        <color indexed="64"/>
      </right>
      <top style="hair">
        <color indexed="64"/>
      </top>
      <bottom style="hair">
        <color indexed="64"/>
      </bottom>
      <diagonal/>
    </border>
  </borders>
  <cellStyleXfs count="9">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1" fillId="0" borderId="0"/>
    <xf numFmtId="0" fontId="29" fillId="0" borderId="0"/>
    <xf numFmtId="0" fontId="2" fillId="0" borderId="0"/>
    <xf numFmtId="0" fontId="21" fillId="0" borderId="0"/>
    <xf numFmtId="164" fontId="1" fillId="0" borderId="0" applyFont="0" applyFill="0" applyBorder="0" applyAlignment="0" applyProtection="0"/>
  </cellStyleXfs>
  <cellXfs count="764">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0" fillId="0" borderId="0" xfId="0" applyFont="1"/>
    <xf numFmtId="0" fontId="20" fillId="0" borderId="0" xfId="0" applyFont="1" applyFill="1"/>
    <xf numFmtId="0" fontId="20"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4"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0" fillId="0" borderId="0" xfId="0" applyNumberFormat="1" applyFont="1" applyBorder="1"/>
    <xf numFmtId="0" fontId="31" fillId="0" borderId="0" xfId="0" applyFont="1"/>
    <xf numFmtId="0" fontId="31" fillId="0" borderId="0" xfId="0" applyFont="1" applyBorder="1" applyAlignment="1">
      <alignment horizontal="center"/>
    </xf>
    <xf numFmtId="166" fontId="30" fillId="0" borderId="1" xfId="0" applyNumberFormat="1" applyFont="1" applyBorder="1" applyAlignment="1">
      <alignment wrapText="1"/>
    </xf>
    <xf numFmtId="49" fontId="30" fillId="0" borderId="0" xfId="0" applyNumberFormat="1" applyFont="1"/>
    <xf numFmtId="0" fontId="29" fillId="0" borderId="0" xfId="0" applyFont="1"/>
    <xf numFmtId="49" fontId="17" fillId="0" borderId="1" xfId="0" applyNumberFormat="1" applyFont="1" applyFill="1" applyBorder="1" applyAlignment="1">
      <alignment horizontal="center" wrapText="1"/>
    </xf>
    <xf numFmtId="49" fontId="16" fillId="0" borderId="1" xfId="0" applyNumberFormat="1" applyFont="1" applyFill="1" applyBorder="1" applyAlignment="1">
      <alignment wrapText="1"/>
    </xf>
    <xf numFmtId="166" fontId="13" fillId="0" borderId="1" xfId="0" applyNumberFormat="1" applyFont="1" applyBorder="1" applyAlignment="1">
      <alignment horizontal="center"/>
    </xf>
    <xf numFmtId="0" fontId="13" fillId="0" borderId="1" xfId="0" applyFont="1" applyBorder="1" applyAlignment="1">
      <alignment horizontal="left" wrapText="1"/>
    </xf>
    <xf numFmtId="49" fontId="17" fillId="0" borderId="1" xfId="0" applyNumberFormat="1" applyFont="1" applyBorder="1" applyAlignment="1">
      <alignment horizontal="center" wrapText="1"/>
    </xf>
    <xf numFmtId="49" fontId="1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wrapText="1"/>
      <protection locked="0"/>
    </xf>
    <xf numFmtId="49" fontId="16"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5" fillId="3" borderId="1" xfId="0" applyNumberFormat="1" applyFont="1" applyFill="1" applyBorder="1" applyAlignment="1">
      <alignment horizontal="center" wrapText="1"/>
    </xf>
    <xf numFmtId="49" fontId="25" fillId="2" borderId="1" xfId="0" applyNumberFormat="1" applyFont="1" applyFill="1" applyBorder="1" applyAlignment="1">
      <alignment horizontal="center" wrapText="1"/>
    </xf>
    <xf numFmtId="49" fontId="20" fillId="2" borderId="1" xfId="1" applyNumberFormat="1" applyFont="1" applyFill="1" applyBorder="1" applyAlignment="1" applyProtection="1">
      <alignment wrapText="1"/>
      <protection locked="0"/>
    </xf>
    <xf numFmtId="49" fontId="2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horizontal="left" wrapText="1"/>
      <protection locked="0"/>
    </xf>
    <xf numFmtId="49" fontId="16" fillId="3" borderId="1" xfId="0" applyNumberFormat="1" applyFont="1" applyFill="1" applyBorder="1" applyAlignment="1">
      <alignment horizontal="left" wrapText="1"/>
    </xf>
    <xf numFmtId="49" fontId="20" fillId="2" borderId="1" xfId="0" applyNumberFormat="1" applyFont="1" applyFill="1" applyBorder="1" applyAlignment="1" applyProtection="1">
      <alignment wrapText="1"/>
      <protection locked="0"/>
    </xf>
    <xf numFmtId="49" fontId="19" fillId="0" borderId="1" xfId="0" applyNumberFormat="1" applyFont="1" applyFill="1" applyBorder="1" applyAlignment="1" applyProtection="1">
      <alignment wrapText="1"/>
      <protection locked="0"/>
    </xf>
    <xf numFmtId="49" fontId="6" fillId="0" borderId="1" xfId="0" applyNumberFormat="1" applyFont="1" applyBorder="1" applyAlignment="1" applyProtection="1">
      <alignment wrapText="1"/>
      <protection locked="0"/>
    </xf>
    <xf numFmtId="166" fontId="32" fillId="0" borderId="1" xfId="0" applyNumberFormat="1" applyFont="1" applyBorder="1" applyAlignment="1">
      <alignment horizontal="center"/>
    </xf>
    <xf numFmtId="49" fontId="28" fillId="2" borderId="1" xfId="0" applyNumberFormat="1" applyFont="1" applyFill="1" applyBorder="1" applyAlignment="1" applyProtection="1">
      <alignment wrapText="1"/>
      <protection locked="0"/>
    </xf>
    <xf numFmtId="49" fontId="20" fillId="2" borderId="1" xfId="0" applyNumberFormat="1" applyFont="1" applyFill="1" applyBorder="1" applyAlignment="1" applyProtection="1">
      <alignment horizontal="left" wrapText="1"/>
      <protection locked="0"/>
    </xf>
    <xf numFmtId="49" fontId="17" fillId="2" borderId="1" xfId="0" applyNumberFormat="1" applyFont="1" applyFill="1" applyBorder="1" applyAlignment="1" applyProtection="1">
      <alignment horizontal="center" wrapText="1"/>
      <protection locked="0"/>
    </xf>
    <xf numFmtId="0" fontId="45" fillId="0" borderId="0" xfId="0" applyFont="1"/>
    <xf numFmtId="0" fontId="45" fillId="0" borderId="0" xfId="0" applyFont="1" applyFill="1"/>
    <xf numFmtId="49" fontId="41" fillId="0" borderId="1" xfId="0" applyNumberFormat="1" applyFont="1" applyBorder="1" applyAlignment="1">
      <alignment horizontal="center" wrapText="1"/>
    </xf>
    <xf numFmtId="0" fontId="26" fillId="0" borderId="1" xfId="0" applyFont="1" applyBorder="1"/>
    <xf numFmtId="0" fontId="52" fillId="0" borderId="0" xfId="0" applyFont="1"/>
    <xf numFmtId="0" fontId="53" fillId="0" borderId="0" xfId="0" applyFont="1"/>
    <xf numFmtId="0" fontId="53" fillId="0" borderId="0" xfId="0" applyFont="1" applyBorder="1"/>
    <xf numFmtId="0" fontId="20" fillId="0" borderId="1" xfId="0" applyFont="1" applyBorder="1"/>
    <xf numFmtId="166" fontId="47" fillId="0" borderId="1" xfId="0" applyNumberFormat="1" applyFont="1" applyBorder="1" applyAlignment="1">
      <alignment horizontal="center"/>
    </xf>
    <xf numFmtId="0" fontId="45" fillId="0" borderId="0" xfId="0" applyFont="1" applyBorder="1"/>
    <xf numFmtId="0" fontId="38" fillId="0" borderId="1" xfId="0" applyFont="1" applyBorder="1" applyAlignment="1">
      <alignment wrapText="1"/>
    </xf>
    <xf numFmtId="166" fontId="36" fillId="0" borderId="1" xfId="0" applyNumberFormat="1" applyFont="1" applyBorder="1" applyAlignment="1">
      <alignment horizontal="center"/>
    </xf>
    <xf numFmtId="0" fontId="49" fillId="0" borderId="1" xfId="0" applyFont="1" applyBorder="1" applyAlignment="1"/>
    <xf numFmtId="0" fontId="43" fillId="0" borderId="1" xfId="0" applyFont="1" applyBorder="1" applyAlignment="1">
      <alignment horizontal="center"/>
    </xf>
    <xf numFmtId="49" fontId="18" fillId="0" borderId="1" xfId="0" applyNumberFormat="1" applyFont="1" applyBorder="1" applyAlignment="1">
      <alignment horizontal="center" wrapText="1"/>
    </xf>
    <xf numFmtId="49" fontId="50" fillId="3" borderId="1" xfId="0" applyNumberFormat="1" applyFont="1" applyFill="1" applyBorder="1" applyAlignment="1">
      <alignment horizontal="center" wrapText="1"/>
    </xf>
    <xf numFmtId="49" fontId="42" fillId="3" borderId="1" xfId="0" applyNumberFormat="1" applyFont="1" applyFill="1" applyBorder="1" applyAlignment="1">
      <alignment wrapText="1"/>
    </xf>
    <xf numFmtId="0" fontId="46" fillId="0" borderId="0" xfId="0" applyFont="1"/>
    <xf numFmtId="0" fontId="12" fillId="0" borderId="1" xfId="0" applyFont="1" applyBorder="1" applyAlignment="1">
      <alignment horizontal="left" wrapText="1"/>
    </xf>
    <xf numFmtId="0" fontId="20" fillId="0" borderId="4" xfId="0" applyFont="1" applyBorder="1"/>
    <xf numFmtId="0" fontId="20" fillId="0" borderId="4" xfId="0" applyFont="1" applyBorder="1" applyAlignment="1"/>
    <xf numFmtId="49" fontId="17" fillId="0" borderId="4" xfId="0" applyNumberFormat="1" applyFont="1" applyFill="1" applyBorder="1" applyAlignment="1">
      <alignment horizontal="center" wrapText="1"/>
    </xf>
    <xf numFmtId="0" fontId="12" fillId="0" borderId="1" xfId="0" applyFont="1" applyBorder="1" applyAlignment="1">
      <alignment wrapText="1"/>
    </xf>
    <xf numFmtId="0" fontId="52" fillId="0" borderId="0" xfId="0" applyFont="1" applyBorder="1"/>
    <xf numFmtId="0" fontId="45" fillId="0" borderId="4" xfId="0" applyFont="1" applyBorder="1"/>
    <xf numFmtId="49" fontId="41" fillId="0" borderId="3" xfId="0" applyNumberFormat="1" applyFont="1" applyFill="1" applyBorder="1" applyAlignment="1">
      <alignment horizontal="center" wrapText="1"/>
    </xf>
    <xf numFmtId="0" fontId="45" fillId="0" borderId="3" xfId="0" applyFont="1" applyBorder="1"/>
    <xf numFmtId="49" fontId="41" fillId="0" borderId="5" xfId="0" applyNumberFormat="1" applyFont="1" applyFill="1" applyBorder="1" applyAlignment="1">
      <alignment horizontal="center" wrapText="1"/>
    </xf>
    <xf numFmtId="0" fontId="38" fillId="0" borderId="5" xfId="0" applyFont="1" applyBorder="1" applyAlignment="1">
      <alignment wrapText="1"/>
    </xf>
    <xf numFmtId="0" fontId="45" fillId="0" borderId="5" xfId="0" applyFont="1" applyBorder="1"/>
    <xf numFmtId="49" fontId="12" fillId="0" borderId="1" xfId="0" applyNumberFormat="1" applyFont="1" applyFill="1" applyBorder="1" applyAlignment="1">
      <alignment wrapText="1"/>
    </xf>
    <xf numFmtId="49" fontId="50" fillId="0" borderId="1" xfId="0" applyNumberFormat="1" applyFont="1" applyFill="1" applyBorder="1" applyAlignment="1">
      <alignment horizontal="center" wrapText="1"/>
    </xf>
    <xf numFmtId="0" fontId="43" fillId="0" borderId="1" xfId="0" applyFont="1" applyBorder="1" applyAlignment="1">
      <alignment wrapText="1"/>
    </xf>
    <xf numFmtId="0" fontId="45" fillId="0" borderId="6" xfId="0" applyFont="1" applyBorder="1"/>
    <xf numFmtId="49" fontId="12" fillId="0" borderId="1" xfId="0" applyNumberFormat="1" applyFont="1" applyFill="1" applyBorder="1" applyAlignment="1">
      <alignment horizontal="left" wrapText="1"/>
    </xf>
    <xf numFmtId="0" fontId="38" fillId="0" borderId="4" xfId="0" applyFont="1" applyBorder="1" applyAlignment="1">
      <alignment wrapText="1"/>
    </xf>
    <xf numFmtId="49" fontId="6" fillId="0" borderId="1" xfId="0" applyNumberFormat="1" applyFont="1" applyFill="1" applyBorder="1" applyAlignment="1">
      <alignment wrapText="1"/>
    </xf>
    <xf numFmtId="0" fontId="0" fillId="0" borderId="0" xfId="0" applyFont="1"/>
    <xf numFmtId="0" fontId="54" fillId="0" borderId="0" xfId="0" applyFont="1"/>
    <xf numFmtId="49" fontId="32" fillId="0" borderId="1" xfId="0" applyNumberFormat="1" applyFont="1" applyBorder="1" applyAlignment="1">
      <alignment horizontal="center"/>
    </xf>
    <xf numFmtId="49" fontId="47" fillId="0" borderId="1" xfId="0" applyNumberFormat="1" applyFont="1" applyBorder="1" applyAlignment="1">
      <alignment horizontal="center"/>
    </xf>
    <xf numFmtId="49" fontId="45" fillId="0" borderId="3" xfId="0" applyNumberFormat="1" applyFont="1" applyBorder="1"/>
    <xf numFmtId="49" fontId="36" fillId="0" borderId="1" xfId="0" applyNumberFormat="1" applyFont="1" applyBorder="1" applyAlignment="1">
      <alignment horizontal="center"/>
    </xf>
    <xf numFmtId="49" fontId="20" fillId="0" borderId="0" xfId="0" applyNumberFormat="1" applyFont="1"/>
    <xf numFmtId="49" fontId="13" fillId="0" borderId="1" xfId="0" applyNumberFormat="1" applyFont="1" applyBorder="1" applyAlignment="1">
      <alignment horizontal="center"/>
    </xf>
    <xf numFmtId="0" fontId="56" fillId="0" borderId="1" xfId="0" applyFont="1" applyBorder="1" applyAlignment="1">
      <alignment horizontal="center"/>
    </xf>
    <xf numFmtId="166" fontId="32" fillId="0" borderId="1" xfId="0" applyNumberFormat="1" applyFont="1" applyBorder="1" applyAlignment="1">
      <alignment horizontal="center" wrapText="1"/>
    </xf>
    <xf numFmtId="49" fontId="56" fillId="0" borderId="1" xfId="0" applyNumberFormat="1" applyFont="1" applyBorder="1" applyAlignment="1">
      <alignment horizontal="center"/>
    </xf>
    <xf numFmtId="49" fontId="32" fillId="0" borderId="1" xfId="0" applyNumberFormat="1" applyFont="1" applyBorder="1" applyAlignment="1">
      <alignment horizontal="center" wrapText="1"/>
    </xf>
    <xf numFmtId="0" fontId="0" fillId="0" borderId="1" xfId="0" applyFill="1" applyBorder="1"/>
    <xf numFmtId="3" fontId="20" fillId="0" borderId="0" xfId="0" applyNumberFormat="1" applyFont="1" applyFill="1"/>
    <xf numFmtId="49" fontId="17" fillId="0" borderId="0" xfId="0" applyNumberFormat="1" applyFont="1" applyFill="1" applyBorder="1" applyAlignment="1" applyProtection="1">
      <alignment horizontal="center" wrapText="1"/>
      <protection locked="0"/>
    </xf>
    <xf numFmtId="49" fontId="20" fillId="0" borderId="0" xfId="1" applyNumberFormat="1" applyFont="1" applyFill="1" applyBorder="1" applyAlignment="1" applyProtection="1">
      <alignment wrapText="1"/>
      <protection locked="0"/>
    </xf>
    <xf numFmtId="3" fontId="20" fillId="0" borderId="0" xfId="0" applyNumberFormat="1" applyFont="1" applyFill="1" applyBorder="1" applyAlignment="1">
      <alignment horizontal="center" wrapText="1"/>
    </xf>
    <xf numFmtId="0" fontId="0" fillId="0" borderId="0" xfId="0" applyFill="1"/>
    <xf numFmtId="49" fontId="30"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1" fillId="0" borderId="0" xfId="0" applyFont="1" applyFill="1" applyAlignment="1">
      <alignment horizontal="left" vertical="center"/>
    </xf>
    <xf numFmtId="0" fontId="5" fillId="0" borderId="0" xfId="0" applyFont="1" applyFill="1"/>
    <xf numFmtId="0" fontId="31" fillId="0" borderId="0" xfId="0" applyFont="1" applyFill="1"/>
    <xf numFmtId="49" fontId="55" fillId="0" borderId="0" xfId="0" applyNumberFormat="1" applyFont="1" applyFill="1"/>
    <xf numFmtId="49" fontId="40" fillId="0" borderId="0" xfId="0" applyNumberFormat="1" applyFont="1" applyFill="1" applyAlignment="1">
      <alignment horizontal="center" vertical="center"/>
    </xf>
    <xf numFmtId="49" fontId="55"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37" fillId="0" borderId="0" xfId="0" applyNumberFormat="1" applyFont="1" applyFill="1"/>
    <xf numFmtId="49" fontId="0" fillId="0" borderId="0" xfId="0" applyNumberFormat="1" applyFill="1" applyAlignment="1" applyProtection="1">
      <alignment horizontal="right" vertical="top"/>
      <protection locked="0"/>
    </xf>
    <xf numFmtId="3" fontId="40" fillId="0" borderId="0" xfId="0" applyNumberFormat="1" applyFont="1" applyFill="1"/>
    <xf numFmtId="49" fontId="30" fillId="0" borderId="0" xfId="0" applyNumberFormat="1" applyFont="1" applyFill="1"/>
    <xf numFmtId="49" fontId="60" fillId="0" borderId="1" xfId="0" applyNumberFormat="1" applyFont="1" applyBorder="1" applyAlignment="1" applyProtection="1">
      <alignment wrapText="1"/>
      <protection locked="0"/>
    </xf>
    <xf numFmtId="0" fontId="36" fillId="0" borderId="1" xfId="0" applyFont="1" applyBorder="1" applyAlignment="1">
      <alignment horizontal="left" wrapText="1"/>
    </xf>
    <xf numFmtId="0" fontId="21" fillId="0" borderId="0" xfId="0" applyFont="1"/>
    <xf numFmtId="0" fontId="2"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wrapText="1"/>
    </xf>
    <xf numFmtId="166" fontId="38" fillId="0" borderId="1" xfId="0" applyNumberFormat="1" applyFont="1" applyBorder="1" applyAlignment="1">
      <alignment horizontal="center"/>
    </xf>
    <xf numFmtId="49" fontId="38" fillId="0" borderId="1" xfId="0" applyNumberFormat="1" applyFont="1" applyBorder="1" applyAlignment="1">
      <alignment horizontal="center"/>
    </xf>
    <xf numFmtId="49" fontId="44" fillId="0" borderId="1" xfId="0" applyNumberFormat="1" applyFont="1" applyBorder="1" applyAlignment="1">
      <alignment horizontal="center" wrapText="1"/>
    </xf>
    <xf numFmtId="49" fontId="63" fillId="0" borderId="1" xfId="0" applyNumberFormat="1" applyFont="1" applyBorder="1" applyAlignment="1">
      <alignment horizontal="center" wrapText="1"/>
    </xf>
    <xf numFmtId="49" fontId="59" fillId="0" borderId="1" xfId="0" applyNumberFormat="1" applyFont="1" applyFill="1" applyBorder="1" applyAlignment="1">
      <alignment horizontal="center" wrapText="1"/>
    </xf>
    <xf numFmtId="0" fontId="70" fillId="0" borderId="0" xfId="0" applyFont="1"/>
    <xf numFmtId="0" fontId="70" fillId="0" borderId="0" xfId="0" applyFont="1" applyFill="1"/>
    <xf numFmtId="49" fontId="63" fillId="0" borderId="1" xfId="0" applyNumberFormat="1" applyFont="1" applyFill="1" applyBorder="1" applyAlignment="1">
      <alignment horizontal="center" wrapText="1"/>
    </xf>
    <xf numFmtId="49" fontId="64" fillId="0" borderId="1" xfId="0" applyNumberFormat="1" applyFont="1" applyFill="1" applyBorder="1" applyAlignment="1">
      <alignment wrapText="1"/>
    </xf>
    <xf numFmtId="0" fontId="73" fillId="0" borderId="0" xfId="0" applyFont="1"/>
    <xf numFmtId="0" fontId="73" fillId="0" borderId="0" xfId="0" applyFont="1" applyFill="1"/>
    <xf numFmtId="49" fontId="68" fillId="0" borderId="1" xfId="0" applyNumberFormat="1" applyFont="1" applyFill="1" applyBorder="1" applyAlignment="1" applyProtection="1">
      <alignment horizontal="left" wrapText="1"/>
      <protection locked="0"/>
    </xf>
    <xf numFmtId="0" fontId="54" fillId="0" borderId="0" xfId="0" applyFont="1" applyFill="1" applyBorder="1"/>
    <xf numFmtId="49" fontId="72" fillId="0" borderId="1" xfId="0" applyNumberFormat="1" applyFont="1" applyFill="1" applyBorder="1" applyAlignment="1" applyProtection="1">
      <alignment horizontal="left" wrapText="1"/>
      <protection locked="0"/>
    </xf>
    <xf numFmtId="49" fontId="64" fillId="0" borderId="1" xfId="0" applyNumberFormat="1" applyFont="1" applyFill="1" applyBorder="1" applyAlignment="1">
      <alignment horizontal="left" wrapText="1"/>
    </xf>
    <xf numFmtId="49" fontId="68" fillId="0" borderId="1" xfId="0" applyNumberFormat="1" applyFont="1" applyFill="1" applyBorder="1" applyAlignment="1">
      <alignment horizontal="center" wrapText="1"/>
    </xf>
    <xf numFmtId="0" fontId="68" fillId="0" borderId="1" xfId="0" applyFont="1" applyBorder="1" applyAlignment="1">
      <alignment horizontal="center"/>
    </xf>
    <xf numFmtId="0" fontId="69" fillId="0" borderId="1" xfId="0" applyFont="1" applyBorder="1"/>
    <xf numFmtId="0" fontId="68" fillId="0" borderId="0" xfId="0" applyFont="1"/>
    <xf numFmtId="0" fontId="68" fillId="0" borderId="0" xfId="0" applyFont="1" applyFill="1"/>
    <xf numFmtId="49" fontId="75" fillId="0" borderId="1" xfId="0" applyNumberFormat="1" applyFont="1" applyFill="1" applyBorder="1" applyAlignment="1">
      <alignment horizontal="center" wrapText="1"/>
    </xf>
    <xf numFmtId="3" fontId="57" fillId="0" borderId="1" xfId="0" applyNumberFormat="1" applyFont="1" applyBorder="1" applyAlignment="1">
      <alignment horizontal="left" wrapText="1"/>
    </xf>
    <xf numFmtId="49" fontId="75" fillId="3" borderId="1" xfId="0" applyNumberFormat="1" applyFont="1" applyFill="1" applyBorder="1" applyAlignment="1">
      <alignment horizontal="center" wrapText="1"/>
    </xf>
    <xf numFmtId="49" fontId="60" fillId="3" borderId="1" xfId="0" applyNumberFormat="1" applyFont="1" applyFill="1" applyBorder="1" applyAlignment="1">
      <alignment horizontal="left" wrapText="1"/>
    </xf>
    <xf numFmtId="49" fontId="60" fillId="0" borderId="1" xfId="0" applyNumberFormat="1" applyFont="1" applyFill="1" applyBorder="1" applyAlignment="1">
      <alignment wrapText="1"/>
    </xf>
    <xf numFmtId="49" fontId="75" fillId="0" borderId="1" xfId="2" applyNumberFormat="1" applyFont="1" applyFill="1" applyBorder="1" applyAlignment="1">
      <alignment horizontal="center" wrapText="1"/>
    </xf>
    <xf numFmtId="49" fontId="60" fillId="0" borderId="1" xfId="2" applyNumberFormat="1" applyFont="1" applyFill="1" applyBorder="1" applyAlignment="1">
      <alignment wrapText="1"/>
    </xf>
    <xf numFmtId="49" fontId="60" fillId="0" borderId="1" xfId="3" applyNumberFormat="1" applyFont="1" applyFill="1" applyBorder="1" applyAlignment="1">
      <alignment horizontal="left" wrapText="1"/>
    </xf>
    <xf numFmtId="2" fontId="60" fillId="0" borderId="1" xfId="3" applyNumberFormat="1" applyFont="1" applyFill="1" applyBorder="1" applyAlignment="1">
      <alignment horizontal="left" wrapText="1"/>
    </xf>
    <xf numFmtId="0" fontId="2" fillId="0" borderId="1" xfId="0" applyFont="1" applyBorder="1" applyAlignment="1">
      <alignment wrapText="1"/>
    </xf>
    <xf numFmtId="4" fontId="17"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3" fontId="2" fillId="0" borderId="1" xfId="0" applyNumberFormat="1" applyFont="1" applyBorder="1" applyAlignment="1">
      <alignment horizontal="left" wrapText="1"/>
    </xf>
    <xf numFmtId="49" fontId="13" fillId="0" borderId="1" xfId="2" applyNumberFormat="1" applyFont="1" applyFill="1" applyBorder="1" applyAlignment="1">
      <alignment horizontal="center" wrapText="1"/>
    </xf>
    <xf numFmtId="49" fontId="6" fillId="0" borderId="1" xfId="2" applyNumberFormat="1" applyFont="1" applyFill="1" applyBorder="1" applyAlignment="1">
      <alignment wrapText="1"/>
    </xf>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12" fillId="0" borderId="1" xfId="0" applyNumberFormat="1" applyFont="1" applyBorder="1" applyAlignment="1" applyProtection="1">
      <alignment wrapText="1"/>
      <protection locked="0"/>
    </xf>
    <xf numFmtId="3" fontId="46" fillId="0" borderId="0" xfId="0" applyNumberFormat="1" applyFont="1"/>
    <xf numFmtId="0" fontId="1" fillId="0" borderId="0" xfId="0" applyFont="1" applyFill="1" applyBorder="1"/>
    <xf numFmtId="49" fontId="41" fillId="0" borderId="1" xfId="0" applyNumberFormat="1" applyFont="1" applyFill="1" applyBorder="1" applyAlignment="1">
      <alignment horizontal="center" wrapText="1"/>
    </xf>
    <xf numFmtId="0" fontId="2" fillId="0" borderId="0" xfId="0" applyFont="1"/>
    <xf numFmtId="0" fontId="2" fillId="0" borderId="1" xfId="0" applyFont="1" applyBorder="1"/>
    <xf numFmtId="3" fontId="20" fillId="0" borderId="0" xfId="0" applyNumberFormat="1" applyFont="1"/>
    <xf numFmtId="49" fontId="45" fillId="0" borderId="0" xfId="0" applyNumberFormat="1" applyFont="1"/>
    <xf numFmtId="0" fontId="25" fillId="0" borderId="0" xfId="0" applyFont="1"/>
    <xf numFmtId="0" fontId="25" fillId="0" borderId="0" xfId="0" applyFont="1" applyFill="1"/>
    <xf numFmtId="49" fontId="25" fillId="0" borderId="0" xfId="0" applyNumberFormat="1" applyFont="1"/>
    <xf numFmtId="49" fontId="41" fillId="0" borderId="1" xfId="0" applyNumberFormat="1" applyFont="1" applyFill="1" applyBorder="1" applyAlignment="1" applyProtection="1">
      <alignment horizontal="left" wrapText="1"/>
      <protection locked="0"/>
    </xf>
    <xf numFmtId="0" fontId="81" fillId="0" borderId="0" xfId="0" applyFont="1"/>
    <xf numFmtId="0" fontId="81" fillId="0" borderId="0" xfId="0" applyFont="1" applyFill="1"/>
    <xf numFmtId="49" fontId="47" fillId="0" borderId="1" xfId="0" applyNumberFormat="1" applyFont="1" applyBorder="1" applyAlignment="1">
      <alignment horizontal="center" wrapText="1"/>
    </xf>
    <xf numFmtId="49" fontId="47" fillId="0" borderId="1" xfId="0" applyNumberFormat="1" applyFont="1" applyFill="1" applyBorder="1" applyAlignment="1">
      <alignment horizontal="center" wrapText="1"/>
    </xf>
    <xf numFmtId="49" fontId="47" fillId="0" borderId="1" xfId="0" applyNumberFormat="1" applyFont="1" applyFill="1" applyBorder="1" applyAlignment="1">
      <alignment horizontal="left" wrapText="1"/>
    </xf>
    <xf numFmtId="0" fontId="79" fillId="0" borderId="0" xfId="0" applyFont="1"/>
    <xf numFmtId="0" fontId="79" fillId="0" borderId="0" xfId="0" applyFont="1" applyFill="1"/>
    <xf numFmtId="49" fontId="36" fillId="0" borderId="1" xfId="0" applyNumberFormat="1" applyFont="1" applyFill="1" applyBorder="1" applyAlignment="1">
      <alignment wrapText="1"/>
    </xf>
    <xf numFmtId="49" fontId="81" fillId="0" borderId="0" xfId="0" applyNumberFormat="1" applyFont="1"/>
    <xf numFmtId="0" fontId="20" fillId="0" borderId="10" xfId="0" applyFont="1" applyBorder="1" applyAlignment="1"/>
    <xf numFmtId="49" fontId="20" fillId="0" borderId="1" xfId="0" applyNumberFormat="1" applyFont="1" applyBorder="1"/>
    <xf numFmtId="0" fontId="38" fillId="0" borderId="1" xfId="0" applyFont="1" applyBorder="1"/>
    <xf numFmtId="0" fontId="34" fillId="0" borderId="0" xfId="0" applyFont="1"/>
    <xf numFmtId="0" fontId="86" fillId="0" borderId="0" xfId="0" applyFont="1"/>
    <xf numFmtId="0" fontId="86" fillId="0" borderId="0" xfId="0" applyFont="1" applyAlignment="1"/>
    <xf numFmtId="49" fontId="90" fillId="0" borderId="0" xfId="0" applyNumberFormat="1" applyFont="1" applyBorder="1" applyAlignment="1" applyProtection="1">
      <alignment horizontal="center" vertical="top"/>
      <protection locked="0"/>
    </xf>
    <xf numFmtId="0" fontId="91" fillId="0" borderId="0" xfId="0" applyFont="1" applyBorder="1" applyAlignment="1">
      <alignment horizontal="center"/>
    </xf>
    <xf numFmtId="49" fontId="91" fillId="0" borderId="0" xfId="0" applyNumberFormat="1" applyFont="1" applyBorder="1" applyAlignment="1" applyProtection="1">
      <alignment vertical="top"/>
      <protection locked="0"/>
    </xf>
    <xf numFmtId="0" fontId="91" fillId="0" borderId="0" xfId="0" applyFont="1" applyBorder="1"/>
    <xf numFmtId="0" fontId="39" fillId="0" borderId="0" xfId="0" applyFont="1" applyBorder="1"/>
    <xf numFmtId="0" fontId="93" fillId="0" borderId="1" xfId="0" applyFont="1" applyBorder="1" applyAlignment="1">
      <alignment horizontal="center" vertical="center" wrapText="1"/>
    </xf>
    <xf numFmtId="0" fontId="94" fillId="0" borderId="2" xfId="0" applyFont="1" applyBorder="1" applyAlignment="1">
      <alignment horizontal="center" vertical="center" wrapText="1"/>
    </xf>
    <xf numFmtId="0" fontId="91" fillId="0" borderId="5" xfId="0" applyFont="1" applyBorder="1" applyAlignment="1">
      <alignment horizontal="center" vertical="center" wrapText="1"/>
    </xf>
    <xf numFmtId="49" fontId="91" fillId="0" borderId="6" xfId="0" applyNumberFormat="1" applyFont="1" applyBorder="1" applyAlignment="1" applyProtection="1">
      <alignment horizontal="center" vertical="center" wrapText="1"/>
      <protection locked="0"/>
    </xf>
    <xf numFmtId="0" fontId="91" fillId="0" borderId="1" xfId="0" applyFont="1" applyBorder="1" applyAlignment="1">
      <alignment horizontal="center" vertical="center" wrapText="1"/>
    </xf>
    <xf numFmtId="0" fontId="91" fillId="0" borderId="6" xfId="0" applyFont="1" applyBorder="1" applyAlignment="1">
      <alignment horizontal="center" vertical="center" wrapText="1"/>
    </xf>
    <xf numFmtId="0" fontId="90" fillId="0" borderId="12" xfId="0" applyFont="1" applyBorder="1" applyAlignment="1">
      <alignment horizontal="left" wrapText="1"/>
    </xf>
    <xf numFmtId="3" fontId="96" fillId="0" borderId="13" xfId="0" applyNumberFormat="1" applyFont="1" applyBorder="1" applyAlignment="1">
      <alignment horizontal="right" wrapText="1"/>
    </xf>
    <xf numFmtId="3" fontId="97" fillId="0" borderId="15" xfId="0" applyNumberFormat="1" applyFont="1" applyBorder="1" applyAlignment="1">
      <alignment horizontal="right" wrapText="1"/>
    </xf>
    <xf numFmtId="0" fontId="90" fillId="0" borderId="16" xfId="0" applyFont="1" applyBorder="1" applyAlignment="1">
      <alignment horizontal="left" wrapText="1"/>
    </xf>
    <xf numFmtId="3" fontId="87" fillId="0" borderId="14" xfId="0" applyNumberFormat="1" applyFont="1" applyBorder="1" applyAlignment="1">
      <alignment horizontal="right" wrapText="1"/>
    </xf>
    <xf numFmtId="3" fontId="100" fillId="0" borderId="14" xfId="0" applyNumberFormat="1" applyFont="1" applyBorder="1" applyAlignment="1">
      <alignment horizontal="right" wrapText="1"/>
    </xf>
    <xf numFmtId="0" fontId="94" fillId="0" borderId="16" xfId="0" applyFont="1" applyBorder="1" applyAlignment="1">
      <alignment horizontal="left" wrapText="1"/>
    </xf>
    <xf numFmtId="3" fontId="92" fillId="0" borderId="14" xfId="0" applyNumberFormat="1" applyFont="1" applyBorder="1" applyAlignment="1">
      <alignment horizontal="right" wrapText="1"/>
    </xf>
    <xf numFmtId="3" fontId="96" fillId="0" borderId="14" xfId="0" applyNumberFormat="1" applyFont="1" applyBorder="1" applyAlignment="1">
      <alignment horizontal="right" wrapText="1"/>
    </xf>
    <xf numFmtId="0" fontId="102" fillId="0" borderId="16" xfId="0" applyFont="1" applyBorder="1" applyAlignment="1">
      <alignment horizontal="left" wrapText="1"/>
    </xf>
    <xf numFmtId="3" fontId="96" fillId="0" borderId="14" xfId="0" applyNumberFormat="1" applyFont="1" applyBorder="1" applyAlignment="1" applyProtection="1">
      <alignment horizontal="right" wrapText="1"/>
      <protection locked="0"/>
    </xf>
    <xf numFmtId="3" fontId="101" fillId="0" borderId="14" xfId="0" applyNumberFormat="1" applyFont="1" applyBorder="1" applyAlignment="1">
      <alignment horizontal="right" wrapText="1"/>
    </xf>
    <xf numFmtId="3" fontId="104" fillId="0" borderId="14" xfId="0" applyNumberFormat="1" applyFont="1" applyBorder="1" applyAlignment="1">
      <alignment horizontal="right" wrapText="1"/>
    </xf>
    <xf numFmtId="3" fontId="97" fillId="0" borderId="17" xfId="0" applyNumberFormat="1" applyFont="1" applyBorder="1" applyAlignment="1">
      <alignment horizontal="right" wrapText="1"/>
    </xf>
    <xf numFmtId="3" fontId="35" fillId="0" borderId="17" xfId="0" applyNumberFormat="1" applyFont="1" applyBorder="1" applyAlignment="1">
      <alignment horizontal="right" wrapText="1"/>
    </xf>
    <xf numFmtId="0" fontId="98" fillId="0" borderId="20" xfId="0" applyFont="1" applyBorder="1" applyAlignment="1">
      <alignment horizontal="left" wrapText="1"/>
    </xf>
    <xf numFmtId="49" fontId="105" fillId="0" borderId="14" xfId="0" applyNumberFormat="1" applyFont="1" applyBorder="1" applyAlignment="1" applyProtection="1">
      <alignment horizontal="left" wrapText="1"/>
      <protection locked="0"/>
    </xf>
    <xf numFmtId="3" fontId="101" fillId="0" borderId="14" xfId="0" applyNumberFormat="1" applyFont="1" applyBorder="1" applyAlignment="1">
      <alignment horizontal="center" wrapText="1"/>
    </xf>
    <xf numFmtId="0" fontId="94" fillId="0" borderId="21" xfId="0" applyFont="1" applyBorder="1" applyAlignment="1">
      <alignment horizontal="left" wrapText="1"/>
    </xf>
    <xf numFmtId="0" fontId="102" fillId="0" borderId="23" xfId="0" applyFont="1" applyBorder="1" applyAlignment="1">
      <alignment horizontal="left" wrapText="1"/>
    </xf>
    <xf numFmtId="0" fontId="102" fillId="0" borderId="25" xfId="0" applyFont="1" applyBorder="1" applyAlignment="1">
      <alignment horizontal="left" wrapText="1"/>
    </xf>
    <xf numFmtId="0" fontId="29" fillId="0" borderId="0" xfId="0" applyFont="1" applyAlignment="1">
      <alignment wrapText="1"/>
    </xf>
    <xf numFmtId="3" fontId="104" fillId="0" borderId="14" xfId="0" applyNumberFormat="1" applyFont="1" applyBorder="1" applyAlignment="1">
      <alignment horizontal="center" wrapText="1"/>
    </xf>
    <xf numFmtId="3" fontId="97" fillId="0" borderId="17" xfId="0" applyNumberFormat="1" applyFont="1" applyBorder="1" applyAlignment="1">
      <alignment horizontal="center" wrapText="1"/>
    </xf>
    <xf numFmtId="3" fontId="100" fillId="0" borderId="14" xfId="0" applyNumberFormat="1" applyFont="1" applyFill="1" applyBorder="1" applyAlignment="1">
      <alignment horizontal="right" wrapText="1"/>
    </xf>
    <xf numFmtId="3" fontId="35" fillId="0" borderId="17" xfId="0" applyNumberFormat="1" applyFont="1" applyFill="1" applyBorder="1" applyAlignment="1">
      <alignment horizontal="center" wrapText="1"/>
    </xf>
    <xf numFmtId="3" fontId="96" fillId="0" borderId="17" xfId="0" applyNumberFormat="1" applyFont="1" applyBorder="1" applyAlignment="1">
      <alignment horizontal="right" wrapText="1"/>
    </xf>
    <xf numFmtId="3" fontId="100" fillId="0" borderId="17" xfId="0" applyNumberFormat="1" applyFont="1" applyBorder="1" applyAlignment="1">
      <alignment horizontal="right" wrapText="1"/>
    </xf>
    <xf numFmtId="3" fontId="106" fillId="0" borderId="0" xfId="0" applyNumberFormat="1" applyFont="1" applyBorder="1" applyAlignment="1">
      <alignment horizontal="justify" wrapText="1"/>
    </xf>
    <xf numFmtId="0" fontId="102" fillId="0" borderId="16" xfId="0" applyFont="1" applyBorder="1" applyAlignment="1">
      <alignment horizontal="left"/>
    </xf>
    <xf numFmtId="0" fontId="102" fillId="0" borderId="28" xfId="0" applyFont="1" applyBorder="1" applyAlignment="1">
      <alignment horizontal="left"/>
    </xf>
    <xf numFmtId="0" fontId="86" fillId="0" borderId="28" xfId="0" applyFont="1" applyBorder="1" applyAlignment="1">
      <alignment horizontal="right" vertical="top"/>
    </xf>
    <xf numFmtId="0" fontId="34" fillId="0" borderId="16" xfId="0" applyFont="1" applyBorder="1" applyAlignment="1">
      <alignment horizontal="center"/>
    </xf>
    <xf numFmtId="0" fontId="107" fillId="0" borderId="29" xfId="0" applyFont="1" applyBorder="1" applyAlignment="1">
      <alignment horizontal="left"/>
    </xf>
    <xf numFmtId="0" fontId="95" fillId="0" borderId="30" xfId="0" applyFont="1" applyBorder="1" applyAlignment="1">
      <alignment horizontal="left" wrapText="1"/>
    </xf>
    <xf numFmtId="3" fontId="29" fillId="0" borderId="0" xfId="0" applyNumberFormat="1" applyFont="1"/>
    <xf numFmtId="0" fontId="34" fillId="0" borderId="0" xfId="0" applyFont="1" applyBorder="1" applyAlignment="1">
      <alignment horizontal="center"/>
    </xf>
    <xf numFmtId="0" fontId="34" fillId="0" borderId="0" xfId="0" applyNumberFormat="1" applyFont="1" applyBorder="1" applyAlignment="1" applyProtection="1">
      <alignment horizontal="left" vertical="center" wrapText="1"/>
    </xf>
    <xf numFmtId="165" fontId="35" fillId="0" borderId="0" xfId="0" applyNumberFormat="1" applyFont="1" applyBorder="1" applyAlignment="1">
      <alignment horizontal="right" wrapText="1"/>
    </xf>
    <xf numFmtId="0" fontId="35" fillId="0" borderId="0" xfId="0" applyFont="1" applyFill="1" applyBorder="1" applyAlignment="1">
      <alignment horizontal="center" vertical="top" wrapText="1"/>
    </xf>
    <xf numFmtId="49" fontId="97" fillId="0" borderId="0" xfId="0" applyNumberFormat="1" applyFont="1" applyFill="1" applyBorder="1" applyAlignment="1" applyProtection="1">
      <alignment wrapText="1"/>
      <protection locked="0"/>
    </xf>
    <xf numFmtId="165" fontId="97" fillId="0" borderId="0" xfId="0" applyNumberFormat="1" applyFont="1" applyFill="1" applyBorder="1" applyAlignment="1">
      <alignment horizontal="right" wrapText="1"/>
    </xf>
    <xf numFmtId="0" fontId="110" fillId="0" borderId="0" xfId="0" applyFont="1"/>
    <xf numFmtId="0" fontId="35" fillId="0" borderId="0" xfId="0" applyFont="1" applyBorder="1" applyAlignment="1" applyProtection="1">
      <alignment horizontal="center" vertical="top" wrapText="1"/>
    </xf>
    <xf numFmtId="0" fontId="35" fillId="0" borderId="0" xfId="0" applyFont="1" applyBorder="1" applyAlignment="1" applyProtection="1">
      <alignment vertical="top" wrapText="1"/>
    </xf>
    <xf numFmtId="4" fontId="47" fillId="0" borderId="1" xfId="0" applyNumberFormat="1" applyFont="1" applyBorder="1" applyAlignment="1">
      <alignment horizontal="center" wrapText="1"/>
    </xf>
    <xf numFmtId="4" fontId="79" fillId="0" borderId="1" xfId="0" applyNumberFormat="1" applyFont="1" applyBorder="1" applyAlignment="1">
      <alignment horizontal="center" wrapText="1"/>
    </xf>
    <xf numFmtId="4" fontId="47" fillId="0" borderId="5" xfId="0" applyNumberFormat="1" applyFont="1" applyBorder="1" applyAlignment="1">
      <alignment horizontal="center" wrapText="1"/>
    </xf>
    <xf numFmtId="4" fontId="79" fillId="0" borderId="5" xfId="0" applyNumberFormat="1" applyFont="1" applyBorder="1" applyAlignment="1">
      <alignment horizontal="center" wrapText="1"/>
    </xf>
    <xf numFmtId="4" fontId="8" fillId="0" borderId="1" xfId="0" applyNumberFormat="1" applyFont="1" applyBorder="1" applyAlignment="1">
      <alignment horizontal="center" wrapText="1"/>
    </xf>
    <xf numFmtId="4" fontId="8" fillId="0" borderId="5" xfId="0" applyNumberFormat="1" applyFont="1" applyBorder="1" applyAlignment="1">
      <alignment horizontal="center" wrapText="1"/>
    </xf>
    <xf numFmtId="4" fontId="8" fillId="0" borderId="4" xfId="0" applyNumberFormat="1" applyFont="1" applyBorder="1" applyAlignment="1">
      <alignment horizontal="center" wrapText="1"/>
    </xf>
    <xf numFmtId="0" fontId="111" fillId="0" borderId="0" xfId="0" applyFont="1" applyBorder="1" applyAlignment="1">
      <alignment horizontal="left"/>
    </xf>
    <xf numFmtId="0" fontId="112" fillId="0" borderId="0" xfId="0" applyFont="1" applyBorder="1" applyAlignment="1">
      <alignment horizontal="left" wrapText="1"/>
    </xf>
    <xf numFmtId="0" fontId="104" fillId="0" borderId="0" xfId="0" applyFont="1" applyBorder="1" applyAlignment="1">
      <alignment horizontal="justify" wrapText="1"/>
    </xf>
    <xf numFmtId="3" fontId="104" fillId="0" borderId="0" xfId="0" applyNumberFormat="1" applyFont="1" applyBorder="1" applyAlignment="1">
      <alignment horizontal="right" wrapText="1"/>
    </xf>
    <xf numFmtId="3" fontId="97" fillId="0" borderId="0" xfId="0" applyNumberFormat="1" applyFont="1" applyBorder="1" applyAlignment="1">
      <alignment horizontal="right" wrapText="1"/>
    </xf>
    <xf numFmtId="0" fontId="2" fillId="0" borderId="1" xfId="0" applyFont="1" applyBorder="1" applyAlignment="1">
      <alignment wrapText="1"/>
    </xf>
    <xf numFmtId="4" fontId="10" fillId="0" borderId="1" xfId="0" applyNumberFormat="1" applyFont="1" applyBorder="1" applyAlignment="1">
      <alignment horizontal="center" wrapText="1"/>
    </xf>
    <xf numFmtId="4" fontId="27" fillId="2" borderId="1" xfId="0" applyNumberFormat="1" applyFont="1" applyFill="1" applyBorder="1" applyAlignment="1">
      <alignment horizontal="center" wrapText="1"/>
    </xf>
    <xf numFmtId="49" fontId="16" fillId="0" borderId="1" xfId="0" applyNumberFormat="1" applyFont="1" applyFill="1" applyBorder="1" applyAlignment="1">
      <alignment horizontal="left" wrapText="1"/>
    </xf>
    <xf numFmtId="4" fontId="20" fillId="2" borderId="1" xfId="0" applyNumberFormat="1" applyFont="1" applyFill="1" applyBorder="1" applyAlignment="1">
      <alignment horizontal="center" wrapText="1"/>
    </xf>
    <xf numFmtId="4" fontId="10" fillId="0" borderId="1" xfId="0" applyNumberFormat="1" applyFont="1" applyFill="1" applyBorder="1" applyAlignment="1">
      <alignment horizontal="center" wrapText="1"/>
    </xf>
    <xf numFmtId="4" fontId="26" fillId="0" borderId="1" xfId="0" applyNumberFormat="1" applyFont="1" applyFill="1" applyBorder="1" applyAlignment="1">
      <alignment horizontal="center" wrapText="1"/>
    </xf>
    <xf numFmtId="4" fontId="2" fillId="0" borderId="1" xfId="0" applyNumberFormat="1" applyFont="1" applyFill="1" applyBorder="1" applyAlignment="1">
      <alignment horizontal="center" wrapText="1"/>
    </xf>
    <xf numFmtId="4" fontId="84" fillId="0" borderId="1" xfId="0" applyNumberFormat="1" applyFont="1" applyFill="1" applyBorder="1" applyAlignment="1">
      <alignment horizontal="center" wrapText="1"/>
    </xf>
    <xf numFmtId="4" fontId="32" fillId="0" borderId="1" xfId="0" applyNumberFormat="1" applyFont="1" applyFill="1" applyBorder="1" applyAlignment="1">
      <alignment horizontal="center" wrapText="1"/>
    </xf>
    <xf numFmtId="0" fontId="0" fillId="0" borderId="0" xfId="0" applyFont="1" applyFill="1" applyBorder="1"/>
    <xf numFmtId="4" fontId="20" fillId="0" borderId="0" xfId="0" applyNumberFormat="1" applyFont="1" applyFill="1"/>
    <xf numFmtId="49" fontId="42" fillId="0" borderId="1" xfId="0" applyNumberFormat="1" applyFont="1" applyFill="1" applyBorder="1" applyAlignment="1">
      <alignment horizontal="left" wrapText="1"/>
    </xf>
    <xf numFmtId="0" fontId="1" fillId="0" borderId="0" xfId="0" applyFont="1"/>
    <xf numFmtId="0" fontId="113" fillId="0" borderId="0" xfId="0" applyFont="1" applyAlignment="1">
      <alignment horizontal="left"/>
    </xf>
    <xf numFmtId="0" fontId="113" fillId="0" borderId="0" xfId="0" applyFont="1"/>
    <xf numFmtId="0" fontId="114" fillId="0" borderId="0" xfId="0" applyFont="1"/>
    <xf numFmtId="0" fontId="115" fillId="0" borderId="0" xfId="0" applyFont="1" applyAlignment="1">
      <alignment horizontal="center"/>
    </xf>
    <xf numFmtId="0" fontId="116" fillId="0" borderId="1" xfId="0" applyFont="1" applyBorder="1" applyAlignment="1">
      <alignment horizontal="center" wrapText="1"/>
    </xf>
    <xf numFmtId="0" fontId="116" fillId="0" borderId="1" xfId="0" applyFont="1" applyBorder="1" applyAlignment="1">
      <alignment horizontal="center"/>
    </xf>
    <xf numFmtId="49" fontId="117" fillId="4" borderId="1" xfId="0" applyNumberFormat="1" applyFont="1" applyFill="1" applyBorder="1" applyAlignment="1">
      <alignment horizontal="center"/>
    </xf>
    <xf numFmtId="49" fontId="118" fillId="4" borderId="1" xfId="4" applyNumberFormat="1" applyFont="1" applyFill="1" applyBorder="1" applyAlignment="1" applyProtection="1">
      <alignment horizontal="left" wrapText="1"/>
      <protection locked="0"/>
    </xf>
    <xf numFmtId="0" fontId="119" fillId="4" borderId="1" xfId="0" applyFont="1" applyFill="1" applyBorder="1"/>
    <xf numFmtId="0" fontId="120" fillId="0" borderId="0" xfId="0" applyFont="1"/>
    <xf numFmtId="3" fontId="121" fillId="0" borderId="0" xfId="0" applyNumberFormat="1" applyFont="1"/>
    <xf numFmtId="49" fontId="122" fillId="0" borderId="1" xfId="0" applyNumberFormat="1" applyFont="1" applyFill="1" applyBorder="1" applyAlignment="1">
      <alignment horizontal="center" wrapText="1"/>
    </xf>
    <xf numFmtId="49" fontId="123" fillId="0" borderId="1" xfId="0" applyNumberFormat="1" applyFont="1" applyFill="1" applyBorder="1" applyAlignment="1">
      <alignment horizontal="left" wrapText="1"/>
    </xf>
    <xf numFmtId="0" fontId="124" fillId="0" borderId="1" xfId="0" applyFont="1" applyBorder="1" applyAlignment="1">
      <alignment wrapText="1"/>
    </xf>
    <xf numFmtId="49" fontId="125" fillId="0" borderId="1" xfId="0" applyNumberFormat="1" applyFont="1" applyFill="1" applyBorder="1" applyAlignment="1">
      <alignment horizontal="center" wrapText="1"/>
    </xf>
    <xf numFmtId="0" fontId="126" fillId="0" borderId="0" xfId="0" applyFont="1" applyAlignment="1">
      <alignment wrapText="1"/>
    </xf>
    <xf numFmtId="0" fontId="126" fillId="0" borderId="1" xfId="0" applyFont="1" applyBorder="1" applyAlignment="1">
      <alignment wrapText="1"/>
    </xf>
    <xf numFmtId="0" fontId="127" fillId="0" borderId="0" xfId="0" applyFont="1"/>
    <xf numFmtId="0" fontId="128" fillId="0" borderId="0" xfId="0" applyFont="1"/>
    <xf numFmtId="49" fontId="58" fillId="0" borderId="1" xfId="0" applyNumberFormat="1" applyFont="1" applyFill="1" applyBorder="1" applyAlignment="1">
      <alignment horizontal="center" wrapText="1"/>
    </xf>
    <xf numFmtId="49" fontId="129" fillId="0" borderId="1" xfId="0" applyNumberFormat="1" applyFont="1" applyFill="1" applyBorder="1" applyAlignment="1">
      <alignment wrapText="1"/>
    </xf>
    <xf numFmtId="0" fontId="130" fillId="0" borderId="1" xfId="0" applyFont="1" applyBorder="1" applyAlignment="1">
      <alignment wrapText="1"/>
    </xf>
    <xf numFmtId="0" fontId="131" fillId="0" borderId="0" xfId="0" applyFont="1"/>
    <xf numFmtId="0" fontId="132" fillId="0" borderId="0" xfId="0" applyFont="1"/>
    <xf numFmtId="49" fontId="125" fillId="0" borderId="1" xfId="0" applyNumberFormat="1" applyFont="1" applyFill="1" applyBorder="1" applyAlignment="1" applyProtection="1">
      <alignment horizontal="left" wrapText="1"/>
      <protection locked="0"/>
    </xf>
    <xf numFmtId="0" fontId="133" fillId="0" borderId="1" xfId="0" applyFont="1" applyFill="1" applyBorder="1" applyAlignment="1">
      <alignment wrapText="1"/>
    </xf>
    <xf numFmtId="49" fontId="58" fillId="0" borderId="1" xfId="0" applyNumberFormat="1" applyFont="1" applyFill="1" applyBorder="1" applyAlignment="1" applyProtection="1">
      <alignment horizontal="left" wrapText="1"/>
      <protection locked="0"/>
    </xf>
    <xf numFmtId="0" fontId="129" fillId="0" borderId="1" xfId="0" applyFont="1" applyFill="1" applyBorder="1" applyAlignment="1">
      <alignment wrapText="1"/>
    </xf>
    <xf numFmtId="49" fontId="58" fillId="0" borderId="1" xfId="0" applyNumberFormat="1" applyFont="1" applyBorder="1" applyAlignment="1">
      <alignment horizontal="center" wrapText="1"/>
    </xf>
    <xf numFmtId="49" fontId="129" fillId="0" borderId="1" xfId="0" applyNumberFormat="1" applyFont="1" applyFill="1" applyBorder="1" applyAlignment="1">
      <alignment horizontal="left" wrapText="1"/>
    </xf>
    <xf numFmtId="0" fontId="130" fillId="0" borderId="1" xfId="0" applyFont="1" applyFill="1" applyBorder="1" applyAlignment="1">
      <alignment wrapText="1"/>
    </xf>
    <xf numFmtId="0" fontId="134" fillId="0" borderId="0" xfId="0" applyFont="1"/>
    <xf numFmtId="0" fontId="125" fillId="0" borderId="1" xfId="0" applyFont="1" applyBorder="1" applyAlignment="1">
      <alignment horizontal="center"/>
    </xf>
    <xf numFmtId="0" fontId="125" fillId="0" borderId="1" xfId="0" applyFont="1" applyBorder="1"/>
    <xf numFmtId="49" fontId="123" fillId="0" borderId="1" xfId="0" applyNumberFormat="1" applyFont="1" applyFill="1" applyBorder="1" applyAlignment="1">
      <alignment horizontal="center" wrapText="1"/>
    </xf>
    <xf numFmtId="0" fontId="123" fillId="0" borderId="1" xfId="5" applyFont="1" applyFill="1" applyBorder="1" applyAlignment="1">
      <alignment horizontal="justify" wrapText="1"/>
    </xf>
    <xf numFmtId="49" fontId="133" fillId="0" borderId="1" xfId="0" applyNumberFormat="1" applyFont="1" applyFill="1" applyBorder="1" applyAlignment="1">
      <alignment horizontal="center" wrapText="1"/>
    </xf>
    <xf numFmtId="49" fontId="133" fillId="0" borderId="1" xfId="0" applyNumberFormat="1" applyFont="1" applyFill="1" applyBorder="1" applyAlignment="1">
      <alignment horizontal="left" wrapText="1"/>
    </xf>
    <xf numFmtId="0" fontId="133" fillId="0" borderId="1" xfId="5" applyFont="1" applyFill="1" applyBorder="1" applyAlignment="1">
      <alignment horizontal="justify" wrapText="1"/>
    </xf>
    <xf numFmtId="0" fontId="123" fillId="0" borderId="1" xfId="0" applyFont="1" applyFill="1" applyBorder="1" applyAlignment="1">
      <alignment wrapText="1"/>
    </xf>
    <xf numFmtId="0" fontId="40" fillId="0" borderId="1" xfId="0" applyFont="1" applyFill="1" applyBorder="1" applyAlignment="1">
      <alignment wrapText="1"/>
    </xf>
    <xf numFmtId="49" fontId="136" fillId="0" borderId="1" xfId="0" applyNumberFormat="1" applyFont="1" applyFill="1" applyBorder="1" applyAlignment="1">
      <alignment horizontal="center" wrapText="1"/>
    </xf>
    <xf numFmtId="49" fontId="21" fillId="0" borderId="1" xfId="0" applyNumberFormat="1" applyFont="1" applyFill="1" applyBorder="1" applyAlignment="1">
      <alignment horizontal="center" wrapText="1"/>
    </xf>
    <xf numFmtId="49" fontId="136" fillId="0" borderId="1" xfId="0" applyNumberFormat="1" applyFont="1" applyFill="1" applyBorder="1" applyAlignment="1" applyProtection="1">
      <alignment horizontal="left" wrapText="1"/>
      <protection locked="0"/>
    </xf>
    <xf numFmtId="0" fontId="137" fillId="0" borderId="1" xfId="0" applyFont="1" applyFill="1" applyBorder="1" applyAlignment="1">
      <alignment wrapText="1"/>
    </xf>
    <xf numFmtId="49" fontId="122" fillId="0" borderId="1" xfId="0" applyNumberFormat="1" applyFont="1" applyFill="1" applyBorder="1" applyAlignment="1" applyProtection="1">
      <alignment horizontal="left" wrapText="1"/>
      <protection locked="0"/>
    </xf>
    <xf numFmtId="0" fontId="124" fillId="0" borderId="1" xfId="0" applyFont="1" applyFill="1" applyBorder="1" applyAlignment="1">
      <alignment wrapText="1"/>
    </xf>
    <xf numFmtId="3" fontId="124" fillId="0" borderId="1" xfId="0" applyNumberFormat="1" applyFont="1" applyBorder="1" applyAlignment="1">
      <alignment horizontal="left" wrapText="1"/>
    </xf>
    <xf numFmtId="3" fontId="126" fillId="0" borderId="1" xfId="0" applyNumberFormat="1" applyFont="1" applyBorder="1" applyAlignment="1">
      <alignment horizontal="left" wrapText="1"/>
    </xf>
    <xf numFmtId="0" fontId="133" fillId="0" borderId="1" xfId="0" applyFont="1" applyBorder="1" applyAlignment="1">
      <alignment wrapText="1"/>
    </xf>
    <xf numFmtId="0" fontId="129" fillId="0" borderId="1" xfId="0" applyFont="1" applyBorder="1" applyAlignment="1">
      <alignment wrapText="1"/>
    </xf>
    <xf numFmtId="49" fontId="133" fillId="3" borderId="1" xfId="0" applyNumberFormat="1" applyFont="1" applyFill="1" applyBorder="1" applyAlignment="1">
      <alignment horizontal="center" wrapText="1"/>
    </xf>
    <xf numFmtId="49" fontId="133" fillId="3" borderId="1" xfId="0" applyNumberFormat="1" applyFont="1" applyFill="1" applyBorder="1" applyAlignment="1">
      <alignment horizontal="left" wrapText="1"/>
    </xf>
    <xf numFmtId="0" fontId="123" fillId="0" borderId="1" xfId="0" applyFont="1" applyBorder="1" applyAlignment="1">
      <alignment wrapText="1"/>
    </xf>
    <xf numFmtId="0" fontId="139" fillId="0" borderId="1" xfId="0" applyFont="1" applyBorder="1"/>
    <xf numFmtId="49" fontId="133" fillId="0" borderId="1" xfId="0" applyNumberFormat="1" applyFont="1" applyFill="1" applyBorder="1" applyAlignment="1">
      <alignment wrapText="1"/>
    </xf>
    <xf numFmtId="49" fontId="133" fillId="0" borderId="1" xfId="2" applyNumberFormat="1" applyFont="1" applyFill="1" applyBorder="1" applyAlignment="1">
      <alignment horizontal="center" wrapText="1"/>
    </xf>
    <xf numFmtId="49" fontId="133" fillId="0" borderId="1" xfId="2" applyNumberFormat="1" applyFont="1" applyFill="1" applyBorder="1" applyAlignment="1">
      <alignment wrapText="1"/>
    </xf>
    <xf numFmtId="49" fontId="123" fillId="0" borderId="1" xfId="2" applyNumberFormat="1" applyFont="1" applyFill="1" applyBorder="1" applyAlignment="1">
      <alignment horizontal="center" wrapText="1"/>
    </xf>
    <xf numFmtId="49" fontId="123" fillId="0" borderId="1" xfId="2" applyNumberFormat="1" applyFont="1" applyFill="1" applyBorder="1" applyAlignment="1">
      <alignment wrapText="1"/>
    </xf>
    <xf numFmtId="49" fontId="133" fillId="0" borderId="5" xfId="3" applyNumberFormat="1" applyFont="1" applyFill="1" applyBorder="1" applyAlignment="1">
      <alignment horizontal="left" vertical="center" wrapText="1"/>
    </xf>
    <xf numFmtId="49" fontId="133" fillId="0" borderId="1" xfId="3" applyNumberFormat="1" applyFont="1" applyFill="1" applyBorder="1" applyAlignment="1">
      <alignment horizontal="left" wrapText="1"/>
    </xf>
    <xf numFmtId="0" fontId="133" fillId="0" borderId="1" xfId="0" applyFont="1" applyBorder="1" applyAlignment="1">
      <alignment horizontal="justify" wrapText="1"/>
    </xf>
    <xf numFmtId="0" fontId="124" fillId="0" borderId="0" xfId="0" applyFont="1"/>
    <xf numFmtId="49" fontId="113" fillId="4" borderId="1" xfId="0" applyNumberFormat="1" applyFont="1" applyFill="1" applyBorder="1" applyAlignment="1">
      <alignment horizontal="center"/>
    </xf>
    <xf numFmtId="49" fontId="118" fillId="4" borderId="1" xfId="0" applyNumberFormat="1" applyFont="1" applyFill="1" applyBorder="1" applyAlignment="1" applyProtection="1">
      <alignment wrapText="1"/>
      <protection locked="0"/>
    </xf>
    <xf numFmtId="0" fontId="113" fillId="4" borderId="1" xfId="0" applyFont="1" applyFill="1" applyBorder="1" applyAlignment="1">
      <alignment horizontal="justify" wrapText="1"/>
    </xf>
    <xf numFmtId="49" fontId="125" fillId="0" borderId="1" xfId="0" applyNumberFormat="1" applyFont="1" applyBorder="1" applyAlignment="1">
      <alignment horizontal="center" wrapText="1"/>
    </xf>
    <xf numFmtId="49" fontId="133" fillId="0" borderId="1" xfId="0" applyNumberFormat="1" applyFont="1" applyBorder="1" applyAlignment="1" applyProtection="1">
      <alignment wrapText="1"/>
      <protection locked="0"/>
    </xf>
    <xf numFmtId="49" fontId="118" fillId="4" borderId="1" xfId="0" applyNumberFormat="1" applyFont="1" applyFill="1" applyBorder="1" applyAlignment="1">
      <alignment horizontal="center" vertical="center" wrapText="1"/>
    </xf>
    <xf numFmtId="0" fontId="113" fillId="4" borderId="1" xfId="0" applyFont="1" applyFill="1" applyBorder="1" applyAlignment="1">
      <alignment wrapText="1"/>
    </xf>
    <xf numFmtId="166" fontId="123" fillId="0" borderId="4" xfId="0" applyNumberFormat="1" applyFont="1" applyBorder="1" applyAlignment="1">
      <alignment horizontal="center"/>
    </xf>
    <xf numFmtId="49" fontId="123" fillId="0" borderId="4" xfId="0" applyNumberFormat="1" applyFont="1" applyBorder="1" applyAlignment="1">
      <alignment horizontal="center"/>
    </xf>
    <xf numFmtId="49" fontId="122" fillId="0" borderId="4" xfId="0" applyNumberFormat="1" applyFont="1" applyBorder="1" applyAlignment="1">
      <alignment horizontal="center" wrapText="1"/>
    </xf>
    <xf numFmtId="0" fontId="140" fillId="0" borderId="4" xfId="0" applyFont="1" applyBorder="1" applyAlignment="1">
      <alignment horizontal="left" wrapText="1"/>
    </xf>
    <xf numFmtId="166" fontId="141" fillId="0" borderId="1" xfId="0" applyNumberFormat="1" applyFont="1" applyBorder="1" applyAlignment="1">
      <alignment horizontal="center"/>
    </xf>
    <xf numFmtId="49" fontId="141" fillId="0" borderId="1" xfId="0" applyNumberFormat="1" applyFont="1" applyBorder="1" applyAlignment="1">
      <alignment horizontal="center"/>
    </xf>
    <xf numFmtId="49" fontId="142" fillId="0" borderId="1" xfId="0" applyNumberFormat="1" applyFont="1" applyBorder="1" applyAlignment="1">
      <alignment horizontal="center" wrapText="1"/>
    </xf>
    <xf numFmtId="0" fontId="143" fillId="0" borderId="1" xfId="0" applyFont="1" applyBorder="1" applyAlignment="1">
      <alignment horizontal="left" wrapText="1"/>
    </xf>
    <xf numFmtId="0" fontId="135" fillId="0" borderId="1" xfId="0" applyFont="1" applyBorder="1" applyAlignment="1">
      <alignment horizontal="left" wrapText="1"/>
    </xf>
    <xf numFmtId="0" fontId="141" fillId="0" borderId="1" xfId="0" applyFont="1" applyBorder="1" applyAlignment="1">
      <alignment horizontal="left" wrapText="1"/>
    </xf>
    <xf numFmtId="166" fontId="141" fillId="0" borderId="4" xfId="0" applyNumberFormat="1" applyFont="1" applyBorder="1" applyAlignment="1">
      <alignment horizontal="center"/>
    </xf>
    <xf numFmtId="49" fontId="141" fillId="0" borderId="4" xfId="0" applyNumberFormat="1" applyFont="1" applyBorder="1" applyAlignment="1">
      <alignment horizontal="center"/>
    </xf>
    <xf numFmtId="49" fontId="142" fillId="0" borderId="4" xfId="0" applyNumberFormat="1" applyFont="1" applyBorder="1" applyAlignment="1">
      <alignment horizontal="center" wrapText="1"/>
    </xf>
    <xf numFmtId="0" fontId="141" fillId="0" borderId="4" xfId="0" applyFont="1" applyBorder="1" applyAlignment="1">
      <alignment horizontal="left" wrapText="1"/>
    </xf>
    <xf numFmtId="0" fontId="55" fillId="0" borderId="0" xfId="0" applyFont="1" applyAlignment="1">
      <alignment horizontal="center"/>
    </xf>
    <xf numFmtId="166" fontId="135" fillId="0" borderId="1" xfId="0" applyNumberFormat="1" applyFont="1" applyBorder="1" applyAlignment="1">
      <alignment horizontal="center"/>
    </xf>
    <xf numFmtId="49" fontId="135" fillId="0" borderId="1" xfId="0" applyNumberFormat="1" applyFont="1" applyBorder="1" applyAlignment="1">
      <alignment horizontal="center"/>
    </xf>
    <xf numFmtId="49" fontId="122" fillId="0" borderId="1" xfId="0" applyNumberFormat="1" applyFont="1" applyBorder="1" applyAlignment="1">
      <alignment horizontal="center" wrapText="1"/>
    </xf>
    <xf numFmtId="0" fontId="124" fillId="0" borderId="1" xfId="0" applyFont="1" applyBorder="1" applyAlignment="1">
      <alignment horizontal="left" wrapText="1"/>
    </xf>
    <xf numFmtId="0" fontId="144" fillId="4" borderId="1" xfId="0" applyFont="1" applyFill="1" applyBorder="1"/>
    <xf numFmtId="49" fontId="123" fillId="0" borderId="1" xfId="0" applyNumberFormat="1" applyFont="1" applyFill="1" applyBorder="1" applyAlignment="1">
      <alignment wrapText="1"/>
    </xf>
    <xf numFmtId="0" fontId="0" fillId="4" borderId="0" xfId="0" applyFont="1" applyFill="1"/>
    <xf numFmtId="49" fontId="145" fillId="0" borderId="1" xfId="0" applyNumberFormat="1" applyFont="1" applyFill="1" applyBorder="1" applyAlignment="1">
      <alignment horizontal="center" wrapText="1"/>
    </xf>
    <xf numFmtId="49" fontId="145" fillId="3" borderId="1" xfId="0" applyNumberFormat="1" applyFont="1" applyFill="1" applyBorder="1" applyAlignment="1">
      <alignment horizontal="center" wrapText="1"/>
    </xf>
    <xf numFmtId="49" fontId="145" fillId="3" borderId="1" xfId="0" applyNumberFormat="1" applyFont="1" applyFill="1" applyBorder="1" applyAlignment="1">
      <alignment horizontal="left" wrapText="1"/>
    </xf>
    <xf numFmtId="49" fontId="146" fillId="5" borderId="1" xfId="0" applyNumberFormat="1" applyFont="1" applyFill="1" applyBorder="1" applyAlignment="1">
      <alignment horizontal="center"/>
    </xf>
    <xf numFmtId="0" fontId="147" fillId="5" borderId="1" xfId="0" applyFont="1" applyFill="1" applyBorder="1"/>
    <xf numFmtId="0" fontId="148" fillId="5" borderId="1" xfId="0" applyFont="1" applyFill="1" applyBorder="1" applyAlignment="1">
      <alignment wrapText="1"/>
    </xf>
    <xf numFmtId="0" fontId="149" fillId="0" borderId="0" xfId="0" applyFont="1"/>
    <xf numFmtId="0" fontId="123" fillId="0" borderId="0" xfId="0" applyFont="1"/>
    <xf numFmtId="0" fontId="150" fillId="0" borderId="0" xfId="0" applyFont="1"/>
    <xf numFmtId="3" fontId="144" fillId="0" borderId="0" xfId="0" applyNumberFormat="1" applyFont="1"/>
    <xf numFmtId="0" fontId="151" fillId="0" borderId="0" xfId="4" applyFont="1"/>
    <xf numFmtId="0" fontId="152" fillId="0" borderId="0" xfId="4" applyFont="1"/>
    <xf numFmtId="0" fontId="123" fillId="0" borderId="0" xfId="4" applyFont="1"/>
    <xf numFmtId="0" fontId="153" fillId="0" borderId="1" xfId="4" applyFont="1" applyBorder="1" applyAlignment="1">
      <alignment horizontal="center" vertical="center" wrapText="1"/>
    </xf>
    <xf numFmtId="0" fontId="7" fillId="0" borderId="31" xfId="4" applyFont="1" applyBorder="1" applyAlignment="1">
      <alignment horizontal="center" vertical="center" wrapText="1"/>
    </xf>
    <xf numFmtId="0" fontId="152" fillId="0" borderId="0" xfId="4" applyFont="1" applyAlignment="1">
      <alignment horizontal="center" vertical="center" wrapText="1"/>
    </xf>
    <xf numFmtId="0" fontId="6" fillId="0" borderId="1" xfId="4" applyFont="1" applyBorder="1" applyAlignment="1">
      <alignment horizontal="center" vertical="center" wrapText="1"/>
    </xf>
    <xf numFmtId="0" fontId="154" fillId="0" borderId="1" xfId="4" applyFont="1" applyBorder="1" applyAlignment="1">
      <alignment horizontal="center" vertical="center" wrapText="1"/>
    </xf>
    <xf numFmtId="0" fontId="6" fillId="0" borderId="32" xfId="4" applyFont="1" applyBorder="1" applyAlignment="1">
      <alignment horizontal="center" vertical="center" wrapText="1"/>
    </xf>
    <xf numFmtId="49" fontId="118" fillId="2" borderId="1" xfId="4" applyNumberFormat="1" applyFont="1" applyFill="1" applyBorder="1" applyAlignment="1">
      <alignment horizontal="center" vertical="center" wrapText="1"/>
    </xf>
    <xf numFmtId="49" fontId="118" fillId="2" borderId="1" xfId="4" applyNumberFormat="1" applyFont="1" applyFill="1" applyBorder="1" applyAlignment="1">
      <alignment horizontal="center" wrapText="1"/>
    </xf>
    <xf numFmtId="49" fontId="118" fillId="2" borderId="1" xfId="1" applyNumberFormat="1" applyFont="1" applyFill="1" applyBorder="1" applyAlignment="1" applyProtection="1">
      <alignment wrapText="1"/>
      <protection locked="0"/>
    </xf>
    <xf numFmtId="0" fontId="123" fillId="2" borderId="1" xfId="4" applyFont="1" applyFill="1" applyBorder="1" applyAlignment="1">
      <alignment horizontal="center" wrapText="1"/>
    </xf>
    <xf numFmtId="3" fontId="117" fillId="2" borderId="1" xfId="4" applyNumberFormat="1" applyFont="1" applyFill="1" applyBorder="1" applyAlignment="1">
      <alignment horizontal="center" wrapText="1"/>
    </xf>
    <xf numFmtId="49" fontId="118" fillId="5" borderId="1" xfId="4" applyNumberFormat="1" applyFont="1" applyFill="1" applyBorder="1" applyAlignment="1">
      <alignment horizontal="center" vertical="center" wrapText="1"/>
    </xf>
    <xf numFmtId="49" fontId="118" fillId="5" borderId="1" xfId="4" applyNumberFormat="1" applyFont="1" applyFill="1" applyBorder="1" applyAlignment="1">
      <alignment horizontal="center" wrapText="1"/>
    </xf>
    <xf numFmtId="49" fontId="118" fillId="5" borderId="1" xfId="4" applyNumberFormat="1" applyFont="1" applyFill="1" applyBorder="1" applyAlignment="1" applyProtection="1">
      <alignment horizontal="left" wrapText="1"/>
      <protection locked="0"/>
    </xf>
    <xf numFmtId="0" fontId="123" fillId="5" borderId="1" xfId="4" applyFont="1" applyFill="1" applyBorder="1" applyAlignment="1">
      <alignment horizontal="center" wrapText="1"/>
    </xf>
    <xf numFmtId="3" fontId="117" fillId="5" borderId="1" xfId="4" applyNumberFormat="1" applyFont="1" applyFill="1" applyBorder="1" applyAlignment="1">
      <alignment horizontal="center" wrapText="1"/>
    </xf>
    <xf numFmtId="3" fontId="123" fillId="2" borderId="32" xfId="4" applyNumberFormat="1" applyFont="1" applyFill="1" applyBorder="1" applyAlignment="1">
      <alignment horizontal="center" vertical="center" wrapText="1"/>
    </xf>
    <xf numFmtId="0" fontId="155" fillId="0" borderId="0" xfId="4" applyFont="1" applyAlignment="1">
      <alignment horizontal="center" vertical="center" wrapText="1"/>
    </xf>
    <xf numFmtId="0" fontId="126" fillId="0" borderId="1" xfId="4" applyFont="1" applyBorder="1" applyAlignment="1">
      <alignment wrapText="1"/>
    </xf>
    <xf numFmtId="3" fontId="123" fillId="0" borderId="1" xfId="4" applyNumberFormat="1" applyFont="1" applyBorder="1" applyAlignment="1">
      <alignment horizontal="center" wrapText="1"/>
    </xf>
    <xf numFmtId="4" fontId="123" fillId="0" borderId="1" xfId="4" applyNumberFormat="1" applyFont="1" applyBorder="1" applyAlignment="1">
      <alignment horizontal="center" wrapText="1"/>
    </xf>
    <xf numFmtId="49" fontId="135" fillId="0" borderId="1" xfId="0" applyNumberFormat="1" applyFont="1" applyFill="1" applyBorder="1" applyAlignment="1">
      <alignment horizontal="center" wrapText="1"/>
    </xf>
    <xf numFmtId="49" fontId="142" fillId="0" borderId="1" xfId="0" applyNumberFormat="1" applyFont="1" applyFill="1" applyBorder="1" applyAlignment="1">
      <alignment horizontal="center" wrapText="1"/>
    </xf>
    <xf numFmtId="49" fontId="124" fillId="0" borderId="1" xfId="0" applyNumberFormat="1" applyFont="1" applyFill="1" applyBorder="1" applyAlignment="1">
      <alignment horizontal="center" wrapText="1"/>
    </xf>
    <xf numFmtId="49" fontId="135" fillId="3" borderId="1" xfId="0" applyNumberFormat="1" applyFont="1" applyFill="1" applyBorder="1" applyAlignment="1">
      <alignment horizontal="center" wrapText="1"/>
    </xf>
    <xf numFmtId="49" fontId="135" fillId="3" borderId="1" xfId="0" applyNumberFormat="1" applyFont="1" applyFill="1" applyBorder="1" applyAlignment="1">
      <alignment horizontal="left" wrapText="1"/>
    </xf>
    <xf numFmtId="0" fontId="123" fillId="0" borderId="1" xfId="4" applyFont="1" applyBorder="1" applyAlignment="1">
      <alignment wrapText="1"/>
    </xf>
    <xf numFmtId="49" fontId="123" fillId="3" borderId="1" xfId="0" applyNumberFormat="1" applyFont="1" applyFill="1" applyBorder="1" applyAlignment="1">
      <alignment horizontal="center" wrapText="1"/>
    </xf>
    <xf numFmtId="49" fontId="123" fillId="3" borderId="1" xfId="0" applyNumberFormat="1" applyFont="1" applyFill="1" applyBorder="1" applyAlignment="1">
      <alignment horizontal="left" wrapText="1"/>
    </xf>
    <xf numFmtId="49" fontId="118" fillId="2" borderId="1" xfId="0" applyNumberFormat="1" applyFont="1" applyFill="1" applyBorder="1" applyAlignment="1">
      <alignment horizontal="center" wrapText="1"/>
    </xf>
    <xf numFmtId="49" fontId="118" fillId="6" borderId="1" xfId="0" applyNumberFormat="1" applyFont="1" applyFill="1" applyBorder="1" applyAlignment="1">
      <alignment horizontal="center" wrapText="1"/>
    </xf>
    <xf numFmtId="49" fontId="118" fillId="6" borderId="1" xfId="1" applyNumberFormat="1" applyFont="1" applyFill="1" applyBorder="1" applyAlignment="1" applyProtection="1">
      <alignment wrapText="1"/>
      <protection locked="0"/>
    </xf>
    <xf numFmtId="0" fontId="123" fillId="6" borderId="1" xfId="4" applyFont="1" applyFill="1" applyBorder="1" applyAlignment="1">
      <alignment wrapText="1"/>
    </xf>
    <xf numFmtId="3" fontId="123" fillId="6" borderId="1" xfId="4" applyNumberFormat="1" applyFont="1" applyFill="1" applyBorder="1" applyAlignment="1">
      <alignment horizontal="center" wrapText="1"/>
    </xf>
    <xf numFmtId="4" fontId="123" fillId="6" borderId="1" xfId="4" applyNumberFormat="1" applyFont="1" applyFill="1" applyBorder="1" applyAlignment="1">
      <alignment horizontal="center" wrapText="1"/>
    </xf>
    <xf numFmtId="49" fontId="118" fillId="5" borderId="1" xfId="0" applyNumberFormat="1" applyFont="1" applyFill="1" applyBorder="1" applyAlignment="1">
      <alignment horizontal="center" wrapText="1"/>
    </xf>
    <xf numFmtId="49" fontId="118" fillId="5" borderId="1" xfId="1" applyNumberFormat="1" applyFont="1" applyFill="1" applyBorder="1" applyAlignment="1" applyProtection="1">
      <alignment wrapText="1"/>
      <protection locked="0"/>
    </xf>
    <xf numFmtId="0" fontId="123" fillId="5" borderId="1" xfId="4" applyFont="1" applyFill="1" applyBorder="1" applyAlignment="1">
      <alignment wrapText="1"/>
    </xf>
    <xf numFmtId="3" fontId="123" fillId="5" borderId="1" xfId="4" applyNumberFormat="1" applyFont="1" applyFill="1" applyBorder="1" applyAlignment="1">
      <alignment horizontal="center" wrapText="1"/>
    </xf>
    <xf numFmtId="4" fontId="123" fillId="5" borderId="1" xfId="4" applyNumberFormat="1" applyFont="1" applyFill="1" applyBorder="1" applyAlignment="1">
      <alignment horizontal="center" wrapText="1"/>
    </xf>
    <xf numFmtId="49" fontId="118" fillId="2" borderId="1" xfId="4" applyNumberFormat="1" applyFont="1" applyFill="1" applyBorder="1" applyAlignment="1" applyProtection="1">
      <alignment horizontal="left" wrapText="1"/>
      <protection locked="0"/>
    </xf>
    <xf numFmtId="49" fontId="123" fillId="0" borderId="1" xfId="0" applyNumberFormat="1" applyFont="1" applyBorder="1" applyAlignment="1" applyProtection="1">
      <alignment wrapText="1"/>
      <protection locked="0"/>
    </xf>
    <xf numFmtId="49" fontId="157" fillId="2" borderId="1" xfId="4" applyNumberFormat="1" applyFont="1" applyFill="1" applyBorder="1" applyAlignment="1">
      <alignment horizontal="center" wrapText="1"/>
    </xf>
    <xf numFmtId="49" fontId="118" fillId="2" borderId="1" xfId="4" applyNumberFormat="1" applyFont="1" applyFill="1" applyBorder="1" applyAlignment="1" applyProtection="1">
      <alignment horizontal="center" wrapText="1"/>
      <protection locked="0"/>
    </xf>
    <xf numFmtId="3" fontId="123" fillId="2" borderId="33" xfId="4" applyNumberFormat="1" applyFont="1" applyFill="1" applyBorder="1" applyAlignment="1">
      <alignment horizontal="center" vertical="center" wrapText="1"/>
    </xf>
    <xf numFmtId="49" fontId="157" fillId="5" borderId="1" xfId="4" applyNumberFormat="1" applyFont="1" applyFill="1" applyBorder="1" applyAlignment="1">
      <alignment horizontal="center" wrapText="1"/>
    </xf>
    <xf numFmtId="49" fontId="118" fillId="5" borderId="1" xfId="4" applyNumberFormat="1" applyFont="1" applyFill="1" applyBorder="1" applyAlignment="1" applyProtection="1">
      <alignment horizontal="center" wrapText="1"/>
      <protection locked="0"/>
    </xf>
    <xf numFmtId="3" fontId="123" fillId="0" borderId="33" xfId="4" applyNumberFormat="1" applyFont="1" applyBorder="1" applyAlignment="1">
      <alignment wrapText="1"/>
    </xf>
    <xf numFmtId="0" fontId="155" fillId="0" borderId="0" xfId="4" applyFont="1" applyAlignment="1">
      <alignment wrapText="1"/>
    </xf>
    <xf numFmtId="49" fontId="138" fillId="0" borderId="1" xfId="0" applyNumberFormat="1" applyFont="1" applyFill="1" applyBorder="1" applyAlignment="1">
      <alignment horizontal="center" wrapText="1"/>
    </xf>
    <xf numFmtId="49" fontId="138" fillId="3" borderId="1" xfId="0" applyNumberFormat="1" applyFont="1" applyFill="1" applyBorder="1" applyAlignment="1">
      <alignment horizontal="center" wrapText="1"/>
    </xf>
    <xf numFmtId="49" fontId="138" fillId="3" borderId="1" xfId="0" applyNumberFormat="1" applyFont="1" applyFill="1" applyBorder="1" applyAlignment="1">
      <alignment horizontal="left" wrapText="1"/>
    </xf>
    <xf numFmtId="0" fontId="151" fillId="0" borderId="1" xfId="4" applyFont="1" applyBorder="1" applyAlignment="1">
      <alignment wrapText="1"/>
    </xf>
    <xf numFmtId="3" fontId="151" fillId="0" borderId="1" xfId="4" applyNumberFormat="1" applyFont="1" applyBorder="1" applyAlignment="1">
      <alignment horizontal="center" wrapText="1"/>
    </xf>
    <xf numFmtId="4" fontId="151" fillId="0" borderId="1" xfId="4" applyNumberFormat="1" applyFont="1" applyBorder="1" applyAlignment="1">
      <alignment horizontal="center" wrapText="1"/>
    </xf>
    <xf numFmtId="3" fontId="151" fillId="0" borderId="33" xfId="4" applyNumberFormat="1" applyFont="1" applyBorder="1" applyAlignment="1">
      <alignment wrapText="1"/>
    </xf>
    <xf numFmtId="0" fontId="152" fillId="0" borderId="0" xfId="4" applyFont="1" applyAlignment="1">
      <alignment wrapText="1"/>
    </xf>
    <xf numFmtId="49" fontId="123" fillId="0" borderId="1" xfId="0" applyNumberFormat="1" applyFont="1" applyBorder="1" applyAlignment="1" applyProtection="1">
      <alignment horizontal="left" wrapText="1"/>
      <protection locked="0"/>
    </xf>
    <xf numFmtId="49" fontId="157" fillId="2" borderId="1" xfId="4" applyNumberFormat="1" applyFont="1" applyFill="1" applyBorder="1" applyAlignment="1" applyProtection="1">
      <alignment horizontal="left" wrapText="1"/>
      <protection locked="0"/>
    </xf>
    <xf numFmtId="49" fontId="157" fillId="5" borderId="1" xfId="4" applyNumberFormat="1" applyFont="1" applyFill="1" applyBorder="1" applyAlignment="1" applyProtection="1">
      <alignment horizontal="left" wrapText="1"/>
      <protection locked="0"/>
    </xf>
    <xf numFmtId="49" fontId="118" fillId="2" borderId="1" xfId="4" applyNumberFormat="1" applyFont="1" applyFill="1" applyBorder="1" applyAlignment="1">
      <alignment horizontal="center" vertical="top" wrapText="1"/>
    </xf>
    <xf numFmtId="1" fontId="118" fillId="2" borderId="1" xfId="4" applyNumberFormat="1" applyFont="1" applyFill="1" applyBorder="1" applyAlignment="1" applyProtection="1">
      <alignment horizontal="center" wrapText="1"/>
      <protection locked="0"/>
    </xf>
    <xf numFmtId="49" fontId="123" fillId="0" borderId="0" xfId="4" applyNumberFormat="1" applyFont="1"/>
    <xf numFmtId="0" fontId="155" fillId="0" borderId="0" xfId="4" applyFont="1"/>
    <xf numFmtId="49" fontId="152" fillId="0" borderId="0" xfId="4" applyNumberFormat="1" applyFont="1"/>
    <xf numFmtId="0" fontId="160" fillId="0" borderId="0" xfId="4" applyFont="1"/>
    <xf numFmtId="49" fontId="19" fillId="0" borderId="0" xfId="4" applyNumberFormat="1" applyFont="1" applyFill="1" applyBorder="1" applyAlignment="1">
      <alignment horizontal="center" vertical="center" wrapText="1"/>
    </xf>
    <xf numFmtId="49" fontId="20" fillId="0" borderId="0" xfId="4" applyNumberFormat="1" applyFont="1" applyFill="1" applyBorder="1" applyAlignment="1" applyProtection="1">
      <alignment vertical="top" wrapText="1"/>
      <protection locked="0"/>
    </xf>
    <xf numFmtId="0" fontId="152" fillId="0" borderId="0" xfId="4" applyFont="1" applyBorder="1"/>
    <xf numFmtId="49" fontId="19" fillId="0" borderId="0" xfId="4" applyNumberFormat="1" applyFont="1" applyFill="1" applyBorder="1" applyAlignment="1" applyProtection="1">
      <alignment vertical="top" wrapText="1"/>
      <protection locked="0"/>
    </xf>
    <xf numFmtId="1" fontId="2" fillId="0" borderId="0" xfId="6" applyNumberFormat="1" applyFont="1" applyFill="1" applyBorder="1" applyAlignment="1">
      <alignment vertical="top" wrapText="1"/>
    </xf>
    <xf numFmtId="49" fontId="2" fillId="0" borderId="0" xfId="6" applyNumberFormat="1" applyFont="1" applyFill="1" applyBorder="1" applyAlignment="1">
      <alignment vertical="top" wrapText="1"/>
    </xf>
    <xf numFmtId="0" fontId="161" fillId="0" borderId="0" xfId="6" applyFont="1" applyAlignment="1"/>
    <xf numFmtId="0" fontId="162" fillId="0" borderId="0" xfId="6" applyFont="1" applyFill="1" applyBorder="1"/>
    <xf numFmtId="0" fontId="10" fillId="0" borderId="0" xfId="6" applyFont="1" applyFill="1" applyBorder="1"/>
    <xf numFmtId="0" fontId="164" fillId="0" borderId="0" xfId="6" applyFont="1" applyFill="1" applyBorder="1" applyAlignment="1">
      <alignment horizontal="center"/>
    </xf>
    <xf numFmtId="0" fontId="165" fillId="0" borderId="1" xfId="6" applyFont="1" applyFill="1" applyBorder="1" applyAlignment="1">
      <alignment horizontal="center" vertical="center"/>
    </xf>
    <xf numFmtId="0" fontId="165" fillId="0" borderId="1" xfId="6" applyFont="1" applyFill="1" applyBorder="1" applyAlignment="1">
      <alignment horizontal="center" vertical="center" wrapText="1"/>
    </xf>
    <xf numFmtId="49" fontId="38" fillId="0" borderId="1" xfId="6" applyNumberFormat="1" applyFont="1" applyFill="1" applyBorder="1" applyAlignment="1">
      <alignment horizontal="center" vertical="top" wrapText="1"/>
    </xf>
    <xf numFmtId="0" fontId="38" fillId="0" borderId="1" xfId="6" applyFont="1" applyFill="1" applyBorder="1" applyAlignment="1">
      <alignment horizontal="center" vertical="center" wrapText="1"/>
    </xf>
    <xf numFmtId="0" fontId="166" fillId="0" borderId="0" xfId="6" applyFont="1" applyFill="1" applyBorder="1"/>
    <xf numFmtId="49" fontId="167" fillId="0" borderId="1" xfId="6" applyNumberFormat="1" applyFont="1" applyFill="1" applyBorder="1" applyAlignment="1">
      <alignment horizontal="center" wrapText="1"/>
    </xf>
    <xf numFmtId="49" fontId="167" fillId="0" borderId="1" xfId="6" applyNumberFormat="1" applyFont="1" applyFill="1" applyBorder="1" applyAlignment="1">
      <alignment wrapText="1"/>
    </xf>
    <xf numFmtId="3" fontId="37" fillId="0" borderId="1" xfId="6" applyNumberFormat="1" applyFont="1" applyFill="1" applyBorder="1" applyAlignment="1">
      <alignment horizontal="center" wrapText="1"/>
    </xf>
    <xf numFmtId="0" fontId="168" fillId="3" borderId="0" xfId="6" applyFont="1" applyFill="1" applyBorder="1"/>
    <xf numFmtId="0" fontId="168" fillId="0" borderId="0" xfId="6" applyFont="1" applyFill="1" applyBorder="1"/>
    <xf numFmtId="49" fontId="39" fillId="0" borderId="1" xfId="6" applyNumberFormat="1" applyFont="1" applyFill="1" applyBorder="1" applyAlignment="1">
      <alignment horizontal="center" wrapText="1"/>
    </xf>
    <xf numFmtId="49" fontId="39" fillId="0" borderId="1" xfId="6" applyNumberFormat="1" applyFont="1" applyFill="1" applyBorder="1" applyAlignment="1">
      <alignment horizontal="left" wrapText="1"/>
    </xf>
    <xf numFmtId="2" fontId="168" fillId="0" borderId="0" xfId="6" applyNumberFormat="1" applyFont="1" applyFill="1" applyBorder="1"/>
    <xf numFmtId="49" fontId="39" fillId="0" borderId="1" xfId="6" applyNumberFormat="1" applyFont="1" applyFill="1" applyBorder="1" applyAlignment="1">
      <alignment vertical="justify" wrapText="1"/>
    </xf>
    <xf numFmtId="0" fontId="162" fillId="3" borderId="0" xfId="6" applyFont="1" applyFill="1" applyBorder="1"/>
    <xf numFmtId="49" fontId="167" fillId="0" borderId="1" xfId="6" applyNumberFormat="1" applyFont="1" applyFill="1" applyBorder="1" applyAlignment="1">
      <alignment horizontal="left" wrapText="1"/>
    </xf>
    <xf numFmtId="49" fontId="39" fillId="0" borderId="1" xfId="6" applyNumberFormat="1" applyFont="1" applyFill="1" applyBorder="1" applyAlignment="1">
      <alignment wrapText="1"/>
    </xf>
    <xf numFmtId="3" fontId="37" fillId="0" borderId="1" xfId="6" applyNumberFormat="1" applyFont="1" applyFill="1" applyBorder="1" applyAlignment="1">
      <alignment horizontal="left" wrapText="1"/>
    </xf>
    <xf numFmtId="49" fontId="162" fillId="0" borderId="0" xfId="6" applyNumberFormat="1" applyFont="1" applyFill="1" applyBorder="1" applyAlignment="1">
      <alignment vertical="top" wrapText="1"/>
    </xf>
    <xf numFmtId="0" fontId="170" fillId="0" borderId="0" xfId="6" applyFont="1" applyFill="1" applyBorder="1"/>
    <xf numFmtId="0" fontId="171" fillId="0" borderId="0" xfId="6" applyFont="1" applyFill="1" applyBorder="1"/>
    <xf numFmtId="1" fontId="162" fillId="0" borderId="0" xfId="6" applyNumberFormat="1" applyFont="1" applyFill="1" applyBorder="1" applyAlignment="1">
      <alignment vertical="top" wrapText="1"/>
    </xf>
    <xf numFmtId="0" fontId="34" fillId="0" borderId="0" xfId="6" applyFont="1" applyFill="1" applyBorder="1" applyAlignment="1">
      <alignment vertical="top"/>
    </xf>
    <xf numFmtId="0" fontId="168" fillId="0" borderId="0" xfId="7" applyFont="1" applyFill="1" applyBorder="1" applyAlignment="1" applyProtection="1">
      <alignment vertical="center" wrapText="1"/>
    </xf>
    <xf numFmtId="165" fontId="170" fillId="0" borderId="0" xfId="6" applyNumberFormat="1" applyFont="1" applyFill="1" applyBorder="1"/>
    <xf numFmtId="3" fontId="170" fillId="0" borderId="0" xfId="6" applyNumberFormat="1" applyFont="1" applyFill="1" applyBorder="1"/>
    <xf numFmtId="49" fontId="124" fillId="3" borderId="1" xfId="0" applyNumberFormat="1" applyFont="1" applyFill="1" applyBorder="1" applyAlignment="1">
      <alignment horizontal="center" wrapText="1"/>
    </xf>
    <xf numFmtId="49" fontId="124" fillId="0" borderId="1" xfId="0" applyNumberFormat="1" applyFont="1" applyFill="1" applyBorder="1" applyAlignment="1">
      <alignment wrapText="1"/>
    </xf>
    <xf numFmtId="49" fontId="126" fillId="0" borderId="1" xfId="0" applyNumberFormat="1" applyFont="1" applyFill="1" applyBorder="1" applyAlignment="1">
      <alignment horizontal="center" wrapText="1"/>
    </xf>
    <xf numFmtId="49" fontId="126" fillId="3" borderId="1" xfId="0" applyNumberFormat="1" applyFont="1" applyFill="1" applyBorder="1" applyAlignment="1">
      <alignment horizontal="center" wrapText="1"/>
    </xf>
    <xf numFmtId="49" fontId="126" fillId="3" borderId="1" xfId="0" applyNumberFormat="1" applyFont="1" applyFill="1" applyBorder="1" applyAlignment="1">
      <alignment horizontal="left" wrapText="1"/>
    </xf>
    <xf numFmtId="3" fontId="133" fillId="0" borderId="1" xfId="4" applyNumberFormat="1" applyFont="1" applyBorder="1" applyAlignment="1">
      <alignment horizontal="center" wrapText="1"/>
    </xf>
    <xf numFmtId="4" fontId="133" fillId="0" borderId="1" xfId="4" applyNumberFormat="1" applyFont="1" applyBorder="1" applyAlignment="1">
      <alignment horizontal="center" wrapText="1"/>
    </xf>
    <xf numFmtId="3" fontId="133" fillId="2" borderId="32" xfId="4" applyNumberFormat="1" applyFont="1" applyFill="1" applyBorder="1" applyAlignment="1">
      <alignment horizontal="center" vertical="center" wrapText="1"/>
    </xf>
    <xf numFmtId="0" fontId="174" fillId="0" borderId="0" xfId="4" applyFont="1" applyAlignment="1">
      <alignment horizontal="center" vertical="center" wrapText="1"/>
    </xf>
    <xf numFmtId="4" fontId="125" fillId="0" borderId="1" xfId="0" applyNumberFormat="1" applyFont="1" applyFill="1" applyBorder="1" applyAlignment="1">
      <alignment horizontal="center" wrapText="1"/>
    </xf>
    <xf numFmtId="49" fontId="125" fillId="0" borderId="1" xfId="0" applyNumberFormat="1" applyFont="1" applyFill="1" applyBorder="1" applyAlignment="1" applyProtection="1">
      <alignment wrapText="1"/>
      <protection locked="0"/>
    </xf>
    <xf numFmtId="49" fontId="175" fillId="0" borderId="1" xfId="0" applyNumberFormat="1" applyFont="1" applyBorder="1" applyAlignment="1">
      <alignment horizontal="center" wrapText="1"/>
    </xf>
    <xf numFmtId="49" fontId="175" fillId="0" borderId="1" xfId="0" applyNumberFormat="1" applyFont="1" applyFill="1" applyBorder="1" applyAlignment="1">
      <alignment horizontal="center" wrapText="1"/>
    </xf>
    <xf numFmtId="49" fontId="175" fillId="0" borderId="1" xfId="0" applyNumberFormat="1" applyFont="1" applyFill="1" applyBorder="1" applyAlignment="1">
      <alignment horizontal="left" wrapText="1"/>
    </xf>
    <xf numFmtId="49" fontId="176" fillId="0" borderId="1" xfId="0" applyNumberFormat="1" applyFont="1" applyFill="1" applyBorder="1" applyAlignment="1">
      <alignment horizontal="center" wrapText="1"/>
    </xf>
    <xf numFmtId="49" fontId="176" fillId="0" borderId="1" xfId="0" applyNumberFormat="1" applyFont="1" applyFill="1" applyBorder="1" applyAlignment="1" applyProtection="1">
      <alignment horizontal="left" wrapText="1"/>
      <protection locked="0"/>
    </xf>
    <xf numFmtId="3" fontId="175" fillId="0" borderId="1" xfId="4" applyNumberFormat="1" applyFont="1" applyBorder="1" applyAlignment="1">
      <alignment horizontal="center" wrapText="1"/>
    </xf>
    <xf numFmtId="49" fontId="126" fillId="0" borderId="1" xfId="0" applyNumberFormat="1" applyFont="1" applyFill="1" applyBorder="1" applyAlignment="1" applyProtection="1">
      <alignment horizontal="left" wrapText="1"/>
      <protection locked="0"/>
    </xf>
    <xf numFmtId="0" fontId="175" fillId="0" borderId="1" xfId="4" applyFont="1" applyBorder="1" applyAlignment="1">
      <alignment wrapText="1"/>
    </xf>
    <xf numFmtId="4" fontId="175" fillId="0" borderId="1" xfId="4" applyNumberFormat="1" applyFont="1" applyBorder="1" applyAlignment="1">
      <alignment horizontal="center" wrapText="1"/>
    </xf>
    <xf numFmtId="0" fontId="126" fillId="0" borderId="1" xfId="0" applyFont="1" applyBorder="1"/>
    <xf numFmtId="49" fontId="126" fillId="0" borderId="1" xfId="2" applyNumberFormat="1" applyFont="1" applyFill="1" applyBorder="1" applyAlignment="1">
      <alignment horizontal="center" wrapText="1"/>
    </xf>
    <xf numFmtId="49" fontId="126" fillId="0" borderId="1" xfId="2" applyNumberFormat="1" applyFont="1" applyFill="1" applyBorder="1" applyAlignment="1">
      <alignment wrapText="1"/>
    </xf>
    <xf numFmtId="4" fontId="19" fillId="0" borderId="1" xfId="0" applyNumberFormat="1" applyFont="1" applyFill="1" applyBorder="1" applyAlignment="1">
      <alignment horizontal="center" wrapText="1"/>
    </xf>
    <xf numFmtId="4" fontId="5" fillId="0" borderId="1" xfId="0" applyNumberFormat="1" applyFont="1" applyBorder="1" applyAlignment="1">
      <alignment horizontal="center" wrapText="1"/>
    </xf>
    <xf numFmtId="4" fontId="18" fillId="0" borderId="1" xfId="0" applyNumberFormat="1" applyFont="1" applyFill="1" applyBorder="1" applyAlignment="1">
      <alignment horizontal="center" wrapText="1"/>
    </xf>
    <xf numFmtId="4" fontId="20" fillId="0" borderId="1" xfId="0" applyNumberFormat="1" applyFont="1" applyFill="1" applyBorder="1" applyAlignment="1">
      <alignment horizontal="center" wrapText="1"/>
    </xf>
    <xf numFmtId="4" fontId="85" fillId="0" borderId="1" xfId="0" applyNumberFormat="1" applyFont="1" applyFill="1" applyBorder="1" applyAlignment="1">
      <alignment horizontal="center" wrapText="1"/>
    </xf>
    <xf numFmtId="4" fontId="24"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41" fillId="0" borderId="1" xfId="0" applyNumberFormat="1" applyFont="1" applyFill="1" applyBorder="1" applyAlignment="1">
      <alignment horizontal="center" wrapText="1"/>
    </xf>
    <xf numFmtId="4" fontId="24" fillId="0" borderId="1" xfId="0" applyNumberFormat="1" applyFont="1" applyBorder="1" applyAlignment="1">
      <alignment horizontal="center" wrapText="1"/>
    </xf>
    <xf numFmtId="4" fontId="38" fillId="0" borderId="1" xfId="0" applyNumberFormat="1" applyFont="1" applyFill="1" applyBorder="1" applyAlignment="1">
      <alignment horizontal="center" wrapText="1"/>
    </xf>
    <xf numFmtId="4" fontId="43" fillId="0" borderId="1" xfId="0" applyNumberFormat="1" applyFont="1" applyFill="1" applyBorder="1" applyAlignment="1">
      <alignment horizontal="center" wrapText="1"/>
    </xf>
    <xf numFmtId="4" fontId="14" fillId="0" borderId="1" xfId="0" applyNumberFormat="1" applyFont="1" applyBorder="1" applyAlignment="1">
      <alignment horizontal="center" wrapText="1"/>
    </xf>
    <xf numFmtId="4" fontId="79" fillId="0" borderId="1" xfId="0" applyNumberFormat="1" applyFont="1" applyFill="1" applyBorder="1" applyAlignment="1">
      <alignment horizontal="center" wrapText="1"/>
    </xf>
    <xf numFmtId="4" fontId="47" fillId="0" borderId="1" xfId="0" applyNumberFormat="1" applyFont="1" applyFill="1" applyBorder="1" applyAlignment="1">
      <alignment horizontal="center" wrapText="1"/>
    </xf>
    <xf numFmtId="4" fontId="56" fillId="0" borderId="1" xfId="0" applyNumberFormat="1" applyFont="1" applyFill="1" applyBorder="1" applyAlignment="1">
      <alignment horizontal="center" wrapText="1"/>
    </xf>
    <xf numFmtId="4" fontId="83" fillId="0" borderId="1" xfId="0" applyNumberFormat="1" applyFont="1" applyBorder="1" applyAlignment="1">
      <alignment horizontal="center" wrapText="1"/>
    </xf>
    <xf numFmtId="4" fontId="65" fillId="0" borderId="1" xfId="0" applyNumberFormat="1" applyFont="1" applyFill="1" applyBorder="1" applyAlignment="1">
      <alignment horizontal="center" wrapText="1"/>
    </xf>
    <xf numFmtId="4" fontId="66" fillId="0" borderId="1" xfId="0" applyNumberFormat="1" applyFont="1" applyFill="1" applyBorder="1" applyAlignment="1">
      <alignment horizontal="center" wrapText="1"/>
    </xf>
    <xf numFmtId="4" fontId="71" fillId="0" borderId="1" xfId="0" applyNumberFormat="1" applyFont="1" applyFill="1" applyBorder="1" applyAlignment="1">
      <alignment horizontal="center" wrapText="1"/>
    </xf>
    <xf numFmtId="4" fontId="62" fillId="0" borderId="1" xfId="0" applyNumberFormat="1" applyFont="1" applyBorder="1" applyAlignment="1">
      <alignment horizontal="center" wrapText="1"/>
    </xf>
    <xf numFmtId="4" fontId="72" fillId="0" borderId="1" xfId="0" applyNumberFormat="1" applyFont="1" applyFill="1" applyBorder="1" applyAlignment="1">
      <alignment horizontal="center" wrapText="1"/>
    </xf>
    <xf numFmtId="4" fontId="67" fillId="0" borderId="1" xfId="0" applyNumberFormat="1" applyFont="1" applyBorder="1" applyAlignment="1">
      <alignment horizontal="center" wrapText="1"/>
    </xf>
    <xf numFmtId="4" fontId="61" fillId="0" borderId="1" xfId="0" applyNumberFormat="1" applyFont="1" applyFill="1" applyBorder="1" applyAlignment="1">
      <alignment horizontal="center" wrapText="1"/>
    </xf>
    <xf numFmtId="4" fontId="57" fillId="0" borderId="1" xfId="0" applyNumberFormat="1" applyFont="1" applyBorder="1" applyAlignment="1">
      <alignment horizontal="center" wrapText="1"/>
    </xf>
    <xf numFmtId="4" fontId="68" fillId="0" borderId="1" xfId="0" applyNumberFormat="1" applyFont="1" applyFill="1" applyBorder="1" applyAlignment="1">
      <alignment horizontal="center" wrapText="1"/>
    </xf>
    <xf numFmtId="4" fontId="74" fillId="0" borderId="1" xfId="0" applyNumberFormat="1" applyFont="1" applyFill="1" applyBorder="1" applyAlignment="1">
      <alignment horizontal="center" wrapText="1"/>
    </xf>
    <xf numFmtId="4" fontId="66" fillId="0" borderId="1" xfId="0" applyNumberFormat="1" applyFont="1" applyBorder="1" applyAlignment="1">
      <alignment horizontal="center" wrapText="1"/>
    </xf>
    <xf numFmtId="4" fontId="58" fillId="0" borderId="1" xfId="0" applyNumberFormat="1" applyFont="1" applyFill="1" applyBorder="1" applyAlignment="1">
      <alignment horizontal="center" wrapText="1"/>
    </xf>
    <xf numFmtId="4" fontId="61" fillId="0" borderId="1" xfId="0" applyNumberFormat="1" applyFont="1" applyBorder="1" applyAlignment="1">
      <alignment horizontal="center" wrapText="1"/>
    </xf>
    <xf numFmtId="4" fontId="64" fillId="0" borderId="1" xfId="0" applyNumberFormat="1" applyFont="1" applyBorder="1" applyAlignment="1">
      <alignment horizontal="center" wrapText="1"/>
    </xf>
    <xf numFmtId="4" fontId="2" fillId="0" borderId="1" xfId="0" applyNumberFormat="1" applyFont="1" applyBorder="1" applyAlignment="1">
      <alignment horizontal="center" wrapText="1"/>
    </xf>
    <xf numFmtId="4" fontId="38" fillId="0" borderId="1" xfId="0" applyNumberFormat="1" applyFont="1" applyBorder="1" applyAlignment="1">
      <alignment horizontal="center" wrapText="1"/>
    </xf>
    <xf numFmtId="4" fontId="12" fillId="0" borderId="1" xfId="0" applyNumberFormat="1" applyFont="1" applyBorder="1" applyAlignment="1">
      <alignment horizontal="center" wrapText="1"/>
    </xf>
    <xf numFmtId="4" fontId="21" fillId="0" borderId="1" xfId="0" applyNumberFormat="1" applyFont="1" applyFill="1" applyBorder="1" applyAlignment="1">
      <alignment horizontal="center" wrapText="1"/>
    </xf>
    <xf numFmtId="4" fontId="57" fillId="0" borderId="1" xfId="0" applyNumberFormat="1" applyFont="1" applyFill="1" applyBorder="1" applyAlignment="1">
      <alignment horizontal="center" wrapText="1"/>
    </xf>
    <xf numFmtId="4" fontId="60" fillId="0" borderId="1" xfId="0" applyNumberFormat="1" applyFont="1" applyFill="1" applyBorder="1" applyAlignment="1" applyProtection="1">
      <alignment horizontal="center" wrapText="1"/>
      <protection locked="0"/>
    </xf>
    <xf numFmtId="4" fontId="60" fillId="0" borderId="1" xfId="0" applyNumberFormat="1" applyFont="1" applyFill="1" applyBorder="1" applyAlignment="1">
      <alignment horizontal="center" wrapText="1"/>
    </xf>
    <xf numFmtId="4" fontId="62"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wrapText="1"/>
      <protection locked="0"/>
    </xf>
    <xf numFmtId="4" fontId="5" fillId="0" borderId="1" xfId="0" applyNumberFormat="1" applyFont="1" applyFill="1" applyBorder="1" applyAlignment="1">
      <alignment horizontal="center" wrapText="1"/>
    </xf>
    <xf numFmtId="4" fontId="66" fillId="0" borderId="1" xfId="0" applyNumberFormat="1" applyFont="1" applyFill="1" applyBorder="1" applyAlignment="1" applyProtection="1">
      <alignment horizontal="center" wrapText="1"/>
      <protection locked="0"/>
    </xf>
    <xf numFmtId="4" fontId="76" fillId="0" borderId="1" xfId="0" applyNumberFormat="1" applyFont="1" applyFill="1" applyBorder="1" applyAlignment="1" applyProtection="1">
      <alignment horizontal="center" wrapText="1"/>
      <protection locked="0"/>
    </xf>
    <xf numFmtId="4" fontId="2" fillId="0" borderId="1" xfId="0" applyNumberFormat="1" applyFont="1" applyFill="1" applyBorder="1" applyAlignment="1" applyProtection="1">
      <alignment horizontal="center" wrapText="1"/>
      <protection locked="0"/>
    </xf>
    <xf numFmtId="4" fontId="47" fillId="0" borderId="1" xfId="0" applyNumberFormat="1" applyFont="1" applyFill="1" applyBorder="1" applyAlignment="1" applyProtection="1">
      <alignment horizontal="center" wrapText="1"/>
      <protection locked="0"/>
    </xf>
    <xf numFmtId="4" fontId="57" fillId="0" borderId="1" xfId="0" applyNumberFormat="1" applyFont="1" applyFill="1" applyBorder="1" applyAlignment="1" applyProtection="1">
      <alignment horizontal="center"/>
      <protection locked="0"/>
    </xf>
    <xf numFmtId="4" fontId="2" fillId="0" borderId="1" xfId="0" applyNumberFormat="1" applyFont="1" applyFill="1" applyBorder="1" applyAlignment="1" applyProtection="1">
      <alignment horizontal="center"/>
      <protection locked="0"/>
    </xf>
    <xf numFmtId="4" fontId="77" fillId="0" borderId="1" xfId="0" applyNumberFormat="1" applyFont="1" applyFill="1" applyBorder="1" applyAlignment="1">
      <alignment horizontal="center" wrapText="1"/>
    </xf>
    <xf numFmtId="4" fontId="57" fillId="0" borderId="1" xfId="0" applyNumberFormat="1" applyFont="1" applyFill="1" applyBorder="1" applyAlignment="1">
      <alignment horizontal="center"/>
    </xf>
    <xf numFmtId="4" fontId="78" fillId="0" borderId="1" xfId="0" applyNumberFormat="1" applyFont="1" applyFill="1" applyBorder="1" applyAlignment="1">
      <alignment horizontal="center" wrapText="1"/>
    </xf>
    <xf numFmtId="4" fontId="19" fillId="2" borderId="1" xfId="0" applyNumberFormat="1" applyFont="1" applyFill="1" applyBorder="1" applyAlignment="1">
      <alignment horizontal="center" wrapText="1"/>
    </xf>
    <xf numFmtId="4" fontId="6"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protection locked="0"/>
    </xf>
    <xf numFmtId="4" fontId="5" fillId="2" borderId="1" xfId="0" applyNumberFormat="1" applyFont="1" applyFill="1" applyBorder="1" applyAlignment="1">
      <alignment horizontal="center" wrapText="1"/>
    </xf>
    <xf numFmtId="4" fontId="6" fillId="0" borderId="1" xfId="0" applyNumberFormat="1" applyFont="1" applyBorder="1" applyAlignment="1">
      <alignment horizontal="center" wrapText="1"/>
    </xf>
    <xf numFmtId="4" fontId="36" fillId="0" borderId="1" xfId="0" applyNumberFormat="1" applyFont="1" applyBorder="1" applyAlignment="1">
      <alignment horizontal="center" wrapText="1"/>
    </xf>
    <xf numFmtId="4" fontId="10" fillId="0" borderId="4" xfId="0" applyNumberFormat="1" applyFont="1" applyBorder="1" applyAlignment="1">
      <alignment horizontal="center" wrapText="1"/>
    </xf>
    <xf numFmtId="4" fontId="2" fillId="0" borderId="4" xfId="0" applyNumberFormat="1" applyFont="1" applyBorder="1" applyAlignment="1">
      <alignment horizontal="center" wrapText="1"/>
    </xf>
    <xf numFmtId="4" fontId="18" fillId="0" borderId="4" xfId="0" applyNumberFormat="1" applyFont="1" applyFill="1" applyBorder="1" applyAlignment="1">
      <alignment horizontal="center" wrapText="1"/>
    </xf>
    <xf numFmtId="4" fontId="5" fillId="0" borderId="4" xfId="0" applyNumberFormat="1" applyFont="1" applyBorder="1" applyAlignment="1">
      <alignment horizontal="center" wrapText="1"/>
    </xf>
    <xf numFmtId="4" fontId="80" fillId="0" borderId="1" xfId="0" applyNumberFormat="1" applyFont="1" applyFill="1" applyBorder="1" applyAlignment="1">
      <alignment horizontal="center" wrapText="1"/>
    </xf>
    <xf numFmtId="4" fontId="82" fillId="0" borderId="0" xfId="0" applyNumberFormat="1" applyFont="1" applyBorder="1" applyAlignment="1">
      <alignment horizontal="center" wrapText="1"/>
    </xf>
    <xf numFmtId="4" fontId="47" fillId="0" borderId="4" xfId="0" applyNumberFormat="1" applyFont="1" applyBorder="1" applyAlignment="1">
      <alignment horizontal="center" wrapText="1"/>
    </xf>
    <xf numFmtId="4" fontId="41" fillId="0" borderId="3" xfId="0" applyNumberFormat="1" applyFont="1" applyFill="1" applyBorder="1" applyAlignment="1">
      <alignment horizontal="center" wrapText="1"/>
    </xf>
    <xf numFmtId="4" fontId="41" fillId="0" borderId="7" xfId="0" applyNumberFormat="1" applyFont="1" applyFill="1" applyBorder="1" applyAlignment="1">
      <alignment horizontal="center" wrapText="1"/>
    </xf>
    <xf numFmtId="4" fontId="8" fillId="0" borderId="7" xfId="0" applyNumberFormat="1" applyFont="1" applyBorder="1" applyAlignment="1">
      <alignment horizontal="center" wrapText="1"/>
    </xf>
    <xf numFmtId="4" fontId="41" fillId="0" borderId="4" xfId="0" applyNumberFormat="1" applyFont="1" applyFill="1" applyBorder="1" applyAlignment="1">
      <alignment horizontal="center" wrapText="1"/>
    </xf>
    <xf numFmtId="4" fontId="41" fillId="0" borderId="0" xfId="0" applyNumberFormat="1" applyFont="1" applyFill="1" applyBorder="1" applyAlignment="1">
      <alignment horizontal="center" wrapText="1"/>
    </xf>
    <xf numFmtId="4" fontId="41" fillId="0" borderId="5" xfId="0" applyNumberFormat="1" applyFont="1" applyFill="1" applyBorder="1" applyAlignment="1">
      <alignment horizontal="center" wrapText="1"/>
    </xf>
    <xf numFmtId="4" fontId="81" fillId="0" borderId="5"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14" fillId="0" borderId="1" xfId="0" applyNumberFormat="1" applyFont="1" applyFill="1" applyBorder="1" applyAlignment="1" applyProtection="1">
      <alignment horizontal="center" wrapText="1"/>
      <protection locked="0"/>
    </xf>
    <xf numFmtId="4" fontId="14" fillId="0" borderId="1" xfId="0" applyNumberFormat="1" applyFont="1" applyFill="1" applyBorder="1" applyAlignment="1">
      <alignment horizontal="center" wrapText="1"/>
    </xf>
    <xf numFmtId="4" fontId="48"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21" fillId="0" borderId="1" xfId="0" applyNumberFormat="1" applyFont="1" applyBorder="1"/>
    <xf numFmtId="4" fontId="5" fillId="0" borderId="1" xfId="0" applyNumberFormat="1" applyFont="1" applyFill="1" applyBorder="1" applyAlignment="1" applyProtection="1">
      <alignment horizontal="center" wrapText="1"/>
      <protection locked="0"/>
    </xf>
    <xf numFmtId="4" fontId="20" fillId="0" borderId="1" xfId="0" applyNumberFormat="1" applyFont="1" applyBorder="1"/>
    <xf numFmtId="4" fontId="51" fillId="0" borderId="1" xfId="0" applyNumberFormat="1" applyFont="1" applyBorder="1" applyAlignment="1">
      <alignment horizontal="center" wrapText="1"/>
    </xf>
    <xf numFmtId="4" fontId="9" fillId="2" borderId="1" xfId="0" applyNumberFormat="1" applyFont="1" applyFill="1" applyBorder="1" applyAlignment="1">
      <alignment horizontal="center" wrapText="1"/>
    </xf>
    <xf numFmtId="4" fontId="0" fillId="0" borderId="1" xfId="0" applyNumberFormat="1" applyFont="1" applyBorder="1"/>
    <xf numFmtId="4" fontId="54" fillId="0" borderId="1" xfId="0" applyNumberFormat="1" applyFont="1" applyFill="1" applyBorder="1"/>
    <xf numFmtId="4" fontId="0" fillId="0" borderId="1" xfId="0" applyNumberFormat="1" applyFill="1" applyBorder="1"/>
    <xf numFmtId="4" fontId="2" fillId="0" borderId="1" xfId="0" applyNumberFormat="1" applyFont="1" applyFill="1" applyBorder="1" applyAlignment="1">
      <alignment horizontal="center"/>
    </xf>
    <xf numFmtId="4" fontId="117" fillId="2" borderId="1" xfId="4" applyNumberFormat="1" applyFont="1" applyFill="1" applyBorder="1" applyAlignment="1">
      <alignment horizontal="center" wrapText="1"/>
    </xf>
    <xf numFmtId="4" fontId="117" fillId="5" borderId="1" xfId="4" applyNumberFormat="1" applyFont="1" applyFill="1" applyBorder="1" applyAlignment="1">
      <alignment horizontal="center" wrapText="1"/>
    </xf>
    <xf numFmtId="4" fontId="125" fillId="0" borderId="1" xfId="4" applyNumberFormat="1" applyFont="1" applyFill="1" applyBorder="1" applyAlignment="1">
      <alignment horizontal="center" wrapText="1"/>
    </xf>
    <xf numFmtId="4" fontId="126" fillId="0" borderId="1" xfId="4" applyNumberFormat="1" applyFont="1" applyFill="1" applyBorder="1" applyAlignment="1">
      <alignment horizontal="center" wrapText="1"/>
    </xf>
    <xf numFmtId="4" fontId="175" fillId="0" borderId="1" xfId="4" applyNumberFormat="1" applyFont="1" applyFill="1" applyBorder="1" applyAlignment="1">
      <alignment horizontal="center" wrapText="1"/>
    </xf>
    <xf numFmtId="4" fontId="126" fillId="0" borderId="1" xfId="4" applyNumberFormat="1" applyFont="1" applyBorder="1" applyAlignment="1">
      <alignment horizontal="center" wrapText="1"/>
    </xf>
    <xf numFmtId="4" fontId="175" fillId="0" borderId="1" xfId="4" applyNumberFormat="1" applyFont="1" applyBorder="1" applyAlignment="1">
      <alignment horizontal="center" vertical="center" wrapText="1"/>
    </xf>
    <xf numFmtId="4" fontId="133" fillId="0" borderId="1" xfId="4" applyNumberFormat="1" applyFont="1" applyFill="1" applyBorder="1" applyAlignment="1" applyProtection="1">
      <alignment horizontal="center" wrapText="1"/>
      <protection locked="0"/>
    </xf>
    <xf numFmtId="4" fontId="123" fillId="0" borderId="1" xfId="4" applyNumberFormat="1" applyFont="1" applyFill="1" applyBorder="1" applyAlignment="1" applyProtection="1">
      <alignment horizontal="center" wrapText="1"/>
      <protection locked="0"/>
    </xf>
    <xf numFmtId="4" fontId="122" fillId="0" borderId="1" xfId="4" applyNumberFormat="1" applyFont="1" applyFill="1" applyBorder="1" applyAlignment="1">
      <alignment horizontal="center" wrapText="1"/>
    </xf>
    <xf numFmtId="4" fontId="156" fillId="6" borderId="1" xfId="4" applyNumberFormat="1" applyFont="1" applyFill="1" applyBorder="1" applyAlignment="1">
      <alignment horizontal="center" wrapText="1"/>
    </xf>
    <xf numFmtId="4" fontId="156" fillId="5" borderId="1" xfId="4" applyNumberFormat="1" applyFont="1" applyFill="1" applyBorder="1" applyAlignment="1">
      <alignment horizontal="center" wrapText="1"/>
    </xf>
    <xf numFmtId="4" fontId="123" fillId="0" borderId="1" xfId="4" applyNumberFormat="1" applyFont="1" applyFill="1" applyBorder="1" applyAlignment="1">
      <alignment horizontal="center" wrapText="1"/>
    </xf>
    <xf numFmtId="4" fontId="138" fillId="0" borderId="1" xfId="4" applyNumberFormat="1" applyFont="1" applyFill="1" applyBorder="1" applyAlignment="1">
      <alignment horizontal="center" wrapText="1"/>
    </xf>
    <xf numFmtId="4" fontId="118" fillId="2" borderId="1" xfId="4" applyNumberFormat="1" applyFont="1" applyFill="1" applyBorder="1" applyAlignment="1" applyProtection="1">
      <alignment horizontal="center" wrapText="1"/>
      <protection locked="0"/>
    </xf>
    <xf numFmtId="4" fontId="118" fillId="5" borderId="1" xfId="4" applyNumberFormat="1" applyFont="1" applyFill="1" applyBorder="1" applyAlignment="1" applyProtection="1">
      <alignment horizontal="center" wrapText="1"/>
      <protection locked="0"/>
    </xf>
    <xf numFmtId="4" fontId="158" fillId="0" borderId="1" xfId="4" applyNumberFormat="1" applyFont="1" applyFill="1" applyBorder="1" applyAlignment="1">
      <alignment horizontal="center" wrapText="1"/>
    </xf>
    <xf numFmtId="4" fontId="159" fillId="0" borderId="1" xfId="4" applyNumberFormat="1" applyFont="1" applyFill="1" applyBorder="1" applyAlignment="1">
      <alignment horizontal="center" wrapText="1"/>
    </xf>
    <xf numFmtId="49" fontId="141" fillId="0" borderId="1" xfId="0" applyNumberFormat="1" applyFont="1" applyBorder="1" applyAlignment="1" applyProtection="1">
      <alignment wrapText="1"/>
      <protection locked="0"/>
    </xf>
    <xf numFmtId="49" fontId="118" fillId="0" borderId="1" xfId="4" applyNumberFormat="1" applyFont="1" applyFill="1" applyBorder="1" applyAlignment="1" applyProtection="1">
      <alignment horizontal="center" wrapText="1"/>
      <protection locked="0"/>
    </xf>
    <xf numFmtId="3" fontId="123" fillId="0" borderId="33" xfId="4" applyNumberFormat="1" applyFont="1" applyFill="1" applyBorder="1" applyAlignment="1">
      <alignment wrapText="1"/>
    </xf>
    <xf numFmtId="0" fontId="155" fillId="0" borderId="0" xfId="4" applyFont="1" applyFill="1" applyAlignment="1">
      <alignment wrapText="1"/>
    </xf>
    <xf numFmtId="4" fontId="139" fillId="0" borderId="1" xfId="4" applyNumberFormat="1" applyFont="1" applyFill="1" applyBorder="1" applyAlignment="1" applyProtection="1">
      <alignment horizontal="center" wrapText="1"/>
      <protection locked="0"/>
    </xf>
    <xf numFmtId="3" fontId="35" fillId="0" borderId="17" xfId="0" applyNumberFormat="1" applyFont="1" applyBorder="1" applyAlignment="1">
      <alignment horizontal="center" wrapText="1"/>
    </xf>
    <xf numFmtId="0" fontId="99" fillId="0" borderId="0" xfId="0" applyFont="1" applyAlignment="1"/>
    <xf numFmtId="0" fontId="98" fillId="0" borderId="16" xfId="0" applyFont="1" applyBorder="1" applyAlignment="1">
      <alignment horizontal="left" wrapText="1"/>
    </xf>
    <xf numFmtId="3" fontId="105" fillId="0" borderId="14" xfId="0" applyNumberFormat="1" applyFont="1" applyBorder="1" applyAlignment="1">
      <alignment horizontal="right" wrapText="1"/>
    </xf>
    <xf numFmtId="3" fontId="100" fillId="0" borderId="14" xfId="0" applyNumberFormat="1" applyFont="1" applyBorder="1" applyAlignment="1">
      <alignment horizontal="center" wrapText="1"/>
    </xf>
    <xf numFmtId="49" fontId="44" fillId="0" borderId="1" xfId="0" applyNumberFormat="1" applyFont="1" applyFill="1" applyBorder="1" applyAlignment="1" applyProtection="1">
      <alignment horizontal="left" wrapText="1"/>
      <protection locked="0"/>
    </xf>
    <xf numFmtId="4" fontId="38" fillId="0" borderId="1" xfId="0" applyNumberFormat="1" applyFont="1" applyFill="1" applyBorder="1" applyAlignment="1" applyProtection="1">
      <alignment horizontal="center" wrapText="1"/>
      <protection locked="0"/>
    </xf>
    <xf numFmtId="49" fontId="36" fillId="0" borderId="1" xfId="0" applyNumberFormat="1" applyFont="1" applyFill="1" applyBorder="1" applyAlignment="1">
      <alignment horizontal="center" wrapText="1"/>
    </xf>
    <xf numFmtId="4" fontId="38" fillId="0" borderId="1" xfId="0" applyNumberFormat="1" applyFont="1" applyFill="1" applyBorder="1" applyAlignment="1" applyProtection="1">
      <alignment horizontal="center"/>
      <protection locked="0"/>
    </xf>
    <xf numFmtId="0" fontId="46" fillId="0" borderId="0" xfId="0" applyFont="1" applyFill="1" applyBorder="1"/>
    <xf numFmtId="0" fontId="124" fillId="0" borderId="1" xfId="4" applyFont="1" applyBorder="1" applyAlignment="1">
      <alignment wrapText="1"/>
    </xf>
    <xf numFmtId="4" fontId="124" fillId="0" borderId="1" xfId="4" applyNumberFormat="1" applyFont="1" applyFill="1" applyBorder="1" applyAlignment="1">
      <alignment horizontal="center" wrapText="1"/>
    </xf>
    <xf numFmtId="49" fontId="142" fillId="0" borderId="1" xfId="0" applyNumberFormat="1" applyFont="1" applyFill="1" applyBorder="1" applyAlignment="1" applyProtection="1">
      <alignment horizontal="left" wrapText="1"/>
      <protection locked="0"/>
    </xf>
    <xf numFmtId="4" fontId="135" fillId="0" borderId="1" xfId="4" applyNumberFormat="1" applyFont="1" applyFill="1" applyBorder="1" applyAlignment="1">
      <alignment horizontal="center" wrapText="1"/>
    </xf>
    <xf numFmtId="0" fontId="123" fillId="4" borderId="1" xfId="0" applyFont="1" applyFill="1" applyBorder="1" applyAlignment="1">
      <alignment wrapText="1"/>
    </xf>
    <xf numFmtId="49" fontId="118" fillId="4" borderId="1" xfId="1" applyNumberFormat="1" applyFont="1" applyFill="1" applyBorder="1" applyAlignment="1" applyProtection="1">
      <alignment wrapText="1"/>
      <protection locked="0"/>
    </xf>
    <xf numFmtId="49" fontId="118" fillId="4" borderId="1" xfId="0" applyNumberFormat="1" applyFont="1" applyFill="1" applyBorder="1" applyAlignment="1">
      <alignment horizontal="center" wrapText="1"/>
    </xf>
    <xf numFmtId="4" fontId="177" fillId="4" borderId="1" xfId="0" applyNumberFormat="1" applyFont="1" applyFill="1" applyBorder="1" applyAlignment="1">
      <alignment horizontal="center"/>
    </xf>
    <xf numFmtId="4" fontId="178" fillId="0" borderId="1" xfId="0" applyNumberFormat="1" applyFont="1" applyBorder="1" applyAlignment="1">
      <alignment horizontal="center"/>
    </xf>
    <xf numFmtId="4" fontId="179" fillId="0" borderId="1" xfId="0" applyNumberFormat="1" applyFont="1" applyBorder="1" applyAlignment="1">
      <alignment horizontal="center"/>
    </xf>
    <xf numFmtId="4" fontId="180" fillId="0" borderId="1" xfId="0" applyNumberFormat="1" applyFont="1" applyBorder="1" applyAlignment="1">
      <alignment horizontal="center"/>
    </xf>
    <xf numFmtId="4" fontId="179" fillId="0" borderId="1" xfId="0" applyNumberFormat="1" applyFont="1" applyFill="1" applyBorder="1" applyAlignment="1">
      <alignment horizontal="center" wrapText="1"/>
    </xf>
    <xf numFmtId="4" fontId="181" fillId="0" borderId="1" xfId="0" applyNumberFormat="1" applyFont="1" applyFill="1" applyBorder="1" applyAlignment="1">
      <alignment horizontal="center" wrapText="1"/>
    </xf>
    <xf numFmtId="4" fontId="182" fillId="0" borderId="1" xfId="0" applyNumberFormat="1" applyFont="1" applyBorder="1" applyAlignment="1">
      <alignment horizontal="center"/>
    </xf>
    <xf numFmtId="4" fontId="181" fillId="0" borderId="1" xfId="0" applyNumberFormat="1" applyFont="1" applyBorder="1" applyAlignment="1">
      <alignment horizontal="center"/>
    </xf>
    <xf numFmtId="4" fontId="179" fillId="0" borderId="1" xfId="0" applyNumberFormat="1" applyFont="1" applyBorder="1" applyAlignment="1">
      <alignment horizontal="center" wrapText="1"/>
    </xf>
    <xf numFmtId="4" fontId="181" fillId="0" borderId="1" xfId="0" applyNumberFormat="1" applyFont="1" applyBorder="1" applyAlignment="1">
      <alignment horizontal="center" wrapText="1"/>
    </xf>
    <xf numFmtId="4" fontId="183" fillId="0" borderId="1" xfId="0" applyNumberFormat="1" applyFont="1" applyBorder="1" applyAlignment="1">
      <alignment horizontal="center"/>
    </xf>
    <xf numFmtId="4" fontId="178" fillId="0" borderId="1" xfId="0" applyNumberFormat="1" applyFont="1" applyFill="1" applyBorder="1" applyAlignment="1">
      <alignment horizontal="center" wrapText="1"/>
    </xf>
    <xf numFmtId="4" fontId="184" fillId="0" borderId="1" xfId="0" applyNumberFormat="1" applyFont="1" applyBorder="1" applyAlignment="1">
      <alignment horizontal="center"/>
    </xf>
    <xf numFmtId="4" fontId="185" fillId="0" borderId="1" xfId="0" applyNumberFormat="1" applyFont="1" applyBorder="1" applyAlignment="1">
      <alignment horizontal="center" wrapText="1"/>
    </xf>
    <xf numFmtId="4" fontId="185" fillId="0" borderId="1" xfId="0" applyNumberFormat="1" applyFont="1" applyBorder="1" applyAlignment="1">
      <alignment horizontal="center"/>
    </xf>
    <xf numFmtId="4" fontId="186" fillId="0" borderId="1" xfId="0" applyNumberFormat="1" applyFont="1" applyBorder="1" applyAlignment="1">
      <alignment horizontal="center"/>
    </xf>
    <xf numFmtId="4" fontId="178" fillId="0" borderId="4" xfId="0" applyNumberFormat="1" applyFont="1" applyBorder="1" applyAlignment="1">
      <alignment horizontal="center"/>
    </xf>
    <xf numFmtId="4" fontId="178" fillId="0" borderId="1" xfId="0" applyNumberFormat="1" applyFont="1" applyBorder="1" applyAlignment="1">
      <alignment horizontal="center" wrapText="1"/>
    </xf>
    <xf numFmtId="4" fontId="187" fillId="0" borderId="1" xfId="0" applyNumberFormat="1" applyFont="1" applyBorder="1" applyAlignment="1">
      <alignment horizontal="center"/>
    </xf>
    <xf numFmtId="4" fontId="188" fillId="0" borderId="0" xfId="0" applyNumberFormat="1" applyFont="1"/>
    <xf numFmtId="4" fontId="184" fillId="0" borderId="5" xfId="0" applyNumberFormat="1" applyFont="1" applyBorder="1" applyAlignment="1">
      <alignment horizontal="center"/>
    </xf>
    <xf numFmtId="4" fontId="189" fillId="4" borderId="1" xfId="0" applyNumberFormat="1" applyFont="1" applyFill="1" applyBorder="1" applyAlignment="1">
      <alignment horizontal="center"/>
    </xf>
    <xf numFmtId="4" fontId="189" fillId="0" borderId="1" xfId="0" applyNumberFormat="1" applyFont="1" applyBorder="1" applyAlignment="1">
      <alignment horizontal="center"/>
    </xf>
    <xf numFmtId="4" fontId="190" fillId="0" borderId="1" xfId="0" applyNumberFormat="1" applyFont="1" applyBorder="1" applyAlignment="1">
      <alignment horizontal="center"/>
    </xf>
    <xf numFmtId="4" fontId="189" fillId="5" borderId="1" xfId="0" applyNumberFormat="1" applyFont="1" applyFill="1" applyBorder="1" applyAlignment="1">
      <alignment horizontal="center"/>
    </xf>
    <xf numFmtId="3" fontId="96" fillId="0" borderId="14" xfId="0" applyNumberFormat="1" applyFont="1" applyBorder="1" applyAlignment="1" applyProtection="1">
      <alignment wrapText="1"/>
      <protection locked="0"/>
    </xf>
    <xf numFmtId="3" fontId="96" fillId="0" borderId="13" xfId="0" applyNumberFormat="1" applyFont="1" applyBorder="1" applyAlignment="1">
      <alignment wrapText="1"/>
    </xf>
    <xf numFmtId="3" fontId="96" fillId="0" borderId="14" xfId="0" applyNumberFormat="1" applyFont="1" applyBorder="1" applyAlignment="1">
      <alignment wrapText="1"/>
    </xf>
    <xf numFmtId="3" fontId="35" fillId="0" borderId="14" xfId="0" applyNumberFormat="1" applyFont="1" applyBorder="1" applyAlignment="1">
      <alignment horizontal="center" wrapText="1"/>
    </xf>
    <xf numFmtId="3" fontId="92" fillId="0" borderId="14" xfId="0" applyNumberFormat="1" applyFont="1" applyBorder="1" applyAlignment="1">
      <alignment wrapText="1"/>
    </xf>
    <xf numFmtId="3" fontId="87" fillId="0" borderId="14" xfId="0" applyNumberFormat="1" applyFont="1" applyBorder="1" applyAlignment="1">
      <alignment wrapText="1"/>
    </xf>
    <xf numFmtId="3" fontId="100" fillId="0" borderId="14" xfId="0" applyNumberFormat="1" applyFont="1" applyBorder="1" applyAlignment="1" applyProtection="1">
      <alignment horizontal="right" wrapText="1"/>
      <protection locked="0"/>
    </xf>
    <xf numFmtId="3" fontId="87" fillId="0" borderId="34" xfId="0" applyNumberFormat="1" applyFont="1" applyBorder="1" applyAlignment="1">
      <alignment horizontal="right" wrapText="1"/>
    </xf>
    <xf numFmtId="3" fontId="191" fillId="0" borderId="14" xfId="0" applyNumberFormat="1" applyFont="1" applyBorder="1" applyAlignment="1">
      <alignment horizontal="right" wrapText="1"/>
    </xf>
    <xf numFmtId="3" fontId="191" fillId="0" borderId="17" xfId="0" applyNumberFormat="1" applyFont="1" applyBorder="1" applyAlignment="1">
      <alignment horizontal="right" wrapText="1"/>
    </xf>
    <xf numFmtId="3" fontId="95" fillId="0" borderId="14" xfId="0" applyNumberFormat="1" applyFont="1" applyBorder="1" applyAlignment="1" applyProtection="1">
      <alignment horizontal="right" wrapText="1"/>
      <protection locked="0"/>
    </xf>
    <xf numFmtId="3" fontId="95" fillId="0" borderId="14" xfId="0" applyNumberFormat="1" applyFont="1" applyBorder="1" applyAlignment="1">
      <alignment horizontal="right" vertical="center" wrapText="1"/>
    </xf>
    <xf numFmtId="3" fontId="100" fillId="0" borderId="14" xfId="8" applyNumberFormat="1" applyFont="1" applyBorder="1" applyAlignment="1">
      <alignment horizontal="right" wrapText="1"/>
    </xf>
    <xf numFmtId="3" fontId="100" fillId="0" borderId="17" xfId="0" applyNumberFormat="1" applyFont="1" applyBorder="1" applyAlignment="1">
      <alignment horizontal="center" wrapText="1"/>
    </xf>
    <xf numFmtId="3" fontId="100" fillId="0" borderId="19" xfId="0" applyNumberFormat="1" applyFont="1" applyBorder="1" applyAlignment="1">
      <alignment horizontal="center" wrapText="1"/>
    </xf>
    <xf numFmtId="3" fontId="87" fillId="0" borderId="19" xfId="0" applyNumberFormat="1" applyFont="1" applyBorder="1"/>
    <xf numFmtId="3" fontId="95" fillId="0" borderId="30" xfId="0" applyNumberFormat="1" applyFont="1" applyBorder="1" applyAlignment="1">
      <alignment horizontal="right" wrapText="1"/>
    </xf>
    <xf numFmtId="4" fontId="37" fillId="0" borderId="1" xfId="6" applyNumberFormat="1" applyFont="1" applyFill="1" applyBorder="1" applyAlignment="1">
      <alignment horizontal="center" wrapText="1"/>
    </xf>
    <xf numFmtId="4" fontId="40" fillId="0" borderId="1" xfId="6" applyNumberFormat="1" applyFont="1" applyFill="1" applyBorder="1" applyAlignment="1">
      <alignment horizontal="center" wrapText="1"/>
    </xf>
    <xf numFmtId="4" fontId="40" fillId="0" borderId="1" xfId="6" applyNumberFormat="1" applyFont="1" applyFill="1" applyBorder="1" applyAlignment="1">
      <alignment horizontal="center"/>
    </xf>
    <xf numFmtId="4" fontId="36" fillId="0" borderId="1" xfId="0" applyNumberFormat="1" applyFont="1" applyFill="1" applyBorder="1" applyAlignment="1" applyProtection="1">
      <alignment horizontal="center" wrapText="1"/>
      <protection locked="0"/>
    </xf>
    <xf numFmtId="4" fontId="138" fillId="0" borderId="1" xfId="4" applyNumberFormat="1" applyFont="1" applyBorder="1" applyAlignment="1">
      <alignment horizontal="center" wrapText="1"/>
    </xf>
    <xf numFmtId="49" fontId="105" fillId="0" borderId="14" xfId="0" applyNumberFormat="1" applyFont="1" applyBorder="1" applyAlignment="1" applyProtection="1">
      <alignment horizontal="left" vertical="center" wrapText="1"/>
      <protection locked="0"/>
    </xf>
    <xf numFmtId="49" fontId="95" fillId="0" borderId="13" xfId="0" applyNumberFormat="1" applyFont="1" applyBorder="1" applyAlignment="1" applyProtection="1">
      <alignment horizontal="left" vertical="center" wrapText="1"/>
      <protection locked="0"/>
    </xf>
    <xf numFmtId="49" fontId="95" fillId="0" borderId="14" xfId="0" applyNumberFormat="1" applyFont="1" applyBorder="1" applyAlignment="1" applyProtection="1">
      <alignment horizontal="left" vertical="center" wrapText="1"/>
      <protection locked="0"/>
    </xf>
    <xf numFmtId="0" fontId="99" fillId="0" borderId="14" xfId="0" applyFont="1" applyBorder="1" applyAlignment="1">
      <alignment horizontal="left" vertical="center" wrapText="1"/>
    </xf>
    <xf numFmtId="0" fontId="93" fillId="0" borderId="14" xfId="0" applyFont="1" applyBorder="1" applyAlignment="1">
      <alignment horizontal="left" vertical="center"/>
    </xf>
    <xf numFmtId="0" fontId="99" fillId="0" borderId="0" xfId="0" applyFont="1" applyBorder="1" applyAlignment="1">
      <alignment horizontal="left" vertical="center" wrapText="1"/>
    </xf>
    <xf numFmtId="0" fontId="93" fillId="0" borderId="14" xfId="0" applyFont="1" applyBorder="1" applyAlignment="1">
      <alignment horizontal="left" vertical="center" wrapText="1"/>
    </xf>
    <xf numFmtId="0" fontId="103" fillId="0" borderId="0" xfId="0" applyFont="1" applyAlignment="1">
      <alignment horizontal="left" vertical="center" wrapText="1"/>
    </xf>
    <xf numFmtId="0" fontId="103" fillId="0" borderId="14" xfId="0" applyFont="1" applyBorder="1" applyAlignment="1">
      <alignment horizontal="left" vertical="center" wrapText="1"/>
    </xf>
    <xf numFmtId="0" fontId="93" fillId="0" borderId="14" xfId="0" applyFont="1" applyFill="1" applyBorder="1" applyAlignment="1" applyProtection="1">
      <alignment horizontal="left" vertical="center" wrapText="1"/>
    </xf>
    <xf numFmtId="0" fontId="99" fillId="0" borderId="18" xfId="0" applyNumberFormat="1" applyFont="1" applyBorder="1" applyAlignment="1">
      <alignment horizontal="left" vertical="center" wrapText="1"/>
    </xf>
    <xf numFmtId="0" fontId="99" fillId="0" borderId="19" xfId="0" applyNumberFormat="1" applyFont="1" applyBorder="1" applyAlignment="1">
      <alignment horizontal="left" vertical="center" wrapText="1"/>
    </xf>
    <xf numFmtId="0" fontId="93" fillId="0" borderId="22" xfId="0" applyFont="1" applyBorder="1" applyAlignment="1">
      <alignment horizontal="left" vertical="center" wrapText="1"/>
    </xf>
    <xf numFmtId="0" fontId="99" fillId="0" borderId="24" xfId="0" applyFont="1" applyBorder="1" applyAlignment="1">
      <alignment horizontal="left" vertical="center" wrapText="1"/>
    </xf>
    <xf numFmtId="0" fontId="99" fillId="0" borderId="26" xfId="0" applyFont="1" applyBorder="1" applyAlignment="1">
      <alignment horizontal="left" vertical="center" wrapText="1"/>
    </xf>
    <xf numFmtId="0" fontId="99" fillId="0" borderId="14" xfId="0" applyFont="1" applyBorder="1" applyAlignment="1">
      <alignment horizontal="left" vertical="center"/>
    </xf>
    <xf numFmtId="0" fontId="99" fillId="0" borderId="27" xfId="0" applyFont="1" applyBorder="1" applyAlignment="1">
      <alignment horizontal="left" vertical="center" wrapText="1"/>
    </xf>
    <xf numFmtId="49" fontId="99" fillId="0" borderId="14" xfId="0" applyNumberFormat="1" applyFont="1" applyBorder="1" applyAlignment="1">
      <alignment horizontal="left" vertical="center" wrapText="1"/>
    </xf>
    <xf numFmtId="0" fontId="93" fillId="0" borderId="0" xfId="0" applyFont="1" applyBorder="1" applyAlignment="1">
      <alignment horizontal="left" vertical="center" wrapText="1"/>
    </xf>
    <xf numFmtId="11" fontId="103" fillId="0" borderId="14" xfId="0" applyNumberFormat="1" applyFont="1" applyBorder="1" applyAlignment="1">
      <alignment horizontal="left" vertical="center" wrapText="1"/>
    </xf>
    <xf numFmtId="0" fontId="92" fillId="0" borderId="14" xfId="0" applyFont="1" applyBorder="1" applyAlignment="1">
      <alignment horizontal="left" vertical="center" wrapText="1"/>
    </xf>
    <xf numFmtId="0" fontId="99" fillId="0" borderId="27" xfId="0" applyFont="1" applyBorder="1" applyAlignment="1">
      <alignment horizontal="left" vertical="center"/>
    </xf>
    <xf numFmtId="0" fontId="105" fillId="0" borderId="14" xfId="0" applyFont="1" applyFill="1" applyBorder="1" applyAlignment="1">
      <alignment horizontal="left" vertical="center" wrapText="1"/>
    </xf>
    <xf numFmtId="0" fontId="99" fillId="0" borderId="19" xfId="0" applyFont="1" applyBorder="1" applyAlignment="1">
      <alignment horizontal="left" vertical="center"/>
    </xf>
    <xf numFmtId="0" fontId="29" fillId="0" borderId="28" xfId="0" applyFont="1" applyBorder="1"/>
    <xf numFmtId="3" fontId="29" fillId="0" borderId="14" xfId="0" applyNumberFormat="1" applyFont="1" applyBorder="1"/>
    <xf numFmtId="4" fontId="25" fillId="0" borderId="1" xfId="0" applyNumberFormat="1" applyFont="1" applyFill="1" applyBorder="1" applyAlignment="1">
      <alignment horizontal="center" wrapText="1"/>
    </xf>
    <xf numFmtId="4" fontId="84" fillId="0" borderId="1" xfId="0" applyNumberFormat="1" applyFont="1" applyFill="1" applyBorder="1" applyAlignment="1" applyProtection="1">
      <alignment horizontal="center" wrapText="1"/>
      <protection locked="0"/>
    </xf>
    <xf numFmtId="49" fontId="85" fillId="0" borderId="1" xfId="0" applyNumberFormat="1" applyFont="1" applyFill="1" applyBorder="1" applyAlignment="1">
      <alignment horizontal="center" wrapText="1"/>
    </xf>
    <xf numFmtId="49" fontId="26" fillId="0" borderId="1" xfId="0" applyNumberFormat="1" applyFont="1" applyFill="1" applyBorder="1" applyAlignment="1" applyProtection="1">
      <alignment horizontal="left" wrapText="1"/>
      <protection locked="0"/>
    </xf>
    <xf numFmtId="4" fontId="79" fillId="0" borderId="1" xfId="0" applyNumberFormat="1" applyFont="1" applyFill="1" applyBorder="1" applyAlignment="1" applyProtection="1">
      <alignment horizontal="center" wrapText="1"/>
      <protection locked="0"/>
    </xf>
    <xf numFmtId="49" fontId="56" fillId="0" borderId="1" xfId="0" applyNumberFormat="1" applyFont="1" applyFill="1" applyBorder="1" applyAlignment="1">
      <alignment horizontal="center" wrapText="1"/>
    </xf>
    <xf numFmtId="49" fontId="159" fillId="0" borderId="1" xfId="0" applyNumberFormat="1" applyFont="1" applyFill="1" applyBorder="1" applyAlignment="1">
      <alignment horizontal="center" wrapText="1"/>
    </xf>
    <xf numFmtId="4" fontId="192" fillId="0" borderId="0" xfId="0" applyNumberFormat="1" applyFont="1"/>
    <xf numFmtId="49" fontId="109" fillId="0" borderId="0" xfId="0" applyNumberFormat="1" applyFont="1" applyBorder="1" applyAlignment="1" applyProtection="1">
      <alignment horizontal="left"/>
      <protection locked="0"/>
    </xf>
    <xf numFmtId="0" fontId="99" fillId="0" borderId="0" xfId="0" applyFont="1" applyAlignment="1"/>
    <xf numFmtId="0" fontId="108" fillId="0" borderId="0" xfId="0" applyFont="1" applyAlignment="1"/>
    <xf numFmtId="49" fontId="89" fillId="0" borderId="0" xfId="0" applyNumberFormat="1" applyFont="1" applyBorder="1" applyAlignment="1" applyProtection="1">
      <alignment horizontal="center"/>
      <protection locked="0"/>
    </xf>
    <xf numFmtId="49" fontId="89" fillId="0" borderId="0" xfId="0" applyNumberFormat="1" applyFont="1" applyBorder="1" applyAlignment="1" applyProtection="1">
      <alignment horizontal="center" vertical="top"/>
      <protection locked="0"/>
    </xf>
    <xf numFmtId="49" fontId="92" fillId="0" borderId="4" xfId="0" applyNumberFormat="1" applyFont="1" applyBorder="1" applyAlignment="1">
      <alignment horizontal="center" vertical="center"/>
    </xf>
    <xf numFmtId="0" fontId="87" fillId="0" borderId="5" xfId="0" applyFont="1" applyBorder="1" applyAlignment="1">
      <alignment horizontal="center" vertical="center"/>
    </xf>
    <xf numFmtId="49" fontId="92" fillId="0" borderId="4" xfId="0" applyNumberFormat="1" applyFont="1" applyBorder="1" applyAlignment="1">
      <alignment horizontal="center" vertical="center" wrapText="1"/>
    </xf>
    <xf numFmtId="0" fontId="87" fillId="0" borderId="5" xfId="0" applyFont="1" applyBorder="1" applyAlignment="1">
      <alignment horizontal="center" vertical="center" wrapText="1"/>
    </xf>
    <xf numFmtId="0" fontId="88" fillId="0" borderId="5" xfId="0" applyFont="1" applyBorder="1" applyAlignment="1">
      <alignment horizontal="center" vertical="center" wrapText="1"/>
    </xf>
    <xf numFmtId="49" fontId="92" fillId="0" borderId="11" xfId="0" applyNumberFormat="1" applyFont="1" applyBorder="1" applyAlignment="1">
      <alignment horizontal="center" vertical="center" wrapText="1"/>
    </xf>
    <xf numFmtId="0" fontId="87" fillId="0" borderId="10" xfId="0" applyFont="1" applyBorder="1" applyAlignment="1">
      <alignment horizontal="center" vertical="center" wrapText="1"/>
    </xf>
    <xf numFmtId="49" fontId="169" fillId="0" borderId="0" xfId="6" applyNumberFormat="1" applyFont="1" applyFill="1" applyBorder="1" applyAlignment="1" applyProtection="1">
      <alignment horizontal="left" vertical="top" wrapText="1"/>
      <protection locked="0"/>
    </xf>
    <xf numFmtId="49" fontId="35" fillId="0" borderId="0" xfId="6" applyNumberFormat="1" applyFont="1" applyFill="1" applyBorder="1" applyAlignment="1" applyProtection="1">
      <alignment horizontal="left" vertical="top" wrapText="1"/>
      <protection locked="0"/>
    </xf>
    <xf numFmtId="0" fontId="124" fillId="0" borderId="0" xfId="6" applyFont="1" applyAlignment="1"/>
    <xf numFmtId="0" fontId="124" fillId="0" borderId="0" xfId="6" applyFont="1" applyAlignment="1">
      <alignment horizontal="right"/>
    </xf>
    <xf numFmtId="1" fontId="163" fillId="0" borderId="0" xfId="6" applyNumberFormat="1" applyFont="1" applyFill="1" applyBorder="1" applyAlignment="1">
      <alignment horizontal="center" vertical="top" wrapText="1"/>
    </xf>
    <xf numFmtId="0" fontId="37" fillId="0" borderId="1" xfId="6" applyFont="1" applyFill="1" applyBorder="1" applyAlignment="1">
      <alignment horizontal="center" vertical="center" wrapText="1"/>
    </xf>
    <xf numFmtId="49" fontId="165" fillId="0" borderId="1" xfId="6" applyNumberFormat="1" applyFont="1" applyFill="1" applyBorder="1" applyAlignment="1">
      <alignment horizontal="center" vertical="center" wrapText="1"/>
    </xf>
    <xf numFmtId="0" fontId="165" fillId="0" borderId="1" xfId="6" applyFont="1" applyFill="1" applyBorder="1" applyAlignment="1">
      <alignment horizontal="center" vertical="center"/>
    </xf>
    <xf numFmtId="0" fontId="165" fillId="0" borderId="1" xfId="6" applyFont="1" applyFill="1" applyBorder="1" applyAlignment="1">
      <alignment horizontal="center" vertical="center" wrapText="1"/>
    </xf>
    <xf numFmtId="0" fontId="9" fillId="0" borderId="4"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8" xfId="0" applyFont="1" applyBorder="1" applyAlignment="1">
      <alignment horizontal="center" vertical="center"/>
    </xf>
    <xf numFmtId="0" fontId="9" fillId="0" borderId="2"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9" fillId="0" borderId="9" xfId="0" applyFont="1" applyBorder="1" applyAlignment="1">
      <alignment horizontal="center" vertical="center"/>
    </xf>
    <xf numFmtId="0" fontId="2"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3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3" fillId="0" borderId="4" xfId="0" applyFont="1" applyBorder="1" applyAlignment="1">
      <alignment horizontal="center" vertical="center" wrapText="1"/>
    </xf>
    <xf numFmtId="0" fontId="3" fillId="0" borderId="7" xfId="0" applyFont="1" applyBorder="1" applyAlignment="1">
      <alignment horizontal="center" wrapText="1"/>
    </xf>
    <xf numFmtId="0" fontId="3" fillId="0" borderId="5" xfId="0" applyFont="1" applyBorder="1" applyAlignment="1">
      <alignment horizontal="center" wrapText="1"/>
    </xf>
    <xf numFmtId="0" fontId="0" fillId="0" borderId="2" xfId="0" applyBorder="1" applyAlignment="1">
      <alignment horizontal="center" vertical="center"/>
    </xf>
    <xf numFmtId="0" fontId="0" fillId="0" borderId="7" xfId="0" applyBorder="1" applyAlignment="1">
      <alignment horizontal="center" wrapText="1"/>
    </xf>
    <xf numFmtId="0" fontId="0" fillId="0" borderId="5" xfId="0" applyBorder="1" applyAlignment="1">
      <alignment horizontal="center" wrapText="1"/>
    </xf>
    <xf numFmtId="0" fontId="148" fillId="0" borderId="0" xfId="4" applyFont="1" applyAlignment="1">
      <alignment horizontal="center"/>
    </xf>
    <xf numFmtId="0" fontId="113" fillId="0" borderId="0" xfId="0" applyFont="1" applyAlignment="1">
      <alignment horizontal="center"/>
    </xf>
    <xf numFmtId="0" fontId="113" fillId="0" borderId="0" xfId="0" applyFont="1" applyAlignment="1">
      <alignment horizontal="left"/>
    </xf>
    <xf numFmtId="0" fontId="11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114" fillId="0" borderId="5" xfId="0" applyFont="1" applyBorder="1" applyAlignment="1">
      <alignment horizontal="center" vertical="center" wrapText="1"/>
    </xf>
  </cellXfs>
  <cellStyles count="9">
    <cellStyle name="Гиперссылка" xfId="1" builtinId="8"/>
    <cellStyle name="Обычный" xfId="0" builtinId="0"/>
    <cellStyle name="Обычный_Dod1" xfId="2"/>
    <cellStyle name="Обычный_Dod2" xfId="3"/>
    <cellStyle name="Обычный_Dod5" xfId="6"/>
    <cellStyle name="Обычный_Dod5 " xfId="5"/>
    <cellStyle name="Обычный_Dod6" xfId="4"/>
    <cellStyle name="Обычный_ZV1PIV98" xfId="7"/>
    <cellStyle name="Финансовый" xfId="8"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uk-UA" sz="1400" b="0" i="0" u="none" strike="noStrike" baseline="0">
              <a:solidFill>
                <a:srgbClr val="000000"/>
              </a:solidFill>
              <a:latin typeface="Times New Roman"/>
              <a:cs typeface="Times New Roman"/>
            </a:rPr>
            <a:t>  29 вересня </a:t>
          </a:r>
          <a:r>
            <a:rPr lang="ru-RU" sz="1400" b="0" i="0" u="none" strike="noStrike" baseline="0">
              <a:solidFill>
                <a:srgbClr val="000000"/>
              </a:solidFill>
              <a:latin typeface="Times New Roman"/>
              <a:cs typeface="Times New Roman"/>
            </a:rPr>
            <a:t>2017 року №863</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29 вересня 2017 року  №863</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175</xdr:row>
      <xdr:rowOff>226018</xdr:rowOff>
    </xdr:from>
    <xdr:to>
      <xdr:col>11</xdr:col>
      <xdr:colOff>363886</xdr:colOff>
      <xdr:row>176</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786765</xdr:colOff>
      <xdr:row>0</xdr:row>
      <xdr:rowOff>38100</xdr:rowOff>
    </xdr:from>
    <xdr:to>
      <xdr:col>10</xdr:col>
      <xdr:colOff>155626</xdr:colOff>
      <xdr:row>6</xdr:row>
      <xdr:rowOff>0</xdr:rowOff>
    </xdr:to>
    <xdr:sp macro="" textlink="">
      <xdr:nvSpPr>
        <xdr:cNvPr id="2" name="Rectangle 1"/>
        <xdr:cNvSpPr>
          <a:spLocks noChangeArrowheads="1"/>
        </xdr:cNvSpPr>
      </xdr:nvSpPr>
      <xdr:spPr bwMode="auto">
        <a:xfrm>
          <a:off x="15664815" y="38100"/>
          <a:ext cx="3750361" cy="1228725"/>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algn="l" rtl="0">
            <a:defRPr sz="1000"/>
          </a:pPr>
          <a:r>
            <a:rPr lang="ru-RU" sz="1600" b="0" i="0" u="none" strike="noStrike" baseline="0">
              <a:solidFill>
                <a:srgbClr val="000000"/>
              </a:solidFill>
              <a:latin typeface="Times New Roman"/>
              <a:cs typeface="Times New Roman"/>
            </a:rPr>
            <a:t>    29 вересня 2017 року  №863</a:t>
          </a:r>
        </a:p>
      </xdr:txBody>
    </xdr:sp>
    <xdr:clientData/>
  </xdr:twoCellAnchor>
  <xdr:twoCellAnchor>
    <xdr:from>
      <xdr:col>0</xdr:col>
      <xdr:colOff>762000</xdr:colOff>
      <xdr:row>2</xdr:row>
      <xdr:rowOff>66675</xdr:rowOff>
    </xdr:from>
    <xdr:to>
      <xdr:col>5</xdr:col>
      <xdr:colOff>476250</xdr:colOff>
      <xdr:row>5</xdr:row>
      <xdr:rowOff>66675</xdr:rowOff>
    </xdr:to>
    <xdr:sp macro="" textlink="">
      <xdr:nvSpPr>
        <xdr:cNvPr id="3" name="Rectangle 2"/>
        <xdr:cNvSpPr>
          <a:spLocks noChangeArrowheads="1"/>
        </xdr:cNvSpPr>
      </xdr:nvSpPr>
      <xdr:spPr bwMode="auto">
        <a:xfrm>
          <a:off x="762000" y="466725"/>
          <a:ext cx="14592300" cy="676275"/>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2</xdr:col>
      <xdr:colOff>304800</xdr:colOff>
      <xdr:row>75</xdr:row>
      <xdr:rowOff>139700</xdr:rowOff>
    </xdr:from>
    <xdr:to>
      <xdr:col>6</xdr:col>
      <xdr:colOff>457200</xdr:colOff>
      <xdr:row>75</xdr:row>
      <xdr:rowOff>787400</xdr:rowOff>
    </xdr:to>
    <xdr:sp macro="" textlink="">
      <xdr:nvSpPr>
        <xdr:cNvPr id="4" name="Rectangle 3"/>
        <xdr:cNvSpPr>
          <a:spLocks noChangeArrowheads="1"/>
        </xdr:cNvSpPr>
      </xdr:nvSpPr>
      <xdr:spPr bwMode="auto">
        <a:xfrm>
          <a:off x="2247900" y="12915900"/>
          <a:ext cx="9690100" cy="6477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200" b="0" i="0" u="none" strike="noStrike" baseline="0">
              <a:solidFill>
                <a:srgbClr val="000000"/>
              </a:solidFill>
              <a:latin typeface="Times New Roman"/>
              <a:cs typeface="Times New Roman"/>
            </a:rPr>
            <a:t>       </a:t>
          </a:r>
          <a:r>
            <a:rPr lang="ru-RU" sz="20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2667000</xdr:colOff>
      <xdr:row>0</xdr:row>
      <xdr:rowOff>0</xdr:rowOff>
    </xdr:from>
    <xdr:to>
      <xdr:col>8</xdr:col>
      <xdr:colOff>10898</xdr:colOff>
      <xdr:row>4</xdr:row>
      <xdr:rowOff>0</xdr:rowOff>
    </xdr:to>
    <xdr:sp macro="" textlink="">
      <xdr:nvSpPr>
        <xdr:cNvPr id="2" name="Rectangle 1"/>
        <xdr:cNvSpPr>
          <a:spLocks noChangeArrowheads="1"/>
        </xdr:cNvSpPr>
      </xdr:nvSpPr>
      <xdr:spPr bwMode="auto">
        <a:xfrm>
          <a:off x="7334250" y="0"/>
          <a:ext cx="3011273"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1">
            <a:defRPr sz="1000"/>
          </a:pPr>
          <a:r>
            <a:rPr lang="ru-RU" sz="1400" b="0" i="0" strike="noStrike">
              <a:solidFill>
                <a:srgbClr val="000000"/>
              </a:solidFill>
              <a:latin typeface="Times New Roman"/>
              <a:cs typeface="Times New Roman"/>
            </a:rPr>
            <a:t>              </a:t>
          </a:r>
          <a:r>
            <a:rPr lang="ru-RU" sz="1600" b="0" i="0" strike="noStrike">
              <a:solidFill>
                <a:srgbClr val="000000"/>
              </a:solidFill>
              <a:latin typeface="Times New Roman"/>
              <a:cs typeface="Times New Roman"/>
            </a:rPr>
            <a:t>        </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3" name="Rectangle 2"/>
        <xdr:cNvSpPr>
          <a:spLocks noChangeArrowheads="1"/>
        </xdr:cNvSpPr>
      </xdr:nvSpPr>
      <xdr:spPr bwMode="auto">
        <a:xfrm>
          <a:off x="558165" y="920750"/>
          <a:ext cx="80791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бюджету  м.Кузнецовськ у 2015 році</a:t>
          </a:r>
        </a:p>
      </xdr:txBody>
    </xdr:sp>
    <xdr:clientData/>
  </xdr:twoCellAnchor>
  <xdr:twoCellAnchor>
    <xdr:from>
      <xdr:col>5</xdr:col>
      <xdr:colOff>28575</xdr:colOff>
      <xdr:row>0</xdr:row>
      <xdr:rowOff>0</xdr:rowOff>
    </xdr:from>
    <xdr:to>
      <xdr:col>8</xdr:col>
      <xdr:colOff>0</xdr:colOff>
      <xdr:row>3</xdr:row>
      <xdr:rowOff>447675</xdr:rowOff>
    </xdr:to>
    <xdr:sp macro="" textlink="">
      <xdr:nvSpPr>
        <xdr:cNvPr id="4" name="Rectangle 1"/>
        <xdr:cNvSpPr>
          <a:spLocks noChangeArrowheads="1"/>
        </xdr:cNvSpPr>
      </xdr:nvSpPr>
      <xdr:spPr bwMode="auto">
        <a:xfrm>
          <a:off x="7362825" y="0"/>
          <a:ext cx="2971800"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5</a:t>
          </a:r>
        </a:p>
        <a:p>
          <a:pPr algn="l" rtl="0">
            <a:defRPr sz="1000"/>
          </a:pPr>
          <a:r>
            <a:rPr lang="ru-RU" sz="1600" b="0" i="0" u="none" strike="noStrike" baseline="0">
              <a:solidFill>
                <a:srgbClr val="000000"/>
              </a:solidFill>
              <a:latin typeface="Times New Roman"/>
              <a:cs typeface="Times New Roman"/>
            </a:rPr>
            <a:t>      до  рішення  міської ради                                          </a:t>
          </a:r>
        </a:p>
        <a:p>
          <a:pPr algn="l" rtl="0">
            <a:defRPr sz="1000"/>
          </a:pPr>
          <a:r>
            <a:rPr lang="ru-RU" sz="1600" b="0" i="0" u="none" strike="noStrike" baseline="0">
              <a:solidFill>
                <a:srgbClr val="000000"/>
              </a:solidFill>
              <a:latin typeface="Times New Roman"/>
              <a:cs typeface="Times New Roman"/>
            </a:rPr>
            <a:t>    29 вересня 2017 року  №863</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5" name="Rectangle 2"/>
        <xdr:cNvSpPr>
          <a:spLocks noChangeArrowheads="1"/>
        </xdr:cNvSpPr>
      </xdr:nvSpPr>
      <xdr:spPr bwMode="auto">
        <a:xfrm>
          <a:off x="558165" y="920750"/>
          <a:ext cx="80791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міського бюджету  у 2017  році</a:t>
          </a:r>
        </a:p>
      </xdr:txBody>
    </xdr:sp>
    <xdr:clientData/>
  </xdr:twoCellAnchor>
  <xdr:twoCellAnchor>
    <xdr:from>
      <xdr:col>0</xdr:col>
      <xdr:colOff>620184</xdr:colOff>
      <xdr:row>82</xdr:row>
      <xdr:rowOff>84667</xdr:rowOff>
    </xdr:from>
    <xdr:to>
      <xdr:col>7</xdr:col>
      <xdr:colOff>334434</xdr:colOff>
      <xdr:row>84</xdr:row>
      <xdr:rowOff>63501</xdr:rowOff>
    </xdr:to>
    <xdr:sp macro="" textlink="">
      <xdr:nvSpPr>
        <xdr:cNvPr id="6" name="Rectangle 3"/>
        <xdr:cNvSpPr>
          <a:spLocks noChangeArrowheads="1"/>
        </xdr:cNvSpPr>
      </xdr:nvSpPr>
      <xdr:spPr bwMode="auto">
        <a:xfrm>
          <a:off x="620184" y="13303250"/>
          <a:ext cx="9069917" cy="550334"/>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2000" b="0" i="0" u="none" strike="noStrike" baseline="0">
              <a:solidFill>
                <a:srgbClr val="000000"/>
              </a:solidFill>
              <a:latin typeface="Times New Roman"/>
              <a:cs typeface="Times New Roman"/>
            </a:rPr>
            <a:t>      </a:t>
          </a:r>
        </a:p>
        <a:p>
          <a:pPr algn="l" rtl="0">
            <a:defRPr sz="1000"/>
          </a:pPr>
          <a:r>
            <a:rPr lang="ru-RU" sz="2000" b="0" i="0" u="none" strike="noStrike" baseline="0">
              <a:solidFill>
                <a:srgbClr val="000000"/>
              </a:solidFill>
              <a:latin typeface="Times New Roman"/>
              <a:cs typeface="Times New Roman"/>
            </a:rPr>
            <a:t>  С</a:t>
          </a:r>
          <a:r>
            <a:rPr lang="ru-RU" sz="2400" b="0" i="0" u="none" strike="noStrike" baseline="0">
              <a:solidFill>
                <a:srgbClr val="000000"/>
              </a:solidFill>
              <a:latin typeface="Times New Roman"/>
              <a:cs typeface="Times New Roman"/>
            </a:rPr>
            <a:t>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9"/>
  <sheetViews>
    <sheetView tabSelected="1" view="pageBreakPreview" topLeftCell="A3" zoomScale="55" zoomScaleNormal="100" zoomScaleSheetLayoutView="55" workbookViewId="0">
      <selection activeCell="F16" sqref="F16"/>
    </sheetView>
  </sheetViews>
  <sheetFormatPr defaultRowHeight="12.75" x14ac:dyDescent="0.2"/>
  <cols>
    <col min="1" max="1" width="16.7109375" style="25" customWidth="1"/>
    <col min="2" max="2" width="90.28515625" style="25" customWidth="1"/>
    <col min="3" max="3" width="21.7109375" style="25" customWidth="1"/>
    <col min="4" max="4" width="23.85546875" style="25" customWidth="1"/>
    <col min="5" max="5" width="19.28515625" style="25" customWidth="1"/>
    <col min="6" max="6" width="20.425781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7.42578125" style="25" customWidth="1"/>
    <col min="262" max="262" width="15.57031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7.42578125" style="25" customWidth="1"/>
    <col min="518" max="518" width="15.57031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7.42578125" style="25" customWidth="1"/>
    <col min="774" max="774" width="15.57031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7.42578125" style="25" customWidth="1"/>
    <col min="1030" max="1030" width="15.57031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7.42578125" style="25" customWidth="1"/>
    <col min="1286" max="1286" width="15.57031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7.42578125" style="25" customWidth="1"/>
    <col min="1542" max="1542" width="15.57031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7.42578125" style="25" customWidth="1"/>
    <col min="1798" max="1798" width="15.57031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7.42578125" style="25" customWidth="1"/>
    <col min="2054" max="2054" width="15.57031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7.42578125" style="25" customWidth="1"/>
    <col min="2310" max="2310" width="15.57031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7.42578125" style="25" customWidth="1"/>
    <col min="2566" max="2566" width="15.57031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7.42578125" style="25" customWidth="1"/>
    <col min="2822" max="2822" width="15.57031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7.42578125" style="25" customWidth="1"/>
    <col min="3078" max="3078" width="15.57031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7.42578125" style="25" customWidth="1"/>
    <col min="3334" max="3334" width="15.57031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7.42578125" style="25" customWidth="1"/>
    <col min="3590" max="3590" width="15.57031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7.42578125" style="25" customWidth="1"/>
    <col min="3846" max="3846" width="15.57031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7.42578125" style="25" customWidth="1"/>
    <col min="4102" max="4102" width="15.57031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7.42578125" style="25" customWidth="1"/>
    <col min="4358" max="4358" width="15.57031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7.42578125" style="25" customWidth="1"/>
    <col min="4614" max="4614" width="15.57031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7.42578125" style="25" customWidth="1"/>
    <col min="4870" max="4870" width="15.57031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7.42578125" style="25" customWidth="1"/>
    <col min="5126" max="5126" width="15.57031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7.42578125" style="25" customWidth="1"/>
    <col min="5382" max="5382" width="15.57031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7.42578125" style="25" customWidth="1"/>
    <col min="5638" max="5638" width="15.57031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7.42578125" style="25" customWidth="1"/>
    <col min="5894" max="5894" width="15.57031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7.42578125" style="25" customWidth="1"/>
    <col min="6150" max="6150" width="15.57031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7.42578125" style="25" customWidth="1"/>
    <col min="6406" max="6406" width="15.57031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7.42578125" style="25" customWidth="1"/>
    <col min="6662" max="6662" width="15.57031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7.42578125" style="25" customWidth="1"/>
    <col min="6918" max="6918" width="15.57031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7.42578125" style="25" customWidth="1"/>
    <col min="7174" max="7174" width="15.57031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7.42578125" style="25" customWidth="1"/>
    <col min="7430" max="7430" width="15.57031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7.42578125" style="25" customWidth="1"/>
    <col min="7686" max="7686" width="15.57031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7.42578125" style="25" customWidth="1"/>
    <col min="7942" max="7942" width="15.57031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7.42578125" style="25" customWidth="1"/>
    <col min="8198" max="8198" width="15.57031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7.42578125" style="25" customWidth="1"/>
    <col min="8454" max="8454" width="15.57031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7.42578125" style="25" customWidth="1"/>
    <col min="8710" max="8710" width="15.57031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7.42578125" style="25" customWidth="1"/>
    <col min="8966" max="8966" width="15.57031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7.42578125" style="25" customWidth="1"/>
    <col min="9222" max="9222" width="15.57031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7.42578125" style="25" customWidth="1"/>
    <col min="9478" max="9478" width="15.57031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7.42578125" style="25" customWidth="1"/>
    <col min="9734" max="9734" width="15.57031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7.42578125" style="25" customWidth="1"/>
    <col min="9990" max="9990" width="15.57031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7.42578125" style="25" customWidth="1"/>
    <col min="10246" max="10246" width="15.57031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7.42578125" style="25" customWidth="1"/>
    <col min="10502" max="10502" width="15.57031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7.42578125" style="25" customWidth="1"/>
    <col min="10758" max="10758" width="15.57031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7.42578125" style="25" customWidth="1"/>
    <col min="11014" max="11014" width="15.57031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7.42578125" style="25" customWidth="1"/>
    <col min="11270" max="11270" width="15.57031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7.42578125" style="25" customWidth="1"/>
    <col min="11526" max="11526" width="15.57031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7.42578125" style="25" customWidth="1"/>
    <col min="11782" max="11782" width="15.57031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7.42578125" style="25" customWidth="1"/>
    <col min="12038" max="12038" width="15.57031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7.42578125" style="25" customWidth="1"/>
    <col min="12294" max="12294" width="15.57031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7.42578125" style="25" customWidth="1"/>
    <col min="12550" max="12550" width="15.57031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7.42578125" style="25" customWidth="1"/>
    <col min="12806" max="12806" width="15.57031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7.42578125" style="25" customWidth="1"/>
    <col min="13062" max="13062" width="15.57031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7.42578125" style="25" customWidth="1"/>
    <col min="13318" max="13318" width="15.57031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7.42578125" style="25" customWidth="1"/>
    <col min="13574" max="13574" width="15.57031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7.42578125" style="25" customWidth="1"/>
    <col min="13830" max="13830" width="15.57031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7.42578125" style="25" customWidth="1"/>
    <col min="14086" max="14086" width="15.57031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7.42578125" style="25" customWidth="1"/>
    <col min="14342" max="14342" width="15.57031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7.42578125" style="25" customWidth="1"/>
    <col min="14598" max="14598" width="15.57031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7.42578125" style="25" customWidth="1"/>
    <col min="14854" max="14854" width="15.57031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7.42578125" style="25" customWidth="1"/>
    <col min="15110" max="15110" width="15.57031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7.42578125" style="25" customWidth="1"/>
    <col min="15366" max="15366" width="15.57031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7.42578125" style="25" customWidth="1"/>
    <col min="15622" max="15622" width="15.57031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7.42578125" style="25" customWidth="1"/>
    <col min="15878" max="15878" width="15.57031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7.42578125" style="25" customWidth="1"/>
    <col min="16134" max="16134" width="15.5703125" style="25" customWidth="1"/>
    <col min="16135" max="16135" width="11" style="25" customWidth="1"/>
    <col min="16136" max="16384" width="9.140625" style="25"/>
  </cols>
  <sheetData>
    <row r="1" spans="1:6" ht="27.75" x14ac:dyDescent="0.4">
      <c r="A1" s="187"/>
      <c r="B1" s="188"/>
      <c r="C1" s="708" t="s">
        <v>567</v>
      </c>
      <c r="D1" s="709"/>
      <c r="E1" s="709"/>
      <c r="F1" s="709"/>
    </row>
    <row r="2" spans="1:6" ht="27.75" x14ac:dyDescent="0.4">
      <c r="A2" s="187"/>
      <c r="B2" s="188"/>
      <c r="C2" s="708" t="s">
        <v>451</v>
      </c>
      <c r="D2" s="709"/>
      <c r="E2" s="709"/>
      <c r="F2" s="709"/>
    </row>
    <row r="3" spans="1:6" ht="27.75" x14ac:dyDescent="0.4">
      <c r="A3" s="187"/>
      <c r="B3" s="189"/>
      <c r="C3" s="610"/>
      <c r="D3" s="708" t="s">
        <v>578</v>
      </c>
      <c r="E3" s="708"/>
      <c r="F3" s="708"/>
    </row>
    <row r="4" spans="1:6" ht="23.25" x14ac:dyDescent="0.35">
      <c r="A4" s="187"/>
      <c r="B4" s="187"/>
      <c r="C4" s="187"/>
      <c r="D4" s="187"/>
      <c r="E4" s="187"/>
      <c r="F4" s="187"/>
    </row>
    <row r="5" spans="1:6" ht="23.25" x14ac:dyDescent="0.35">
      <c r="A5" s="187"/>
      <c r="B5" s="187"/>
      <c r="C5" s="187"/>
      <c r="D5" s="187"/>
      <c r="E5" s="187"/>
      <c r="F5" s="187"/>
    </row>
    <row r="6" spans="1:6" ht="38.25" x14ac:dyDescent="0.55000000000000004">
      <c r="A6" s="710" t="s">
        <v>364</v>
      </c>
      <c r="B6" s="710"/>
      <c r="C6" s="710"/>
      <c r="D6" s="710"/>
      <c r="E6" s="710"/>
      <c r="F6" s="710"/>
    </row>
    <row r="7" spans="1:6" ht="38.25" x14ac:dyDescent="0.2">
      <c r="A7" s="711" t="s">
        <v>365</v>
      </c>
      <c r="B7" s="711"/>
      <c r="C7" s="711"/>
      <c r="D7" s="711"/>
      <c r="E7" s="711"/>
      <c r="F7" s="711"/>
    </row>
    <row r="8" spans="1:6" ht="20.25" x14ac:dyDescent="0.2">
      <c r="A8" s="190"/>
      <c r="B8" s="190"/>
      <c r="C8" s="190"/>
      <c r="D8" s="190"/>
      <c r="E8" s="190"/>
      <c r="F8" s="190"/>
    </row>
    <row r="9" spans="1:6" ht="15.75" x14ac:dyDescent="0.25">
      <c r="A9" s="191"/>
      <c r="B9" s="192"/>
      <c r="C9" s="192"/>
      <c r="D9" s="193"/>
      <c r="E9" s="193"/>
      <c r="F9" s="194" t="s">
        <v>3</v>
      </c>
    </row>
    <row r="10" spans="1:6" ht="27" x14ac:dyDescent="0.2">
      <c r="A10" s="712" t="s">
        <v>366</v>
      </c>
      <c r="B10" s="714" t="s">
        <v>367</v>
      </c>
      <c r="C10" s="714" t="s">
        <v>193</v>
      </c>
      <c r="D10" s="714" t="s">
        <v>189</v>
      </c>
      <c r="E10" s="717" t="s">
        <v>190</v>
      </c>
      <c r="F10" s="718"/>
    </row>
    <row r="11" spans="1:6" ht="60.75" x14ac:dyDescent="0.2">
      <c r="A11" s="713"/>
      <c r="B11" s="715"/>
      <c r="C11" s="716"/>
      <c r="D11" s="715"/>
      <c r="E11" s="195" t="s">
        <v>193</v>
      </c>
      <c r="F11" s="196" t="s">
        <v>368</v>
      </c>
    </row>
    <row r="12" spans="1:6" x14ac:dyDescent="0.2">
      <c r="A12" s="197">
        <v>1</v>
      </c>
      <c r="B12" s="198">
        <v>2</v>
      </c>
      <c r="C12" s="198" t="s">
        <v>369</v>
      </c>
      <c r="D12" s="199">
        <v>4</v>
      </c>
      <c r="E12" s="200">
        <v>5</v>
      </c>
      <c r="F12" s="197">
        <v>6</v>
      </c>
    </row>
    <row r="13" spans="1:6" ht="29.25" customHeight="1" x14ac:dyDescent="0.35">
      <c r="A13" s="201">
        <v>10000000</v>
      </c>
      <c r="B13" s="674" t="s">
        <v>370</v>
      </c>
      <c r="C13" s="651">
        <f>SUM(D13:E13)</f>
        <v>3825354</v>
      </c>
      <c r="D13" s="652">
        <f>SUM(D14,D28)</f>
        <v>3825354</v>
      </c>
      <c r="E13" s="202"/>
      <c r="F13" s="203"/>
    </row>
    <row r="14" spans="1:6" ht="57.75" customHeight="1" x14ac:dyDescent="0.35">
      <c r="A14" s="204">
        <v>11000000</v>
      </c>
      <c r="B14" s="675" t="s">
        <v>371</v>
      </c>
      <c r="C14" s="651">
        <f>SUM(D14)</f>
        <v>3385354</v>
      </c>
      <c r="D14" s="653">
        <f>SUM(D15,D20)</f>
        <v>3385354</v>
      </c>
      <c r="E14" s="654"/>
      <c r="F14" s="609"/>
    </row>
    <row r="15" spans="1:6" ht="27" x14ac:dyDescent="0.35">
      <c r="A15" s="204">
        <v>11010000</v>
      </c>
      <c r="B15" s="675" t="s">
        <v>372</v>
      </c>
      <c r="C15" s="651">
        <f>SUM(D15)</f>
        <v>3025354</v>
      </c>
      <c r="D15" s="653">
        <f>SUM(D16:D19)</f>
        <v>3025354</v>
      </c>
      <c r="E15" s="654"/>
      <c r="F15" s="609"/>
    </row>
    <row r="16" spans="1:6" ht="83.25" x14ac:dyDescent="0.4">
      <c r="A16" s="611">
        <v>11010100</v>
      </c>
      <c r="B16" s="676" t="s">
        <v>373</v>
      </c>
      <c r="C16" s="205">
        <f>SUM(D16)</f>
        <v>3025354</v>
      </c>
      <c r="D16" s="206">
        <v>3025354</v>
      </c>
      <c r="E16" s="218"/>
      <c r="F16" s="609"/>
    </row>
    <row r="17" spans="1:6" ht="138.75" hidden="1" x14ac:dyDescent="0.4">
      <c r="A17" s="611">
        <v>11010200</v>
      </c>
      <c r="B17" s="676" t="s">
        <v>374</v>
      </c>
      <c r="C17" s="205"/>
      <c r="D17" s="206"/>
      <c r="E17" s="218"/>
      <c r="F17" s="609"/>
    </row>
    <row r="18" spans="1:6" ht="83.25" hidden="1" x14ac:dyDescent="0.4">
      <c r="A18" s="611">
        <v>11010400</v>
      </c>
      <c r="B18" s="676" t="s">
        <v>375</v>
      </c>
      <c r="C18" s="205"/>
      <c r="D18" s="206"/>
      <c r="E18" s="218"/>
      <c r="F18" s="609"/>
    </row>
    <row r="19" spans="1:6" ht="83.25" hidden="1" x14ac:dyDescent="0.4">
      <c r="A19" s="611">
        <v>11010500</v>
      </c>
      <c r="B19" s="676" t="s">
        <v>376</v>
      </c>
      <c r="C19" s="205"/>
      <c r="D19" s="206"/>
      <c r="E19" s="218"/>
      <c r="F19" s="609"/>
    </row>
    <row r="20" spans="1:6" ht="27" x14ac:dyDescent="0.35">
      <c r="A20" s="207">
        <v>11020000</v>
      </c>
      <c r="B20" s="677" t="s">
        <v>377</v>
      </c>
      <c r="C20" s="208">
        <f>SUM(D20)</f>
        <v>360000</v>
      </c>
      <c r="D20" s="209">
        <f>SUM(D21)</f>
        <v>360000</v>
      </c>
      <c r="E20" s="218"/>
      <c r="F20" s="609"/>
    </row>
    <row r="21" spans="1:6" ht="61.5" customHeight="1" x14ac:dyDescent="0.4">
      <c r="A21" s="210">
        <v>11020200</v>
      </c>
      <c r="B21" s="678" t="s">
        <v>378</v>
      </c>
      <c r="C21" s="205">
        <f>SUM(D21)</f>
        <v>360000</v>
      </c>
      <c r="D21" s="206">
        <v>360000</v>
      </c>
      <c r="E21" s="218"/>
      <c r="F21" s="609"/>
    </row>
    <row r="22" spans="1:6" ht="27" hidden="1" x14ac:dyDescent="0.35">
      <c r="A22" s="204">
        <v>14000000</v>
      </c>
      <c r="B22" s="679" t="s">
        <v>379</v>
      </c>
      <c r="C22" s="211">
        <f>SUM(D22)</f>
        <v>0</v>
      </c>
      <c r="D22" s="209">
        <f>SUM(D23,D25,D27)</f>
        <v>0</v>
      </c>
      <c r="E22" s="212"/>
      <c r="F22" s="609"/>
    </row>
    <row r="23" spans="1:6" ht="55.5" hidden="1" x14ac:dyDescent="0.4">
      <c r="A23" s="611">
        <v>14020000</v>
      </c>
      <c r="B23" s="680" t="s">
        <v>380</v>
      </c>
      <c r="C23" s="206"/>
      <c r="D23" s="206"/>
      <c r="E23" s="212"/>
      <c r="F23" s="609"/>
    </row>
    <row r="24" spans="1:6" ht="27.75" hidden="1" x14ac:dyDescent="0.4">
      <c r="A24" s="611">
        <v>14021900</v>
      </c>
      <c r="B24" s="676" t="s">
        <v>381</v>
      </c>
      <c r="C24" s="206"/>
      <c r="D24" s="206"/>
      <c r="E24" s="212"/>
      <c r="F24" s="609"/>
    </row>
    <row r="25" spans="1:6" ht="83.25" hidden="1" x14ac:dyDescent="0.4">
      <c r="A25" s="611">
        <v>14030000</v>
      </c>
      <c r="B25" s="681" t="s">
        <v>382</v>
      </c>
      <c r="C25" s="206"/>
      <c r="D25" s="206"/>
      <c r="E25" s="212"/>
      <c r="F25" s="609"/>
    </row>
    <row r="26" spans="1:6" ht="27.75" hidden="1" x14ac:dyDescent="0.4">
      <c r="A26" s="611">
        <v>14031900</v>
      </c>
      <c r="B26" s="678" t="s">
        <v>381</v>
      </c>
      <c r="C26" s="206"/>
      <c r="D26" s="206"/>
      <c r="E26" s="212"/>
      <c r="F26" s="609"/>
    </row>
    <row r="27" spans="1:6" ht="83.25" hidden="1" x14ac:dyDescent="0.4">
      <c r="A27" s="611">
        <v>14040000</v>
      </c>
      <c r="B27" s="676" t="s">
        <v>383</v>
      </c>
      <c r="C27" s="206"/>
      <c r="D27" s="206"/>
      <c r="E27" s="212"/>
      <c r="F27" s="609"/>
    </row>
    <row r="28" spans="1:6" ht="32.25" customHeight="1" x14ac:dyDescent="0.35">
      <c r="A28" s="204">
        <v>18000000</v>
      </c>
      <c r="B28" s="675" t="s">
        <v>384</v>
      </c>
      <c r="C28" s="211">
        <f>SUM(D28)</f>
        <v>440000</v>
      </c>
      <c r="D28" s="209">
        <f>SUM(D42,D39,D29)</f>
        <v>440000</v>
      </c>
      <c r="E28" s="213"/>
      <c r="F28" s="214"/>
    </row>
    <row r="29" spans="1:6" ht="27" hidden="1" x14ac:dyDescent="0.35">
      <c r="A29" s="204">
        <v>18010000</v>
      </c>
      <c r="B29" s="682" t="s">
        <v>385</v>
      </c>
      <c r="C29" s="211">
        <f>SUM(D29)</f>
        <v>0</v>
      </c>
      <c r="D29" s="209">
        <f>SUM(D30:D38)</f>
        <v>0</v>
      </c>
      <c r="E29" s="213"/>
      <c r="F29" s="214"/>
    </row>
    <row r="30" spans="1:6" ht="111" hidden="1" x14ac:dyDescent="0.4">
      <c r="A30" s="611">
        <v>18010100</v>
      </c>
      <c r="B30" s="683" t="s">
        <v>386</v>
      </c>
      <c r="C30" s="205">
        <f t="shared" ref="C30:C45" si="0">SUM(D30)</f>
        <v>0</v>
      </c>
      <c r="D30" s="206"/>
      <c r="E30" s="212"/>
      <c r="F30" s="215"/>
    </row>
    <row r="31" spans="1:6" ht="111" hidden="1" x14ac:dyDescent="0.4">
      <c r="A31" s="611">
        <v>18010200</v>
      </c>
      <c r="B31" s="684" t="s">
        <v>387</v>
      </c>
      <c r="C31" s="205">
        <f t="shared" si="0"/>
        <v>0</v>
      </c>
      <c r="D31" s="206"/>
      <c r="E31" s="212"/>
      <c r="F31" s="215"/>
    </row>
    <row r="32" spans="1:6" ht="111" hidden="1" x14ac:dyDescent="0.4">
      <c r="A32" s="216">
        <v>18010300</v>
      </c>
      <c r="B32" s="683" t="s">
        <v>388</v>
      </c>
      <c r="C32" s="205">
        <f t="shared" si="0"/>
        <v>0</v>
      </c>
      <c r="D32" s="206"/>
      <c r="E32" s="212"/>
      <c r="F32" s="215"/>
    </row>
    <row r="33" spans="1:6" ht="111" hidden="1" x14ac:dyDescent="0.4">
      <c r="A33" s="611">
        <v>18010400</v>
      </c>
      <c r="B33" s="683" t="s">
        <v>389</v>
      </c>
      <c r="C33" s="205">
        <f t="shared" si="0"/>
        <v>0</v>
      </c>
      <c r="D33" s="206"/>
      <c r="E33" s="212"/>
      <c r="F33" s="215"/>
    </row>
    <row r="34" spans="1:6" ht="27.75" hidden="1" x14ac:dyDescent="0.4">
      <c r="A34" s="611">
        <v>18010500</v>
      </c>
      <c r="B34" s="673" t="s">
        <v>390</v>
      </c>
      <c r="C34" s="205">
        <f t="shared" si="0"/>
        <v>0</v>
      </c>
      <c r="D34" s="206"/>
      <c r="E34" s="218"/>
      <c r="F34" s="609"/>
    </row>
    <row r="35" spans="1:6" ht="27.75" hidden="1" x14ac:dyDescent="0.4">
      <c r="A35" s="611">
        <v>18010600</v>
      </c>
      <c r="B35" s="673" t="s">
        <v>391</v>
      </c>
      <c r="C35" s="205">
        <f t="shared" si="0"/>
        <v>0</v>
      </c>
      <c r="D35" s="206"/>
      <c r="E35" s="218"/>
      <c r="F35" s="609"/>
    </row>
    <row r="36" spans="1:6" ht="27.75" hidden="1" x14ac:dyDescent="0.4">
      <c r="A36" s="611">
        <v>18010700</v>
      </c>
      <c r="B36" s="673" t="s">
        <v>392</v>
      </c>
      <c r="C36" s="205">
        <f t="shared" si="0"/>
        <v>0</v>
      </c>
      <c r="D36" s="206"/>
      <c r="E36" s="218"/>
      <c r="F36" s="609"/>
    </row>
    <row r="37" spans="1:6" ht="27.75" hidden="1" x14ac:dyDescent="0.4">
      <c r="A37" s="611">
        <v>18010900</v>
      </c>
      <c r="B37" s="673" t="s">
        <v>393</v>
      </c>
      <c r="C37" s="205">
        <f t="shared" si="0"/>
        <v>0</v>
      </c>
      <c r="D37" s="206"/>
      <c r="E37" s="218"/>
      <c r="F37" s="609"/>
    </row>
    <row r="38" spans="1:6" ht="27.75" hidden="1" x14ac:dyDescent="0.4">
      <c r="A38" s="611">
        <v>18011000</v>
      </c>
      <c r="B38" s="673" t="s">
        <v>394</v>
      </c>
      <c r="C38" s="205">
        <f t="shared" si="0"/>
        <v>0</v>
      </c>
      <c r="D38" s="206"/>
      <c r="E38" s="218"/>
      <c r="F38" s="609"/>
    </row>
    <row r="39" spans="1:6" ht="27.75" hidden="1" x14ac:dyDescent="0.35">
      <c r="A39" s="219">
        <v>18030000</v>
      </c>
      <c r="B39" s="685" t="s">
        <v>395</v>
      </c>
      <c r="C39" s="655">
        <f>SUM(D39)</f>
        <v>0</v>
      </c>
      <c r="D39" s="209">
        <f>SUM(D40:D41)</f>
        <v>0</v>
      </c>
      <c r="E39" s="218"/>
      <c r="F39" s="609"/>
    </row>
    <row r="40" spans="1:6" ht="55.5" hidden="1" x14ac:dyDescent="0.4">
      <c r="A40" s="220" t="s">
        <v>396</v>
      </c>
      <c r="B40" s="686" t="s">
        <v>397</v>
      </c>
      <c r="C40" s="205">
        <f t="shared" si="0"/>
        <v>0</v>
      </c>
      <c r="D40" s="206"/>
      <c r="E40" s="218"/>
      <c r="F40" s="609"/>
    </row>
    <row r="41" spans="1:6" ht="55.5" hidden="1" x14ac:dyDescent="0.4">
      <c r="A41" s="221" t="s">
        <v>398</v>
      </c>
      <c r="B41" s="687" t="s">
        <v>399</v>
      </c>
      <c r="C41" s="205">
        <f t="shared" si="0"/>
        <v>0</v>
      </c>
      <c r="D41" s="206"/>
      <c r="E41" s="218"/>
      <c r="F41" s="609"/>
    </row>
    <row r="42" spans="1:6" ht="33" customHeight="1" x14ac:dyDescent="0.35">
      <c r="A42" s="204">
        <v>18050000</v>
      </c>
      <c r="B42" s="675" t="s">
        <v>400</v>
      </c>
      <c r="C42" s="655">
        <f>SUM(D42)</f>
        <v>440000</v>
      </c>
      <c r="D42" s="209">
        <f>SUM(D43:D45)</f>
        <v>440000</v>
      </c>
      <c r="E42" s="213"/>
      <c r="F42" s="214"/>
    </row>
    <row r="43" spans="1:6" ht="27.75" hidden="1" x14ac:dyDescent="0.4">
      <c r="A43" s="611">
        <v>18050300</v>
      </c>
      <c r="B43" s="688" t="s">
        <v>401</v>
      </c>
      <c r="C43" s="205">
        <f t="shared" si="0"/>
        <v>0</v>
      </c>
      <c r="D43" s="206"/>
      <c r="E43" s="212"/>
      <c r="F43" s="215"/>
    </row>
    <row r="44" spans="1:6" ht="27.75" x14ac:dyDescent="0.4">
      <c r="A44" s="611">
        <v>18050400</v>
      </c>
      <c r="B44" s="688" t="s">
        <v>402</v>
      </c>
      <c r="C44" s="205">
        <f t="shared" si="0"/>
        <v>440000</v>
      </c>
      <c r="D44" s="206">
        <v>440000</v>
      </c>
      <c r="E44" s="212"/>
      <c r="F44" s="215"/>
    </row>
    <row r="45" spans="1:6" ht="138.75" hidden="1" x14ac:dyDescent="0.4">
      <c r="A45" s="611">
        <v>18050500</v>
      </c>
      <c r="B45" s="676" t="s">
        <v>403</v>
      </c>
      <c r="C45" s="205">
        <f t="shared" si="0"/>
        <v>0</v>
      </c>
      <c r="D45" s="206"/>
      <c r="E45" s="212"/>
      <c r="F45" s="215"/>
    </row>
    <row r="46" spans="1:6" ht="27" hidden="1" x14ac:dyDescent="0.35">
      <c r="A46" s="204">
        <v>19000000</v>
      </c>
      <c r="B46" s="677" t="s">
        <v>404</v>
      </c>
      <c r="C46" s="655">
        <f>SUM(E46)</f>
        <v>0</v>
      </c>
      <c r="D46" s="209"/>
      <c r="E46" s="209">
        <f>SUM(E47)</f>
        <v>0</v>
      </c>
      <c r="F46" s="214"/>
    </row>
    <row r="47" spans="1:6" ht="27" hidden="1" x14ac:dyDescent="0.35">
      <c r="A47" s="204">
        <v>19010000</v>
      </c>
      <c r="B47" s="677" t="s">
        <v>405</v>
      </c>
      <c r="C47" s="655">
        <f>SUM(E47)</f>
        <v>0</v>
      </c>
      <c r="D47" s="209"/>
      <c r="E47" s="209">
        <f>SUM(E48:E50)</f>
        <v>0</v>
      </c>
      <c r="F47" s="214"/>
    </row>
    <row r="48" spans="1:6" ht="83.25" hidden="1" x14ac:dyDescent="0.4">
      <c r="A48" s="611">
        <v>19010100</v>
      </c>
      <c r="B48" s="689" t="s">
        <v>406</v>
      </c>
      <c r="C48" s="656">
        <f>SUM(E48)</f>
        <v>0</v>
      </c>
      <c r="D48" s="206"/>
      <c r="E48" s="212"/>
      <c r="F48" s="215"/>
    </row>
    <row r="49" spans="1:6" ht="55.5" hidden="1" x14ac:dyDescent="0.4">
      <c r="A49" s="611">
        <v>19010200</v>
      </c>
      <c r="B49" s="676" t="s">
        <v>407</v>
      </c>
      <c r="C49" s="656">
        <f>SUM(E49)</f>
        <v>0</v>
      </c>
      <c r="D49" s="206"/>
      <c r="E49" s="212"/>
      <c r="F49" s="215"/>
    </row>
    <row r="50" spans="1:6" ht="111" hidden="1" x14ac:dyDescent="0.4">
      <c r="A50" s="611">
        <v>19010300</v>
      </c>
      <c r="B50" s="690" t="s">
        <v>408</v>
      </c>
      <c r="C50" s="656">
        <f>SUM(E50)</f>
        <v>0</v>
      </c>
      <c r="D50" s="206"/>
      <c r="E50" s="212"/>
      <c r="F50" s="215"/>
    </row>
    <row r="51" spans="1:6" ht="32.25" customHeight="1" x14ac:dyDescent="0.35">
      <c r="A51" s="204">
        <v>20000000</v>
      </c>
      <c r="B51" s="675" t="s">
        <v>409</v>
      </c>
      <c r="C51" s="211">
        <f>SUM(D51,E51)</f>
        <v>2511095</v>
      </c>
      <c r="D51" s="209">
        <f>SUM(D52,D59,D69)</f>
        <v>2511095</v>
      </c>
      <c r="E51" s="209"/>
      <c r="F51" s="609"/>
    </row>
    <row r="52" spans="1:6" ht="54" x14ac:dyDescent="0.35">
      <c r="A52" s="204">
        <v>21000000</v>
      </c>
      <c r="B52" s="675" t="s">
        <v>410</v>
      </c>
      <c r="C52" s="211">
        <f t="shared" ref="C52:C60" si="1">SUM(D52)</f>
        <v>1862953</v>
      </c>
      <c r="D52" s="209">
        <f>SUM(D56,D55,D53)</f>
        <v>1862953</v>
      </c>
      <c r="E52" s="218"/>
      <c r="F52" s="609"/>
    </row>
    <row r="53" spans="1:6" ht="194.25" x14ac:dyDescent="0.4">
      <c r="A53" s="611">
        <v>21010000</v>
      </c>
      <c r="B53" s="680" t="s">
        <v>411</v>
      </c>
      <c r="C53" s="657">
        <f t="shared" si="1"/>
        <v>15000</v>
      </c>
      <c r="D53" s="206">
        <f>SUM(D54)</f>
        <v>15000</v>
      </c>
      <c r="E53" s="218"/>
      <c r="F53" s="609"/>
    </row>
    <row r="54" spans="1:6" s="222" customFormat="1" ht="98.25" customHeight="1" x14ac:dyDescent="0.4">
      <c r="A54" s="611">
        <v>21010300</v>
      </c>
      <c r="B54" s="673" t="s">
        <v>412</v>
      </c>
      <c r="C54" s="657">
        <f t="shared" si="1"/>
        <v>15000</v>
      </c>
      <c r="D54" s="206">
        <v>15000</v>
      </c>
      <c r="E54" s="218"/>
      <c r="F54" s="609"/>
    </row>
    <row r="55" spans="1:6" s="222" customFormat="1" ht="57" customHeight="1" x14ac:dyDescent="0.4">
      <c r="A55" s="611">
        <v>21050000</v>
      </c>
      <c r="B55" s="680" t="s">
        <v>413</v>
      </c>
      <c r="C55" s="205">
        <f>SUM(D55)</f>
        <v>1837953</v>
      </c>
      <c r="D55" s="206">
        <v>1837953</v>
      </c>
      <c r="E55" s="218"/>
      <c r="F55" s="609"/>
    </row>
    <row r="56" spans="1:6" ht="33" customHeight="1" x14ac:dyDescent="0.35">
      <c r="A56" s="204">
        <v>21080000</v>
      </c>
      <c r="B56" s="675" t="s">
        <v>414</v>
      </c>
      <c r="C56" s="211">
        <f t="shared" si="1"/>
        <v>10000</v>
      </c>
      <c r="D56" s="209">
        <f>SUM(D57:D58)</f>
        <v>10000</v>
      </c>
      <c r="E56" s="223"/>
      <c r="F56" s="224"/>
    </row>
    <row r="57" spans="1:6" ht="27.75" hidden="1" x14ac:dyDescent="0.4">
      <c r="A57" s="611">
        <v>21080500</v>
      </c>
      <c r="B57" s="673" t="s">
        <v>414</v>
      </c>
      <c r="C57" s="657">
        <f>SUM(D57)</f>
        <v>0</v>
      </c>
      <c r="D57" s="206"/>
      <c r="E57" s="223"/>
      <c r="F57" s="224"/>
    </row>
    <row r="58" spans="1:6" ht="93" customHeight="1" x14ac:dyDescent="0.4">
      <c r="A58" s="611">
        <v>21081500</v>
      </c>
      <c r="B58" s="680" t="s">
        <v>415</v>
      </c>
      <c r="C58" s="211">
        <f t="shared" si="1"/>
        <v>10000</v>
      </c>
      <c r="D58" s="206">
        <v>10000</v>
      </c>
      <c r="E58" s="223"/>
      <c r="F58" s="224"/>
    </row>
    <row r="59" spans="1:6" ht="57.75" customHeight="1" x14ac:dyDescent="0.35">
      <c r="A59" s="204">
        <v>22000000</v>
      </c>
      <c r="B59" s="675" t="s">
        <v>416</v>
      </c>
      <c r="C59" s="211">
        <f t="shared" si="1"/>
        <v>388000</v>
      </c>
      <c r="D59" s="209">
        <f>SUM(D66,D60)</f>
        <v>388000</v>
      </c>
      <c r="E59" s="218"/>
      <c r="F59" s="609"/>
    </row>
    <row r="60" spans="1:6" ht="29.25" customHeight="1" x14ac:dyDescent="0.35">
      <c r="A60" s="204">
        <v>22010000</v>
      </c>
      <c r="B60" s="675" t="s">
        <v>417</v>
      </c>
      <c r="C60" s="211">
        <f t="shared" si="1"/>
        <v>388000</v>
      </c>
      <c r="D60" s="209">
        <f>SUM(D61:D63)</f>
        <v>388000</v>
      </c>
      <c r="E60" s="218"/>
      <c r="F60" s="609"/>
    </row>
    <row r="61" spans="1:6" ht="83.25" x14ac:dyDescent="0.4">
      <c r="A61" s="611">
        <v>22010300</v>
      </c>
      <c r="B61" s="676" t="s">
        <v>418</v>
      </c>
      <c r="C61" s="205">
        <f>SUM(D61)</f>
        <v>10000</v>
      </c>
      <c r="D61" s="206">
        <v>10000</v>
      </c>
      <c r="E61" s="218"/>
      <c r="F61" s="609"/>
    </row>
    <row r="62" spans="1:6" ht="42" customHeight="1" x14ac:dyDescent="0.4">
      <c r="A62" s="611">
        <v>22012500</v>
      </c>
      <c r="B62" s="217" t="s">
        <v>419</v>
      </c>
      <c r="C62" s="205">
        <f>SUM(D62)</f>
        <v>358000</v>
      </c>
      <c r="D62" s="206">
        <v>358000</v>
      </c>
      <c r="E62" s="218"/>
      <c r="F62" s="609"/>
    </row>
    <row r="63" spans="1:6" ht="62.25" customHeight="1" x14ac:dyDescent="0.4">
      <c r="A63" s="611">
        <v>22012600</v>
      </c>
      <c r="B63" s="676" t="s">
        <v>420</v>
      </c>
      <c r="C63" s="205">
        <f>SUM(D63)</f>
        <v>20000</v>
      </c>
      <c r="D63" s="206">
        <v>20000</v>
      </c>
      <c r="E63" s="218"/>
      <c r="F63" s="609"/>
    </row>
    <row r="64" spans="1:6" ht="81" hidden="1" x14ac:dyDescent="0.35">
      <c r="A64" s="204">
        <v>22080000</v>
      </c>
      <c r="B64" s="691" t="s">
        <v>421</v>
      </c>
      <c r="C64" s="211">
        <f>SUM(D64)</f>
        <v>0</v>
      </c>
      <c r="D64" s="209">
        <f>SUM(D65)</f>
        <v>0</v>
      </c>
      <c r="E64" s="223"/>
      <c r="F64" s="224"/>
    </row>
    <row r="65" spans="1:6" ht="111" hidden="1" x14ac:dyDescent="0.4">
      <c r="A65" s="611">
        <v>22080400</v>
      </c>
      <c r="B65" s="673" t="s">
        <v>422</v>
      </c>
      <c r="C65" s="205"/>
      <c r="D65" s="206"/>
      <c r="E65" s="218"/>
      <c r="F65" s="609"/>
    </row>
    <row r="66" spans="1:6" ht="27" hidden="1" x14ac:dyDescent="0.35">
      <c r="A66" s="204">
        <v>22090000</v>
      </c>
      <c r="B66" s="675" t="s">
        <v>423</v>
      </c>
      <c r="C66" s="211">
        <f t="shared" ref="C66:C72" si="2">SUM(D66)</f>
        <v>0</v>
      </c>
      <c r="D66" s="209">
        <f>SUM(D67:D68)</f>
        <v>0</v>
      </c>
      <c r="E66" s="223"/>
      <c r="F66" s="224"/>
    </row>
    <row r="67" spans="1:6" ht="111" hidden="1" x14ac:dyDescent="0.4">
      <c r="A67" s="611">
        <v>22090100</v>
      </c>
      <c r="B67" s="673" t="s">
        <v>424</v>
      </c>
      <c r="C67" s="205">
        <f t="shared" si="2"/>
        <v>0</v>
      </c>
      <c r="D67" s="206"/>
      <c r="E67" s="218"/>
      <c r="F67" s="609"/>
    </row>
    <row r="68" spans="1:6" ht="83.25" hidden="1" x14ac:dyDescent="0.4">
      <c r="A68" s="611">
        <v>22090400</v>
      </c>
      <c r="B68" s="673" t="s">
        <v>425</v>
      </c>
      <c r="C68" s="205"/>
      <c r="D68" s="206"/>
      <c r="E68" s="218"/>
      <c r="F68" s="609"/>
    </row>
    <row r="69" spans="1:6" ht="34.5" customHeight="1" x14ac:dyDescent="0.35">
      <c r="A69" s="204">
        <v>24000000</v>
      </c>
      <c r="B69" s="675" t="s">
        <v>426</v>
      </c>
      <c r="C69" s="211">
        <f t="shared" si="2"/>
        <v>260142</v>
      </c>
      <c r="D69" s="209">
        <f>SUM(D70)</f>
        <v>260142</v>
      </c>
      <c r="E69" s="213"/>
      <c r="F69" s="609"/>
    </row>
    <row r="70" spans="1:6" ht="29.25" customHeight="1" x14ac:dyDescent="0.35">
      <c r="A70" s="204">
        <v>24060000</v>
      </c>
      <c r="B70" s="675" t="s">
        <v>427</v>
      </c>
      <c r="C70" s="211">
        <f t="shared" si="2"/>
        <v>260142</v>
      </c>
      <c r="D70" s="209">
        <f>SUM(D71:D72)</f>
        <v>260142</v>
      </c>
      <c r="E70" s="213"/>
      <c r="F70" s="609"/>
    </row>
    <row r="71" spans="1:6" ht="34.5" customHeight="1" x14ac:dyDescent="0.4">
      <c r="A71" s="611">
        <v>24060300</v>
      </c>
      <c r="B71" s="673" t="s">
        <v>427</v>
      </c>
      <c r="C71" s="205">
        <f t="shared" si="2"/>
        <v>260000</v>
      </c>
      <c r="D71" s="206">
        <v>260000</v>
      </c>
      <c r="E71" s="218"/>
      <c r="F71" s="609" t="s">
        <v>428</v>
      </c>
    </row>
    <row r="72" spans="1:6" ht="283.5" customHeight="1" x14ac:dyDescent="0.4">
      <c r="A72" s="611">
        <v>24062200</v>
      </c>
      <c r="B72" s="692" t="s">
        <v>550</v>
      </c>
      <c r="C72" s="658">
        <f t="shared" si="2"/>
        <v>142</v>
      </c>
      <c r="D72" s="206">
        <v>142</v>
      </c>
      <c r="E72" s="218"/>
      <c r="F72" s="609"/>
    </row>
    <row r="73" spans="1:6" ht="27" hidden="1" x14ac:dyDescent="0.4">
      <c r="A73" s="204">
        <v>25000000</v>
      </c>
      <c r="B73" s="675" t="s">
        <v>429</v>
      </c>
      <c r="C73" s="208">
        <f>SUM(E73)</f>
        <v>0</v>
      </c>
      <c r="D73" s="613"/>
      <c r="E73" s="209">
        <f>SUM(E74)</f>
        <v>0</v>
      </c>
      <c r="F73" s="609"/>
    </row>
    <row r="74" spans="1:6" ht="81" hidden="1" x14ac:dyDescent="0.4">
      <c r="A74" s="204">
        <v>25010000</v>
      </c>
      <c r="B74" s="675" t="s">
        <v>430</v>
      </c>
      <c r="C74" s="208">
        <f>SUM(E74)</f>
        <v>0</v>
      </c>
      <c r="D74" s="613"/>
      <c r="E74" s="209">
        <f>SUM(E75:E78)</f>
        <v>0</v>
      </c>
      <c r="F74" s="609"/>
    </row>
    <row r="75" spans="1:6" ht="55.5" hidden="1" x14ac:dyDescent="0.4">
      <c r="A75" s="611">
        <v>25010100</v>
      </c>
      <c r="B75" s="673" t="s">
        <v>431</v>
      </c>
      <c r="C75" s="205"/>
      <c r="D75" s="613"/>
      <c r="E75" s="225"/>
      <c r="F75" s="226"/>
    </row>
    <row r="76" spans="1:6" ht="55.5" hidden="1" x14ac:dyDescent="0.4">
      <c r="A76" s="611">
        <v>25010200</v>
      </c>
      <c r="B76" s="673" t="s">
        <v>432</v>
      </c>
      <c r="C76" s="205"/>
      <c r="D76" s="613"/>
      <c r="E76" s="225"/>
      <c r="F76" s="226"/>
    </row>
    <row r="77" spans="1:6" ht="27.75" hidden="1" x14ac:dyDescent="0.4">
      <c r="A77" s="611">
        <v>25010300</v>
      </c>
      <c r="B77" s="673" t="s">
        <v>433</v>
      </c>
      <c r="C77" s="205"/>
      <c r="D77" s="613"/>
      <c r="E77" s="225"/>
      <c r="F77" s="226"/>
    </row>
    <row r="78" spans="1:6" ht="83.25" hidden="1" x14ac:dyDescent="0.4">
      <c r="A78" s="611">
        <v>25010400</v>
      </c>
      <c r="B78" s="676" t="s">
        <v>434</v>
      </c>
      <c r="C78" s="205"/>
      <c r="D78" s="206"/>
      <c r="E78" s="206"/>
      <c r="F78" s="215"/>
    </row>
    <row r="79" spans="1:6" ht="27" x14ac:dyDescent="0.35">
      <c r="A79" s="207">
        <v>30000000</v>
      </c>
      <c r="B79" s="677" t="s">
        <v>435</v>
      </c>
      <c r="C79" s="208">
        <f>SUM(D79:E79)</f>
        <v>416</v>
      </c>
      <c r="D79" s="209">
        <f>SUM(D80)</f>
        <v>416</v>
      </c>
      <c r="E79" s="659">
        <f>SUM(F79)</f>
        <v>0</v>
      </c>
      <c r="F79" s="660">
        <f>SUM(F81)</f>
        <v>0</v>
      </c>
    </row>
    <row r="80" spans="1:6" ht="52.5" customHeight="1" x14ac:dyDescent="0.35">
      <c r="A80" s="207">
        <v>31020000</v>
      </c>
      <c r="B80" s="693" t="s">
        <v>551</v>
      </c>
      <c r="C80" s="208">
        <f t="shared" ref="C80" si="3">SUM(D80)</f>
        <v>416</v>
      </c>
      <c r="D80" s="209">
        <v>416</v>
      </c>
      <c r="E80" s="209"/>
      <c r="F80" s="227"/>
    </row>
    <row r="81" spans="1:7" ht="55.5" hidden="1" x14ac:dyDescent="0.4">
      <c r="A81" s="210">
        <v>33000000</v>
      </c>
      <c r="B81" s="676" t="s">
        <v>436</v>
      </c>
      <c r="C81" s="205">
        <f>SUM(E81)</f>
        <v>0</v>
      </c>
      <c r="D81" s="206"/>
      <c r="E81" s="206">
        <f>SUM(F81)</f>
        <v>0</v>
      </c>
      <c r="F81" s="228"/>
    </row>
    <row r="82" spans="1:7" ht="27.75" hidden="1" x14ac:dyDescent="0.4">
      <c r="A82" s="210">
        <v>33010000</v>
      </c>
      <c r="B82" s="694" t="s">
        <v>437</v>
      </c>
      <c r="C82" s="205">
        <f>SUM(E82)</f>
        <v>0</v>
      </c>
      <c r="D82" s="206"/>
      <c r="E82" s="206">
        <f>SUM(F82)</f>
        <v>0</v>
      </c>
      <c r="F82" s="228"/>
    </row>
    <row r="83" spans="1:7" ht="138.75" hidden="1" x14ac:dyDescent="0.4">
      <c r="A83" s="611">
        <v>33010100</v>
      </c>
      <c r="B83" s="678" t="s">
        <v>438</v>
      </c>
      <c r="C83" s="205">
        <f>SUM(E83)</f>
        <v>0</v>
      </c>
      <c r="D83" s="206"/>
      <c r="E83" s="206">
        <f>SUM(F83)</f>
        <v>0</v>
      </c>
      <c r="F83" s="228"/>
    </row>
    <row r="84" spans="1:7" ht="27" x14ac:dyDescent="0.35">
      <c r="A84" s="611"/>
      <c r="B84" s="675" t="s">
        <v>439</v>
      </c>
      <c r="C84" s="209">
        <f>SUM(C13,C51,C79)</f>
        <v>6336865</v>
      </c>
      <c r="D84" s="209">
        <f>SUM(D13,D51,D79)</f>
        <v>6336865</v>
      </c>
      <c r="E84" s="209"/>
      <c r="F84" s="227"/>
      <c r="G84" s="229"/>
    </row>
    <row r="85" spans="1:7" ht="27" x14ac:dyDescent="0.35">
      <c r="A85" s="204">
        <v>40000000</v>
      </c>
      <c r="B85" s="675" t="s">
        <v>440</v>
      </c>
      <c r="C85" s="661">
        <f>SUM(D85:E85)</f>
        <v>11446197</v>
      </c>
      <c r="D85" s="662">
        <f>SUM(D86)</f>
        <v>10342104</v>
      </c>
      <c r="E85" s="662">
        <f t="shared" ref="E85:F86" si="4">SUM(E86)</f>
        <v>1104093</v>
      </c>
      <c r="F85" s="662">
        <f t="shared" si="4"/>
        <v>1104093</v>
      </c>
    </row>
    <row r="86" spans="1:7" ht="27" x14ac:dyDescent="0.35">
      <c r="A86" s="204">
        <v>41000000</v>
      </c>
      <c r="B86" s="675" t="s">
        <v>441</v>
      </c>
      <c r="C86" s="661">
        <f>SUM(C87)</f>
        <v>11446197</v>
      </c>
      <c r="D86" s="662">
        <f>SUM(D87)</f>
        <v>10342104</v>
      </c>
      <c r="E86" s="662">
        <f t="shared" si="4"/>
        <v>1104093</v>
      </c>
      <c r="F86" s="662">
        <f t="shared" si="4"/>
        <v>1104093</v>
      </c>
    </row>
    <row r="87" spans="1:7" ht="27" x14ac:dyDescent="0.35">
      <c r="A87" s="204">
        <v>41030000</v>
      </c>
      <c r="B87" s="675" t="s">
        <v>442</v>
      </c>
      <c r="C87" s="661">
        <f>SUM(D87:E87)</f>
        <v>11446197</v>
      </c>
      <c r="D87" s="662">
        <f>SUM(D88:D91,D100:D101)</f>
        <v>10342104</v>
      </c>
      <c r="E87" s="662">
        <f t="shared" ref="E87:F87" si="5">SUM(E88:E91,E100:E101)</f>
        <v>1104093</v>
      </c>
      <c r="F87" s="662">
        <f t="shared" si="5"/>
        <v>1104093</v>
      </c>
    </row>
    <row r="88" spans="1:7" ht="195" customHeight="1" x14ac:dyDescent="0.4">
      <c r="A88" s="230">
        <v>41030800</v>
      </c>
      <c r="B88" s="676" t="s">
        <v>552</v>
      </c>
      <c r="C88" s="205">
        <f>SUM(D88)</f>
        <v>5038000</v>
      </c>
      <c r="D88" s="206">
        <v>5038000</v>
      </c>
      <c r="E88" s="613"/>
      <c r="F88" s="609"/>
    </row>
    <row r="89" spans="1:7" ht="87.75" customHeight="1" x14ac:dyDescent="0.4">
      <c r="A89" s="231">
        <v>41033600</v>
      </c>
      <c r="B89" s="681" t="s">
        <v>553</v>
      </c>
      <c r="C89" s="656">
        <f>SUM(D89:E89)</f>
        <v>202700</v>
      </c>
      <c r="D89" s="663">
        <v>202700</v>
      </c>
      <c r="E89" s="613"/>
      <c r="F89" s="609"/>
    </row>
    <row r="90" spans="1:7" ht="88.5" customHeight="1" x14ac:dyDescent="0.4">
      <c r="A90" s="231">
        <v>41034500</v>
      </c>
      <c r="B90" s="681" t="s">
        <v>450</v>
      </c>
      <c r="C90" s="205">
        <f>SUM(D90:E90)</f>
        <v>1104093</v>
      </c>
      <c r="D90" s="206"/>
      <c r="E90" s="206">
        <v>1104093</v>
      </c>
      <c r="F90" s="664">
        <v>1104093</v>
      </c>
    </row>
    <row r="91" spans="1:7" ht="27.75" x14ac:dyDescent="0.4">
      <c r="A91" s="231">
        <v>41035000</v>
      </c>
      <c r="B91" s="676" t="s">
        <v>2</v>
      </c>
      <c r="C91" s="205">
        <f>SUM(D91)</f>
        <v>195600</v>
      </c>
      <c r="D91" s="206">
        <f>SUM(D92)</f>
        <v>195600</v>
      </c>
      <c r="E91" s="665"/>
      <c r="F91" s="609"/>
    </row>
    <row r="92" spans="1:7" ht="168.75" customHeight="1" x14ac:dyDescent="0.4">
      <c r="A92" s="232" t="s">
        <v>443</v>
      </c>
      <c r="B92" s="695" t="s">
        <v>554</v>
      </c>
      <c r="C92" s="205">
        <f>SUM(C93:C99)</f>
        <v>195600</v>
      </c>
      <c r="D92" s="206">
        <f>SUM(D93:D99)</f>
        <v>195600</v>
      </c>
      <c r="E92" s="665"/>
      <c r="F92" s="609"/>
    </row>
    <row r="93" spans="1:7" ht="27.75" x14ac:dyDescent="0.4">
      <c r="A93" s="233"/>
      <c r="B93" s="695" t="s">
        <v>444</v>
      </c>
      <c r="C93" s="205">
        <f>SUM(D93)</f>
        <v>25000</v>
      </c>
      <c r="D93" s="206">
        <v>25000</v>
      </c>
      <c r="E93" s="665"/>
      <c r="F93" s="609"/>
    </row>
    <row r="94" spans="1:7" ht="27.75" x14ac:dyDescent="0.4">
      <c r="A94" s="233"/>
      <c r="B94" s="695" t="s">
        <v>445</v>
      </c>
      <c r="C94" s="205">
        <f t="shared" ref="C94:C100" si="6">SUM(D94)</f>
        <v>20000</v>
      </c>
      <c r="D94" s="206">
        <v>20000</v>
      </c>
      <c r="E94" s="665"/>
      <c r="F94" s="609"/>
    </row>
    <row r="95" spans="1:7" ht="27.75" x14ac:dyDescent="0.4">
      <c r="A95" s="233"/>
      <c r="B95" s="695" t="s">
        <v>555</v>
      </c>
      <c r="C95" s="205">
        <f t="shared" si="6"/>
        <v>30000</v>
      </c>
      <c r="D95" s="206">
        <v>30000</v>
      </c>
      <c r="E95" s="665"/>
      <c r="F95" s="609"/>
    </row>
    <row r="96" spans="1:7" ht="27.75" x14ac:dyDescent="0.4">
      <c r="A96" s="233"/>
      <c r="B96" s="695" t="s">
        <v>556</v>
      </c>
      <c r="C96" s="205">
        <f t="shared" si="6"/>
        <v>11000</v>
      </c>
      <c r="D96" s="206">
        <v>11000</v>
      </c>
      <c r="E96" s="665"/>
      <c r="F96" s="609"/>
    </row>
    <row r="97" spans="1:7" ht="27.75" x14ac:dyDescent="0.4">
      <c r="A97" s="233"/>
      <c r="B97" s="695" t="s">
        <v>557</v>
      </c>
      <c r="C97" s="205">
        <f t="shared" si="6"/>
        <v>20000</v>
      </c>
      <c r="D97" s="206">
        <v>20000</v>
      </c>
      <c r="E97" s="665"/>
      <c r="F97" s="609"/>
    </row>
    <row r="98" spans="1:7" ht="27.75" x14ac:dyDescent="0.4">
      <c r="A98" s="233"/>
      <c r="B98" s="695" t="s">
        <v>446</v>
      </c>
      <c r="C98" s="205">
        <f t="shared" si="6"/>
        <v>50000</v>
      </c>
      <c r="D98" s="206">
        <v>50000</v>
      </c>
      <c r="E98" s="665"/>
      <c r="F98" s="609"/>
    </row>
    <row r="99" spans="1:7" ht="27.75" x14ac:dyDescent="0.4">
      <c r="A99" s="697"/>
      <c r="B99" s="696" t="s">
        <v>558</v>
      </c>
      <c r="C99" s="205">
        <f t="shared" si="6"/>
        <v>39600</v>
      </c>
      <c r="D99" s="666">
        <v>39600</v>
      </c>
      <c r="E99" s="698"/>
      <c r="F99" s="609"/>
    </row>
    <row r="100" spans="1:7" ht="111" x14ac:dyDescent="0.4">
      <c r="A100" s="231">
        <v>41035100</v>
      </c>
      <c r="B100" s="681" t="s">
        <v>559</v>
      </c>
      <c r="C100" s="205">
        <f t="shared" si="6"/>
        <v>4888100</v>
      </c>
      <c r="D100" s="206">
        <v>4888100</v>
      </c>
      <c r="E100" s="612"/>
      <c r="F100" s="609"/>
    </row>
    <row r="101" spans="1:7" ht="83.25" x14ac:dyDescent="0.4">
      <c r="A101" s="231">
        <v>41035400</v>
      </c>
      <c r="B101" s="681" t="s">
        <v>447</v>
      </c>
      <c r="C101" s="205">
        <f>SUM(D101)</f>
        <v>17704</v>
      </c>
      <c r="D101" s="206">
        <v>17704</v>
      </c>
      <c r="E101" s="612"/>
      <c r="F101" s="609"/>
    </row>
    <row r="102" spans="1:7" ht="27" x14ac:dyDescent="0.35">
      <c r="A102" s="234"/>
      <c r="B102" s="235" t="s">
        <v>439</v>
      </c>
      <c r="C102" s="667">
        <f>SUM(D102:E102)</f>
        <v>17783062</v>
      </c>
      <c r="D102" s="667">
        <f>SUM(D84:D85)</f>
        <v>16678969</v>
      </c>
      <c r="E102" s="667">
        <f t="shared" ref="E102:F102" si="7">SUM(E84:E85)</f>
        <v>1104093</v>
      </c>
      <c r="F102" s="667">
        <f t="shared" si="7"/>
        <v>1104093</v>
      </c>
      <c r="G102" s="236"/>
    </row>
    <row r="103" spans="1:7" ht="25.5" x14ac:dyDescent="0.35">
      <c r="A103" s="253"/>
      <c r="B103" s="254"/>
      <c r="C103" s="255"/>
      <c r="D103" s="256"/>
      <c r="E103" s="256"/>
      <c r="F103" s="257"/>
      <c r="G103" s="236"/>
    </row>
    <row r="104" spans="1:7" ht="45" customHeight="1" x14ac:dyDescent="0.35">
      <c r="A104" s="253"/>
      <c r="B104" s="254"/>
      <c r="C104" s="255"/>
      <c r="D104" s="256"/>
      <c r="E104" s="256"/>
      <c r="F104" s="257"/>
      <c r="G104" s="236"/>
    </row>
    <row r="105" spans="1:7" ht="57" customHeight="1" x14ac:dyDescent="0.5">
      <c r="A105" s="707" t="s">
        <v>448</v>
      </c>
      <c r="B105" s="707"/>
      <c r="C105" s="707"/>
      <c r="D105" s="707"/>
      <c r="E105" s="707"/>
      <c r="F105" s="707"/>
      <c r="G105" s="236"/>
    </row>
    <row r="106" spans="1:7" ht="23.25" x14ac:dyDescent="0.35">
      <c r="A106" s="237"/>
      <c r="B106" s="238"/>
      <c r="C106" s="238"/>
      <c r="D106" s="239"/>
      <c r="E106" s="239"/>
      <c r="F106" s="239"/>
    </row>
    <row r="107" spans="1:7" ht="23.25" x14ac:dyDescent="0.3">
      <c r="A107" s="240"/>
      <c r="B107" s="241"/>
      <c r="C107" s="241"/>
      <c r="D107" s="242"/>
      <c r="E107" s="242"/>
      <c r="F107" s="242"/>
    </row>
    <row r="108" spans="1:7" ht="23.25" x14ac:dyDescent="0.35">
      <c r="A108" s="243"/>
      <c r="B108" s="243"/>
      <c r="C108" s="243"/>
      <c r="D108" s="243"/>
      <c r="E108" s="243"/>
      <c r="F108" s="243"/>
    </row>
    <row r="109" spans="1:7" ht="23.25" x14ac:dyDescent="0.35">
      <c r="A109" s="244"/>
      <c r="B109" s="245"/>
      <c r="C109" s="245"/>
      <c r="D109" s="239"/>
      <c r="E109" s="239"/>
      <c r="F109" s="239"/>
    </row>
    <row r="110" spans="1:7" ht="23.25" x14ac:dyDescent="0.35">
      <c r="A110" s="243"/>
      <c r="B110" s="243"/>
      <c r="C110" s="243"/>
      <c r="D110" s="243"/>
      <c r="E110" s="243"/>
      <c r="F110" s="243"/>
    </row>
    <row r="111" spans="1:7" ht="23.25" x14ac:dyDescent="0.35">
      <c r="A111" s="187"/>
      <c r="B111" s="187"/>
      <c r="C111" s="187"/>
      <c r="D111" s="187"/>
      <c r="E111" s="187"/>
      <c r="F111" s="187"/>
    </row>
    <row r="112" spans="1:7" ht="23.25" x14ac:dyDescent="0.35">
      <c r="A112" s="243"/>
      <c r="B112" s="243"/>
      <c r="C112" s="243"/>
      <c r="D112" s="243"/>
      <c r="E112" s="243"/>
      <c r="F112" s="243"/>
    </row>
    <row r="113" spans="1:6" ht="23.25" x14ac:dyDescent="0.35">
      <c r="A113" s="187"/>
      <c r="B113" s="187"/>
      <c r="C113" s="187"/>
      <c r="D113" s="187"/>
      <c r="E113" s="187"/>
      <c r="F113" s="187"/>
    </row>
    <row r="114" spans="1:6" ht="23.25" x14ac:dyDescent="0.35">
      <c r="A114" s="187"/>
      <c r="B114" s="187"/>
      <c r="C114" s="187"/>
      <c r="D114" s="187"/>
      <c r="E114" s="187"/>
      <c r="F114" s="187"/>
    </row>
    <row r="115" spans="1:6" ht="23.25" x14ac:dyDescent="0.35">
      <c r="A115" s="187"/>
      <c r="B115" s="187"/>
      <c r="C115" s="187"/>
      <c r="D115" s="187"/>
      <c r="E115" s="187"/>
      <c r="F115" s="187"/>
    </row>
    <row r="116" spans="1:6" ht="23.25" x14ac:dyDescent="0.35">
      <c r="A116" s="187"/>
      <c r="B116" s="187"/>
      <c r="C116" s="187"/>
      <c r="D116" s="187"/>
      <c r="E116" s="187"/>
      <c r="F116" s="187"/>
    </row>
    <row r="117" spans="1:6" ht="23.25" x14ac:dyDescent="0.35">
      <c r="A117" s="187"/>
      <c r="B117" s="187"/>
      <c r="C117" s="187"/>
      <c r="D117" s="187"/>
      <c r="E117" s="187"/>
      <c r="F117" s="187"/>
    </row>
    <row r="118" spans="1:6" ht="23.25" x14ac:dyDescent="0.35">
      <c r="A118" s="187"/>
      <c r="B118" s="187"/>
      <c r="C118" s="187"/>
      <c r="D118" s="187"/>
      <c r="E118" s="187"/>
      <c r="F118" s="187"/>
    </row>
    <row r="119" spans="1:6" ht="23.25" x14ac:dyDescent="0.35">
      <c r="A119" s="187"/>
      <c r="B119" s="187"/>
      <c r="C119" s="187"/>
      <c r="D119" s="187"/>
      <c r="E119" s="187"/>
      <c r="F119" s="187"/>
    </row>
    <row r="120" spans="1:6" ht="23.25" x14ac:dyDescent="0.35">
      <c r="A120" s="187"/>
      <c r="B120" s="187"/>
      <c r="C120" s="187"/>
      <c r="D120" s="187"/>
      <c r="E120" s="187"/>
      <c r="F120" s="187"/>
    </row>
    <row r="121" spans="1:6" ht="23.25" x14ac:dyDescent="0.35">
      <c r="A121" s="187"/>
      <c r="B121" s="187"/>
      <c r="C121" s="187"/>
      <c r="D121" s="187"/>
      <c r="E121" s="187"/>
      <c r="F121" s="187"/>
    </row>
    <row r="122" spans="1:6" ht="23.25" x14ac:dyDescent="0.35">
      <c r="A122" s="187"/>
      <c r="B122" s="187"/>
      <c r="C122" s="187"/>
      <c r="D122" s="187"/>
      <c r="E122" s="187"/>
      <c r="F122" s="187"/>
    </row>
    <row r="123" spans="1:6" ht="23.25" x14ac:dyDescent="0.35">
      <c r="A123" s="187"/>
      <c r="B123" s="187"/>
      <c r="C123" s="187"/>
      <c r="D123" s="187"/>
      <c r="E123" s="187"/>
      <c r="F123" s="187"/>
    </row>
    <row r="124" spans="1:6" ht="23.25" x14ac:dyDescent="0.35">
      <c r="A124" s="243"/>
      <c r="B124" s="243"/>
      <c r="C124" s="243"/>
      <c r="D124" s="243"/>
      <c r="E124" s="243"/>
      <c r="F124" s="243"/>
    </row>
    <row r="125" spans="1:6" ht="23.25" x14ac:dyDescent="0.35">
      <c r="A125" s="243"/>
      <c r="B125" s="243"/>
      <c r="C125" s="243"/>
      <c r="D125" s="243"/>
      <c r="E125" s="243"/>
      <c r="F125" s="243"/>
    </row>
    <row r="126" spans="1:6" ht="23.25" x14ac:dyDescent="0.35">
      <c r="A126" s="243"/>
      <c r="B126" s="243"/>
      <c r="C126" s="243"/>
      <c r="D126" s="243"/>
      <c r="E126" s="243"/>
      <c r="F126" s="243"/>
    </row>
    <row r="127" spans="1:6" ht="23.25" x14ac:dyDescent="0.35">
      <c r="A127" s="243"/>
      <c r="B127" s="243"/>
      <c r="C127" s="243"/>
      <c r="D127" s="243"/>
      <c r="E127" s="243"/>
      <c r="F127" s="243"/>
    </row>
    <row r="128" spans="1:6" ht="23.25" x14ac:dyDescent="0.35">
      <c r="A128" s="243"/>
      <c r="B128" s="243"/>
      <c r="C128" s="243"/>
      <c r="D128" s="243"/>
      <c r="E128" s="243"/>
      <c r="F128" s="243"/>
    </row>
    <row r="129" spans="1:6" ht="23.25" x14ac:dyDescent="0.35">
      <c r="A129" s="243"/>
      <c r="B129" s="243"/>
      <c r="C129" s="243"/>
      <c r="D129" s="243"/>
      <c r="E129" s="243"/>
      <c r="F129" s="243"/>
    </row>
    <row r="130" spans="1:6" ht="23.25" x14ac:dyDescent="0.35">
      <c r="A130" s="243"/>
      <c r="B130" s="243"/>
      <c r="C130" s="243"/>
      <c r="D130" s="243"/>
      <c r="E130" s="243"/>
      <c r="F130" s="243"/>
    </row>
    <row r="131" spans="1:6" ht="23.25" x14ac:dyDescent="0.35">
      <c r="A131" s="243"/>
      <c r="B131" s="243"/>
      <c r="C131" s="243"/>
      <c r="D131" s="243"/>
      <c r="E131" s="243"/>
      <c r="F131" s="243"/>
    </row>
    <row r="132" spans="1:6" ht="23.25" x14ac:dyDescent="0.35">
      <c r="A132" s="243"/>
      <c r="B132" s="243"/>
      <c r="C132" s="243"/>
      <c r="D132" s="243"/>
      <c r="E132" s="243"/>
      <c r="F132" s="243"/>
    </row>
    <row r="133" spans="1:6" ht="23.25" x14ac:dyDescent="0.35">
      <c r="A133" s="243"/>
      <c r="B133" s="243"/>
      <c r="C133" s="243"/>
      <c r="D133" s="243"/>
      <c r="E133" s="243"/>
      <c r="F133" s="243"/>
    </row>
    <row r="134" spans="1:6" ht="23.25" x14ac:dyDescent="0.35">
      <c r="A134" s="243"/>
      <c r="B134" s="243"/>
      <c r="C134" s="243"/>
      <c r="D134" s="243"/>
      <c r="E134" s="243"/>
      <c r="F134" s="243"/>
    </row>
    <row r="135" spans="1:6" ht="23.25" x14ac:dyDescent="0.35">
      <c r="A135" s="243"/>
      <c r="B135" s="243"/>
      <c r="C135" s="243"/>
      <c r="D135" s="243"/>
      <c r="E135" s="243"/>
      <c r="F135" s="243"/>
    </row>
    <row r="136" spans="1:6" ht="23.25" x14ac:dyDescent="0.35">
      <c r="A136" s="243"/>
      <c r="B136" s="243"/>
      <c r="C136" s="243"/>
      <c r="D136" s="243"/>
      <c r="E136" s="243"/>
      <c r="F136" s="243"/>
    </row>
    <row r="137" spans="1:6" ht="23.25" x14ac:dyDescent="0.35">
      <c r="A137" s="243"/>
      <c r="B137" s="243"/>
      <c r="C137" s="243"/>
      <c r="D137" s="243"/>
      <c r="E137" s="243"/>
      <c r="F137" s="243"/>
    </row>
    <row r="138" spans="1:6" ht="23.25" x14ac:dyDescent="0.35">
      <c r="A138" s="243"/>
      <c r="B138" s="243"/>
      <c r="C138" s="243"/>
      <c r="D138" s="243"/>
      <c r="E138" s="243"/>
      <c r="F138" s="243"/>
    </row>
    <row r="139" spans="1:6" ht="23.25" x14ac:dyDescent="0.35">
      <c r="A139" s="243"/>
      <c r="B139" s="243"/>
      <c r="C139" s="243"/>
      <c r="D139" s="243"/>
      <c r="E139" s="243"/>
      <c r="F139" s="243"/>
    </row>
    <row r="140" spans="1:6" ht="23.25" x14ac:dyDescent="0.35">
      <c r="A140" s="243"/>
      <c r="B140" s="243"/>
      <c r="C140" s="243"/>
      <c r="D140" s="243"/>
      <c r="E140" s="243"/>
      <c r="F140" s="243"/>
    </row>
    <row r="141" spans="1:6" ht="23.25" x14ac:dyDescent="0.35">
      <c r="A141" s="243"/>
      <c r="B141" s="243"/>
      <c r="C141" s="243"/>
      <c r="D141" s="243"/>
      <c r="E141" s="243"/>
      <c r="F141" s="243"/>
    </row>
    <row r="142" spans="1:6" ht="23.25" x14ac:dyDescent="0.35">
      <c r="A142" s="243"/>
      <c r="B142" s="243"/>
      <c r="C142" s="243"/>
      <c r="D142" s="243"/>
      <c r="E142" s="243"/>
      <c r="F142" s="243"/>
    </row>
    <row r="143" spans="1:6" ht="23.25" x14ac:dyDescent="0.35">
      <c r="A143" s="243"/>
      <c r="B143" s="243"/>
      <c r="C143" s="243"/>
      <c r="D143" s="243"/>
      <c r="E143" s="243"/>
      <c r="F143" s="243"/>
    </row>
    <row r="144" spans="1:6" ht="23.25" x14ac:dyDescent="0.35">
      <c r="A144" s="243"/>
      <c r="B144" s="243"/>
      <c r="C144" s="243"/>
      <c r="D144" s="243"/>
      <c r="E144" s="243"/>
      <c r="F144" s="243"/>
    </row>
    <row r="145" spans="1:6" ht="23.25" x14ac:dyDescent="0.35">
      <c r="A145" s="243"/>
      <c r="B145" s="243"/>
      <c r="C145" s="243"/>
      <c r="D145" s="243"/>
      <c r="E145" s="243"/>
      <c r="F145" s="243"/>
    </row>
    <row r="146" spans="1:6" ht="23.25" x14ac:dyDescent="0.35">
      <c r="A146" s="243"/>
      <c r="B146" s="243"/>
      <c r="C146" s="243"/>
      <c r="D146" s="243"/>
      <c r="E146" s="243"/>
      <c r="F146" s="243"/>
    </row>
    <row r="147" spans="1:6" ht="23.25" x14ac:dyDescent="0.35">
      <c r="A147" s="243"/>
      <c r="B147" s="243"/>
      <c r="C147" s="243"/>
      <c r="D147" s="243"/>
      <c r="E147" s="243"/>
      <c r="F147" s="243"/>
    </row>
    <row r="148" spans="1:6" ht="23.25" x14ac:dyDescent="0.35">
      <c r="A148" s="243"/>
      <c r="B148" s="243"/>
      <c r="C148" s="243"/>
      <c r="D148" s="243"/>
      <c r="E148" s="243"/>
      <c r="F148" s="243"/>
    </row>
    <row r="149" spans="1:6" ht="23.25" x14ac:dyDescent="0.35">
      <c r="A149" s="243"/>
      <c r="B149" s="243"/>
      <c r="C149" s="243"/>
      <c r="D149" s="243"/>
      <c r="E149" s="243"/>
      <c r="F149" s="243"/>
    </row>
  </sheetData>
  <mergeCells count="11">
    <mergeCell ref="A105:F105"/>
    <mergeCell ref="C1:F1"/>
    <mergeCell ref="C2:F2"/>
    <mergeCell ref="D3:F3"/>
    <mergeCell ref="A6:F6"/>
    <mergeCell ref="A7:F7"/>
    <mergeCell ref="A10:A11"/>
    <mergeCell ref="B10:B11"/>
    <mergeCell ref="C10:C11"/>
    <mergeCell ref="D10:D11"/>
    <mergeCell ref="E10:F10"/>
  </mergeCells>
  <pageMargins left="0.9055118110236221" right="0.31496062992125984" top="0.74803149606299213" bottom="0.35433070866141736" header="0.31496062992125984" footer="0.31496062992125984"/>
  <pageSetup paperSize="9" scale="47" fitToHeight="0" orientation="portrait" verticalDpi="0" r:id="rId1"/>
  <rowBreaks count="1" manualBreakCount="1">
    <brk id="70"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topLeftCell="A22" zoomScaleNormal="100" workbookViewId="0">
      <selection activeCell="E4" sqref="E4"/>
    </sheetView>
  </sheetViews>
  <sheetFormatPr defaultColWidth="8" defaultRowHeight="12.75" x14ac:dyDescent="0.2"/>
  <cols>
    <col min="1" max="1" width="10.5703125" style="475" customWidth="1"/>
    <col min="2" max="2" width="29.140625" style="472" customWidth="1"/>
    <col min="3" max="3" width="21" style="472" customWidth="1"/>
    <col min="4" max="4" width="20.7109375" style="473" customWidth="1"/>
    <col min="5" max="5" width="17.28515625" style="473" customWidth="1"/>
    <col min="6" max="6" width="17" style="451" customWidth="1"/>
    <col min="7" max="8" width="8" style="451"/>
    <col min="9" max="9" width="12.140625" style="451" bestFit="1" customWidth="1"/>
    <col min="10" max="16384" width="8" style="451"/>
  </cols>
  <sheetData>
    <row r="1" spans="1:9" ht="16.5" customHeight="1" x14ac:dyDescent="0.3">
      <c r="A1" s="448"/>
      <c r="B1" s="449"/>
      <c r="C1" s="449"/>
      <c r="D1" s="450"/>
      <c r="E1" s="721"/>
      <c r="F1" s="721"/>
    </row>
    <row r="2" spans="1:9" ht="17.25" customHeight="1" x14ac:dyDescent="0.3">
      <c r="A2" s="448"/>
      <c r="B2" s="449"/>
      <c r="C2" s="449"/>
      <c r="D2" s="450"/>
      <c r="E2" s="722"/>
      <c r="F2" s="722"/>
    </row>
    <row r="3" spans="1:9" ht="18" customHeight="1" x14ac:dyDescent="0.3">
      <c r="A3" s="448"/>
      <c r="B3" s="449"/>
      <c r="C3" s="449"/>
      <c r="D3" s="450"/>
      <c r="E3" s="722"/>
      <c r="F3" s="722"/>
    </row>
    <row r="4" spans="1:9" ht="72" customHeight="1" x14ac:dyDescent="0.25">
      <c r="A4" s="448"/>
      <c r="B4" s="449"/>
      <c r="C4" s="449"/>
      <c r="D4" s="450"/>
      <c r="E4" s="450"/>
      <c r="F4" s="450"/>
    </row>
    <row r="5" spans="1:9" ht="30.75" customHeight="1" x14ac:dyDescent="0.2">
      <c r="A5" s="723" t="s">
        <v>511</v>
      </c>
      <c r="B5" s="723"/>
      <c r="C5" s="723"/>
      <c r="D5" s="723"/>
      <c r="E5" s="723"/>
      <c r="F5" s="723"/>
    </row>
    <row r="6" spans="1:9" ht="51" customHeight="1" x14ac:dyDescent="0.25">
      <c r="A6" s="448"/>
      <c r="B6" s="449"/>
      <c r="C6" s="449"/>
      <c r="D6" s="452"/>
      <c r="E6" s="452"/>
      <c r="F6" s="453" t="s">
        <v>3</v>
      </c>
    </row>
    <row r="7" spans="1:9" ht="39" customHeight="1" x14ac:dyDescent="0.2">
      <c r="A7" s="724" t="s">
        <v>512</v>
      </c>
      <c r="B7" s="725" t="s">
        <v>513</v>
      </c>
      <c r="C7" s="726" t="s">
        <v>514</v>
      </c>
      <c r="D7" s="727" t="s">
        <v>189</v>
      </c>
      <c r="E7" s="726" t="s">
        <v>190</v>
      </c>
      <c r="F7" s="726"/>
    </row>
    <row r="8" spans="1:9" ht="62.25" customHeight="1" x14ac:dyDescent="0.2">
      <c r="A8" s="724"/>
      <c r="B8" s="725"/>
      <c r="C8" s="726"/>
      <c r="D8" s="727"/>
      <c r="E8" s="454" t="s">
        <v>515</v>
      </c>
      <c r="F8" s="455" t="s">
        <v>516</v>
      </c>
    </row>
    <row r="9" spans="1:9" s="458" customFormat="1" ht="16.5" customHeight="1" x14ac:dyDescent="0.2">
      <c r="A9" s="456">
        <v>1</v>
      </c>
      <c r="B9" s="456">
        <v>2</v>
      </c>
      <c r="C9" s="457">
        <v>6</v>
      </c>
      <c r="D9" s="457">
        <v>3</v>
      </c>
      <c r="E9" s="457">
        <v>4</v>
      </c>
      <c r="F9" s="457">
        <v>5</v>
      </c>
    </row>
    <row r="10" spans="1:9" s="463" customFormat="1" ht="39.75" customHeight="1" x14ac:dyDescent="0.25">
      <c r="A10" s="459" t="s">
        <v>517</v>
      </c>
      <c r="B10" s="460" t="s">
        <v>518</v>
      </c>
      <c r="C10" s="668">
        <f t="shared" ref="C10:C25" si="0">SUM(D10:E10)</f>
        <v>69175.410000000149</v>
      </c>
      <c r="D10" s="668">
        <f>D11</f>
        <v>-5840987.5899999999</v>
      </c>
      <c r="E10" s="668">
        <f>E11</f>
        <v>5910163</v>
      </c>
      <c r="F10" s="668">
        <f>F11</f>
        <v>5910163</v>
      </c>
      <c r="G10" s="462"/>
    </row>
    <row r="11" spans="1:9" s="463" customFormat="1" ht="54.75" customHeight="1" x14ac:dyDescent="0.25">
      <c r="A11" s="459">
        <v>208000</v>
      </c>
      <c r="B11" s="460" t="s">
        <v>519</v>
      </c>
      <c r="C11" s="668">
        <f t="shared" si="0"/>
        <v>69175.410000000149</v>
      </c>
      <c r="D11" s="668">
        <f>D12+D13</f>
        <v>-5840987.5899999999</v>
      </c>
      <c r="E11" s="668">
        <f>E12+E13</f>
        <v>5910163</v>
      </c>
      <c r="F11" s="668">
        <f>F12+F13</f>
        <v>5910163</v>
      </c>
      <c r="G11" s="462"/>
    </row>
    <row r="12" spans="1:9" s="463" customFormat="1" ht="26.25" customHeight="1" x14ac:dyDescent="0.25">
      <c r="A12" s="464">
        <v>208100</v>
      </c>
      <c r="B12" s="465" t="s">
        <v>520</v>
      </c>
      <c r="C12" s="669">
        <f t="shared" si="0"/>
        <v>69175.41</v>
      </c>
      <c r="D12" s="669">
        <v>69175.41</v>
      </c>
      <c r="E12" s="669">
        <v>0</v>
      </c>
      <c r="F12" s="669">
        <v>0</v>
      </c>
      <c r="G12" s="462"/>
      <c r="I12" s="466"/>
    </row>
    <row r="13" spans="1:9" ht="69" customHeight="1" x14ac:dyDescent="0.25">
      <c r="A13" s="464" t="s">
        <v>521</v>
      </c>
      <c r="B13" s="467" t="s">
        <v>522</v>
      </c>
      <c r="C13" s="669">
        <f t="shared" si="0"/>
        <v>0</v>
      </c>
      <c r="D13" s="670">
        <v>-5910163</v>
      </c>
      <c r="E13" s="670">
        <v>5910163</v>
      </c>
      <c r="F13" s="670">
        <v>5910163</v>
      </c>
      <c r="G13" s="468"/>
    </row>
    <row r="14" spans="1:9" ht="24.75" hidden="1" customHeight="1" x14ac:dyDescent="0.25">
      <c r="A14" s="459" t="s">
        <v>523</v>
      </c>
      <c r="B14" s="460" t="s">
        <v>524</v>
      </c>
      <c r="C14" s="668">
        <f>SUM(D14:E14)</f>
        <v>0</v>
      </c>
      <c r="D14" s="668">
        <f t="shared" ref="D14:F15" si="1">D15</f>
        <v>0</v>
      </c>
      <c r="E14" s="668">
        <f t="shared" si="1"/>
        <v>0</v>
      </c>
      <c r="F14" s="668">
        <f t="shared" si="1"/>
        <v>0</v>
      </c>
      <c r="G14" s="468"/>
    </row>
    <row r="15" spans="1:9" ht="50.25" hidden="1" customHeight="1" x14ac:dyDescent="0.25">
      <c r="A15" s="459">
        <v>301000</v>
      </c>
      <c r="B15" s="460" t="s">
        <v>525</v>
      </c>
      <c r="C15" s="668">
        <f>SUM(D15:E15)</f>
        <v>0</v>
      </c>
      <c r="D15" s="668">
        <f t="shared" si="1"/>
        <v>0</v>
      </c>
      <c r="E15" s="668">
        <f t="shared" si="1"/>
        <v>0</v>
      </c>
      <c r="F15" s="668">
        <f t="shared" si="1"/>
        <v>0</v>
      </c>
      <c r="G15" s="468"/>
    </row>
    <row r="16" spans="1:9" ht="30" hidden="1" customHeight="1" x14ac:dyDescent="0.25">
      <c r="A16" s="464">
        <v>301100</v>
      </c>
      <c r="B16" s="465" t="s">
        <v>526</v>
      </c>
      <c r="C16" s="669">
        <f>SUM(D16:E16)</f>
        <v>0</v>
      </c>
      <c r="D16" s="669">
        <v>0</v>
      </c>
      <c r="E16" s="669"/>
      <c r="F16" s="669"/>
      <c r="G16" s="468"/>
    </row>
    <row r="17" spans="1:8" ht="28.5" hidden="1" customHeight="1" x14ac:dyDescent="0.25">
      <c r="A17" s="459"/>
      <c r="B17" s="469" t="s">
        <v>527</v>
      </c>
      <c r="C17" s="668">
        <f t="shared" si="0"/>
        <v>69175.410000000149</v>
      </c>
      <c r="D17" s="668">
        <f>SUM(D10,D14)</f>
        <v>-5840987.5899999999</v>
      </c>
      <c r="E17" s="668">
        <f>SUM(E10,E14)</f>
        <v>5910163</v>
      </c>
      <c r="F17" s="668">
        <f>SUM(F10,F14)</f>
        <v>5910163</v>
      </c>
      <c r="G17" s="468"/>
    </row>
    <row r="18" spans="1:8" ht="35.25" hidden="1" customHeight="1" x14ac:dyDescent="0.25">
      <c r="A18" s="459" t="s">
        <v>528</v>
      </c>
      <c r="B18" s="460" t="s">
        <v>529</v>
      </c>
      <c r="C18" s="668">
        <f>SUM(D18:E18)</f>
        <v>0</v>
      </c>
      <c r="D18" s="668">
        <f>D19</f>
        <v>0</v>
      </c>
      <c r="E18" s="668">
        <f>E19</f>
        <v>0</v>
      </c>
      <c r="F18" s="668">
        <f>F19</f>
        <v>0</v>
      </c>
      <c r="G18" s="468"/>
    </row>
    <row r="19" spans="1:8" ht="28.5" hidden="1" customHeight="1" x14ac:dyDescent="0.25">
      <c r="A19" s="459" t="s">
        <v>530</v>
      </c>
      <c r="B19" s="460" t="s">
        <v>531</v>
      </c>
      <c r="C19" s="668">
        <f>SUM(D19:E19)</f>
        <v>0</v>
      </c>
      <c r="D19" s="668">
        <f>D20+D21</f>
        <v>0</v>
      </c>
      <c r="E19" s="668">
        <f>E20</f>
        <v>0</v>
      </c>
      <c r="F19" s="668">
        <f>F20</f>
        <v>0</v>
      </c>
      <c r="G19" s="468"/>
    </row>
    <row r="20" spans="1:8" ht="28.5" hidden="1" customHeight="1" x14ac:dyDescent="0.25">
      <c r="A20" s="464" t="s">
        <v>532</v>
      </c>
      <c r="B20" s="465" t="s">
        <v>533</v>
      </c>
      <c r="C20" s="669">
        <f>SUM(D20:E20)</f>
        <v>0</v>
      </c>
      <c r="D20" s="669">
        <f>D16</f>
        <v>0</v>
      </c>
      <c r="E20" s="669">
        <f>E16</f>
        <v>0</v>
      </c>
      <c r="F20" s="669">
        <f>F16</f>
        <v>0</v>
      </c>
      <c r="G20" s="468"/>
    </row>
    <row r="21" spans="1:8" ht="39" hidden="1" customHeight="1" x14ac:dyDescent="0.25">
      <c r="A21" s="464" t="s">
        <v>534</v>
      </c>
      <c r="B21" s="467" t="s">
        <v>535</v>
      </c>
      <c r="C21" s="669">
        <f>SUM(D21:E21)</f>
        <v>0</v>
      </c>
      <c r="D21" s="670">
        <v>0</v>
      </c>
      <c r="E21" s="670"/>
      <c r="F21" s="670"/>
      <c r="G21" s="468"/>
    </row>
    <row r="22" spans="1:8" ht="43.5" customHeight="1" x14ac:dyDescent="0.25">
      <c r="A22" s="459" t="s">
        <v>536</v>
      </c>
      <c r="B22" s="460" t="s">
        <v>537</v>
      </c>
      <c r="C22" s="668">
        <f t="shared" si="0"/>
        <v>69175.410000000149</v>
      </c>
      <c r="D22" s="668">
        <f>D23</f>
        <v>-5840987.5899999999</v>
      </c>
      <c r="E22" s="668">
        <f>E23</f>
        <v>5910163</v>
      </c>
      <c r="F22" s="668">
        <f>F23</f>
        <v>5910163</v>
      </c>
      <c r="G22" s="468"/>
    </row>
    <row r="23" spans="1:8" ht="33.75" customHeight="1" x14ac:dyDescent="0.25">
      <c r="A23" s="459" t="s">
        <v>538</v>
      </c>
      <c r="B23" s="460" t="s">
        <v>539</v>
      </c>
      <c r="C23" s="668">
        <f t="shared" si="0"/>
        <v>69175.410000000149</v>
      </c>
      <c r="D23" s="668">
        <f>D24+D25</f>
        <v>-5840987.5899999999</v>
      </c>
      <c r="E23" s="668">
        <f>E24+E25</f>
        <v>5910163</v>
      </c>
      <c r="F23" s="668">
        <f>F24+F25</f>
        <v>5910163</v>
      </c>
      <c r="G23" s="468"/>
    </row>
    <row r="24" spans="1:8" ht="27.75" customHeight="1" x14ac:dyDescent="0.25">
      <c r="A24" s="464" t="s">
        <v>540</v>
      </c>
      <c r="B24" s="470" t="s">
        <v>541</v>
      </c>
      <c r="C24" s="669">
        <f t="shared" si="0"/>
        <v>69175.41</v>
      </c>
      <c r="D24" s="669">
        <f t="shared" ref="D24:F25" si="2">D12</f>
        <v>69175.41</v>
      </c>
      <c r="E24" s="669">
        <f t="shared" si="2"/>
        <v>0</v>
      </c>
      <c r="F24" s="669">
        <f t="shared" si="2"/>
        <v>0</v>
      </c>
    </row>
    <row r="25" spans="1:8" ht="48.75" customHeight="1" x14ac:dyDescent="0.25">
      <c r="A25" s="464" t="s">
        <v>542</v>
      </c>
      <c r="B25" s="467" t="s">
        <v>522</v>
      </c>
      <c r="C25" s="669">
        <f t="shared" si="0"/>
        <v>0</v>
      </c>
      <c r="D25" s="670">
        <f t="shared" si="2"/>
        <v>-5910163</v>
      </c>
      <c r="E25" s="670">
        <f t="shared" si="2"/>
        <v>5910163</v>
      </c>
      <c r="F25" s="670">
        <f t="shared" si="2"/>
        <v>5910163</v>
      </c>
    </row>
    <row r="26" spans="1:8" ht="39" customHeight="1" x14ac:dyDescent="0.25">
      <c r="A26" s="461"/>
      <c r="B26" s="471" t="s">
        <v>543</v>
      </c>
      <c r="C26" s="668">
        <f>SUM(C18,C22)</f>
        <v>69175.410000000149</v>
      </c>
      <c r="D26" s="668">
        <f>SUM(D18,D22)</f>
        <v>-5840987.5899999999</v>
      </c>
      <c r="E26" s="668">
        <f>SUM(E18,E22)</f>
        <v>5910163</v>
      </c>
      <c r="F26" s="668">
        <f>SUM(F18,F22)</f>
        <v>5910163</v>
      </c>
      <c r="G26" s="719"/>
      <c r="H26" s="719"/>
    </row>
    <row r="27" spans="1:8" x14ac:dyDescent="0.2">
      <c r="A27" s="472"/>
    </row>
    <row r="28" spans="1:8" ht="15.75" x14ac:dyDescent="0.25">
      <c r="A28" s="472"/>
      <c r="D28" s="474"/>
      <c r="E28" s="474"/>
      <c r="F28" s="463"/>
    </row>
    <row r="29" spans="1:8" ht="17.25" customHeight="1" x14ac:dyDescent="0.2">
      <c r="F29" s="476"/>
    </row>
    <row r="30" spans="1:8" ht="15.75" x14ac:dyDescent="0.25">
      <c r="A30" s="472"/>
      <c r="D30" s="474"/>
      <c r="E30" s="474"/>
      <c r="F30" s="463"/>
    </row>
    <row r="31" spans="1:8" ht="15" x14ac:dyDescent="0.2">
      <c r="A31" s="472"/>
      <c r="B31" s="477"/>
      <c r="C31" s="477"/>
      <c r="D31" s="478"/>
    </row>
    <row r="32" spans="1:8" ht="15" x14ac:dyDescent="0.2">
      <c r="A32" s="472"/>
      <c r="B32" s="477"/>
      <c r="C32" s="477"/>
      <c r="D32" s="478"/>
    </row>
    <row r="33" spans="1:5" ht="30.75" customHeight="1" x14ac:dyDescent="0.2">
      <c r="A33" s="720" t="s">
        <v>544</v>
      </c>
      <c r="B33" s="720"/>
      <c r="C33" s="720"/>
      <c r="D33" s="720"/>
      <c r="E33" s="720"/>
    </row>
    <row r="35" spans="1:5" ht="15" x14ac:dyDescent="0.2">
      <c r="A35" s="472"/>
      <c r="B35" s="477"/>
      <c r="C35" s="477"/>
      <c r="D35" s="478"/>
    </row>
    <row r="36" spans="1:5" x14ac:dyDescent="0.2">
      <c r="A36" s="472"/>
    </row>
    <row r="37" spans="1:5" x14ac:dyDescent="0.2">
      <c r="A37" s="472"/>
      <c r="D37" s="478"/>
      <c r="E37" s="478"/>
    </row>
    <row r="38" spans="1:5" x14ac:dyDescent="0.2">
      <c r="A38" s="472"/>
      <c r="D38" s="479"/>
    </row>
    <row r="40" spans="1:5" x14ac:dyDescent="0.2">
      <c r="A40" s="472"/>
      <c r="E40" s="478"/>
    </row>
    <row r="44" spans="1:5" x14ac:dyDescent="0.2">
      <c r="D44" s="478"/>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45"/>
  <sheetViews>
    <sheetView showZeros="0" topLeftCell="A156" zoomScale="76" zoomScaleNormal="76" zoomScaleSheetLayoutView="71" workbookViewId="0">
      <selection activeCell="S6" sqref="S6"/>
    </sheetView>
  </sheetViews>
  <sheetFormatPr defaultRowHeight="12.75" x14ac:dyDescent="0.2"/>
  <cols>
    <col min="1" max="1" width="11.7109375" customWidth="1"/>
    <col min="2" max="2" width="7.7109375" customWidth="1"/>
    <col min="3" max="3" width="7.5703125" style="24" customWidth="1"/>
    <col min="4" max="4" width="57.7109375" style="9" customWidth="1"/>
    <col min="5" max="5" width="15.5703125" style="4" customWidth="1"/>
    <col min="6" max="6" width="14.7109375" style="4" customWidth="1"/>
    <col min="7" max="7" width="13" customWidth="1"/>
    <col min="8" max="8" width="11.5703125" customWidth="1"/>
    <col min="9" max="9" width="9.28515625" customWidth="1"/>
    <col min="10" max="10" width="15.28515625" style="21"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4" customWidth="1"/>
    <col min="18" max="18" width="5.42578125" customWidth="1"/>
    <col min="19" max="19" width="16.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3</v>
      </c>
    </row>
    <row r="5" spans="1:19 16384:16384" ht="23.25" customHeight="1" x14ac:dyDescent="0.2">
      <c r="A5" s="746" t="s">
        <v>57</v>
      </c>
      <c r="B5" s="752" t="s">
        <v>217</v>
      </c>
      <c r="C5" s="752" t="s">
        <v>136</v>
      </c>
      <c r="D5" s="749" t="s">
        <v>135</v>
      </c>
      <c r="E5" s="734" t="s">
        <v>189</v>
      </c>
      <c r="F5" s="738"/>
      <c r="G5" s="738"/>
      <c r="H5" s="738"/>
      <c r="I5" s="755"/>
      <c r="J5" s="734" t="s">
        <v>190</v>
      </c>
      <c r="K5" s="738"/>
      <c r="L5" s="738"/>
      <c r="M5" s="738"/>
      <c r="N5" s="738"/>
      <c r="O5" s="738"/>
      <c r="P5" s="735"/>
      <c r="Q5" s="728" t="s">
        <v>192</v>
      </c>
    </row>
    <row r="6" spans="1:19 16384:16384" ht="19.5" customHeight="1" x14ac:dyDescent="0.2">
      <c r="A6" s="747"/>
      <c r="B6" s="756"/>
      <c r="C6" s="753"/>
      <c r="D6" s="750"/>
      <c r="E6" s="731" t="s">
        <v>193</v>
      </c>
      <c r="F6" s="736" t="s">
        <v>197</v>
      </c>
      <c r="G6" s="734" t="s">
        <v>194</v>
      </c>
      <c r="H6" s="735"/>
      <c r="I6" s="736" t="s">
        <v>198</v>
      </c>
      <c r="J6" s="731" t="s">
        <v>193</v>
      </c>
      <c r="K6" s="736" t="s">
        <v>197</v>
      </c>
      <c r="L6" s="734" t="s">
        <v>194</v>
      </c>
      <c r="M6" s="735"/>
      <c r="N6" s="736" t="s">
        <v>198</v>
      </c>
      <c r="O6" s="742" t="s">
        <v>194</v>
      </c>
      <c r="P6" s="743"/>
      <c r="Q6" s="729"/>
    </row>
    <row r="7" spans="1:19 16384:16384" ht="12.75" customHeight="1" x14ac:dyDescent="0.2">
      <c r="A7" s="748"/>
      <c r="B7" s="756"/>
      <c r="C7" s="753"/>
      <c r="D7" s="750"/>
      <c r="E7" s="732"/>
      <c r="F7" s="737"/>
      <c r="G7" s="744" t="s">
        <v>150</v>
      </c>
      <c r="H7" s="744" t="s">
        <v>151</v>
      </c>
      <c r="I7" s="739"/>
      <c r="J7" s="732"/>
      <c r="K7" s="737"/>
      <c r="L7" s="744" t="s">
        <v>152</v>
      </c>
      <c r="M7" s="744" t="s">
        <v>153</v>
      </c>
      <c r="N7" s="739"/>
      <c r="O7" s="740" t="s">
        <v>195</v>
      </c>
      <c r="P7" s="12" t="s">
        <v>194</v>
      </c>
      <c r="Q7" s="729"/>
    </row>
    <row r="8" spans="1:19 16384:16384" ht="77.25" customHeight="1" x14ac:dyDescent="0.2">
      <c r="A8" s="748"/>
      <c r="B8" s="757"/>
      <c r="C8" s="754"/>
      <c r="D8" s="751"/>
      <c r="E8" s="733"/>
      <c r="F8" s="737"/>
      <c r="G8" s="745"/>
      <c r="H8" s="745"/>
      <c r="I8" s="739"/>
      <c r="J8" s="733"/>
      <c r="K8" s="737"/>
      <c r="L8" s="745"/>
      <c r="M8" s="745"/>
      <c r="N8" s="739"/>
      <c r="O8" s="741"/>
      <c r="P8" s="11" t="s">
        <v>196</v>
      </c>
      <c r="Q8" s="730"/>
    </row>
    <row r="9" spans="1:19 16384:16384" ht="15.75" customHeight="1" x14ac:dyDescent="0.2">
      <c r="A9" s="18">
        <v>1</v>
      </c>
      <c r="B9" s="18" t="s">
        <v>188</v>
      </c>
      <c r="C9" s="19">
        <v>3</v>
      </c>
      <c r="D9" s="19">
        <v>4</v>
      </c>
      <c r="E9" s="19">
        <v>5</v>
      </c>
      <c r="F9" s="10">
        <v>6</v>
      </c>
      <c r="G9" s="10">
        <v>7</v>
      </c>
      <c r="H9" s="10">
        <v>8</v>
      </c>
      <c r="I9" s="19">
        <v>9</v>
      </c>
      <c r="J9" s="10">
        <v>10</v>
      </c>
      <c r="K9" s="10">
        <v>11</v>
      </c>
      <c r="L9" s="10">
        <v>12</v>
      </c>
      <c r="M9" s="10">
        <v>13</v>
      </c>
      <c r="N9" s="10">
        <v>14</v>
      </c>
      <c r="O9" s="10">
        <v>15</v>
      </c>
      <c r="P9" s="10">
        <v>15</v>
      </c>
      <c r="Q9" s="19" t="s">
        <v>218</v>
      </c>
    </row>
    <row r="10" spans="1:19 16384:16384" ht="33" customHeight="1" x14ac:dyDescent="0.25">
      <c r="A10" s="37" t="s">
        <v>137</v>
      </c>
      <c r="B10" s="37"/>
      <c r="C10" s="37"/>
      <c r="D10" s="38" t="s">
        <v>361</v>
      </c>
      <c r="E10" s="262">
        <f>SUM(E11)</f>
        <v>4287850.41</v>
      </c>
      <c r="F10" s="262">
        <f t="shared" ref="F10:P10" si="0">SUM(F11)</f>
        <v>4287850.41</v>
      </c>
      <c r="G10" s="262">
        <f t="shared" si="0"/>
        <v>54628</v>
      </c>
      <c r="H10" s="262">
        <f t="shared" si="0"/>
        <v>9216</v>
      </c>
      <c r="I10" s="262">
        <f t="shared" si="0"/>
        <v>0</v>
      </c>
      <c r="J10" s="262">
        <f t="shared" si="0"/>
        <v>-114194</v>
      </c>
      <c r="K10" s="262">
        <f t="shared" si="0"/>
        <v>0</v>
      </c>
      <c r="L10" s="262">
        <f t="shared" si="0"/>
        <v>0</v>
      </c>
      <c r="M10" s="262">
        <f t="shared" si="0"/>
        <v>0</v>
      </c>
      <c r="N10" s="262">
        <f t="shared" si="0"/>
        <v>-114194</v>
      </c>
      <c r="O10" s="262">
        <f t="shared" si="0"/>
        <v>-114194</v>
      </c>
      <c r="P10" s="262">
        <f t="shared" si="0"/>
        <v>0</v>
      </c>
      <c r="Q10" s="262">
        <f>SUM(J10,E10)</f>
        <v>4173656.41</v>
      </c>
    </row>
    <row r="11" spans="1:19 16384:16384" s="5" customFormat="1" ht="27.75" customHeight="1" x14ac:dyDescent="0.25">
      <c r="A11" s="37" t="s">
        <v>138</v>
      </c>
      <c r="B11" s="37"/>
      <c r="C11" s="37"/>
      <c r="D11" s="38" t="s">
        <v>361</v>
      </c>
      <c r="E11" s="262">
        <f>SUM(E14,E16,E29,E34,E35,E39,E42,E47,E51,E54,E55,E56,E57)</f>
        <v>4287850.41</v>
      </c>
      <c r="F11" s="262">
        <f t="shared" ref="F11:Q11" si="1">SUM(F14,F16,F29,F34,F35,F39,F42,F47,F51,F54,F55,F56,F57)</f>
        <v>4287850.41</v>
      </c>
      <c r="G11" s="262">
        <f t="shared" si="1"/>
        <v>54628</v>
      </c>
      <c r="H11" s="262">
        <f t="shared" si="1"/>
        <v>9216</v>
      </c>
      <c r="I11" s="262">
        <f t="shared" si="1"/>
        <v>0</v>
      </c>
      <c r="J11" s="262">
        <f t="shared" si="1"/>
        <v>-114194</v>
      </c>
      <c r="K11" s="262">
        <f t="shared" si="1"/>
        <v>0</v>
      </c>
      <c r="L11" s="262">
        <f t="shared" si="1"/>
        <v>0</v>
      </c>
      <c r="M11" s="262">
        <f t="shared" si="1"/>
        <v>0</v>
      </c>
      <c r="N11" s="262">
        <f t="shared" si="1"/>
        <v>-114194</v>
      </c>
      <c r="O11" s="262">
        <f t="shared" si="1"/>
        <v>-114194</v>
      </c>
      <c r="P11" s="262">
        <f t="shared" si="1"/>
        <v>0</v>
      </c>
      <c r="Q11" s="262">
        <f t="shared" si="1"/>
        <v>4173656.41</v>
      </c>
      <c r="S11" s="269"/>
    </row>
    <row r="12" spans="1:19 16384:16384" s="5" customFormat="1" ht="43.5" hidden="1" customHeight="1" x14ac:dyDescent="0.25">
      <c r="A12" s="156" t="s">
        <v>4</v>
      </c>
      <c r="B12" s="26" t="s">
        <v>220</v>
      </c>
      <c r="C12" s="26" t="s">
        <v>156</v>
      </c>
      <c r="D12" s="32" t="s">
        <v>356</v>
      </c>
      <c r="E12" s="263">
        <f t="shared" ref="E12:E24" si="2">SUM(F12,I12)</f>
        <v>0</v>
      </c>
      <c r="F12" s="264"/>
      <c r="G12" s="264"/>
      <c r="H12" s="264"/>
      <c r="I12" s="503"/>
      <c r="J12" s="504">
        <f t="shared" ref="J12:J31" si="3">SUM(K12,N12)</f>
        <v>0</v>
      </c>
      <c r="K12" s="503"/>
      <c r="L12" s="503"/>
      <c r="M12" s="503"/>
      <c r="N12" s="264"/>
      <c r="O12" s="264"/>
      <c r="P12" s="264"/>
      <c r="Q12" s="504">
        <f t="shared" ref="Q12:Q30" si="4">SUM(E12,J12)</f>
        <v>0</v>
      </c>
      <c r="S12" s="6"/>
    </row>
    <row r="13" spans="1:19 16384:16384" s="5" customFormat="1" ht="21" hidden="1" customHeight="1" x14ac:dyDescent="0.25">
      <c r="A13" s="26" t="s">
        <v>5</v>
      </c>
      <c r="B13" s="26" t="s">
        <v>172</v>
      </c>
      <c r="C13" s="26" t="s">
        <v>156</v>
      </c>
      <c r="D13" s="155" t="s">
        <v>354</v>
      </c>
      <c r="E13" s="263">
        <f t="shared" si="2"/>
        <v>0</v>
      </c>
      <c r="F13" s="265"/>
      <c r="G13" s="264"/>
      <c r="H13" s="264"/>
      <c r="I13" s="264"/>
      <c r="J13" s="504">
        <f t="shared" si="3"/>
        <v>0</v>
      </c>
      <c r="K13" s="505"/>
      <c r="L13" s="506"/>
      <c r="M13" s="506"/>
      <c r="N13" s="264"/>
      <c r="O13" s="264"/>
      <c r="P13" s="264"/>
      <c r="Q13" s="504">
        <f t="shared" si="4"/>
        <v>0</v>
      </c>
      <c r="S13" s="6"/>
    </row>
    <row r="14" spans="1:19 16384:16384" s="5" customFormat="1" ht="21" customHeight="1" x14ac:dyDescent="0.25">
      <c r="A14" s="26" t="s">
        <v>7</v>
      </c>
      <c r="B14" s="26" t="s">
        <v>219</v>
      </c>
      <c r="C14" s="26" t="s">
        <v>155</v>
      </c>
      <c r="D14" s="157" t="s">
        <v>6</v>
      </c>
      <c r="E14" s="263">
        <f t="shared" si="2"/>
        <v>109275.41</v>
      </c>
      <c r="F14" s="265">
        <v>109275.41</v>
      </c>
      <c r="G14" s="265"/>
      <c r="H14" s="265"/>
      <c r="I14" s="264"/>
      <c r="J14" s="504">
        <f t="shared" si="3"/>
        <v>0</v>
      </c>
      <c r="K14" s="505"/>
      <c r="L14" s="505"/>
      <c r="M14" s="505"/>
      <c r="N14" s="264"/>
      <c r="O14" s="264"/>
      <c r="P14" s="264"/>
      <c r="Q14" s="504">
        <f t="shared" si="4"/>
        <v>109275.41</v>
      </c>
      <c r="S14" s="269"/>
      <c r="XFD14" s="92">
        <f>SUM(B14:XFC14)</f>
        <v>327826.23</v>
      </c>
    </row>
    <row r="15" spans="1:19 16384:16384" s="171" customFormat="1" ht="18.75" customHeight="1" x14ac:dyDescent="0.2">
      <c r="A15" s="26"/>
      <c r="B15" s="26"/>
      <c r="C15" s="26"/>
      <c r="D15" s="261" t="s">
        <v>460</v>
      </c>
      <c r="E15" s="266">
        <f t="shared" si="2"/>
        <v>69175.41</v>
      </c>
      <c r="F15" s="267">
        <v>69175.41</v>
      </c>
      <c r="G15" s="267"/>
      <c r="H15" s="267"/>
      <c r="I15" s="507"/>
      <c r="J15" s="250">
        <f t="shared" si="3"/>
        <v>0</v>
      </c>
      <c r="K15" s="156"/>
      <c r="L15" s="156"/>
      <c r="M15" s="156"/>
      <c r="N15" s="507"/>
      <c r="O15" s="507"/>
      <c r="P15" s="507"/>
      <c r="Q15" s="250">
        <f t="shared" si="4"/>
        <v>69175.41</v>
      </c>
      <c r="S15" s="172"/>
      <c r="XFD15" s="173">
        <f>SUM(B15:XFC15)</f>
        <v>207526.23</v>
      </c>
    </row>
    <row r="16" spans="1:19 16384:16384" s="5" customFormat="1" ht="18.75" customHeight="1" x14ac:dyDescent="0.25">
      <c r="A16" s="26" t="s">
        <v>10</v>
      </c>
      <c r="B16" s="26">
        <v>2220</v>
      </c>
      <c r="C16" s="26" t="s">
        <v>200</v>
      </c>
      <c r="D16" s="167" t="s">
        <v>8</v>
      </c>
      <c r="E16" s="263">
        <f t="shared" si="2"/>
        <v>202700</v>
      </c>
      <c r="F16" s="505">
        <v>202700</v>
      </c>
      <c r="G16" s="505"/>
      <c r="H16" s="505"/>
      <c r="I16" s="505"/>
      <c r="J16" s="504">
        <f t="shared" si="3"/>
        <v>0</v>
      </c>
      <c r="K16" s="156"/>
      <c r="L16" s="156"/>
      <c r="M16" s="156"/>
      <c r="N16" s="156"/>
      <c r="O16" s="156"/>
      <c r="P16" s="156"/>
      <c r="Q16" s="504">
        <f t="shared" si="4"/>
        <v>202700</v>
      </c>
      <c r="S16" s="269"/>
      <c r="XFD16" s="92">
        <f>SUM(XFD14:XFD15)</f>
        <v>535352.46</v>
      </c>
    </row>
    <row r="17" spans="1:19 16384:16384" s="49" customFormat="1" ht="42" customHeight="1" x14ac:dyDescent="0.25">
      <c r="A17" s="166"/>
      <c r="B17" s="166"/>
      <c r="C17" s="166"/>
      <c r="D17" s="270" t="s">
        <v>561</v>
      </c>
      <c r="E17" s="508">
        <f t="shared" si="2"/>
        <v>202700</v>
      </c>
      <c r="F17" s="509">
        <v>202700</v>
      </c>
      <c r="G17" s="509"/>
      <c r="H17" s="509"/>
      <c r="I17" s="509"/>
      <c r="J17" s="247">
        <f t="shared" si="3"/>
        <v>0</v>
      </c>
      <c r="K17" s="510"/>
      <c r="L17" s="510"/>
      <c r="M17" s="510"/>
      <c r="N17" s="510"/>
      <c r="O17" s="510"/>
      <c r="P17" s="510"/>
      <c r="Q17" s="511">
        <f t="shared" si="4"/>
        <v>202700</v>
      </c>
      <c r="S17" s="50"/>
      <c r="XFD17" s="170"/>
    </row>
    <row r="18" spans="1:19 16384:16384" s="5" customFormat="1" ht="21" hidden="1" customHeight="1" x14ac:dyDescent="0.25">
      <c r="A18" s="26" t="s">
        <v>62</v>
      </c>
      <c r="B18" s="26" t="s">
        <v>221</v>
      </c>
      <c r="C18" s="26"/>
      <c r="D18" s="168" t="s">
        <v>9</v>
      </c>
      <c r="E18" s="263">
        <f t="shared" si="2"/>
        <v>0</v>
      </c>
      <c r="F18" s="265"/>
      <c r="G18" s="505"/>
      <c r="H18" s="505"/>
      <c r="I18" s="505"/>
      <c r="J18" s="504">
        <f t="shared" si="3"/>
        <v>0</v>
      </c>
      <c r="K18" s="156"/>
      <c r="L18" s="156"/>
      <c r="M18" s="156"/>
      <c r="N18" s="156"/>
      <c r="O18" s="156"/>
      <c r="P18" s="156"/>
      <c r="Q18" s="504">
        <f t="shared" si="4"/>
        <v>0</v>
      </c>
      <c r="S18" s="6"/>
      <c r="XFD18" s="169">
        <f>SUM(Q18)</f>
        <v>0</v>
      </c>
    </row>
    <row r="19" spans="1:19 16384:16384" s="49" customFormat="1" ht="21" hidden="1" customHeight="1" x14ac:dyDescent="0.25">
      <c r="A19" s="166" t="s">
        <v>11</v>
      </c>
      <c r="B19" s="26" t="s">
        <v>222</v>
      </c>
      <c r="C19" s="166" t="s">
        <v>200</v>
      </c>
      <c r="D19" s="79" t="s">
        <v>203</v>
      </c>
      <c r="E19" s="508">
        <f t="shared" si="2"/>
        <v>0</v>
      </c>
      <c r="F19" s="512"/>
      <c r="G19" s="512"/>
      <c r="H19" s="512"/>
      <c r="I19" s="513"/>
      <c r="J19" s="504">
        <f t="shared" si="3"/>
        <v>0</v>
      </c>
      <c r="K19" s="509"/>
      <c r="L19" s="509"/>
      <c r="M19" s="509"/>
      <c r="N19" s="513"/>
      <c r="O19" s="513"/>
      <c r="P19" s="513"/>
      <c r="Q19" s="514">
        <f t="shared" si="4"/>
        <v>0</v>
      </c>
      <c r="S19" s="50"/>
      <c r="XFD19" s="170">
        <f>SUM(B19:XFC19)</f>
        <v>0</v>
      </c>
    </row>
    <row r="20" spans="1:19 16384:16384" s="175" customFormat="1" ht="29.25" hidden="1" customHeight="1" x14ac:dyDescent="0.2">
      <c r="A20" s="166" t="s">
        <v>12</v>
      </c>
      <c r="B20" s="26" t="s">
        <v>223</v>
      </c>
      <c r="C20" s="166" t="s">
        <v>200</v>
      </c>
      <c r="D20" s="182" t="s">
        <v>14</v>
      </c>
      <c r="E20" s="515">
        <f t="shared" si="2"/>
        <v>0</v>
      </c>
      <c r="F20" s="516"/>
      <c r="G20" s="516"/>
      <c r="H20" s="516"/>
      <c r="I20" s="517"/>
      <c r="J20" s="250">
        <f t="shared" si="3"/>
        <v>0</v>
      </c>
      <c r="K20" s="510"/>
      <c r="L20" s="510"/>
      <c r="M20" s="510"/>
      <c r="N20" s="517"/>
      <c r="O20" s="517"/>
      <c r="P20" s="517"/>
      <c r="Q20" s="518">
        <f t="shared" si="4"/>
        <v>0</v>
      </c>
      <c r="S20" s="176"/>
      <c r="XFD20" s="183">
        <f>SUM(B20:XFC20)</f>
        <v>0</v>
      </c>
    </row>
    <row r="21" spans="1:19 16384:16384" s="175" customFormat="1" ht="18.75" hidden="1" customHeight="1" x14ac:dyDescent="0.2">
      <c r="A21" s="166"/>
      <c r="B21" s="26"/>
      <c r="C21" s="166"/>
      <c r="D21" s="182" t="s">
        <v>449</v>
      </c>
      <c r="E21" s="515">
        <f t="shared" si="2"/>
        <v>0</v>
      </c>
      <c r="F21" s="516"/>
      <c r="G21" s="516"/>
      <c r="H21" s="516"/>
      <c r="I21" s="517"/>
      <c r="J21" s="250">
        <f t="shared" si="3"/>
        <v>0</v>
      </c>
      <c r="K21" s="510"/>
      <c r="L21" s="510"/>
      <c r="M21" s="510"/>
      <c r="N21" s="517"/>
      <c r="O21" s="517"/>
      <c r="P21" s="517"/>
      <c r="Q21" s="518">
        <f t="shared" si="4"/>
        <v>0</v>
      </c>
      <c r="S21" s="176"/>
      <c r="XFD21" s="183"/>
    </row>
    <row r="22" spans="1:19 16384:16384" s="135" customFormat="1" ht="21" hidden="1" customHeight="1" x14ac:dyDescent="0.25">
      <c r="A22" s="133" t="s">
        <v>13</v>
      </c>
      <c r="B22" s="130" t="s">
        <v>224</v>
      </c>
      <c r="C22" s="133" t="s">
        <v>200</v>
      </c>
      <c r="D22" s="134" t="s">
        <v>15</v>
      </c>
      <c r="E22" s="519">
        <f t="shared" si="2"/>
        <v>0</v>
      </c>
      <c r="F22" s="520"/>
      <c r="G22" s="520"/>
      <c r="H22" s="520"/>
      <c r="I22" s="521"/>
      <c r="J22" s="522">
        <f t="shared" si="3"/>
        <v>0</v>
      </c>
      <c r="K22" s="523"/>
      <c r="L22" s="523"/>
      <c r="M22" s="523"/>
      <c r="N22" s="521"/>
      <c r="O22" s="521"/>
      <c r="P22" s="521"/>
      <c r="Q22" s="524">
        <f t="shared" si="4"/>
        <v>0</v>
      </c>
      <c r="S22" s="136"/>
    </row>
    <row r="23" spans="1:19 16384:16384" s="138" customFormat="1" ht="21" hidden="1" customHeight="1" x14ac:dyDescent="0.25">
      <c r="A23" s="130" t="s">
        <v>16</v>
      </c>
      <c r="B23" s="130" t="s">
        <v>225</v>
      </c>
      <c r="C23" s="130" t="s">
        <v>165</v>
      </c>
      <c r="D23" s="137" t="s">
        <v>17</v>
      </c>
      <c r="E23" s="525">
        <f t="shared" si="2"/>
        <v>0</v>
      </c>
      <c r="F23" s="526"/>
      <c r="G23" s="527"/>
      <c r="H23" s="527"/>
      <c r="I23" s="527"/>
      <c r="J23" s="522">
        <f t="shared" si="3"/>
        <v>0</v>
      </c>
      <c r="K23" s="527"/>
      <c r="L23" s="528"/>
      <c r="M23" s="528"/>
      <c r="N23" s="528"/>
      <c r="O23" s="528"/>
      <c r="P23" s="528"/>
      <c r="Q23" s="522">
        <f t="shared" si="4"/>
        <v>0</v>
      </c>
    </row>
    <row r="24" spans="1:19 16384:16384" s="138" customFormat="1" ht="21" hidden="1" customHeight="1" x14ac:dyDescent="0.25">
      <c r="A24" s="130" t="s">
        <v>204</v>
      </c>
      <c r="B24" s="130" t="s">
        <v>226</v>
      </c>
      <c r="C24" s="130"/>
      <c r="D24" s="137" t="s">
        <v>205</v>
      </c>
      <c r="E24" s="525">
        <f t="shared" si="2"/>
        <v>0</v>
      </c>
      <c r="F24" s="526"/>
      <c r="G24" s="527"/>
      <c r="H24" s="527"/>
      <c r="I24" s="527"/>
      <c r="J24" s="522">
        <f t="shared" si="3"/>
        <v>0</v>
      </c>
      <c r="K24" s="527"/>
      <c r="L24" s="528"/>
      <c r="M24" s="528"/>
      <c r="N24" s="528"/>
      <c r="O24" s="528"/>
      <c r="P24" s="528"/>
      <c r="Q24" s="522">
        <f t="shared" si="4"/>
        <v>0</v>
      </c>
    </row>
    <row r="25" spans="1:19 16384:16384" s="135" customFormat="1" ht="27" hidden="1" customHeight="1" x14ac:dyDescent="0.25">
      <c r="A25" s="133" t="s">
        <v>19</v>
      </c>
      <c r="B25" s="130" t="s">
        <v>227</v>
      </c>
      <c r="C25" s="133" t="s">
        <v>166</v>
      </c>
      <c r="D25" s="139" t="s">
        <v>18</v>
      </c>
      <c r="E25" s="519">
        <f t="shared" ref="E25:E73" si="5">SUM(F25,I25)</f>
        <v>0</v>
      </c>
      <c r="F25" s="529"/>
      <c r="G25" s="523"/>
      <c r="H25" s="523"/>
      <c r="I25" s="523"/>
      <c r="J25" s="524">
        <f t="shared" si="3"/>
        <v>0</v>
      </c>
      <c r="K25" s="523"/>
      <c r="L25" s="530"/>
      <c r="M25" s="530"/>
      <c r="N25" s="530"/>
      <c r="O25" s="530"/>
      <c r="P25" s="530"/>
      <c r="Q25" s="524">
        <f t="shared" si="4"/>
        <v>0</v>
      </c>
      <c r="S25" s="136"/>
    </row>
    <row r="26" spans="1:19 16384:16384" s="131" customFormat="1" ht="21" hidden="1" customHeight="1" x14ac:dyDescent="0.25">
      <c r="A26" s="130" t="s">
        <v>21</v>
      </c>
      <c r="B26" s="130" t="s">
        <v>228</v>
      </c>
      <c r="C26" s="130"/>
      <c r="D26" s="137" t="s">
        <v>20</v>
      </c>
      <c r="E26" s="531">
        <f>SUM(E27:E28)</f>
        <v>0</v>
      </c>
      <c r="F26" s="526"/>
      <c r="G26" s="526"/>
      <c r="H26" s="526"/>
      <c r="I26" s="526"/>
      <c r="J26" s="531">
        <f t="shared" ref="J26:Q26" si="6">SUM(J27:J28)</f>
        <v>0</v>
      </c>
      <c r="K26" s="526">
        <f t="shared" si="6"/>
        <v>0</v>
      </c>
      <c r="L26" s="526">
        <f t="shared" si="6"/>
        <v>0</v>
      </c>
      <c r="M26" s="526">
        <f t="shared" si="6"/>
        <v>0</v>
      </c>
      <c r="N26" s="526"/>
      <c r="O26" s="526"/>
      <c r="P26" s="531"/>
      <c r="Q26" s="531">
        <f t="shared" si="6"/>
        <v>0</v>
      </c>
      <c r="S26" s="132"/>
    </row>
    <row r="27" spans="1:19 16384:16384" s="135" customFormat="1" ht="21" hidden="1" customHeight="1" x14ac:dyDescent="0.25">
      <c r="A27" s="129" t="s">
        <v>24</v>
      </c>
      <c r="B27" s="130" t="s">
        <v>229</v>
      </c>
      <c r="C27" s="129" t="s">
        <v>166</v>
      </c>
      <c r="D27" s="140" t="s">
        <v>22</v>
      </c>
      <c r="E27" s="519">
        <f t="shared" si="5"/>
        <v>0</v>
      </c>
      <c r="F27" s="529"/>
      <c r="G27" s="523"/>
      <c r="H27" s="532"/>
      <c r="I27" s="532"/>
      <c r="J27" s="529">
        <f t="shared" si="3"/>
        <v>0</v>
      </c>
      <c r="K27" s="532"/>
      <c r="L27" s="532"/>
      <c r="M27" s="532"/>
      <c r="N27" s="532"/>
      <c r="O27" s="532"/>
      <c r="P27" s="532"/>
      <c r="Q27" s="524">
        <f t="shared" si="4"/>
        <v>0</v>
      </c>
      <c r="S27" s="136"/>
    </row>
    <row r="28" spans="1:19 16384:16384" s="135" customFormat="1" ht="30" hidden="1" customHeight="1" x14ac:dyDescent="0.25">
      <c r="A28" s="129" t="s">
        <v>25</v>
      </c>
      <c r="B28" s="130" t="s">
        <v>230</v>
      </c>
      <c r="C28" s="129" t="s">
        <v>166</v>
      </c>
      <c r="D28" s="140" t="s">
        <v>23</v>
      </c>
      <c r="E28" s="519">
        <f t="shared" si="5"/>
        <v>0</v>
      </c>
      <c r="F28" s="529"/>
      <c r="G28" s="532"/>
      <c r="H28" s="532"/>
      <c r="I28" s="532"/>
      <c r="J28" s="524">
        <f t="shared" si="3"/>
        <v>0</v>
      </c>
      <c r="K28" s="532"/>
      <c r="L28" s="532"/>
      <c r="M28" s="532"/>
      <c r="N28" s="532"/>
      <c r="O28" s="532"/>
      <c r="P28" s="532"/>
      <c r="Q28" s="524">
        <f t="shared" si="4"/>
        <v>0</v>
      </c>
      <c r="S28" s="136"/>
    </row>
    <row r="29" spans="1:19 16384:16384" s="49" customFormat="1" ht="21.75" customHeight="1" x14ac:dyDescent="0.25">
      <c r="A29" s="26" t="s">
        <v>26</v>
      </c>
      <c r="B29" s="26" t="s">
        <v>231</v>
      </c>
      <c r="C29" s="26"/>
      <c r="D29" s="40" t="s">
        <v>212</v>
      </c>
      <c r="E29" s="259">
        <f>SUM(E30:E31)</f>
        <v>129417</v>
      </c>
      <c r="F29" s="533">
        <f t="shared" ref="F29:H29" si="7">SUM(F30:F31)</f>
        <v>129417</v>
      </c>
      <c r="G29" s="533">
        <f t="shared" si="7"/>
        <v>54628</v>
      </c>
      <c r="H29" s="533">
        <f t="shared" si="7"/>
        <v>9216</v>
      </c>
      <c r="I29" s="259"/>
      <c r="J29" s="259">
        <f t="shared" ref="J29:Q29" si="8">SUM(J30:J31)</f>
        <v>0</v>
      </c>
      <c r="K29" s="533"/>
      <c r="L29" s="533"/>
      <c r="M29" s="533"/>
      <c r="N29" s="533"/>
      <c r="O29" s="533"/>
      <c r="P29" s="259"/>
      <c r="Q29" s="259">
        <f t="shared" si="8"/>
        <v>129417</v>
      </c>
      <c r="S29" s="269"/>
    </row>
    <row r="30" spans="1:19 16384:16384" s="5" customFormat="1" ht="21" hidden="1" customHeight="1" x14ac:dyDescent="0.25">
      <c r="A30" s="51" t="s">
        <v>210</v>
      </c>
      <c r="B30" s="26" t="s">
        <v>232</v>
      </c>
      <c r="C30" s="51" t="s">
        <v>166</v>
      </c>
      <c r="D30" s="83" t="s">
        <v>213</v>
      </c>
      <c r="E30" s="508">
        <f t="shared" si="5"/>
        <v>0</v>
      </c>
      <c r="F30" s="534"/>
      <c r="G30" s="509"/>
      <c r="H30" s="535"/>
      <c r="I30" s="535"/>
      <c r="J30" s="534">
        <f t="shared" si="3"/>
        <v>0</v>
      </c>
      <c r="K30" s="505"/>
      <c r="L30" s="536"/>
      <c r="M30" s="536"/>
      <c r="N30" s="536"/>
      <c r="O30" s="536"/>
      <c r="P30" s="536"/>
      <c r="Q30" s="504">
        <f t="shared" si="4"/>
        <v>0</v>
      </c>
      <c r="S30" s="6"/>
    </row>
    <row r="31" spans="1:19 16384:16384" s="180" customFormat="1" ht="18" customHeight="1" x14ac:dyDescent="0.2">
      <c r="A31" s="177" t="s">
        <v>211</v>
      </c>
      <c r="B31" s="178" t="s">
        <v>233</v>
      </c>
      <c r="C31" s="177" t="s">
        <v>166</v>
      </c>
      <c r="D31" s="179" t="s">
        <v>577</v>
      </c>
      <c r="E31" s="515">
        <f t="shared" si="5"/>
        <v>129417</v>
      </c>
      <c r="F31" s="246">
        <v>129417</v>
      </c>
      <c r="G31" s="246">
        <v>54628</v>
      </c>
      <c r="H31" s="246">
        <v>9216</v>
      </c>
      <c r="I31" s="246"/>
      <c r="J31" s="247">
        <f t="shared" si="3"/>
        <v>0</v>
      </c>
      <c r="K31" s="516"/>
      <c r="L31" s="516"/>
      <c r="M31" s="516"/>
      <c r="N31" s="516"/>
      <c r="O31" s="516"/>
      <c r="P31" s="516"/>
      <c r="Q31" s="515">
        <f>SUM(J31,E31)</f>
        <v>129417</v>
      </c>
      <c r="S31" s="181"/>
    </row>
    <row r="32" spans="1:19 16384:16384" s="144" customFormat="1" ht="21" hidden="1" customHeight="1" x14ac:dyDescent="0.2">
      <c r="A32" s="141" t="s">
        <v>29</v>
      </c>
      <c r="B32" s="130" t="s">
        <v>234</v>
      </c>
      <c r="C32" s="142">
        <v>1040</v>
      </c>
      <c r="D32" s="143" t="s">
        <v>202</v>
      </c>
      <c r="E32" s="525">
        <f t="shared" si="5"/>
        <v>0</v>
      </c>
      <c r="F32" s="537"/>
      <c r="G32" s="538"/>
      <c r="H32" s="538"/>
      <c r="I32" s="538"/>
      <c r="J32" s="539">
        <f t="shared" ref="J32:J43" si="9">SUM(K32,N32)</f>
        <v>0</v>
      </c>
      <c r="K32" s="538"/>
      <c r="L32" s="538"/>
      <c r="M32" s="538"/>
      <c r="N32" s="538"/>
      <c r="O32" s="538"/>
      <c r="P32" s="538"/>
      <c r="Q32" s="540">
        <f>SUM(J32,E32)</f>
        <v>0</v>
      </c>
      <c r="S32" s="145"/>
    </row>
    <row r="33" spans="1:19" s="5" customFormat="1" ht="45.75" hidden="1" customHeight="1" x14ac:dyDescent="0.25">
      <c r="A33" s="34" t="s">
        <v>27</v>
      </c>
      <c r="B33" s="26" t="s">
        <v>235</v>
      </c>
      <c r="C33" s="34" t="s">
        <v>166</v>
      </c>
      <c r="D33" s="157" t="s">
        <v>28</v>
      </c>
      <c r="E33" s="263">
        <f t="shared" si="5"/>
        <v>0</v>
      </c>
      <c r="F33" s="265"/>
      <c r="G33" s="541"/>
      <c r="H33" s="541"/>
      <c r="I33" s="541"/>
      <c r="J33" s="542">
        <f t="shared" si="9"/>
        <v>0</v>
      </c>
      <c r="K33" s="541"/>
      <c r="L33" s="541"/>
      <c r="M33" s="541"/>
      <c r="N33" s="541"/>
      <c r="O33" s="541"/>
      <c r="P33" s="541"/>
      <c r="Q33" s="542">
        <f>SUM(J33,E33)</f>
        <v>0</v>
      </c>
      <c r="S33" s="6"/>
    </row>
    <row r="34" spans="1:19" s="131" customFormat="1" ht="32.25" customHeight="1" x14ac:dyDescent="0.25">
      <c r="A34" s="34" t="s">
        <v>31</v>
      </c>
      <c r="B34" s="26" t="s">
        <v>236</v>
      </c>
      <c r="C34" s="34" t="s">
        <v>167</v>
      </c>
      <c r="D34" s="157" t="s">
        <v>30</v>
      </c>
      <c r="E34" s="263">
        <f>SUM(F34,I34)</f>
        <v>139550</v>
      </c>
      <c r="F34" s="265">
        <v>139550</v>
      </c>
      <c r="G34" s="541"/>
      <c r="H34" s="541"/>
      <c r="I34" s="541"/>
      <c r="J34" s="542">
        <f t="shared" si="9"/>
        <v>0</v>
      </c>
      <c r="K34" s="541"/>
      <c r="L34" s="541"/>
      <c r="M34" s="541"/>
      <c r="N34" s="541"/>
      <c r="O34" s="541"/>
      <c r="P34" s="541"/>
      <c r="Q34" s="542">
        <f>SUM(J34,E34)</f>
        <v>139550</v>
      </c>
      <c r="S34" s="132"/>
    </row>
    <row r="35" spans="1:19" s="5" customFormat="1" ht="21" customHeight="1" x14ac:dyDescent="0.25">
      <c r="A35" s="34" t="s">
        <v>34</v>
      </c>
      <c r="B35" s="26" t="s">
        <v>237</v>
      </c>
      <c r="C35" s="34"/>
      <c r="D35" s="157" t="s">
        <v>32</v>
      </c>
      <c r="E35" s="263"/>
      <c r="F35" s="263"/>
      <c r="G35" s="541"/>
      <c r="H35" s="541"/>
      <c r="I35" s="541"/>
      <c r="J35" s="259">
        <f t="shared" si="9"/>
        <v>50000</v>
      </c>
      <c r="K35" s="541"/>
      <c r="L35" s="541"/>
      <c r="M35" s="541"/>
      <c r="N35" s="265">
        <v>50000</v>
      </c>
      <c r="O35" s="265">
        <v>50000</v>
      </c>
      <c r="P35" s="541"/>
      <c r="Q35" s="542">
        <f>SUM(J35,E35)</f>
        <v>50000</v>
      </c>
      <c r="S35" s="269"/>
    </row>
    <row r="36" spans="1:19" s="135" customFormat="1" ht="21" hidden="1" customHeight="1" x14ac:dyDescent="0.25">
      <c r="A36" s="133" t="s">
        <v>35</v>
      </c>
      <c r="B36" s="130" t="s">
        <v>238</v>
      </c>
      <c r="C36" s="133" t="s">
        <v>167</v>
      </c>
      <c r="D36" s="139" t="s">
        <v>33</v>
      </c>
      <c r="E36" s="519"/>
      <c r="F36" s="529"/>
      <c r="G36" s="523"/>
      <c r="H36" s="523"/>
      <c r="I36" s="523"/>
      <c r="J36" s="540">
        <f t="shared" si="9"/>
        <v>0</v>
      </c>
      <c r="K36" s="543"/>
      <c r="L36" s="543"/>
      <c r="M36" s="543"/>
      <c r="N36" s="544"/>
      <c r="O36" s="544"/>
      <c r="P36" s="543"/>
      <c r="Q36" s="524">
        <f t="shared" ref="Q36:Q68" si="10">SUM(E36,J36)</f>
        <v>0</v>
      </c>
      <c r="S36" s="136"/>
    </row>
    <row r="37" spans="1:19" s="49" customFormat="1" ht="26.25" customHeight="1" x14ac:dyDescent="0.25">
      <c r="A37" s="166" t="s">
        <v>473</v>
      </c>
      <c r="B37" s="166" t="s">
        <v>474</v>
      </c>
      <c r="C37" s="166" t="s">
        <v>167</v>
      </c>
      <c r="D37" s="614" t="s">
        <v>475</v>
      </c>
      <c r="E37" s="508"/>
      <c r="F37" s="534"/>
      <c r="G37" s="509"/>
      <c r="H37" s="509"/>
      <c r="I37" s="509"/>
      <c r="J37" s="514">
        <f t="shared" si="9"/>
        <v>50000</v>
      </c>
      <c r="K37" s="615"/>
      <c r="L37" s="615"/>
      <c r="M37" s="615"/>
      <c r="N37" s="546">
        <v>50000</v>
      </c>
      <c r="O37" s="546">
        <v>50000</v>
      </c>
      <c r="P37" s="615"/>
      <c r="Q37" s="574">
        <f>SUM(J37,E37)</f>
        <v>50000</v>
      </c>
      <c r="S37" s="50"/>
    </row>
    <row r="38" spans="1:19" s="49" customFormat="1" ht="40.5" customHeight="1" x14ac:dyDescent="0.25">
      <c r="A38" s="166"/>
      <c r="B38" s="166"/>
      <c r="C38" s="166"/>
      <c r="D38" s="163" t="s">
        <v>562</v>
      </c>
      <c r="E38" s="508"/>
      <c r="F38" s="534"/>
      <c r="G38" s="509"/>
      <c r="H38" s="509"/>
      <c r="I38" s="509"/>
      <c r="J38" s="518">
        <f t="shared" si="9"/>
        <v>50000</v>
      </c>
      <c r="K38" s="671"/>
      <c r="L38" s="671"/>
      <c r="M38" s="671"/>
      <c r="N38" s="671">
        <v>50000</v>
      </c>
      <c r="O38" s="671">
        <v>50000</v>
      </c>
      <c r="P38" s="671"/>
      <c r="Q38" s="518">
        <f t="shared" si="10"/>
        <v>50000</v>
      </c>
      <c r="S38" s="50"/>
    </row>
    <row r="39" spans="1:19" s="5" customFormat="1" ht="21" customHeight="1" x14ac:dyDescent="0.25">
      <c r="A39" s="26" t="s">
        <v>350</v>
      </c>
      <c r="B39" s="26" t="s">
        <v>349</v>
      </c>
      <c r="C39" s="26"/>
      <c r="D39" s="40" t="s">
        <v>347</v>
      </c>
      <c r="E39" s="263">
        <f t="shared" si="5"/>
        <v>292441</v>
      </c>
      <c r="F39" s="533">
        <f>SUM(F40:F41)</f>
        <v>292441</v>
      </c>
      <c r="G39" s="505"/>
      <c r="H39" s="505"/>
      <c r="I39" s="505"/>
      <c r="J39" s="542">
        <f t="shared" si="9"/>
        <v>0</v>
      </c>
      <c r="K39" s="545"/>
      <c r="L39" s="545"/>
      <c r="M39" s="545"/>
      <c r="N39" s="533">
        <f t="shared" ref="N39:O39" si="11">SUM(N40:N41)</f>
        <v>0</v>
      </c>
      <c r="O39" s="533">
        <f t="shared" si="11"/>
        <v>0</v>
      </c>
      <c r="P39" s="545"/>
      <c r="Q39" s="259">
        <f t="shared" si="10"/>
        <v>292441</v>
      </c>
      <c r="S39" s="6"/>
    </row>
    <row r="40" spans="1:19" s="175" customFormat="1" ht="21" customHeight="1" x14ac:dyDescent="0.2">
      <c r="A40" s="166" t="s">
        <v>358</v>
      </c>
      <c r="B40" s="166" t="s">
        <v>359</v>
      </c>
      <c r="C40" s="704" t="s">
        <v>168</v>
      </c>
      <c r="D40" s="174" t="s">
        <v>360</v>
      </c>
      <c r="E40" s="515">
        <f t="shared" si="5"/>
        <v>231414</v>
      </c>
      <c r="F40" s="516">
        <v>231414</v>
      </c>
      <c r="G40" s="510"/>
      <c r="H40" s="510"/>
      <c r="I40" s="510"/>
      <c r="J40" s="515">
        <f t="shared" si="9"/>
        <v>0</v>
      </c>
      <c r="K40" s="546"/>
      <c r="L40" s="546"/>
      <c r="M40" s="546"/>
      <c r="N40" s="546"/>
      <c r="O40" s="546"/>
      <c r="P40" s="546"/>
      <c r="Q40" s="518">
        <f t="shared" si="10"/>
        <v>231414</v>
      </c>
      <c r="S40" s="176"/>
    </row>
    <row r="41" spans="1:19" s="175" customFormat="1" ht="21.75" customHeight="1" x14ac:dyDescent="0.2">
      <c r="A41" s="166" t="s">
        <v>345</v>
      </c>
      <c r="B41" s="26" t="s">
        <v>346</v>
      </c>
      <c r="C41" s="704" t="s">
        <v>168</v>
      </c>
      <c r="D41" s="174" t="s">
        <v>348</v>
      </c>
      <c r="E41" s="515">
        <f t="shared" si="5"/>
        <v>61027</v>
      </c>
      <c r="F41" s="516">
        <v>61027</v>
      </c>
      <c r="G41" s="572"/>
      <c r="H41" s="572"/>
      <c r="I41" s="572"/>
      <c r="J41" s="515">
        <f t="shared" si="9"/>
        <v>0</v>
      </c>
      <c r="K41" s="703"/>
      <c r="L41" s="703"/>
      <c r="M41" s="703"/>
      <c r="N41" s="703"/>
      <c r="O41" s="703"/>
      <c r="P41" s="703"/>
      <c r="Q41" s="518">
        <f t="shared" si="10"/>
        <v>61027</v>
      </c>
      <c r="S41" s="176"/>
    </row>
    <row r="42" spans="1:19" s="5" customFormat="1" ht="21" customHeight="1" x14ac:dyDescent="0.25">
      <c r="A42" s="26" t="s">
        <v>36</v>
      </c>
      <c r="B42" s="26" t="s">
        <v>239</v>
      </c>
      <c r="C42" s="26" t="s">
        <v>168</v>
      </c>
      <c r="D42" s="158" t="s">
        <v>191</v>
      </c>
      <c r="E42" s="263">
        <f t="shared" si="5"/>
        <v>40600</v>
      </c>
      <c r="F42" s="265">
        <v>40600</v>
      </c>
      <c r="G42" s="505"/>
      <c r="H42" s="505"/>
      <c r="I42" s="505"/>
      <c r="J42" s="542">
        <f t="shared" si="9"/>
        <v>0</v>
      </c>
      <c r="K42" s="505"/>
      <c r="L42" s="536"/>
      <c r="M42" s="536"/>
      <c r="N42" s="505"/>
      <c r="O42" s="505"/>
      <c r="P42" s="536"/>
      <c r="Q42" s="504">
        <f t="shared" si="10"/>
        <v>40600</v>
      </c>
      <c r="S42" s="6"/>
    </row>
    <row r="43" spans="1:19" s="131" customFormat="1" ht="31.5" hidden="1" customHeight="1" x14ac:dyDescent="0.25">
      <c r="A43" s="130" t="s">
        <v>38</v>
      </c>
      <c r="B43" s="130" t="s">
        <v>240</v>
      </c>
      <c r="C43" s="130" t="s">
        <v>168</v>
      </c>
      <c r="D43" s="147" t="s">
        <v>37</v>
      </c>
      <c r="E43" s="525">
        <f>SUM(F43,I43)</f>
        <v>0</v>
      </c>
      <c r="F43" s="526"/>
      <c r="G43" s="527"/>
      <c r="H43" s="527"/>
      <c r="I43" s="527"/>
      <c r="J43" s="540">
        <f t="shared" si="9"/>
        <v>0</v>
      </c>
      <c r="K43" s="527"/>
      <c r="L43" s="528"/>
      <c r="M43" s="528"/>
      <c r="N43" s="528"/>
      <c r="O43" s="528"/>
      <c r="P43" s="528"/>
      <c r="Q43" s="522">
        <f>SUM(E43,J43)</f>
        <v>0</v>
      </c>
      <c r="S43" s="132"/>
    </row>
    <row r="44" spans="1:19" s="131" customFormat="1" ht="21" hidden="1" customHeight="1" x14ac:dyDescent="0.25">
      <c r="A44" s="130" t="s">
        <v>40</v>
      </c>
      <c r="B44" s="130" t="s">
        <v>241</v>
      </c>
      <c r="C44" s="130"/>
      <c r="D44" s="147" t="s">
        <v>39</v>
      </c>
      <c r="E44" s="525">
        <f>SUM(E45:E46)</f>
        <v>0</v>
      </c>
      <c r="F44" s="537"/>
      <c r="G44" s="537"/>
      <c r="H44" s="537"/>
      <c r="I44" s="537"/>
      <c r="J44" s="525">
        <f t="shared" ref="J44:Q44" si="12">SUM(J45:J46)</f>
        <v>0</v>
      </c>
      <c r="K44" s="537">
        <f t="shared" si="12"/>
        <v>0</v>
      </c>
      <c r="L44" s="537">
        <f t="shared" si="12"/>
        <v>0</v>
      </c>
      <c r="M44" s="537">
        <f t="shared" si="12"/>
        <v>0</v>
      </c>
      <c r="N44" s="537"/>
      <c r="O44" s="537"/>
      <c r="P44" s="525"/>
      <c r="Q44" s="525">
        <f t="shared" si="12"/>
        <v>0</v>
      </c>
      <c r="S44" s="132"/>
    </row>
    <row r="45" spans="1:19" s="135" customFormat="1" ht="29.25" hidden="1" customHeight="1" x14ac:dyDescent="0.25">
      <c r="A45" s="133" t="s">
        <v>41</v>
      </c>
      <c r="B45" s="130" t="s">
        <v>242</v>
      </c>
      <c r="C45" s="133" t="s">
        <v>164</v>
      </c>
      <c r="D45" s="139" t="s">
        <v>44</v>
      </c>
      <c r="E45" s="519">
        <f t="shared" si="5"/>
        <v>0</v>
      </c>
      <c r="F45" s="529"/>
      <c r="G45" s="523"/>
      <c r="H45" s="523"/>
      <c r="I45" s="523"/>
      <c r="J45" s="524">
        <f t="shared" ref="J45:J68" si="13">SUM(K45,N45)</f>
        <v>0</v>
      </c>
      <c r="K45" s="523"/>
      <c r="L45" s="530"/>
      <c r="M45" s="530"/>
      <c r="N45" s="523"/>
      <c r="O45" s="523"/>
      <c r="P45" s="523"/>
      <c r="Q45" s="524">
        <f t="shared" si="10"/>
        <v>0</v>
      </c>
      <c r="S45" s="136"/>
    </row>
    <row r="46" spans="1:19" s="135" customFormat="1" ht="30.75" hidden="1" customHeight="1" x14ac:dyDescent="0.25">
      <c r="A46" s="133" t="s">
        <v>42</v>
      </c>
      <c r="B46" s="130" t="s">
        <v>243</v>
      </c>
      <c r="C46" s="133" t="s">
        <v>164</v>
      </c>
      <c r="D46" s="139" t="s">
        <v>43</v>
      </c>
      <c r="E46" s="519">
        <f t="shared" si="5"/>
        <v>0</v>
      </c>
      <c r="F46" s="529"/>
      <c r="G46" s="523"/>
      <c r="H46" s="523"/>
      <c r="I46" s="523"/>
      <c r="J46" s="540">
        <f t="shared" si="13"/>
        <v>0</v>
      </c>
      <c r="K46" s="523"/>
      <c r="L46" s="530"/>
      <c r="M46" s="530"/>
      <c r="N46" s="523"/>
      <c r="O46" s="523"/>
      <c r="P46" s="523"/>
      <c r="Q46" s="524">
        <f t="shared" si="10"/>
        <v>0</v>
      </c>
      <c r="S46" s="136"/>
    </row>
    <row r="47" spans="1:19" s="135" customFormat="1" ht="21.75" customHeight="1" x14ac:dyDescent="0.25">
      <c r="A47" s="701" t="s">
        <v>570</v>
      </c>
      <c r="B47" s="26" t="s">
        <v>568</v>
      </c>
      <c r="C47" s="701" t="s">
        <v>168</v>
      </c>
      <c r="D47" s="702" t="s">
        <v>569</v>
      </c>
      <c r="E47" s="266">
        <f t="shared" ref="E47" si="14">SUM(F47,I47)</f>
        <v>303648</v>
      </c>
      <c r="F47" s="267">
        <v>303648</v>
      </c>
      <c r="G47" s="699"/>
      <c r="H47" s="699"/>
      <c r="I47" s="699"/>
      <c r="J47" s="266">
        <f t="shared" si="13"/>
        <v>0</v>
      </c>
      <c r="K47" s="700"/>
      <c r="L47" s="700"/>
      <c r="M47" s="700"/>
      <c r="N47" s="700"/>
      <c r="O47" s="700"/>
      <c r="P47" s="700"/>
      <c r="Q47" s="250">
        <f t="shared" ref="Q47" si="15">SUM(E47,J47)</f>
        <v>303648</v>
      </c>
      <c r="S47" s="136"/>
    </row>
    <row r="48" spans="1:19" s="131" customFormat="1" ht="41.25" hidden="1" customHeight="1" x14ac:dyDescent="0.25">
      <c r="A48" s="130" t="s">
        <v>352</v>
      </c>
      <c r="B48" s="130" t="s">
        <v>353</v>
      </c>
      <c r="C48" s="130" t="s">
        <v>168</v>
      </c>
      <c r="D48" s="137" t="s">
        <v>351</v>
      </c>
      <c r="E48" s="525">
        <f t="shared" ref="E48" si="16">SUM(F48,I48)</f>
        <v>0</v>
      </c>
      <c r="F48" s="526"/>
      <c r="G48" s="527"/>
      <c r="H48" s="527"/>
      <c r="I48" s="527"/>
      <c r="J48" s="540">
        <f t="shared" ref="J48" si="17">SUM(K48,N48)</f>
        <v>0</v>
      </c>
      <c r="K48" s="527"/>
      <c r="L48" s="528"/>
      <c r="M48" s="528"/>
      <c r="N48" s="527"/>
      <c r="O48" s="527"/>
      <c r="P48" s="527"/>
      <c r="Q48" s="531">
        <f t="shared" si="10"/>
        <v>0</v>
      </c>
      <c r="S48" s="132"/>
    </row>
    <row r="49" spans="1:19" s="87" customFormat="1" ht="21" hidden="1" customHeight="1" x14ac:dyDescent="0.2">
      <c r="A49" s="146" t="s">
        <v>46</v>
      </c>
      <c r="B49" s="130" t="s">
        <v>244</v>
      </c>
      <c r="C49" s="148" t="s">
        <v>174</v>
      </c>
      <c r="D49" s="149" t="s">
        <v>45</v>
      </c>
      <c r="E49" s="525">
        <f t="shared" si="5"/>
        <v>0</v>
      </c>
      <c r="F49" s="537"/>
      <c r="G49" s="547"/>
      <c r="H49" s="547"/>
      <c r="I49" s="547"/>
      <c r="J49" s="522">
        <f t="shared" si="13"/>
        <v>0</v>
      </c>
      <c r="K49" s="547"/>
      <c r="L49" s="547"/>
      <c r="M49" s="547"/>
      <c r="N49" s="547"/>
      <c r="O49" s="547"/>
      <c r="P49" s="547"/>
      <c r="Q49" s="522">
        <f t="shared" si="10"/>
        <v>0</v>
      </c>
    </row>
    <row r="50" spans="1:19" s="87" customFormat="1" ht="21" hidden="1" customHeight="1" x14ac:dyDescent="0.2">
      <c r="A50" s="148" t="s">
        <v>48</v>
      </c>
      <c r="B50" s="130" t="s">
        <v>245</v>
      </c>
      <c r="C50" s="148" t="s">
        <v>170</v>
      </c>
      <c r="D50" s="149" t="s">
        <v>47</v>
      </c>
      <c r="E50" s="525">
        <f t="shared" si="5"/>
        <v>0</v>
      </c>
      <c r="F50" s="537"/>
      <c r="G50" s="547"/>
      <c r="H50" s="547"/>
      <c r="I50" s="547"/>
      <c r="J50" s="522">
        <f t="shared" si="13"/>
        <v>0</v>
      </c>
      <c r="K50" s="547"/>
      <c r="L50" s="547"/>
      <c r="M50" s="547"/>
      <c r="N50" s="547"/>
      <c r="O50" s="547"/>
      <c r="P50" s="547"/>
      <c r="Q50" s="522">
        <f t="shared" si="10"/>
        <v>0</v>
      </c>
    </row>
    <row r="51" spans="1:19" s="87" customFormat="1" ht="21" customHeight="1" x14ac:dyDescent="0.2">
      <c r="A51" s="26" t="s">
        <v>50</v>
      </c>
      <c r="B51" s="26" t="s">
        <v>246</v>
      </c>
      <c r="C51" s="26" t="s">
        <v>171</v>
      </c>
      <c r="D51" s="40" t="s">
        <v>49</v>
      </c>
      <c r="E51" s="263">
        <f t="shared" si="5"/>
        <v>506414</v>
      </c>
      <c r="F51" s="265">
        <v>506414</v>
      </c>
      <c r="G51" s="548"/>
      <c r="H51" s="548"/>
      <c r="I51" s="548"/>
      <c r="J51" s="504">
        <f t="shared" si="13"/>
        <v>0</v>
      </c>
      <c r="K51" s="548"/>
      <c r="L51" s="548"/>
      <c r="M51" s="548"/>
      <c r="N51" s="548"/>
      <c r="O51" s="548"/>
      <c r="P51" s="548"/>
      <c r="Q51" s="250">
        <f t="shared" si="10"/>
        <v>506414</v>
      </c>
    </row>
    <row r="52" spans="1:19" s="5" customFormat="1" ht="21" hidden="1" customHeight="1" x14ac:dyDescent="0.25">
      <c r="A52" s="34" t="s">
        <v>51</v>
      </c>
      <c r="B52" s="26" t="s">
        <v>247</v>
      </c>
      <c r="C52" s="34" t="s">
        <v>183</v>
      </c>
      <c r="D52" s="52" t="s">
        <v>52</v>
      </c>
      <c r="E52" s="263">
        <f t="shared" si="5"/>
        <v>0</v>
      </c>
      <c r="F52" s="533"/>
      <c r="G52" s="505"/>
      <c r="H52" s="505"/>
      <c r="I52" s="505"/>
      <c r="J52" s="504">
        <f t="shared" si="13"/>
        <v>0</v>
      </c>
      <c r="K52" s="505"/>
      <c r="L52" s="536"/>
      <c r="M52" s="536"/>
      <c r="N52" s="505"/>
      <c r="O52" s="505"/>
      <c r="P52" s="505"/>
      <c r="Q52" s="504">
        <f t="shared" si="10"/>
        <v>0</v>
      </c>
      <c r="S52" s="6"/>
    </row>
    <row r="53" spans="1:19" s="138" customFormat="1" ht="21" hidden="1" customHeight="1" x14ac:dyDescent="0.2">
      <c r="A53" s="146" t="s">
        <v>54</v>
      </c>
      <c r="B53" s="130" t="s">
        <v>248</v>
      </c>
      <c r="C53" s="146" t="s">
        <v>185</v>
      </c>
      <c r="D53" s="150" t="s">
        <v>53</v>
      </c>
      <c r="E53" s="263">
        <f t="shared" si="5"/>
        <v>0</v>
      </c>
      <c r="F53" s="537"/>
      <c r="G53" s="547"/>
      <c r="H53" s="547"/>
      <c r="I53" s="547"/>
      <c r="J53" s="540">
        <f>SUM(K53,N53)</f>
        <v>0</v>
      </c>
      <c r="K53" s="547"/>
      <c r="L53" s="547"/>
      <c r="M53" s="547"/>
      <c r="N53" s="547"/>
      <c r="O53" s="547"/>
      <c r="P53" s="547"/>
      <c r="Q53" s="522">
        <f t="shared" si="10"/>
        <v>0</v>
      </c>
    </row>
    <row r="54" spans="1:19" s="165" customFormat="1" ht="21" customHeight="1" x14ac:dyDescent="0.2">
      <c r="A54" s="159" t="s">
        <v>207</v>
      </c>
      <c r="B54" s="26" t="s">
        <v>249</v>
      </c>
      <c r="C54" s="159" t="s">
        <v>174</v>
      </c>
      <c r="D54" s="160" t="s">
        <v>206</v>
      </c>
      <c r="E54" s="263">
        <f t="shared" si="5"/>
        <v>0</v>
      </c>
      <c r="F54" s="265"/>
      <c r="G54" s="548"/>
      <c r="H54" s="548"/>
      <c r="I54" s="548"/>
      <c r="J54" s="542">
        <f t="shared" ref="J54" si="18">SUM(K54,N54)</f>
        <v>318000</v>
      </c>
      <c r="K54" s="548"/>
      <c r="L54" s="548"/>
      <c r="M54" s="548"/>
      <c r="N54" s="548">
        <v>318000</v>
      </c>
      <c r="O54" s="548">
        <v>318000</v>
      </c>
      <c r="P54" s="548"/>
      <c r="Q54" s="250">
        <f t="shared" si="10"/>
        <v>318000</v>
      </c>
    </row>
    <row r="55" spans="1:19" s="268" customFormat="1" ht="21" customHeight="1" x14ac:dyDescent="0.25">
      <c r="A55" s="34" t="s">
        <v>56</v>
      </c>
      <c r="B55" s="26" t="s">
        <v>250</v>
      </c>
      <c r="C55" s="34" t="s">
        <v>185</v>
      </c>
      <c r="D55" s="85" t="s">
        <v>55</v>
      </c>
      <c r="E55" s="263">
        <f t="shared" si="5"/>
        <v>0</v>
      </c>
      <c r="F55" s="265"/>
      <c r="G55" s="548"/>
      <c r="H55" s="548"/>
      <c r="I55" s="548"/>
      <c r="J55" s="542">
        <f>SUM(K55,N55)</f>
        <v>-482194</v>
      </c>
      <c r="K55" s="548"/>
      <c r="L55" s="548"/>
      <c r="M55" s="548"/>
      <c r="N55" s="548">
        <v>-482194</v>
      </c>
      <c r="O55" s="548">
        <v>-482194</v>
      </c>
      <c r="P55" s="548"/>
      <c r="Q55" s="250">
        <f t="shared" si="10"/>
        <v>-482194</v>
      </c>
      <c r="S55" s="269"/>
    </row>
    <row r="56" spans="1:19" s="268" customFormat="1" ht="27.75" customHeight="1" x14ac:dyDescent="0.25">
      <c r="A56" s="34" t="s">
        <v>572</v>
      </c>
      <c r="B56" s="26" t="s">
        <v>574</v>
      </c>
      <c r="C56" s="34" t="s">
        <v>575</v>
      </c>
      <c r="D56" s="85" t="s">
        <v>573</v>
      </c>
      <c r="E56" s="263">
        <f t="shared" si="5"/>
        <v>2275000</v>
      </c>
      <c r="F56" s="265">
        <v>2275000</v>
      </c>
      <c r="G56" s="548"/>
      <c r="H56" s="548"/>
      <c r="I56" s="548"/>
      <c r="J56" s="542"/>
      <c r="K56" s="548"/>
      <c r="L56" s="548"/>
      <c r="M56" s="548"/>
      <c r="N56" s="548"/>
      <c r="O56" s="548"/>
      <c r="P56" s="548"/>
      <c r="Q56" s="250">
        <f t="shared" si="10"/>
        <v>2275000</v>
      </c>
      <c r="S56" s="269"/>
    </row>
    <row r="57" spans="1:19" s="268" customFormat="1" ht="27" customHeight="1" x14ac:dyDescent="0.25">
      <c r="A57" s="34" t="s">
        <v>545</v>
      </c>
      <c r="B57" s="26" t="s">
        <v>546</v>
      </c>
      <c r="C57" s="34" t="s">
        <v>548</v>
      </c>
      <c r="D57" s="85" t="s">
        <v>547</v>
      </c>
      <c r="E57" s="263">
        <f t="shared" si="5"/>
        <v>288805</v>
      </c>
      <c r="F57" s="265">
        <v>288805</v>
      </c>
      <c r="G57" s="548"/>
      <c r="H57" s="548"/>
      <c r="I57" s="548"/>
      <c r="J57" s="542">
        <f t="shared" ref="J57:J58" si="19">SUM(K57,N57)</f>
        <v>0</v>
      </c>
      <c r="K57" s="548"/>
      <c r="L57" s="548"/>
      <c r="M57" s="548"/>
      <c r="N57" s="548"/>
      <c r="O57" s="548"/>
      <c r="P57" s="548"/>
      <c r="Q57" s="504">
        <f t="shared" si="10"/>
        <v>288805</v>
      </c>
      <c r="S57" s="269"/>
    </row>
    <row r="58" spans="1:19" s="618" customFormat="1" ht="51.75" customHeight="1" x14ac:dyDescent="0.25">
      <c r="A58" s="616"/>
      <c r="B58" s="166"/>
      <c r="C58" s="616"/>
      <c r="D58" s="163" t="s">
        <v>563</v>
      </c>
      <c r="E58" s="508">
        <f t="shared" si="5"/>
        <v>288805</v>
      </c>
      <c r="F58" s="512">
        <v>288805</v>
      </c>
      <c r="G58" s="617"/>
      <c r="H58" s="617"/>
      <c r="I58" s="617"/>
      <c r="J58" s="574">
        <f t="shared" si="19"/>
        <v>0</v>
      </c>
      <c r="K58" s="617"/>
      <c r="L58" s="617"/>
      <c r="M58" s="617"/>
      <c r="N58" s="617"/>
      <c r="O58" s="617"/>
      <c r="P58" s="617"/>
      <c r="Q58" s="511">
        <f t="shared" si="10"/>
        <v>288805</v>
      </c>
    </row>
    <row r="59" spans="1:19" s="138" customFormat="1" ht="21" hidden="1" customHeight="1" x14ac:dyDescent="0.2">
      <c r="A59" s="146" t="s">
        <v>58</v>
      </c>
      <c r="B59" s="130" t="s">
        <v>251</v>
      </c>
      <c r="C59" s="146" t="s">
        <v>182</v>
      </c>
      <c r="D59" s="152" t="s">
        <v>181</v>
      </c>
      <c r="E59" s="263">
        <f t="shared" si="5"/>
        <v>0</v>
      </c>
      <c r="F59" s="537"/>
      <c r="G59" s="547"/>
      <c r="H59" s="547"/>
      <c r="I59" s="547"/>
      <c r="J59" s="540">
        <f>SUM(K59,N59)</f>
        <v>0</v>
      </c>
      <c r="K59" s="547"/>
      <c r="L59" s="547"/>
      <c r="M59" s="547"/>
      <c r="N59" s="547"/>
      <c r="O59" s="547"/>
      <c r="P59" s="547"/>
      <c r="Q59" s="522">
        <f t="shared" si="10"/>
        <v>0</v>
      </c>
    </row>
    <row r="60" spans="1:19" s="87" customFormat="1" ht="21" hidden="1" customHeight="1" x14ac:dyDescent="0.25">
      <c r="A60" s="146" t="s">
        <v>59</v>
      </c>
      <c r="B60" s="130" t="s">
        <v>252</v>
      </c>
      <c r="C60" s="146" t="s">
        <v>186</v>
      </c>
      <c r="D60" s="153" t="s">
        <v>0</v>
      </c>
      <c r="E60" s="263">
        <f t="shared" si="5"/>
        <v>0</v>
      </c>
      <c r="F60" s="537"/>
      <c r="G60" s="539"/>
      <c r="H60" s="539"/>
      <c r="I60" s="537"/>
      <c r="J60" s="540">
        <f>SUM(N60,K60)</f>
        <v>0</v>
      </c>
      <c r="K60" s="539"/>
      <c r="L60" s="549"/>
      <c r="M60" s="549"/>
      <c r="N60" s="549"/>
      <c r="O60" s="549"/>
      <c r="P60" s="549"/>
      <c r="Q60" s="522">
        <f>SUM(E60,J60)</f>
        <v>0</v>
      </c>
    </row>
    <row r="61" spans="1:19" s="165" customFormat="1" ht="20.25" hidden="1" customHeight="1" x14ac:dyDescent="0.2">
      <c r="A61" s="159" t="s">
        <v>341</v>
      </c>
      <c r="B61" s="159" t="s">
        <v>338</v>
      </c>
      <c r="C61" s="159" t="s">
        <v>172</v>
      </c>
      <c r="D61" s="160" t="s">
        <v>2</v>
      </c>
      <c r="E61" s="263">
        <f t="shared" si="5"/>
        <v>0</v>
      </c>
      <c r="F61" s="265"/>
      <c r="G61" s="548"/>
      <c r="H61" s="548"/>
      <c r="I61" s="548"/>
      <c r="J61" s="542">
        <f>SUM(K61,N61)</f>
        <v>0</v>
      </c>
      <c r="K61" s="548"/>
      <c r="L61" s="548"/>
      <c r="M61" s="548"/>
      <c r="N61" s="548"/>
      <c r="O61" s="548"/>
      <c r="P61" s="548"/>
      <c r="Q61" s="504">
        <f>SUM(E61,J61)</f>
        <v>0</v>
      </c>
    </row>
    <row r="62" spans="1:19" s="138" customFormat="1" ht="21" hidden="1" customHeight="1" x14ac:dyDescent="0.2">
      <c r="A62" s="151" t="s">
        <v>61</v>
      </c>
      <c r="B62" s="130" t="s">
        <v>254</v>
      </c>
      <c r="C62" s="151" t="s">
        <v>173</v>
      </c>
      <c r="D62" s="152" t="s">
        <v>202</v>
      </c>
      <c r="E62" s="525"/>
      <c r="F62" s="537"/>
      <c r="G62" s="547"/>
      <c r="H62" s="547"/>
      <c r="I62" s="547"/>
      <c r="J62" s="540">
        <f>SUM(K62,N62)</f>
        <v>0</v>
      </c>
      <c r="K62" s="547"/>
      <c r="L62" s="547"/>
      <c r="M62" s="547"/>
      <c r="N62" s="547"/>
      <c r="O62" s="547"/>
      <c r="P62" s="547"/>
      <c r="Q62" s="522">
        <f>SUM(E62,J62)</f>
        <v>0</v>
      </c>
    </row>
    <row r="63" spans="1:19" s="165" customFormat="1" ht="33" hidden="1" customHeight="1" x14ac:dyDescent="0.2">
      <c r="A63" s="159" t="s">
        <v>60</v>
      </c>
      <c r="B63" s="26" t="s">
        <v>253</v>
      </c>
      <c r="C63" s="159" t="s">
        <v>184</v>
      </c>
      <c r="D63" s="160" t="s">
        <v>1</v>
      </c>
      <c r="E63" s="263">
        <f t="shared" si="5"/>
        <v>0</v>
      </c>
      <c r="F63" s="265"/>
      <c r="G63" s="548"/>
      <c r="H63" s="548"/>
      <c r="I63" s="548"/>
      <c r="J63" s="542">
        <f>SUM(K63,N63)</f>
        <v>0</v>
      </c>
      <c r="K63" s="548"/>
      <c r="L63" s="548"/>
      <c r="M63" s="548"/>
      <c r="N63" s="548"/>
      <c r="O63" s="548"/>
      <c r="P63" s="548"/>
      <c r="Q63" s="504">
        <f>SUM(E63,J63)</f>
        <v>0</v>
      </c>
    </row>
    <row r="64" spans="1:19" s="138" customFormat="1" ht="27" hidden="1" customHeight="1" x14ac:dyDescent="0.2">
      <c r="A64" s="151"/>
      <c r="B64" s="151"/>
      <c r="C64" s="151"/>
      <c r="D64" s="152"/>
      <c r="E64" s="525">
        <f t="shared" si="5"/>
        <v>0</v>
      </c>
      <c r="F64" s="537"/>
      <c r="G64" s="547"/>
      <c r="H64" s="547"/>
      <c r="I64" s="547"/>
      <c r="J64" s="540">
        <f t="shared" si="13"/>
        <v>0</v>
      </c>
      <c r="K64" s="547"/>
      <c r="L64" s="547"/>
      <c r="M64" s="547"/>
      <c r="N64" s="547"/>
      <c r="O64" s="547"/>
      <c r="P64" s="547"/>
      <c r="Q64" s="522">
        <f t="shared" si="10"/>
        <v>0</v>
      </c>
    </row>
    <row r="65" spans="1:19" s="87" customFormat="1" ht="20.25" hidden="1" customHeight="1" x14ac:dyDescent="0.2">
      <c r="A65" s="146"/>
      <c r="B65" s="146"/>
      <c r="C65" s="146"/>
      <c r="D65" s="150"/>
      <c r="E65" s="525">
        <f t="shared" si="5"/>
        <v>0</v>
      </c>
      <c r="F65" s="537"/>
      <c r="G65" s="547"/>
      <c r="H65" s="547"/>
      <c r="I65" s="547"/>
      <c r="J65" s="540">
        <f t="shared" si="13"/>
        <v>0</v>
      </c>
      <c r="K65" s="550"/>
      <c r="L65" s="550"/>
      <c r="M65" s="550"/>
      <c r="N65" s="550"/>
      <c r="O65" s="550"/>
      <c r="P65" s="547"/>
      <c r="Q65" s="522">
        <f t="shared" si="10"/>
        <v>0</v>
      </c>
    </row>
    <row r="66" spans="1:19" s="87" customFormat="1" ht="30" hidden="1" customHeight="1" x14ac:dyDescent="0.2">
      <c r="A66" s="146"/>
      <c r="B66" s="146"/>
      <c r="C66" s="146"/>
      <c r="D66" s="150"/>
      <c r="E66" s="525">
        <f t="shared" si="5"/>
        <v>0</v>
      </c>
      <c r="F66" s="537"/>
      <c r="G66" s="547"/>
      <c r="H66" s="547"/>
      <c r="I66" s="547"/>
      <c r="J66" s="540">
        <f t="shared" si="13"/>
        <v>0</v>
      </c>
      <c r="K66" s="550"/>
      <c r="L66" s="550"/>
      <c r="M66" s="550"/>
      <c r="N66" s="550"/>
      <c r="O66" s="550"/>
      <c r="P66" s="547"/>
      <c r="Q66" s="540">
        <f>SUM(J66,E66)</f>
        <v>0</v>
      </c>
    </row>
    <row r="67" spans="1:19" s="87" customFormat="1" ht="41.25" hidden="1" customHeight="1" x14ac:dyDescent="0.2">
      <c r="A67" s="146"/>
      <c r="B67" s="146"/>
      <c r="C67" s="130"/>
      <c r="D67" s="120"/>
      <c r="E67" s="525">
        <f t="shared" si="5"/>
        <v>0</v>
      </c>
      <c r="F67" s="537"/>
      <c r="G67" s="547"/>
      <c r="H67" s="547"/>
      <c r="I67" s="547"/>
      <c r="J67" s="540">
        <f t="shared" si="13"/>
        <v>0</v>
      </c>
      <c r="K67" s="550"/>
      <c r="L67" s="550"/>
      <c r="M67" s="550"/>
      <c r="N67" s="550"/>
      <c r="O67" s="550"/>
      <c r="P67" s="547"/>
      <c r="Q67" s="522">
        <f t="shared" si="10"/>
        <v>0</v>
      </c>
    </row>
    <row r="68" spans="1:19" s="87" customFormat="1" ht="31.5" hidden="1" customHeight="1" x14ac:dyDescent="0.2">
      <c r="A68" s="146"/>
      <c r="B68" s="146"/>
      <c r="C68" s="146"/>
      <c r="D68" s="150"/>
      <c r="E68" s="525">
        <f t="shared" si="5"/>
        <v>0</v>
      </c>
      <c r="F68" s="537"/>
      <c r="G68" s="547"/>
      <c r="H68" s="547"/>
      <c r="I68" s="547"/>
      <c r="J68" s="540">
        <f t="shared" si="13"/>
        <v>0</v>
      </c>
      <c r="K68" s="550"/>
      <c r="L68" s="550"/>
      <c r="M68" s="550"/>
      <c r="N68" s="550"/>
      <c r="O68" s="550"/>
      <c r="P68" s="547"/>
      <c r="Q68" s="522">
        <f t="shared" si="10"/>
        <v>0</v>
      </c>
    </row>
    <row r="69" spans="1:19" s="87" customFormat="1" ht="42.75" hidden="1" customHeight="1" x14ac:dyDescent="0.25">
      <c r="A69" s="146"/>
      <c r="B69" s="146"/>
      <c r="C69" s="146"/>
      <c r="D69" s="153"/>
      <c r="E69" s="525">
        <f t="shared" si="5"/>
        <v>0</v>
      </c>
      <c r="F69" s="537"/>
      <c r="G69" s="539"/>
      <c r="H69" s="539"/>
      <c r="I69" s="539"/>
      <c r="J69" s="551">
        <f>SUM(K69,N69)</f>
        <v>0</v>
      </c>
      <c r="K69" s="549"/>
      <c r="L69" s="549"/>
      <c r="M69" s="549"/>
      <c r="N69" s="549"/>
      <c r="O69" s="549"/>
      <c r="P69" s="549"/>
      <c r="Q69" s="540">
        <f>SUM(J69,E69)</f>
        <v>0</v>
      </c>
    </row>
    <row r="70" spans="1:19" s="87" customFormat="1" ht="45" hidden="1" customHeight="1" x14ac:dyDescent="0.25">
      <c r="A70" s="146"/>
      <c r="B70" s="146"/>
      <c r="C70" s="146"/>
      <c r="D70" s="153"/>
      <c r="E70" s="525">
        <f t="shared" si="5"/>
        <v>0</v>
      </c>
      <c r="F70" s="537"/>
      <c r="G70" s="539"/>
      <c r="H70" s="539"/>
      <c r="I70" s="539"/>
      <c r="J70" s="540">
        <f>SUM(N70,K70)</f>
        <v>0</v>
      </c>
      <c r="K70" s="549"/>
      <c r="L70" s="549"/>
      <c r="M70" s="549"/>
      <c r="N70" s="549"/>
      <c r="O70" s="549"/>
      <c r="P70" s="549"/>
      <c r="Q70" s="522">
        <f>SUM(E70,J70)</f>
        <v>0</v>
      </c>
    </row>
    <row r="71" spans="1:19" s="87" customFormat="1" ht="40.5" hidden="1" customHeight="1" x14ac:dyDescent="0.25">
      <c r="A71" s="146"/>
      <c r="B71" s="146"/>
      <c r="C71" s="146"/>
      <c r="D71" s="153"/>
      <c r="E71" s="525">
        <f t="shared" si="5"/>
        <v>0</v>
      </c>
      <c r="F71" s="537"/>
      <c r="G71" s="539"/>
      <c r="H71" s="539"/>
      <c r="I71" s="537"/>
      <c r="J71" s="540">
        <f>SUM(N71,K71)</f>
        <v>0</v>
      </c>
      <c r="K71" s="549"/>
      <c r="L71" s="549"/>
      <c r="M71" s="549"/>
      <c r="N71" s="549"/>
      <c r="O71" s="549"/>
      <c r="P71" s="549"/>
      <c r="Q71" s="522">
        <f>SUM(E71,J71)</f>
        <v>0</v>
      </c>
    </row>
    <row r="72" spans="1:19" s="87" customFormat="1" ht="45" hidden="1" customHeight="1" x14ac:dyDescent="0.25">
      <c r="A72" s="146"/>
      <c r="B72" s="146"/>
      <c r="C72" s="146"/>
      <c r="D72" s="153"/>
      <c r="E72" s="525">
        <f>SUM(F72,I72)</f>
        <v>0</v>
      </c>
      <c r="F72" s="537"/>
      <c r="G72" s="539"/>
      <c r="H72" s="539"/>
      <c r="I72" s="539"/>
      <c r="J72" s="540">
        <f>SUM(N72,K72)</f>
        <v>0</v>
      </c>
      <c r="K72" s="549"/>
      <c r="L72" s="549"/>
      <c r="M72" s="549"/>
      <c r="N72" s="549"/>
      <c r="O72" s="549"/>
      <c r="P72" s="549"/>
      <c r="Q72" s="522">
        <f>SUM(E72,J72)</f>
        <v>0</v>
      </c>
    </row>
    <row r="73" spans="1:19" s="87" customFormat="1" ht="42" hidden="1" customHeight="1" x14ac:dyDescent="0.25">
      <c r="A73" s="146"/>
      <c r="B73" s="146"/>
      <c r="C73" s="146"/>
      <c r="D73" s="154"/>
      <c r="E73" s="525">
        <f t="shared" si="5"/>
        <v>0</v>
      </c>
      <c r="F73" s="537"/>
      <c r="G73" s="539"/>
      <c r="H73" s="539"/>
      <c r="I73" s="539"/>
      <c r="J73" s="540">
        <f>SUM(N73,K73)</f>
        <v>0</v>
      </c>
      <c r="K73" s="549"/>
      <c r="L73" s="549"/>
      <c r="M73" s="549"/>
      <c r="N73" s="549"/>
      <c r="O73" s="549"/>
      <c r="P73" s="549"/>
      <c r="Q73" s="522">
        <f>SUM(E73,J73)</f>
        <v>0</v>
      </c>
    </row>
    <row r="74" spans="1:19" ht="52.5" customHeight="1" x14ac:dyDescent="0.25">
      <c r="A74" s="37" t="s">
        <v>343</v>
      </c>
      <c r="B74" s="37"/>
      <c r="C74" s="37"/>
      <c r="D74" s="38" t="s">
        <v>457</v>
      </c>
      <c r="E74" s="262">
        <f>SUM(E75)</f>
        <v>0</v>
      </c>
      <c r="F74" s="552">
        <f t="shared" ref="F74:Q75" si="20">SUM(F75)</f>
        <v>0</v>
      </c>
      <c r="G74" s="552">
        <f t="shared" si="20"/>
        <v>0</v>
      </c>
      <c r="H74" s="552">
        <f t="shared" si="20"/>
        <v>0</v>
      </c>
      <c r="I74" s="552">
        <f t="shared" si="20"/>
        <v>0</v>
      </c>
      <c r="J74" s="262">
        <f t="shared" si="20"/>
        <v>482194</v>
      </c>
      <c r="K74" s="262">
        <f t="shared" si="20"/>
        <v>0</v>
      </c>
      <c r="L74" s="262">
        <f t="shared" si="20"/>
        <v>0</v>
      </c>
      <c r="M74" s="262">
        <f t="shared" si="20"/>
        <v>0</v>
      </c>
      <c r="N74" s="262">
        <f t="shared" si="20"/>
        <v>482194</v>
      </c>
      <c r="O74" s="262">
        <f t="shared" si="20"/>
        <v>482194</v>
      </c>
      <c r="P74" s="262">
        <f t="shared" si="20"/>
        <v>0</v>
      </c>
      <c r="Q74" s="262">
        <f t="shared" si="20"/>
        <v>482194</v>
      </c>
    </row>
    <row r="75" spans="1:19" ht="54.75" customHeight="1" x14ac:dyDescent="0.25">
      <c r="A75" s="37" t="s">
        <v>342</v>
      </c>
      <c r="B75" s="37"/>
      <c r="C75" s="37"/>
      <c r="D75" s="38" t="s">
        <v>457</v>
      </c>
      <c r="E75" s="262">
        <f>SUM(E76:E77)</f>
        <v>0</v>
      </c>
      <c r="F75" s="552">
        <f>SUM(F76:F77)</f>
        <v>0</v>
      </c>
      <c r="G75" s="552">
        <f t="shared" ref="G75:I75" si="21">SUM(G76:G77)</f>
        <v>0</v>
      </c>
      <c r="H75" s="552">
        <f t="shared" si="21"/>
        <v>0</v>
      </c>
      <c r="I75" s="552">
        <f t="shared" si="21"/>
        <v>0</v>
      </c>
      <c r="J75" s="262">
        <f>SUM(J76:J77)</f>
        <v>482194</v>
      </c>
      <c r="K75" s="552">
        <f t="shared" ref="K75:O75" si="22">SUM(K76:K77)</f>
        <v>0</v>
      </c>
      <c r="L75" s="552">
        <f t="shared" si="22"/>
        <v>0</v>
      </c>
      <c r="M75" s="552">
        <f t="shared" si="22"/>
        <v>0</v>
      </c>
      <c r="N75" s="552">
        <f t="shared" si="22"/>
        <v>482194</v>
      </c>
      <c r="O75" s="552">
        <f t="shared" si="22"/>
        <v>482194</v>
      </c>
      <c r="P75" s="262">
        <f t="shared" si="20"/>
        <v>0</v>
      </c>
      <c r="Q75" s="262">
        <f>SUM(Q76:Q77)</f>
        <v>482194</v>
      </c>
      <c r="S75" s="99"/>
    </row>
    <row r="76" spans="1:19" ht="23.25" hidden="1" customHeight="1" x14ac:dyDescent="0.2">
      <c r="A76" s="26" t="s">
        <v>344</v>
      </c>
      <c r="B76" s="26" t="s">
        <v>172</v>
      </c>
      <c r="C76" s="26" t="s">
        <v>156</v>
      </c>
      <c r="D76" s="123" t="s">
        <v>354</v>
      </c>
      <c r="E76" s="263">
        <f t="shared" ref="E76:E77" si="23">SUM(F76,I76)</f>
        <v>0</v>
      </c>
      <c r="F76" s="265"/>
      <c r="G76" s="553"/>
      <c r="H76" s="553"/>
      <c r="I76" s="553"/>
      <c r="J76" s="263">
        <f t="shared" ref="J76:J77" si="24">SUM(K76,N76)</f>
        <v>0</v>
      </c>
      <c r="K76" s="554"/>
      <c r="L76" s="554"/>
      <c r="M76" s="554"/>
      <c r="N76" s="554"/>
      <c r="O76" s="554"/>
      <c r="P76" s="554"/>
      <c r="Q76" s="504">
        <f>SUM(E76,J76)</f>
        <v>0</v>
      </c>
    </row>
    <row r="77" spans="1:19" ht="24.75" customHeight="1" x14ac:dyDescent="0.2">
      <c r="A77" s="26" t="s">
        <v>456</v>
      </c>
      <c r="B77" s="26" t="s">
        <v>250</v>
      </c>
      <c r="C77" s="26" t="s">
        <v>185</v>
      </c>
      <c r="D77" s="258" t="s">
        <v>55</v>
      </c>
      <c r="E77" s="263">
        <f t="shared" si="23"/>
        <v>0</v>
      </c>
      <c r="F77" s="265"/>
      <c r="G77" s="553"/>
      <c r="H77" s="553"/>
      <c r="I77" s="553"/>
      <c r="J77" s="263">
        <f t="shared" si="24"/>
        <v>482194</v>
      </c>
      <c r="K77" s="554"/>
      <c r="L77" s="554"/>
      <c r="M77" s="554"/>
      <c r="N77" s="554">
        <v>482194</v>
      </c>
      <c r="O77" s="554">
        <v>482194</v>
      </c>
      <c r="P77" s="554"/>
      <c r="Q77" s="504">
        <f>SUM(E77,J77)</f>
        <v>482194</v>
      </c>
    </row>
    <row r="78" spans="1:19" ht="39" customHeight="1" x14ac:dyDescent="0.25">
      <c r="A78" s="37" t="s">
        <v>139</v>
      </c>
      <c r="B78" s="37"/>
      <c r="C78" s="37"/>
      <c r="D78" s="42" t="s">
        <v>452</v>
      </c>
      <c r="E78" s="260">
        <f>SUM(E79)</f>
        <v>53489</v>
      </c>
      <c r="F78" s="555">
        <f t="shared" ref="F78:Q78" si="25">SUM(F79)</f>
        <v>53489</v>
      </c>
      <c r="G78" s="555">
        <f t="shared" si="25"/>
        <v>57485</v>
      </c>
      <c r="H78" s="555">
        <f t="shared" si="25"/>
        <v>0</v>
      </c>
      <c r="I78" s="555">
        <f t="shared" si="25"/>
        <v>0</v>
      </c>
      <c r="J78" s="260">
        <f t="shared" si="25"/>
        <v>6346340</v>
      </c>
      <c r="K78" s="260">
        <f t="shared" si="25"/>
        <v>0</v>
      </c>
      <c r="L78" s="260">
        <f t="shared" si="25"/>
        <v>0</v>
      </c>
      <c r="M78" s="260">
        <f t="shared" si="25"/>
        <v>0</v>
      </c>
      <c r="N78" s="260">
        <f t="shared" si="25"/>
        <v>6346340</v>
      </c>
      <c r="O78" s="260">
        <f t="shared" si="25"/>
        <v>6346340</v>
      </c>
      <c r="P78" s="260">
        <f t="shared" si="25"/>
        <v>0</v>
      </c>
      <c r="Q78" s="260">
        <f t="shared" si="25"/>
        <v>6399829</v>
      </c>
    </row>
    <row r="79" spans="1:19" s="5" customFormat="1" ht="37.5" customHeight="1" x14ac:dyDescent="0.25">
      <c r="A79" s="37" t="s">
        <v>140</v>
      </c>
      <c r="B79" s="37"/>
      <c r="C79" s="37"/>
      <c r="D79" s="42" t="s">
        <v>452</v>
      </c>
      <c r="E79" s="260">
        <f>SUM(E80,E82,E84,E88,E90,E91,E92,E93,E94,E95,E97,E99:E101)</f>
        <v>53489</v>
      </c>
      <c r="F79" s="555">
        <f>SUM(F80,F82,F84,F88,F90,F91,F92,F93,F94,F95,F97,F99:F101)</f>
        <v>53489</v>
      </c>
      <c r="G79" s="555">
        <f>SUM(G80,G82,G84,G88,G90,G91,G92,G93,G94,G95,G97,G99:G101)</f>
        <v>57485</v>
      </c>
      <c r="H79" s="555">
        <f t="shared" ref="H79:Q79" si="26">SUM(H80,H82,H84,H88,H90,H91,H92,H93,H94,H95,H97,H99:H101)</f>
        <v>0</v>
      </c>
      <c r="I79" s="555">
        <f t="shared" si="26"/>
        <v>0</v>
      </c>
      <c r="J79" s="260">
        <f>SUM(J80,J82,J84,J88,J90,J91,J92,J93,J94,J95,J97,J99:J101)</f>
        <v>6346340</v>
      </c>
      <c r="K79" s="260">
        <f t="shared" ref="K79:M79" si="27">SUM(K80,K82,K84,K88,K90,K91,K92,K93,K94,K95,K97,K99:K101)</f>
        <v>0</v>
      </c>
      <c r="L79" s="260">
        <f t="shared" si="27"/>
        <v>0</v>
      </c>
      <c r="M79" s="260">
        <f t="shared" si="27"/>
        <v>0</v>
      </c>
      <c r="N79" s="260">
        <f t="shared" si="26"/>
        <v>6346340</v>
      </c>
      <c r="O79" s="260">
        <f t="shared" si="26"/>
        <v>6346340</v>
      </c>
      <c r="P79" s="260">
        <f t="shared" si="26"/>
        <v>0</v>
      </c>
      <c r="Q79" s="260">
        <f t="shared" si="26"/>
        <v>6399829</v>
      </c>
      <c r="S79" s="99"/>
    </row>
    <row r="80" spans="1:19" s="122" customFormat="1" ht="26.25" hidden="1" customHeight="1" x14ac:dyDescent="0.25">
      <c r="A80" s="26" t="s">
        <v>149</v>
      </c>
      <c r="B80" s="26" t="s">
        <v>172</v>
      </c>
      <c r="C80" s="26" t="s">
        <v>156</v>
      </c>
      <c r="D80" s="125" t="s">
        <v>354</v>
      </c>
      <c r="E80" s="533">
        <f>SUM(F80,I80)</f>
        <v>0</v>
      </c>
      <c r="F80" s="533"/>
      <c r="G80" s="265"/>
      <c r="H80" s="505"/>
      <c r="I80" s="505"/>
      <c r="J80" s="556">
        <f t="shared" ref="J80:J97" si="28">SUM(K80,N80)</f>
        <v>0</v>
      </c>
      <c r="K80" s="505"/>
      <c r="L80" s="505"/>
      <c r="M80" s="536"/>
      <c r="N80" s="556"/>
      <c r="O80" s="556"/>
      <c r="P80" s="556"/>
      <c r="Q80" s="556">
        <f>SUM(E80,J80)</f>
        <v>0</v>
      </c>
    </row>
    <row r="81" spans="1:19" s="5" customFormat="1" ht="5.25" hidden="1" customHeight="1" x14ac:dyDescent="0.25">
      <c r="A81" s="39"/>
      <c r="B81" s="39"/>
      <c r="C81" s="39"/>
      <c r="D81" s="43"/>
      <c r="E81" s="504"/>
      <c r="F81" s="259"/>
      <c r="G81" s="259"/>
      <c r="H81" s="504"/>
      <c r="I81" s="504"/>
      <c r="J81" s="504"/>
      <c r="K81" s="504"/>
      <c r="L81" s="504"/>
      <c r="M81" s="504"/>
      <c r="N81" s="504"/>
      <c r="O81" s="504"/>
      <c r="P81" s="504"/>
      <c r="Q81" s="504"/>
    </row>
    <row r="82" spans="1:19" ht="24" customHeight="1" x14ac:dyDescent="0.2">
      <c r="A82" s="30" t="s">
        <v>110</v>
      </c>
      <c r="B82" s="30" t="s">
        <v>176</v>
      </c>
      <c r="C82" s="30" t="s">
        <v>157</v>
      </c>
      <c r="D82" s="44" t="s">
        <v>109</v>
      </c>
      <c r="E82" s="259">
        <f t="shared" ref="E82:E97" si="29">SUM(F82,I82)</f>
        <v>-100000</v>
      </c>
      <c r="F82" s="533">
        <v>-100000</v>
      </c>
      <c r="G82" s="533"/>
      <c r="H82" s="556"/>
      <c r="I82" s="556"/>
      <c r="J82" s="259">
        <f t="shared" si="28"/>
        <v>4402834</v>
      </c>
      <c r="K82" s="556"/>
      <c r="L82" s="556"/>
      <c r="M82" s="556"/>
      <c r="N82" s="556">
        <v>4402834</v>
      </c>
      <c r="O82" s="556">
        <v>4402834</v>
      </c>
      <c r="P82" s="556"/>
      <c r="Q82" s="504">
        <f t="shared" ref="Q82:Q97" si="30">SUM(E82,J82)</f>
        <v>4302834</v>
      </c>
    </row>
    <row r="83" spans="1:19" s="66" customFormat="1" ht="45" customHeight="1" x14ac:dyDescent="0.2">
      <c r="A83" s="51"/>
      <c r="B83" s="51"/>
      <c r="C83" s="51"/>
      <c r="D83" s="163" t="s">
        <v>563</v>
      </c>
      <c r="E83" s="534">
        <f t="shared" si="29"/>
        <v>0</v>
      </c>
      <c r="F83" s="534"/>
      <c r="G83" s="534"/>
      <c r="H83" s="535"/>
      <c r="I83" s="535"/>
      <c r="J83" s="247">
        <f t="shared" si="28"/>
        <v>4399300</v>
      </c>
      <c r="K83" s="557"/>
      <c r="L83" s="557"/>
      <c r="M83" s="557"/>
      <c r="N83" s="557">
        <v>4399300</v>
      </c>
      <c r="O83" s="557">
        <v>4399300</v>
      </c>
      <c r="P83" s="557"/>
      <c r="Q83" s="247">
        <f t="shared" si="30"/>
        <v>4399300</v>
      </c>
    </row>
    <row r="84" spans="1:19" s="86" customFormat="1" ht="43.5" customHeight="1" x14ac:dyDescent="0.2">
      <c r="A84" s="30" t="s">
        <v>108</v>
      </c>
      <c r="B84" s="30" t="s">
        <v>177</v>
      </c>
      <c r="C84" s="30" t="s">
        <v>158</v>
      </c>
      <c r="D84" s="44" t="s">
        <v>107</v>
      </c>
      <c r="E84" s="259">
        <f t="shared" si="29"/>
        <v>-36197</v>
      </c>
      <c r="F84" s="533">
        <v>-36197</v>
      </c>
      <c r="G84" s="533">
        <v>11610</v>
      </c>
      <c r="H84" s="533"/>
      <c r="I84" s="533"/>
      <c r="J84" s="259">
        <f t="shared" si="28"/>
        <v>540611</v>
      </c>
      <c r="K84" s="533"/>
      <c r="L84" s="533"/>
      <c r="M84" s="533"/>
      <c r="N84" s="533">
        <v>540611</v>
      </c>
      <c r="O84" s="533">
        <v>540611</v>
      </c>
      <c r="P84" s="533"/>
      <c r="Q84" s="259">
        <f t="shared" si="30"/>
        <v>504414</v>
      </c>
    </row>
    <row r="85" spans="1:19" s="66" customFormat="1" ht="39.75" customHeight="1" x14ac:dyDescent="0.2">
      <c r="A85" s="51"/>
      <c r="B85" s="51"/>
      <c r="C85" s="51"/>
      <c r="D85" s="163" t="s">
        <v>564</v>
      </c>
      <c r="E85" s="518">
        <f t="shared" si="29"/>
        <v>17704</v>
      </c>
      <c r="F85" s="557">
        <v>17704</v>
      </c>
      <c r="G85" s="557">
        <v>11610</v>
      </c>
      <c r="H85" s="557"/>
      <c r="I85" s="557"/>
      <c r="J85" s="518">
        <f t="shared" si="28"/>
        <v>0</v>
      </c>
      <c r="K85" s="557"/>
      <c r="L85" s="557"/>
      <c r="M85" s="557"/>
      <c r="N85" s="557"/>
      <c r="O85" s="557"/>
      <c r="P85" s="557"/>
      <c r="Q85" s="247">
        <f t="shared" si="30"/>
        <v>17704</v>
      </c>
      <c r="S85" s="164"/>
    </row>
    <row r="86" spans="1:19" s="66" customFormat="1" ht="45.75" customHeight="1" x14ac:dyDescent="0.2">
      <c r="A86" s="51"/>
      <c r="B86" s="51"/>
      <c r="C86" s="51"/>
      <c r="D86" s="163" t="s">
        <v>563</v>
      </c>
      <c r="E86" s="247">
        <f t="shared" si="29"/>
        <v>199995</v>
      </c>
      <c r="F86" s="246">
        <v>199995</v>
      </c>
      <c r="G86" s="557"/>
      <c r="H86" s="557"/>
      <c r="I86" s="557"/>
      <c r="J86" s="557">
        <f t="shared" ref="J86:J87" si="31">SUM(K86,N86)</f>
        <v>0</v>
      </c>
      <c r="K86" s="557"/>
      <c r="L86" s="557"/>
      <c r="M86" s="557"/>
      <c r="N86" s="557"/>
      <c r="O86" s="557"/>
      <c r="P86" s="557"/>
      <c r="Q86" s="247">
        <f t="shared" ref="Q86:Q87" si="32">SUM(E86,J86)</f>
        <v>199995</v>
      </c>
      <c r="S86" s="164"/>
    </row>
    <row r="87" spans="1:19" s="66" customFormat="1" ht="41.25" customHeight="1" x14ac:dyDescent="0.2">
      <c r="A87" s="51"/>
      <c r="B87" s="51"/>
      <c r="C87" s="51"/>
      <c r="D87" s="163" t="s">
        <v>562</v>
      </c>
      <c r="E87" s="534">
        <f t="shared" si="29"/>
        <v>0</v>
      </c>
      <c r="F87" s="246"/>
      <c r="G87" s="557"/>
      <c r="H87" s="557"/>
      <c r="I87" s="557"/>
      <c r="J87" s="247">
        <f t="shared" si="31"/>
        <v>354093</v>
      </c>
      <c r="K87" s="557"/>
      <c r="L87" s="557"/>
      <c r="M87" s="557"/>
      <c r="N87" s="557">
        <v>354093</v>
      </c>
      <c r="O87" s="557">
        <v>354093</v>
      </c>
      <c r="P87" s="557"/>
      <c r="Q87" s="247">
        <f t="shared" si="32"/>
        <v>354093</v>
      </c>
      <c r="S87" s="164"/>
    </row>
    <row r="88" spans="1:19" s="86" customFormat="1" ht="56.25" hidden="1" customHeight="1" x14ac:dyDescent="0.2">
      <c r="A88" s="30" t="s">
        <v>114</v>
      </c>
      <c r="B88" s="30" t="s">
        <v>175</v>
      </c>
      <c r="C88" s="30" t="s">
        <v>159</v>
      </c>
      <c r="D88" s="44" t="s">
        <v>111</v>
      </c>
      <c r="E88" s="259">
        <f t="shared" si="29"/>
        <v>0</v>
      </c>
      <c r="F88" s="533">
        <f>SUM(F89)</f>
        <v>0</v>
      </c>
      <c r="G88" s="533">
        <f>SUM(G89)</f>
        <v>0</v>
      </c>
      <c r="H88" s="556"/>
      <c r="I88" s="556"/>
      <c r="J88" s="504">
        <f t="shared" si="28"/>
        <v>0</v>
      </c>
      <c r="K88" s="556"/>
      <c r="L88" s="556"/>
      <c r="M88" s="556"/>
      <c r="N88" s="533">
        <f t="shared" ref="N88:O88" si="33">SUM(N89)</f>
        <v>0</v>
      </c>
      <c r="O88" s="533">
        <f t="shared" si="33"/>
        <v>0</v>
      </c>
      <c r="P88" s="556"/>
      <c r="Q88" s="504">
        <f t="shared" si="30"/>
        <v>0</v>
      </c>
    </row>
    <row r="89" spans="1:19" s="66" customFormat="1" ht="31.5" hidden="1" customHeight="1" x14ac:dyDescent="0.2">
      <c r="A89" s="51"/>
      <c r="B89" s="51"/>
      <c r="C89" s="51"/>
      <c r="D89" s="163" t="s">
        <v>355</v>
      </c>
      <c r="E89" s="518">
        <f t="shared" si="29"/>
        <v>0</v>
      </c>
      <c r="F89" s="557"/>
      <c r="G89" s="557"/>
      <c r="H89" s="557"/>
      <c r="I89" s="557"/>
      <c r="J89" s="518">
        <f t="shared" si="28"/>
        <v>0</v>
      </c>
      <c r="K89" s="557"/>
      <c r="L89" s="557"/>
      <c r="M89" s="557"/>
      <c r="N89" s="557"/>
      <c r="O89" s="557"/>
      <c r="P89" s="557"/>
      <c r="Q89" s="518">
        <f t="shared" si="30"/>
        <v>0</v>
      </c>
    </row>
    <row r="90" spans="1:19" ht="27.75" customHeight="1" x14ac:dyDescent="0.2">
      <c r="A90" s="30" t="s">
        <v>113</v>
      </c>
      <c r="B90" s="30" t="s">
        <v>165</v>
      </c>
      <c r="C90" s="30" t="s">
        <v>160</v>
      </c>
      <c r="D90" s="44" t="s">
        <v>112</v>
      </c>
      <c r="E90" s="259">
        <f t="shared" si="29"/>
        <v>7350</v>
      </c>
      <c r="F90" s="533">
        <v>7350</v>
      </c>
      <c r="G90" s="533"/>
      <c r="H90" s="556"/>
      <c r="I90" s="556"/>
      <c r="J90" s="504">
        <f t="shared" si="28"/>
        <v>0</v>
      </c>
      <c r="K90" s="556"/>
      <c r="L90" s="556"/>
      <c r="M90" s="556"/>
      <c r="N90" s="556"/>
      <c r="O90" s="556"/>
      <c r="P90" s="556"/>
      <c r="Q90" s="504">
        <f t="shared" si="30"/>
        <v>7350</v>
      </c>
    </row>
    <row r="91" spans="1:19" ht="28.5" hidden="1" customHeight="1" x14ac:dyDescent="0.2">
      <c r="A91" s="30" t="s">
        <v>116</v>
      </c>
      <c r="B91" s="30" t="s">
        <v>255</v>
      </c>
      <c r="C91" s="30" t="s">
        <v>161</v>
      </c>
      <c r="D91" s="44" t="s">
        <v>115</v>
      </c>
      <c r="E91" s="259">
        <f t="shared" si="29"/>
        <v>0</v>
      </c>
      <c r="F91" s="533"/>
      <c r="G91" s="533"/>
      <c r="H91" s="556"/>
      <c r="I91" s="556"/>
      <c r="J91" s="504">
        <f t="shared" si="28"/>
        <v>0</v>
      </c>
      <c r="K91" s="556"/>
      <c r="L91" s="556"/>
      <c r="M91" s="556"/>
      <c r="N91" s="556"/>
      <c r="O91" s="556"/>
      <c r="P91" s="556"/>
      <c r="Q91" s="504">
        <f t="shared" si="30"/>
        <v>0</v>
      </c>
    </row>
    <row r="92" spans="1:19" ht="20.25" hidden="1" customHeight="1" x14ac:dyDescent="0.2">
      <c r="A92" s="30" t="s">
        <v>118</v>
      </c>
      <c r="B92" s="30" t="s">
        <v>256</v>
      </c>
      <c r="C92" s="30" t="s">
        <v>162</v>
      </c>
      <c r="D92" s="44" t="s">
        <v>117</v>
      </c>
      <c r="E92" s="259">
        <f t="shared" si="29"/>
        <v>0</v>
      </c>
      <c r="F92" s="533"/>
      <c r="G92" s="533"/>
      <c r="H92" s="556"/>
      <c r="I92" s="556"/>
      <c r="J92" s="504">
        <f t="shared" si="28"/>
        <v>0</v>
      </c>
      <c r="K92" s="556"/>
      <c r="L92" s="556"/>
      <c r="M92" s="556"/>
      <c r="N92" s="556"/>
      <c r="O92" s="556"/>
      <c r="P92" s="556"/>
      <c r="Q92" s="504">
        <f t="shared" si="30"/>
        <v>0</v>
      </c>
    </row>
    <row r="93" spans="1:19" ht="25.5" hidden="1" customHeight="1" x14ac:dyDescent="0.2">
      <c r="A93" s="30" t="s">
        <v>120</v>
      </c>
      <c r="B93" s="30" t="s">
        <v>257</v>
      </c>
      <c r="C93" s="30" t="s">
        <v>163</v>
      </c>
      <c r="D93" s="44" t="s">
        <v>119</v>
      </c>
      <c r="E93" s="259">
        <f t="shared" si="29"/>
        <v>0</v>
      </c>
      <c r="F93" s="533"/>
      <c r="G93" s="533"/>
      <c r="H93" s="556"/>
      <c r="I93" s="556"/>
      <c r="J93" s="504">
        <f t="shared" si="28"/>
        <v>0</v>
      </c>
      <c r="K93" s="556"/>
      <c r="L93" s="556"/>
      <c r="M93" s="556"/>
      <c r="N93" s="556"/>
      <c r="O93" s="556"/>
      <c r="P93" s="556"/>
      <c r="Q93" s="504">
        <f t="shared" si="30"/>
        <v>0</v>
      </c>
    </row>
    <row r="94" spans="1:19" ht="23.25" customHeight="1" x14ac:dyDescent="0.2">
      <c r="A94" s="30" t="s">
        <v>122</v>
      </c>
      <c r="B94" s="30" t="s">
        <v>258</v>
      </c>
      <c r="C94" s="30" t="s">
        <v>163</v>
      </c>
      <c r="D94" s="44" t="s">
        <v>121</v>
      </c>
      <c r="E94" s="259">
        <f>SUM(F94,I94)</f>
        <v>3840</v>
      </c>
      <c r="F94" s="533">
        <v>3840</v>
      </c>
      <c r="G94" s="265"/>
      <c r="H94" s="556"/>
      <c r="I94" s="556"/>
      <c r="J94" s="504">
        <f t="shared" si="28"/>
        <v>0</v>
      </c>
      <c r="K94" s="556"/>
      <c r="L94" s="556"/>
      <c r="M94" s="556"/>
      <c r="N94" s="556"/>
      <c r="O94" s="556"/>
      <c r="P94" s="556"/>
      <c r="Q94" s="504">
        <f t="shared" si="30"/>
        <v>3840</v>
      </c>
    </row>
    <row r="95" spans="1:19" ht="24" customHeight="1" x14ac:dyDescent="0.2">
      <c r="A95" s="30" t="s">
        <v>126</v>
      </c>
      <c r="B95" s="30" t="s">
        <v>259</v>
      </c>
      <c r="C95" s="30" t="s">
        <v>163</v>
      </c>
      <c r="D95" s="44" t="s">
        <v>123</v>
      </c>
      <c r="E95" s="259">
        <f>SUM(F95,I95)</f>
        <v>117098</v>
      </c>
      <c r="F95" s="533">
        <v>117098</v>
      </c>
      <c r="G95" s="265"/>
      <c r="H95" s="556"/>
      <c r="I95" s="556"/>
      <c r="J95" s="504">
        <f t="shared" si="28"/>
        <v>0</v>
      </c>
      <c r="K95" s="556"/>
      <c r="L95" s="556"/>
      <c r="M95" s="556"/>
      <c r="N95" s="556"/>
      <c r="O95" s="556"/>
      <c r="P95" s="556"/>
      <c r="Q95" s="504">
        <f t="shared" si="30"/>
        <v>117098</v>
      </c>
    </row>
    <row r="96" spans="1:19" ht="18" hidden="1" customHeight="1" x14ac:dyDescent="0.2">
      <c r="A96" s="30"/>
      <c r="B96" s="30"/>
      <c r="C96" s="30"/>
      <c r="D96" s="44"/>
      <c r="E96" s="259">
        <f t="shared" si="29"/>
        <v>0</v>
      </c>
      <c r="F96" s="533"/>
      <c r="G96" s="533"/>
      <c r="H96" s="556"/>
      <c r="I96" s="556"/>
      <c r="J96" s="504"/>
      <c r="K96" s="556"/>
      <c r="L96" s="556"/>
      <c r="M96" s="556"/>
      <c r="N96" s="556"/>
      <c r="O96" s="556"/>
      <c r="P96" s="556"/>
      <c r="Q96" s="504">
        <f t="shared" si="30"/>
        <v>0</v>
      </c>
    </row>
    <row r="97" spans="1:74" ht="28.5" customHeight="1" x14ac:dyDescent="0.2">
      <c r="A97" s="30" t="s">
        <v>125</v>
      </c>
      <c r="B97" s="30" t="s">
        <v>260</v>
      </c>
      <c r="C97" s="30" t="s">
        <v>163</v>
      </c>
      <c r="D97" s="44" t="s">
        <v>124</v>
      </c>
      <c r="E97" s="259">
        <f t="shared" si="29"/>
        <v>5430</v>
      </c>
      <c r="F97" s="533">
        <v>5430</v>
      </c>
      <c r="G97" s="533"/>
      <c r="H97" s="556"/>
      <c r="I97" s="556"/>
      <c r="J97" s="504">
        <f t="shared" si="28"/>
        <v>0</v>
      </c>
      <c r="K97" s="556"/>
      <c r="L97" s="556"/>
      <c r="M97" s="556"/>
      <c r="N97" s="556"/>
      <c r="O97" s="556"/>
      <c r="P97" s="556"/>
      <c r="Q97" s="504">
        <f t="shared" si="30"/>
        <v>5430</v>
      </c>
    </row>
    <row r="98" spans="1:74" ht="21" customHeight="1" x14ac:dyDescent="0.2">
      <c r="A98" s="30" t="s">
        <v>214</v>
      </c>
      <c r="B98" s="30" t="s">
        <v>261</v>
      </c>
      <c r="C98" s="30"/>
      <c r="D98" s="35" t="s">
        <v>215</v>
      </c>
      <c r="E98" s="259">
        <f>SUM(E99)</f>
        <v>55968</v>
      </c>
      <c r="F98" s="533">
        <v>55968</v>
      </c>
      <c r="G98" s="533">
        <v>45875</v>
      </c>
      <c r="H98" s="533"/>
      <c r="I98" s="533"/>
      <c r="J98" s="259">
        <f t="shared" ref="J98:Q98" si="34">SUM(J99)</f>
        <v>0</v>
      </c>
      <c r="K98" s="533"/>
      <c r="L98" s="533"/>
      <c r="M98" s="533"/>
      <c r="N98" s="533"/>
      <c r="O98" s="533"/>
      <c r="P98" s="259">
        <f t="shared" si="34"/>
        <v>0</v>
      </c>
      <c r="Q98" s="259">
        <f t="shared" si="34"/>
        <v>55968</v>
      </c>
    </row>
    <row r="99" spans="1:74" s="66" customFormat="1" ht="29.25" customHeight="1" x14ac:dyDescent="0.25">
      <c r="A99" s="64" t="s">
        <v>216</v>
      </c>
      <c r="B99" s="64" t="s">
        <v>262</v>
      </c>
      <c r="C99" s="64" t="s">
        <v>164</v>
      </c>
      <c r="D99" s="65" t="s">
        <v>127</v>
      </c>
      <c r="E99" s="511">
        <f>SUM(F99,I99)</f>
        <v>55968</v>
      </c>
      <c r="F99" s="534">
        <v>55968</v>
      </c>
      <c r="G99" s="534">
        <v>45875</v>
      </c>
      <c r="H99" s="535"/>
      <c r="I99" s="535"/>
      <c r="J99" s="514">
        <f>SUM(K99,N99)</f>
        <v>0</v>
      </c>
      <c r="K99" s="535"/>
      <c r="L99" s="535"/>
      <c r="M99" s="535"/>
      <c r="N99" s="535"/>
      <c r="O99" s="535"/>
      <c r="P99" s="535"/>
      <c r="Q99" s="514">
        <f>SUM(E99,J99)</f>
        <v>55968</v>
      </c>
    </row>
    <row r="100" spans="1:74" ht="23.25" hidden="1" customHeight="1" x14ac:dyDescent="0.2">
      <c r="A100" s="31" t="s">
        <v>128</v>
      </c>
      <c r="B100" s="31" t="s">
        <v>247</v>
      </c>
      <c r="C100" s="34" t="s">
        <v>183</v>
      </c>
      <c r="D100" s="52" t="s">
        <v>52</v>
      </c>
      <c r="E100" s="259">
        <f>SUM(F100,I100)</f>
        <v>0</v>
      </c>
      <c r="F100" s="533"/>
      <c r="G100" s="533"/>
      <c r="H100" s="556"/>
      <c r="I100" s="556"/>
      <c r="J100" s="504">
        <f>SUM(K100,N100)</f>
        <v>0</v>
      </c>
      <c r="K100" s="556"/>
      <c r="L100" s="556"/>
      <c r="M100" s="556"/>
      <c r="N100" s="556"/>
      <c r="O100" s="556"/>
      <c r="P100" s="556"/>
      <c r="Q100" s="259">
        <f t="shared" ref="Q100:Q102" si="35">SUM(E100,J100)</f>
        <v>0</v>
      </c>
    </row>
    <row r="101" spans="1:74" ht="23.25" customHeight="1" x14ac:dyDescent="0.2">
      <c r="A101" s="31" t="s">
        <v>340</v>
      </c>
      <c r="B101" s="26" t="s">
        <v>244</v>
      </c>
      <c r="C101" s="36" t="s">
        <v>174</v>
      </c>
      <c r="D101" s="41" t="s">
        <v>45</v>
      </c>
      <c r="E101" s="259"/>
      <c r="F101" s="533"/>
      <c r="G101" s="533"/>
      <c r="H101" s="556"/>
      <c r="I101" s="556"/>
      <c r="J101" s="504">
        <f>SUM(K101,N101)</f>
        <v>1402895</v>
      </c>
      <c r="K101" s="556"/>
      <c r="L101" s="556"/>
      <c r="M101" s="556"/>
      <c r="N101" s="556">
        <v>1402895</v>
      </c>
      <c r="O101" s="556">
        <v>1402895</v>
      </c>
      <c r="P101" s="556"/>
      <c r="Q101" s="259">
        <f t="shared" si="35"/>
        <v>1402895</v>
      </c>
    </row>
    <row r="102" spans="1:74" s="66" customFormat="1" ht="42.75" customHeight="1" x14ac:dyDescent="0.25">
      <c r="A102" s="80"/>
      <c r="B102" s="166"/>
      <c r="C102" s="64"/>
      <c r="D102" s="163" t="s">
        <v>562</v>
      </c>
      <c r="E102" s="511"/>
      <c r="F102" s="534"/>
      <c r="G102" s="534"/>
      <c r="H102" s="535"/>
      <c r="I102" s="535"/>
      <c r="J102" s="514">
        <f>SUM(K102,N102)</f>
        <v>700000</v>
      </c>
      <c r="K102" s="535"/>
      <c r="L102" s="535"/>
      <c r="M102" s="535"/>
      <c r="N102" s="535">
        <v>700000</v>
      </c>
      <c r="O102" s="535">
        <v>700000</v>
      </c>
      <c r="P102" s="535"/>
      <c r="Q102" s="511">
        <f t="shared" si="35"/>
        <v>700000</v>
      </c>
    </row>
    <row r="103" spans="1:74" ht="45.75" customHeight="1" x14ac:dyDescent="0.25">
      <c r="A103" s="37" t="s">
        <v>141</v>
      </c>
      <c r="B103" s="37"/>
      <c r="C103" s="37"/>
      <c r="D103" s="42" t="s">
        <v>453</v>
      </c>
      <c r="E103" s="260">
        <f>SUM(E104)</f>
        <v>5321312</v>
      </c>
      <c r="F103" s="260">
        <f t="shared" ref="F103:Q103" si="36">SUM(F104)</f>
        <v>5321312</v>
      </c>
      <c r="G103" s="260">
        <f t="shared" si="36"/>
        <v>140615</v>
      </c>
      <c r="H103" s="260">
        <f t="shared" si="36"/>
        <v>0</v>
      </c>
      <c r="I103" s="260">
        <f t="shared" si="36"/>
        <v>0</v>
      </c>
      <c r="J103" s="260">
        <f t="shared" si="36"/>
        <v>0</v>
      </c>
      <c r="K103" s="260">
        <f t="shared" si="36"/>
        <v>0</v>
      </c>
      <c r="L103" s="260">
        <f t="shared" si="36"/>
        <v>0</v>
      </c>
      <c r="M103" s="260">
        <f t="shared" si="36"/>
        <v>0</v>
      </c>
      <c r="N103" s="260">
        <f t="shared" si="36"/>
        <v>0</v>
      </c>
      <c r="O103" s="260">
        <f t="shared" si="36"/>
        <v>0</v>
      </c>
      <c r="P103" s="260">
        <f t="shared" si="36"/>
        <v>0</v>
      </c>
      <c r="Q103" s="260">
        <f t="shared" si="36"/>
        <v>5321312</v>
      </c>
    </row>
    <row r="104" spans="1:74" s="5" customFormat="1" ht="44.25" customHeight="1" x14ac:dyDescent="0.25">
      <c r="A104" s="37" t="s">
        <v>142</v>
      </c>
      <c r="B104" s="37"/>
      <c r="C104" s="37"/>
      <c r="D104" s="42" t="s">
        <v>453</v>
      </c>
      <c r="E104" s="260">
        <f t="shared" ref="E104:F104" si="37">SUM(E105,E106,E113,E117,E129,E139,E141,E144,E146,E149,E152)</f>
        <v>5321312</v>
      </c>
      <c r="F104" s="260">
        <f t="shared" si="37"/>
        <v>5321312</v>
      </c>
      <c r="G104" s="260">
        <f>SUM(G105,G106,G113,G117,G129,G139,G141,G144,G146,G149,G152)</f>
        <v>140615</v>
      </c>
      <c r="H104" s="260">
        <f t="shared" ref="H104:Q104" si="38">SUM(H105,H106,H113,H117,H129,H139,H141,H144,H146,H149,H152)</f>
        <v>0</v>
      </c>
      <c r="I104" s="260">
        <f t="shared" si="38"/>
        <v>0</v>
      </c>
      <c r="J104" s="260">
        <f t="shared" si="38"/>
        <v>0</v>
      </c>
      <c r="K104" s="260">
        <f t="shared" si="38"/>
        <v>0</v>
      </c>
      <c r="L104" s="260">
        <f t="shared" si="38"/>
        <v>0</v>
      </c>
      <c r="M104" s="260">
        <f t="shared" si="38"/>
        <v>0</v>
      </c>
      <c r="N104" s="260">
        <f t="shared" si="38"/>
        <v>0</v>
      </c>
      <c r="O104" s="260">
        <f t="shared" si="38"/>
        <v>0</v>
      </c>
      <c r="P104" s="260">
        <f t="shared" ref="P104" si="39">SUM(P105,P106,P113,P117,P129,P139,P141,P144,P146,P149)</f>
        <v>0</v>
      </c>
      <c r="Q104" s="260">
        <f t="shared" si="38"/>
        <v>5321312</v>
      </c>
      <c r="S104" s="99"/>
      <c r="T104" s="7"/>
      <c r="U104" s="7"/>
      <c r="V104" s="7"/>
      <c r="W104" s="7"/>
      <c r="X104" s="7"/>
      <c r="Y104" s="7"/>
      <c r="Z104" s="7"/>
      <c r="AA104" s="7"/>
      <c r="AB104" s="7"/>
      <c r="AC104" s="7"/>
      <c r="AD104" s="7"/>
      <c r="AE104" s="7"/>
      <c r="AF104" s="7"/>
      <c r="AG104" s="7"/>
      <c r="AH104" s="7"/>
    </row>
    <row r="105" spans="1:74" s="5" customFormat="1" ht="23.25" hidden="1" customHeight="1" x14ac:dyDescent="0.25">
      <c r="A105" s="70" t="s">
        <v>63</v>
      </c>
      <c r="B105" s="70" t="s">
        <v>172</v>
      </c>
      <c r="C105" s="70" t="s">
        <v>156</v>
      </c>
      <c r="D105" s="124" t="s">
        <v>354</v>
      </c>
      <c r="E105" s="558">
        <f t="shared" ref="E105:E152" si="40">SUM(F105,I105)</f>
        <v>0</v>
      </c>
      <c r="F105" s="559"/>
      <c r="G105" s="560"/>
      <c r="H105" s="560"/>
      <c r="I105" s="560"/>
      <c r="J105" s="561">
        <f>SUM(K105,N105)</f>
        <v>0</v>
      </c>
      <c r="K105" s="560"/>
      <c r="L105" s="560"/>
      <c r="M105" s="560"/>
      <c r="N105" s="560"/>
      <c r="O105" s="560"/>
      <c r="P105" s="560"/>
      <c r="Q105" s="561">
        <f>SUM(E105,J105)</f>
        <v>0</v>
      </c>
      <c r="S105" s="7"/>
      <c r="T105" s="7"/>
      <c r="U105" s="7"/>
      <c r="V105" s="7"/>
      <c r="W105" s="7"/>
      <c r="X105" s="7"/>
      <c r="Y105" s="7"/>
      <c r="Z105" s="7"/>
      <c r="AA105" s="7"/>
      <c r="AB105" s="7"/>
      <c r="AC105" s="7"/>
      <c r="AD105" s="7"/>
      <c r="AE105" s="7"/>
      <c r="AF105" s="7"/>
      <c r="AG105" s="7"/>
      <c r="AH105" s="7"/>
    </row>
    <row r="106" spans="1:74" s="54" customFormat="1" ht="62.25" customHeight="1" x14ac:dyDescent="0.25">
      <c r="A106" s="45">
        <v>1513010</v>
      </c>
      <c r="B106" s="88" t="s">
        <v>263</v>
      </c>
      <c r="C106" s="30"/>
      <c r="D106" s="8" t="s">
        <v>131</v>
      </c>
      <c r="E106" s="259">
        <f t="shared" ref="E106:Q106" si="41">SUM(E107,E109,E110,E111,E112)</f>
        <v>5038000</v>
      </c>
      <c r="F106" s="533">
        <f t="shared" si="41"/>
        <v>5038000</v>
      </c>
      <c r="G106" s="259">
        <f t="shared" si="41"/>
        <v>0</v>
      </c>
      <c r="H106" s="259">
        <f t="shared" si="41"/>
        <v>0</v>
      </c>
      <c r="I106" s="259">
        <f t="shared" si="41"/>
        <v>0</v>
      </c>
      <c r="J106" s="504">
        <f t="shared" ref="J106:J116" si="42">SUM(K106,N106)</f>
        <v>0</v>
      </c>
      <c r="K106" s="259">
        <f t="shared" si="41"/>
        <v>0</v>
      </c>
      <c r="L106" s="259">
        <f t="shared" si="41"/>
        <v>0</v>
      </c>
      <c r="M106" s="259">
        <f t="shared" si="41"/>
        <v>0</v>
      </c>
      <c r="N106" s="259">
        <f t="shared" si="41"/>
        <v>0</v>
      </c>
      <c r="O106" s="259">
        <f t="shared" si="41"/>
        <v>0</v>
      </c>
      <c r="P106" s="259">
        <f t="shared" si="41"/>
        <v>0</v>
      </c>
      <c r="Q106" s="259">
        <f t="shared" si="41"/>
        <v>5038000</v>
      </c>
      <c r="S106" s="55"/>
      <c r="T106" s="55"/>
      <c r="U106" s="55"/>
      <c r="V106" s="55"/>
      <c r="W106" s="55"/>
      <c r="X106" s="55"/>
      <c r="Y106" s="55"/>
      <c r="Z106" s="55"/>
      <c r="AA106" s="55"/>
      <c r="AB106" s="55"/>
      <c r="AC106" s="55"/>
      <c r="AD106" s="55"/>
      <c r="AE106" s="55"/>
      <c r="AF106" s="55"/>
      <c r="AG106" s="55"/>
      <c r="AH106" s="55"/>
    </row>
    <row r="107" spans="1:74" s="53" customFormat="1" ht="145.15" customHeight="1" x14ac:dyDescent="0.25">
      <c r="A107" s="57">
        <v>1513011</v>
      </c>
      <c r="B107" s="89" t="s">
        <v>264</v>
      </c>
      <c r="C107" s="51">
        <v>1030</v>
      </c>
      <c r="D107" s="71" t="s">
        <v>64</v>
      </c>
      <c r="E107" s="247">
        <f t="shared" si="40"/>
        <v>843096.84</v>
      </c>
      <c r="F107" s="246">
        <v>843096.84</v>
      </c>
      <c r="G107" s="562"/>
      <c r="H107" s="562"/>
      <c r="I107" s="562"/>
      <c r="J107" s="250">
        <f t="shared" si="42"/>
        <v>0</v>
      </c>
      <c r="K107" s="562"/>
      <c r="L107" s="562"/>
      <c r="M107" s="562"/>
      <c r="N107" s="510"/>
      <c r="O107" s="510"/>
      <c r="P107" s="562"/>
      <c r="Q107" s="250">
        <f t="shared" ref="Q107:Q113" si="43">SUM(E107,J107)</f>
        <v>843096.84</v>
      </c>
      <c r="S107" s="72"/>
      <c r="T107" s="72"/>
      <c r="U107" s="72"/>
      <c r="V107" s="72"/>
      <c r="W107" s="72"/>
      <c r="X107" s="72"/>
      <c r="Y107" s="72"/>
      <c r="Z107" s="72"/>
      <c r="AA107" s="72"/>
      <c r="AB107" s="72"/>
      <c r="AC107" s="72"/>
      <c r="AD107" s="72"/>
      <c r="AE107" s="72"/>
      <c r="AF107" s="72"/>
      <c r="AG107" s="72"/>
      <c r="AH107" s="72"/>
    </row>
    <row r="108" spans="1:74" s="58" customFormat="1" ht="139.5" customHeight="1" x14ac:dyDescent="0.25">
      <c r="A108" s="73"/>
      <c r="B108" s="90"/>
      <c r="C108" s="74"/>
      <c r="D108" s="84" t="s">
        <v>208</v>
      </c>
      <c r="E108" s="563"/>
      <c r="F108" s="564"/>
      <c r="G108" s="565"/>
      <c r="H108" s="566"/>
      <c r="I108" s="565"/>
      <c r="J108" s="567"/>
      <c r="K108" s="568"/>
      <c r="L108" s="565"/>
      <c r="M108" s="565"/>
      <c r="N108" s="565"/>
      <c r="O108" s="565"/>
      <c r="P108" s="569"/>
      <c r="Q108" s="567"/>
      <c r="R108" s="75"/>
    </row>
    <row r="109" spans="1:74" s="78" customFormat="1" ht="259.5" customHeight="1" x14ac:dyDescent="0.25">
      <c r="A109" s="76" t="s">
        <v>132</v>
      </c>
      <c r="B109" s="76" t="s">
        <v>265</v>
      </c>
      <c r="C109" s="76" t="s">
        <v>76</v>
      </c>
      <c r="D109" s="77" t="s">
        <v>209</v>
      </c>
      <c r="E109" s="249">
        <f t="shared" si="40"/>
        <v>110392.35</v>
      </c>
      <c r="F109" s="248">
        <v>110392.35</v>
      </c>
      <c r="G109" s="570"/>
      <c r="H109" s="570"/>
      <c r="I109" s="570"/>
      <c r="J109" s="251">
        <f t="shared" si="42"/>
        <v>0</v>
      </c>
      <c r="K109" s="570"/>
      <c r="L109" s="570"/>
      <c r="M109" s="570"/>
      <c r="N109" s="570"/>
      <c r="O109" s="570"/>
      <c r="P109" s="570"/>
      <c r="Q109" s="251">
        <f t="shared" si="43"/>
        <v>110392.35</v>
      </c>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82"/>
    </row>
    <row r="110" spans="1:74" s="49" customFormat="1" ht="58.5" customHeight="1" x14ac:dyDescent="0.25">
      <c r="A110" s="57">
        <v>1513013</v>
      </c>
      <c r="B110" s="89" t="s">
        <v>266</v>
      </c>
      <c r="C110" s="51" t="s">
        <v>175</v>
      </c>
      <c r="D110" s="67" t="s">
        <v>65</v>
      </c>
      <c r="E110" s="247">
        <f>SUM(F110,I124)</f>
        <v>1123763.6499999999</v>
      </c>
      <c r="F110" s="246">
        <v>1123763.6499999999</v>
      </c>
      <c r="G110" s="570"/>
      <c r="H110" s="570"/>
      <c r="I110" s="570"/>
      <c r="J110" s="252">
        <f t="shared" si="42"/>
        <v>0</v>
      </c>
      <c r="K110" s="571"/>
      <c r="L110" s="571"/>
      <c r="M110" s="571"/>
      <c r="N110" s="571"/>
      <c r="O110" s="571"/>
      <c r="P110" s="571"/>
      <c r="Q110" s="252">
        <f t="shared" si="43"/>
        <v>1123763.6499999999</v>
      </c>
      <c r="S110" s="58"/>
      <c r="T110" s="58"/>
      <c r="U110" s="58"/>
      <c r="V110" s="58"/>
      <c r="W110" s="58"/>
      <c r="X110" s="58"/>
      <c r="Y110" s="58"/>
      <c r="Z110" s="58"/>
      <c r="AA110" s="58"/>
      <c r="AB110" s="58"/>
      <c r="AC110" s="58"/>
      <c r="AD110" s="58"/>
      <c r="AE110" s="58"/>
      <c r="AF110" s="58"/>
      <c r="AG110" s="58"/>
      <c r="AH110" s="58"/>
    </row>
    <row r="111" spans="1:74" s="49" customFormat="1" ht="21.75" customHeight="1" x14ac:dyDescent="0.25">
      <c r="A111" s="57">
        <v>1513015</v>
      </c>
      <c r="B111" s="89" t="s">
        <v>267</v>
      </c>
      <c r="C111" s="51" t="s">
        <v>175</v>
      </c>
      <c r="D111" s="67" t="s">
        <v>66</v>
      </c>
      <c r="E111" s="247">
        <f>SUM(F111,I125)</f>
        <v>163703.29999999999</v>
      </c>
      <c r="F111" s="246">
        <v>163703.29999999999</v>
      </c>
      <c r="G111" s="570"/>
      <c r="H111" s="570"/>
      <c r="I111" s="570"/>
      <c r="J111" s="252">
        <f t="shared" si="42"/>
        <v>0</v>
      </c>
      <c r="K111" s="571"/>
      <c r="L111" s="571"/>
      <c r="M111" s="571"/>
      <c r="N111" s="571"/>
      <c r="O111" s="571"/>
      <c r="P111" s="571"/>
      <c r="Q111" s="252">
        <f t="shared" si="43"/>
        <v>163703.29999999999</v>
      </c>
      <c r="S111" s="58"/>
      <c r="T111" s="58"/>
      <c r="U111" s="58"/>
      <c r="V111" s="58"/>
      <c r="W111" s="58"/>
      <c r="X111" s="58"/>
      <c r="Y111" s="58"/>
      <c r="Z111" s="58"/>
      <c r="AA111" s="58"/>
      <c r="AB111" s="58"/>
      <c r="AC111" s="58"/>
      <c r="AD111" s="58"/>
      <c r="AE111" s="58"/>
      <c r="AF111" s="58"/>
      <c r="AG111" s="58"/>
      <c r="AH111" s="58"/>
    </row>
    <row r="112" spans="1:74" s="49" customFormat="1" ht="33.75" customHeight="1" x14ac:dyDescent="0.25">
      <c r="A112" s="57">
        <v>1513016</v>
      </c>
      <c r="B112" s="89" t="s">
        <v>268</v>
      </c>
      <c r="C112" s="51" t="s">
        <v>169</v>
      </c>
      <c r="D112" s="71" t="s">
        <v>67</v>
      </c>
      <c r="E112" s="247">
        <f>SUM(F112,I126)</f>
        <v>2797043.86</v>
      </c>
      <c r="F112" s="246">
        <v>2797043.86</v>
      </c>
      <c r="G112" s="510"/>
      <c r="H112" s="510"/>
      <c r="I112" s="510"/>
      <c r="J112" s="250">
        <f t="shared" si="42"/>
        <v>0</v>
      </c>
      <c r="K112" s="572"/>
      <c r="L112" s="572"/>
      <c r="M112" s="572"/>
      <c r="N112" s="572"/>
      <c r="O112" s="572"/>
      <c r="P112" s="572"/>
      <c r="Q112" s="250">
        <f t="shared" si="43"/>
        <v>2797043.86</v>
      </c>
      <c r="S112" s="58"/>
      <c r="T112" s="58"/>
      <c r="U112" s="58"/>
      <c r="V112" s="58"/>
      <c r="W112" s="58"/>
      <c r="X112" s="58"/>
      <c r="Y112" s="58"/>
      <c r="Z112" s="58"/>
      <c r="AA112" s="58"/>
      <c r="AB112" s="58"/>
      <c r="AC112" s="58"/>
      <c r="AD112" s="58"/>
      <c r="AE112" s="58"/>
      <c r="AF112" s="58"/>
      <c r="AG112" s="58"/>
      <c r="AH112" s="58"/>
    </row>
    <row r="113" spans="1:123" s="5" customFormat="1" ht="29.25" hidden="1" customHeight="1" x14ac:dyDescent="0.25">
      <c r="A113" s="45">
        <v>1513020</v>
      </c>
      <c r="B113" s="88" t="s">
        <v>269</v>
      </c>
      <c r="C113" s="30"/>
      <c r="D113" s="2" t="s">
        <v>78</v>
      </c>
      <c r="E113" s="259">
        <f>SUM(E114:E116)</f>
        <v>0</v>
      </c>
      <c r="F113" s="259">
        <f>SUM(F114:F116)</f>
        <v>0</v>
      </c>
      <c r="G113" s="259">
        <f>SUM(G114:G116)</f>
        <v>0</v>
      </c>
      <c r="H113" s="259">
        <f>SUM(H114:H116)</f>
        <v>0</v>
      </c>
      <c r="I113" s="259">
        <f>SUM(I114:I116)</f>
        <v>0</v>
      </c>
      <c r="J113" s="504">
        <f t="shared" si="42"/>
        <v>0</v>
      </c>
      <c r="K113" s="259">
        <f t="shared" ref="K113:P113" si="44">SUM(K114:K116)</f>
        <v>0</v>
      </c>
      <c r="L113" s="259">
        <f t="shared" si="44"/>
        <v>0</v>
      </c>
      <c r="M113" s="259">
        <f t="shared" si="44"/>
        <v>0</v>
      </c>
      <c r="N113" s="259">
        <f t="shared" si="44"/>
        <v>0</v>
      </c>
      <c r="O113" s="259">
        <f t="shared" si="44"/>
        <v>0</v>
      </c>
      <c r="P113" s="259">
        <f t="shared" si="44"/>
        <v>0</v>
      </c>
      <c r="Q113" s="504">
        <f t="shared" si="43"/>
        <v>0</v>
      </c>
      <c r="S113" s="7"/>
      <c r="T113" s="7"/>
      <c r="U113" s="7"/>
      <c r="V113" s="7"/>
      <c r="W113" s="7"/>
      <c r="X113" s="7"/>
      <c r="Y113" s="7"/>
      <c r="Z113" s="7"/>
      <c r="AA113" s="7"/>
      <c r="AB113" s="7"/>
      <c r="AC113" s="7"/>
      <c r="AD113" s="7"/>
      <c r="AE113" s="7"/>
      <c r="AF113" s="7"/>
      <c r="AG113" s="7"/>
      <c r="AH113" s="7"/>
    </row>
    <row r="114" spans="1:123" s="49" customFormat="1" ht="117.75" hidden="1" customHeight="1" x14ac:dyDescent="0.25">
      <c r="A114" s="60">
        <v>1513021</v>
      </c>
      <c r="B114" s="91" t="s">
        <v>270</v>
      </c>
      <c r="C114" s="51">
        <v>1030</v>
      </c>
      <c r="D114" s="67" t="s">
        <v>79</v>
      </c>
      <c r="E114" s="511">
        <f t="shared" si="40"/>
        <v>0</v>
      </c>
      <c r="F114" s="512"/>
      <c r="G114" s="573"/>
      <c r="H114" s="573"/>
      <c r="I114" s="573"/>
      <c r="J114" s="504">
        <f t="shared" si="42"/>
        <v>0</v>
      </c>
      <c r="K114" s="573"/>
      <c r="L114" s="573"/>
      <c r="M114" s="573"/>
      <c r="N114" s="573"/>
      <c r="O114" s="573"/>
      <c r="P114" s="573"/>
      <c r="Q114" s="574">
        <f>SUM(J114,E114)</f>
        <v>0</v>
      </c>
      <c r="S114" s="58"/>
      <c r="T114" s="58"/>
      <c r="U114" s="58"/>
      <c r="V114" s="58"/>
      <c r="W114" s="58"/>
      <c r="X114" s="58"/>
      <c r="Y114" s="58"/>
      <c r="Z114" s="58"/>
      <c r="AA114" s="58"/>
      <c r="AB114" s="58"/>
      <c r="AC114" s="58"/>
      <c r="AD114" s="58"/>
      <c r="AE114" s="58"/>
      <c r="AF114" s="58"/>
      <c r="AG114" s="58"/>
      <c r="AH114" s="58"/>
    </row>
    <row r="115" spans="1:123" s="49" customFormat="1" ht="57" hidden="1" customHeight="1" x14ac:dyDescent="0.25">
      <c r="A115" s="60"/>
      <c r="B115" s="91"/>
      <c r="C115" s="51" t="s">
        <v>175</v>
      </c>
      <c r="D115" s="67" t="s">
        <v>80</v>
      </c>
      <c r="E115" s="511"/>
      <c r="F115" s="512"/>
      <c r="G115" s="573"/>
      <c r="H115" s="573"/>
      <c r="I115" s="573"/>
      <c r="J115" s="504">
        <f t="shared" si="42"/>
        <v>0</v>
      </c>
      <c r="K115" s="573"/>
      <c r="L115" s="573"/>
      <c r="M115" s="573"/>
      <c r="N115" s="573"/>
      <c r="O115" s="573"/>
      <c r="P115" s="573"/>
      <c r="Q115" s="574">
        <f>SUM(J115,E115)</f>
        <v>0</v>
      </c>
      <c r="S115" s="58"/>
      <c r="T115" s="58"/>
      <c r="U115" s="58"/>
      <c r="V115" s="58"/>
      <c r="W115" s="58"/>
      <c r="X115" s="58"/>
      <c r="Y115" s="58"/>
      <c r="Z115" s="58"/>
      <c r="AA115" s="58"/>
      <c r="AB115" s="58"/>
      <c r="AC115" s="58"/>
      <c r="AD115" s="58"/>
      <c r="AE115" s="58"/>
      <c r="AF115" s="58"/>
      <c r="AG115" s="58"/>
      <c r="AH115" s="58"/>
    </row>
    <row r="116" spans="1:123" s="49" customFormat="1" ht="33" hidden="1" customHeight="1" x14ac:dyDescent="0.25">
      <c r="A116" s="60">
        <v>1513026</v>
      </c>
      <c r="B116" s="91" t="s">
        <v>271</v>
      </c>
      <c r="C116" s="51" t="s">
        <v>169</v>
      </c>
      <c r="D116" s="67" t="s">
        <v>81</v>
      </c>
      <c r="E116" s="511">
        <f t="shared" si="40"/>
        <v>0</v>
      </c>
      <c r="F116" s="512"/>
      <c r="G116" s="573"/>
      <c r="H116" s="573"/>
      <c r="I116" s="573"/>
      <c r="J116" s="504">
        <f t="shared" si="42"/>
        <v>0</v>
      </c>
      <c r="K116" s="573"/>
      <c r="L116" s="573"/>
      <c r="M116" s="573"/>
      <c r="N116" s="573"/>
      <c r="O116" s="573"/>
      <c r="P116" s="573"/>
      <c r="Q116" s="574">
        <f>SUM(J116,E116)</f>
        <v>0</v>
      </c>
      <c r="S116" s="58"/>
      <c r="T116" s="58"/>
      <c r="U116" s="58"/>
      <c r="V116" s="58"/>
      <c r="W116" s="58"/>
      <c r="X116" s="58"/>
      <c r="Y116" s="58"/>
      <c r="Z116" s="58"/>
      <c r="AA116" s="58"/>
      <c r="AB116" s="58"/>
      <c r="AC116" s="58"/>
      <c r="AD116" s="58"/>
      <c r="AE116" s="58"/>
      <c r="AF116" s="58"/>
      <c r="AG116" s="58"/>
      <c r="AH116" s="58"/>
    </row>
    <row r="117" spans="1:123" s="5" customFormat="1" ht="115.5" hidden="1" customHeight="1" x14ac:dyDescent="0.25">
      <c r="A117" s="28">
        <v>1513030</v>
      </c>
      <c r="B117" s="93" t="s">
        <v>272</v>
      </c>
      <c r="C117" s="30" t="s">
        <v>76</v>
      </c>
      <c r="D117" s="8" t="s">
        <v>75</v>
      </c>
      <c r="E117" s="259">
        <f t="shared" si="40"/>
        <v>0</v>
      </c>
      <c r="F117" s="533"/>
      <c r="G117" s="533">
        <f t="shared" ref="G117:Q117" si="45">SUM(G118:G121)</f>
        <v>0</v>
      </c>
      <c r="H117" s="533">
        <f t="shared" si="45"/>
        <v>0</v>
      </c>
      <c r="I117" s="533">
        <f t="shared" si="45"/>
        <v>0</v>
      </c>
      <c r="J117" s="533">
        <f t="shared" si="45"/>
        <v>0</v>
      </c>
      <c r="K117" s="533">
        <f t="shared" si="45"/>
        <v>0</v>
      </c>
      <c r="L117" s="533">
        <f t="shared" si="45"/>
        <v>0</v>
      </c>
      <c r="M117" s="533">
        <f t="shared" si="45"/>
        <v>0</v>
      </c>
      <c r="N117" s="533">
        <f t="shared" si="45"/>
        <v>0</v>
      </c>
      <c r="O117" s="533">
        <f t="shared" si="45"/>
        <v>0</v>
      </c>
      <c r="P117" s="533">
        <f t="shared" si="45"/>
        <v>0</v>
      </c>
      <c r="Q117" s="259">
        <f t="shared" si="45"/>
        <v>0</v>
      </c>
      <c r="S117" s="7"/>
      <c r="T117" s="7"/>
      <c r="U117" s="7"/>
      <c r="V117" s="7"/>
      <c r="W117" s="7"/>
      <c r="X117" s="7"/>
      <c r="Y117" s="7"/>
      <c r="Z117" s="7"/>
      <c r="AA117" s="7"/>
      <c r="AB117" s="7"/>
      <c r="AC117" s="7"/>
      <c r="AD117" s="7"/>
      <c r="AE117" s="7"/>
      <c r="AF117" s="7"/>
      <c r="AG117" s="7"/>
      <c r="AH117" s="7"/>
    </row>
    <row r="118" spans="1:123" s="49" customFormat="1" ht="114.75" hidden="1" customHeight="1" x14ac:dyDescent="0.25">
      <c r="A118" s="60">
        <v>1513031</v>
      </c>
      <c r="B118" s="91" t="s">
        <v>332</v>
      </c>
      <c r="C118" s="51" t="s">
        <v>76</v>
      </c>
      <c r="D118" s="121" t="s">
        <v>331</v>
      </c>
      <c r="E118" s="511">
        <f t="shared" si="40"/>
        <v>0</v>
      </c>
      <c r="F118" s="534"/>
      <c r="G118" s="511"/>
      <c r="H118" s="511"/>
      <c r="I118" s="511"/>
      <c r="J118" s="514">
        <f t="shared" ref="J118:J120" si="46">SUM(K118,N118)</f>
        <v>0</v>
      </c>
      <c r="K118" s="511"/>
      <c r="L118" s="511"/>
      <c r="M118" s="511"/>
      <c r="N118" s="511"/>
      <c r="O118" s="511"/>
      <c r="P118" s="511"/>
      <c r="Q118" s="574">
        <f t="shared" ref="Q118:Q120" si="47">SUM(J118,E118)</f>
        <v>0</v>
      </c>
      <c r="S118" s="58"/>
      <c r="T118" s="58"/>
      <c r="U118" s="58"/>
      <c r="V118" s="58"/>
      <c r="W118" s="58"/>
      <c r="X118" s="58"/>
      <c r="Y118" s="58"/>
      <c r="Z118" s="58"/>
      <c r="AA118" s="58"/>
      <c r="AB118" s="58"/>
      <c r="AC118" s="58"/>
      <c r="AD118" s="58"/>
      <c r="AE118" s="58"/>
      <c r="AF118" s="58"/>
      <c r="AG118" s="58"/>
      <c r="AH118" s="58"/>
    </row>
    <row r="119" spans="1:123" s="49" customFormat="1" ht="39" hidden="1" customHeight="1" x14ac:dyDescent="0.25">
      <c r="A119" s="60">
        <v>1513033</v>
      </c>
      <c r="B119" s="91" t="s">
        <v>333</v>
      </c>
      <c r="C119" s="51" t="s">
        <v>175</v>
      </c>
      <c r="D119" s="121" t="s">
        <v>334</v>
      </c>
      <c r="E119" s="511">
        <f t="shared" si="40"/>
        <v>0</v>
      </c>
      <c r="F119" s="534"/>
      <c r="G119" s="511"/>
      <c r="H119" s="511"/>
      <c r="I119" s="511"/>
      <c r="J119" s="514">
        <f t="shared" si="46"/>
        <v>0</v>
      </c>
      <c r="K119" s="511"/>
      <c r="L119" s="511"/>
      <c r="M119" s="511"/>
      <c r="N119" s="511"/>
      <c r="O119" s="511"/>
      <c r="P119" s="511"/>
      <c r="Q119" s="574">
        <f t="shared" si="47"/>
        <v>0</v>
      </c>
      <c r="S119" s="58"/>
      <c r="T119" s="58"/>
      <c r="U119" s="58"/>
      <c r="V119" s="58"/>
      <c r="W119" s="58"/>
      <c r="X119" s="58"/>
      <c r="Y119" s="58"/>
      <c r="Z119" s="58"/>
      <c r="AA119" s="58"/>
      <c r="AB119" s="58"/>
      <c r="AC119" s="58"/>
      <c r="AD119" s="58"/>
      <c r="AE119" s="58"/>
      <c r="AF119" s="58"/>
      <c r="AG119" s="58"/>
      <c r="AH119" s="58"/>
    </row>
    <row r="120" spans="1:123" s="49" customFormat="1" ht="21" hidden="1" customHeight="1" x14ac:dyDescent="0.25">
      <c r="A120" s="60">
        <v>1513034</v>
      </c>
      <c r="B120" s="91" t="s">
        <v>336</v>
      </c>
      <c r="C120" s="51" t="s">
        <v>175</v>
      </c>
      <c r="D120" s="121" t="s">
        <v>335</v>
      </c>
      <c r="E120" s="511">
        <f t="shared" si="40"/>
        <v>0</v>
      </c>
      <c r="F120" s="534"/>
      <c r="G120" s="511"/>
      <c r="H120" s="511"/>
      <c r="I120" s="511"/>
      <c r="J120" s="514">
        <f t="shared" si="46"/>
        <v>0</v>
      </c>
      <c r="K120" s="511"/>
      <c r="L120" s="511"/>
      <c r="M120" s="511"/>
      <c r="N120" s="511"/>
      <c r="O120" s="511"/>
      <c r="P120" s="511"/>
      <c r="Q120" s="574">
        <f t="shared" si="47"/>
        <v>0</v>
      </c>
      <c r="S120" s="58"/>
      <c r="T120" s="58"/>
      <c r="U120" s="58"/>
      <c r="V120" s="58"/>
      <c r="W120" s="58"/>
      <c r="X120" s="58"/>
      <c r="Y120" s="58"/>
      <c r="Z120" s="58"/>
      <c r="AA120" s="58"/>
      <c r="AB120" s="58"/>
      <c r="AC120" s="58"/>
      <c r="AD120" s="58"/>
      <c r="AE120" s="58"/>
      <c r="AF120" s="58"/>
      <c r="AG120" s="58"/>
      <c r="AH120" s="58"/>
    </row>
    <row r="121" spans="1:123" s="49" customFormat="1" ht="31.5" hidden="1" customHeight="1" x14ac:dyDescent="0.25">
      <c r="A121" s="57">
        <v>1513035</v>
      </c>
      <c r="B121" s="89" t="s">
        <v>273</v>
      </c>
      <c r="C121" s="51" t="s">
        <v>175</v>
      </c>
      <c r="D121" s="67" t="s">
        <v>77</v>
      </c>
      <c r="E121" s="511">
        <f t="shared" si="40"/>
        <v>0</v>
      </c>
      <c r="F121" s="534"/>
      <c r="G121" s="509"/>
      <c r="H121" s="509"/>
      <c r="I121" s="509"/>
      <c r="J121" s="514">
        <f t="shared" ref="J121:J149" si="48">SUM(K121,N121)</f>
        <v>0</v>
      </c>
      <c r="K121" s="575"/>
      <c r="L121" s="576"/>
      <c r="M121" s="576"/>
      <c r="N121" s="576"/>
      <c r="O121" s="576"/>
      <c r="P121" s="576"/>
      <c r="Q121" s="514">
        <f>SUM(E121,J121)</f>
        <v>0</v>
      </c>
      <c r="S121" s="58"/>
      <c r="T121" s="58"/>
      <c r="U121" s="58"/>
      <c r="V121" s="58"/>
      <c r="W121" s="58"/>
      <c r="X121" s="58"/>
      <c r="Y121" s="58"/>
      <c r="Z121" s="58"/>
      <c r="AA121" s="58"/>
      <c r="AB121" s="58"/>
      <c r="AC121" s="58"/>
      <c r="AD121" s="58"/>
      <c r="AE121" s="58"/>
      <c r="AF121" s="58"/>
      <c r="AG121" s="58"/>
      <c r="AH121" s="58"/>
    </row>
    <row r="122" spans="1:123" s="56" customFormat="1" ht="17.25" hidden="1" customHeight="1" x14ac:dyDescent="0.25">
      <c r="A122" s="45"/>
      <c r="B122" s="88"/>
      <c r="C122" s="30"/>
      <c r="D122" s="8"/>
      <c r="E122" s="511">
        <f t="shared" si="40"/>
        <v>0</v>
      </c>
      <c r="F122" s="533"/>
      <c r="G122" s="505"/>
      <c r="H122" s="505"/>
      <c r="I122" s="505"/>
      <c r="J122" s="504">
        <f t="shared" si="48"/>
        <v>0</v>
      </c>
      <c r="K122" s="503"/>
      <c r="L122" s="506"/>
      <c r="M122" s="506"/>
      <c r="N122" s="506"/>
      <c r="O122" s="506"/>
      <c r="P122" s="506"/>
      <c r="Q122" s="504">
        <f>SUM(E122,J122)</f>
        <v>0</v>
      </c>
      <c r="R122" s="184"/>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row>
    <row r="123" spans="1:123" s="5" customFormat="1" ht="17.25" hidden="1" customHeight="1" x14ac:dyDescent="0.25">
      <c r="A123" s="45"/>
      <c r="B123" s="88"/>
      <c r="C123" s="30"/>
      <c r="D123" s="29"/>
      <c r="E123" s="511">
        <f t="shared" si="40"/>
        <v>0</v>
      </c>
      <c r="F123" s="533"/>
      <c r="G123" s="505"/>
      <c r="H123" s="505"/>
      <c r="I123" s="505"/>
      <c r="J123" s="504">
        <f t="shared" si="48"/>
        <v>0</v>
      </c>
      <c r="K123" s="503"/>
      <c r="L123" s="506"/>
      <c r="M123" s="506"/>
      <c r="N123" s="506"/>
      <c r="O123" s="506"/>
      <c r="P123" s="506"/>
      <c r="Q123" s="504">
        <f>SUM(E123,J123)</f>
        <v>0</v>
      </c>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row>
    <row r="124" spans="1:123" s="5" customFormat="1" ht="17.25" hidden="1" customHeight="1" x14ac:dyDescent="0.25">
      <c r="A124" s="56"/>
      <c r="B124" s="185"/>
      <c r="C124" s="56"/>
      <c r="D124" s="56"/>
      <c r="E124" s="511">
        <f t="shared" si="40"/>
        <v>0</v>
      </c>
      <c r="F124" s="577"/>
      <c r="G124" s="505"/>
      <c r="H124" s="505"/>
      <c r="I124" s="505"/>
      <c r="J124" s="504">
        <f t="shared" si="48"/>
        <v>0</v>
      </c>
      <c r="K124" s="503"/>
      <c r="L124" s="506"/>
      <c r="M124" s="506"/>
      <c r="N124" s="506"/>
      <c r="O124" s="506"/>
      <c r="P124" s="506"/>
      <c r="Q124" s="504"/>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x14ac:dyDescent="0.25">
      <c r="A125" s="28"/>
      <c r="B125" s="93"/>
      <c r="C125" s="30"/>
      <c r="D125" s="8"/>
      <c r="E125" s="511">
        <f t="shared" si="40"/>
        <v>0</v>
      </c>
      <c r="F125" s="265"/>
      <c r="G125" s="578"/>
      <c r="H125" s="578"/>
      <c r="I125" s="578"/>
      <c r="J125" s="542">
        <f>SUM(K125,N125)</f>
        <v>0</v>
      </c>
      <c r="K125" s="578"/>
      <c r="L125" s="578"/>
      <c r="M125" s="578"/>
      <c r="N125" s="578"/>
      <c r="O125" s="578"/>
      <c r="P125" s="578"/>
      <c r="Q125" s="542">
        <f>SUM(J125,E125)</f>
        <v>0</v>
      </c>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x14ac:dyDescent="0.25">
      <c r="A126" s="45"/>
      <c r="B126" s="88"/>
      <c r="C126" s="30"/>
      <c r="D126" s="8"/>
      <c r="E126" s="511">
        <f t="shared" si="40"/>
        <v>0</v>
      </c>
      <c r="F126" s="533"/>
      <c r="G126" s="505"/>
      <c r="H126" s="505"/>
      <c r="I126" s="505"/>
      <c r="J126" s="504">
        <f t="shared" si="48"/>
        <v>0</v>
      </c>
      <c r="K126" s="503"/>
      <c r="L126" s="506"/>
      <c r="M126" s="506"/>
      <c r="N126" s="506"/>
      <c r="O126" s="506"/>
      <c r="P126" s="506"/>
      <c r="Q126" s="504">
        <f t="shared" ref="Q126:Q134" si="49">SUM(E126,J126)</f>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5" customFormat="1" ht="17.25" hidden="1" customHeight="1" x14ac:dyDescent="0.25">
      <c r="A127" s="45"/>
      <c r="B127" s="88"/>
      <c r="C127" s="30"/>
      <c r="D127" s="56"/>
      <c r="E127" s="511">
        <f t="shared" si="40"/>
        <v>0</v>
      </c>
      <c r="F127" s="533"/>
      <c r="G127" s="505"/>
      <c r="H127" s="505"/>
      <c r="I127" s="505"/>
      <c r="J127" s="504"/>
      <c r="K127" s="503"/>
      <c r="L127" s="506"/>
      <c r="M127" s="506"/>
      <c r="N127" s="506"/>
      <c r="O127" s="506"/>
      <c r="P127" s="506"/>
      <c r="Q127" s="504">
        <f t="shared" si="49"/>
        <v>0</v>
      </c>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row>
    <row r="128" spans="1:123" s="1" customFormat="1" ht="17.25" hidden="1" customHeight="1" x14ac:dyDescent="0.25">
      <c r="A128" s="45"/>
      <c r="B128" s="88"/>
      <c r="C128" s="30"/>
      <c r="D128" s="23"/>
      <c r="E128" s="259">
        <f t="shared" si="40"/>
        <v>0</v>
      </c>
      <c r="F128" s="533"/>
      <c r="G128" s="505"/>
      <c r="H128" s="505"/>
      <c r="I128" s="505"/>
      <c r="J128" s="504">
        <f t="shared" si="48"/>
        <v>0</v>
      </c>
      <c r="K128" s="503"/>
      <c r="L128" s="506"/>
      <c r="M128" s="506"/>
      <c r="N128" s="506"/>
      <c r="O128" s="506"/>
      <c r="P128" s="506"/>
      <c r="Q128" s="504">
        <f t="shared" si="49"/>
        <v>0</v>
      </c>
    </row>
    <row r="129" spans="1:123" s="5" customFormat="1" ht="28.5" hidden="1" customHeight="1" x14ac:dyDescent="0.25">
      <c r="A129" s="45">
        <v>1513040</v>
      </c>
      <c r="B129" s="88" t="s">
        <v>274</v>
      </c>
      <c r="C129" s="30"/>
      <c r="D129" s="8" t="s">
        <v>82</v>
      </c>
      <c r="E129" s="259">
        <f>SUM(E130:E138)</f>
        <v>0</v>
      </c>
      <c r="F129" s="533"/>
      <c r="G129" s="259"/>
      <c r="H129" s="259">
        <f t="shared" ref="H129:Q129" si="50">SUM(H130:H138)</f>
        <v>0</v>
      </c>
      <c r="I129" s="259">
        <f t="shared" si="50"/>
        <v>0</v>
      </c>
      <c r="J129" s="259">
        <f t="shared" si="50"/>
        <v>0</v>
      </c>
      <c r="K129" s="259">
        <f t="shared" si="50"/>
        <v>0</v>
      </c>
      <c r="L129" s="259">
        <f t="shared" si="50"/>
        <v>0</v>
      </c>
      <c r="M129" s="259">
        <f t="shared" si="50"/>
        <v>0</v>
      </c>
      <c r="N129" s="259">
        <f t="shared" si="50"/>
        <v>0</v>
      </c>
      <c r="O129" s="259">
        <f t="shared" si="50"/>
        <v>0</v>
      </c>
      <c r="P129" s="259">
        <f t="shared" si="50"/>
        <v>0</v>
      </c>
      <c r="Q129" s="259">
        <f t="shared" si="50"/>
        <v>0</v>
      </c>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row>
    <row r="130" spans="1:123" s="49" customFormat="1" ht="20.25" hidden="1" customHeight="1" x14ac:dyDescent="0.25">
      <c r="A130" s="57">
        <v>1513041</v>
      </c>
      <c r="B130" s="89" t="s">
        <v>275</v>
      </c>
      <c r="C130" s="51" t="s">
        <v>166</v>
      </c>
      <c r="D130" s="186" t="s">
        <v>83</v>
      </c>
      <c r="E130" s="511">
        <f>SUM(F130,I130)</f>
        <v>0</v>
      </c>
      <c r="F130" s="534"/>
      <c r="G130" s="509"/>
      <c r="H130" s="509"/>
      <c r="I130" s="509"/>
      <c r="J130" s="514">
        <f t="shared" si="48"/>
        <v>0</v>
      </c>
      <c r="K130" s="575"/>
      <c r="L130" s="576"/>
      <c r="M130" s="576"/>
      <c r="N130" s="576"/>
      <c r="O130" s="576"/>
      <c r="P130" s="576"/>
      <c r="Q130" s="514">
        <f t="shared" si="49"/>
        <v>0</v>
      </c>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row>
    <row r="131" spans="1:123" s="49" customFormat="1" ht="22.5" hidden="1" customHeight="1" x14ac:dyDescent="0.25">
      <c r="A131" s="57">
        <v>1513042</v>
      </c>
      <c r="B131" s="89" t="s">
        <v>276</v>
      </c>
      <c r="C131" s="51" t="s">
        <v>166</v>
      </c>
      <c r="D131" s="59" t="s">
        <v>84</v>
      </c>
      <c r="E131" s="511">
        <f t="shared" si="40"/>
        <v>0</v>
      </c>
      <c r="F131" s="534"/>
      <c r="G131" s="509"/>
      <c r="H131" s="509"/>
      <c r="I131" s="509"/>
      <c r="J131" s="514">
        <f t="shared" si="48"/>
        <v>0</v>
      </c>
      <c r="K131" s="575"/>
      <c r="L131" s="576"/>
      <c r="M131" s="576"/>
      <c r="N131" s="576"/>
      <c r="O131" s="576"/>
      <c r="P131" s="576"/>
      <c r="Q131" s="514">
        <f t="shared" si="49"/>
        <v>0</v>
      </c>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row>
    <row r="132" spans="1:123" s="49" customFormat="1" ht="21.75" hidden="1" customHeight="1" x14ac:dyDescent="0.25">
      <c r="A132" s="57">
        <v>1513043</v>
      </c>
      <c r="B132" s="89" t="s">
        <v>277</v>
      </c>
      <c r="C132" s="51" t="s">
        <v>166</v>
      </c>
      <c r="D132" s="59" t="s">
        <v>85</v>
      </c>
      <c r="E132" s="511">
        <f t="shared" si="40"/>
        <v>0</v>
      </c>
      <c r="F132" s="534"/>
      <c r="G132" s="509"/>
      <c r="H132" s="509"/>
      <c r="I132" s="509"/>
      <c r="J132" s="514">
        <f t="shared" si="48"/>
        <v>0</v>
      </c>
      <c r="K132" s="575"/>
      <c r="L132" s="576"/>
      <c r="M132" s="576"/>
      <c r="N132" s="576"/>
      <c r="O132" s="576"/>
      <c r="P132" s="576"/>
      <c r="Q132" s="514">
        <f t="shared" si="49"/>
        <v>0</v>
      </c>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row>
    <row r="133" spans="1:123" s="49" customFormat="1" ht="26.25" hidden="1" customHeight="1" x14ac:dyDescent="0.25">
      <c r="A133" s="57">
        <v>1513044</v>
      </c>
      <c r="B133" s="89" t="s">
        <v>278</v>
      </c>
      <c r="C133" s="51" t="s">
        <v>166</v>
      </c>
      <c r="D133" s="59" t="s">
        <v>86</v>
      </c>
      <c r="E133" s="511">
        <f t="shared" si="40"/>
        <v>0</v>
      </c>
      <c r="F133" s="534"/>
      <c r="G133" s="509"/>
      <c r="H133" s="509"/>
      <c r="I133" s="509"/>
      <c r="J133" s="514">
        <f t="shared" si="48"/>
        <v>0</v>
      </c>
      <c r="K133" s="575"/>
      <c r="L133" s="576"/>
      <c r="M133" s="576"/>
      <c r="N133" s="576"/>
      <c r="O133" s="576"/>
      <c r="P133" s="576"/>
      <c r="Q133" s="514">
        <f t="shared" si="49"/>
        <v>0</v>
      </c>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row>
    <row r="134" spans="1:123" s="49" customFormat="1" ht="20.25" hidden="1" customHeight="1" x14ac:dyDescent="0.25">
      <c r="A134" s="57">
        <v>1513045</v>
      </c>
      <c r="B134" s="89" t="s">
        <v>279</v>
      </c>
      <c r="C134" s="51" t="s">
        <v>166</v>
      </c>
      <c r="D134" s="59" t="s">
        <v>87</v>
      </c>
      <c r="E134" s="511">
        <f t="shared" si="40"/>
        <v>0</v>
      </c>
      <c r="F134" s="534"/>
      <c r="G134" s="509"/>
      <c r="H134" s="509"/>
      <c r="I134" s="509"/>
      <c r="J134" s="514">
        <f t="shared" si="48"/>
        <v>0</v>
      </c>
      <c r="K134" s="575"/>
      <c r="L134" s="576"/>
      <c r="M134" s="576"/>
      <c r="N134" s="576"/>
      <c r="O134" s="576"/>
      <c r="P134" s="576"/>
      <c r="Q134" s="514">
        <f t="shared" si="49"/>
        <v>0</v>
      </c>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row>
    <row r="135" spans="1:123" s="49" customFormat="1" ht="21" hidden="1" customHeight="1" x14ac:dyDescent="0.25">
      <c r="A135" s="60">
        <v>1513046</v>
      </c>
      <c r="B135" s="91" t="s">
        <v>280</v>
      </c>
      <c r="C135" s="51">
        <v>1040</v>
      </c>
      <c r="D135" s="59" t="s">
        <v>88</v>
      </c>
      <c r="E135" s="511">
        <f t="shared" si="40"/>
        <v>0</v>
      </c>
      <c r="F135" s="512"/>
      <c r="G135" s="573"/>
      <c r="H135" s="573"/>
      <c r="I135" s="573"/>
      <c r="J135" s="574">
        <f t="shared" si="48"/>
        <v>0</v>
      </c>
      <c r="K135" s="573"/>
      <c r="L135" s="573"/>
      <c r="M135" s="573"/>
      <c r="N135" s="573"/>
      <c r="O135" s="573"/>
      <c r="P135" s="573"/>
      <c r="Q135" s="574">
        <f>SUM(J135,E135)</f>
        <v>0</v>
      </c>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row>
    <row r="136" spans="1:123" s="49" customFormat="1" ht="19.5" hidden="1" customHeight="1" x14ac:dyDescent="0.25">
      <c r="A136" s="60">
        <v>1513047</v>
      </c>
      <c r="B136" s="91" t="s">
        <v>281</v>
      </c>
      <c r="C136" s="51">
        <v>1040</v>
      </c>
      <c r="D136" s="61" t="s">
        <v>89</v>
      </c>
      <c r="E136" s="511">
        <f t="shared" si="40"/>
        <v>0</v>
      </c>
      <c r="F136" s="512"/>
      <c r="G136" s="573"/>
      <c r="H136" s="573"/>
      <c r="I136" s="573"/>
      <c r="J136" s="514">
        <f t="shared" si="48"/>
        <v>0</v>
      </c>
      <c r="K136" s="573"/>
      <c r="L136" s="573"/>
      <c r="M136" s="573"/>
      <c r="N136" s="573"/>
      <c r="O136" s="573"/>
      <c r="P136" s="573"/>
      <c r="Q136" s="574">
        <f>SUM(J136,E136)</f>
        <v>0</v>
      </c>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row>
    <row r="137" spans="1:123" s="49" customFormat="1" ht="21" hidden="1" customHeight="1" x14ac:dyDescent="0.25">
      <c r="A137" s="57">
        <v>1513048</v>
      </c>
      <c r="B137" s="89" t="s">
        <v>282</v>
      </c>
      <c r="C137" s="51" t="s">
        <v>166</v>
      </c>
      <c r="D137" s="59" t="s">
        <v>90</v>
      </c>
      <c r="E137" s="511">
        <f t="shared" si="40"/>
        <v>0</v>
      </c>
      <c r="F137" s="534"/>
      <c r="G137" s="509"/>
      <c r="H137" s="509"/>
      <c r="I137" s="509"/>
      <c r="J137" s="514">
        <f t="shared" si="48"/>
        <v>0</v>
      </c>
      <c r="K137" s="575"/>
      <c r="L137" s="576"/>
      <c r="M137" s="576"/>
      <c r="N137" s="576"/>
      <c r="O137" s="576"/>
      <c r="P137" s="576"/>
      <c r="Q137" s="514">
        <f>SUM(E137,J137)</f>
        <v>0</v>
      </c>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row>
    <row r="138" spans="1:123" s="49" customFormat="1" ht="30" hidden="1" customHeight="1" x14ac:dyDescent="0.25">
      <c r="A138" s="94">
        <v>1513049</v>
      </c>
      <c r="B138" s="96" t="s">
        <v>283</v>
      </c>
      <c r="C138" s="62">
        <v>1010</v>
      </c>
      <c r="D138" s="81" t="s">
        <v>91</v>
      </c>
      <c r="E138" s="511">
        <f t="shared" si="40"/>
        <v>0</v>
      </c>
      <c r="F138" s="534"/>
      <c r="G138" s="509"/>
      <c r="H138" s="509"/>
      <c r="I138" s="509"/>
      <c r="J138" s="514">
        <f t="shared" si="48"/>
        <v>0</v>
      </c>
      <c r="K138" s="575"/>
      <c r="L138" s="576"/>
      <c r="M138" s="576"/>
      <c r="N138" s="576"/>
      <c r="O138" s="576"/>
      <c r="P138" s="576"/>
      <c r="Q138" s="514">
        <f>SUM(E138,J138)</f>
        <v>0</v>
      </c>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c r="CQ138" s="58"/>
      <c r="CR138" s="58"/>
      <c r="CS138" s="58"/>
      <c r="CT138" s="58"/>
      <c r="CU138" s="58"/>
      <c r="CV138" s="58"/>
      <c r="CW138" s="58"/>
      <c r="CX138" s="58"/>
      <c r="CY138" s="58"/>
      <c r="CZ138" s="58"/>
      <c r="DA138" s="58"/>
      <c r="DB138" s="58"/>
      <c r="DC138" s="58"/>
      <c r="DD138" s="58"/>
      <c r="DE138" s="58"/>
      <c r="DF138" s="58"/>
      <c r="DG138" s="58"/>
      <c r="DH138" s="58"/>
      <c r="DI138" s="58"/>
      <c r="DJ138" s="58"/>
      <c r="DK138" s="58"/>
      <c r="DL138" s="58"/>
      <c r="DM138" s="58"/>
      <c r="DN138" s="58"/>
      <c r="DO138" s="58"/>
      <c r="DP138" s="58"/>
      <c r="DQ138" s="58"/>
      <c r="DR138" s="58"/>
      <c r="DS138" s="58"/>
    </row>
    <row r="139" spans="1:123" s="5" customFormat="1" ht="34.5" hidden="1" customHeight="1" x14ac:dyDescent="0.25">
      <c r="A139" s="95">
        <v>1513050</v>
      </c>
      <c r="B139" s="97" t="s">
        <v>284</v>
      </c>
      <c r="C139" s="63" t="s">
        <v>175</v>
      </c>
      <c r="D139" s="155" t="s">
        <v>92</v>
      </c>
      <c r="E139" s="259">
        <f>SUM(F139,I139)</f>
        <v>0</v>
      </c>
      <c r="F139" s="533"/>
      <c r="G139" s="505"/>
      <c r="H139" s="505"/>
      <c r="I139" s="505"/>
      <c r="J139" s="504">
        <f>SUM(K139,N139)</f>
        <v>0</v>
      </c>
      <c r="K139" s="503"/>
      <c r="L139" s="506"/>
      <c r="M139" s="506"/>
      <c r="N139" s="506"/>
      <c r="O139" s="506"/>
      <c r="P139" s="506"/>
      <c r="Q139" s="504">
        <f>SUM(E139,J139)</f>
        <v>0</v>
      </c>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row>
    <row r="140" spans="1:123" s="5" customFormat="1" ht="23.25" hidden="1" customHeight="1" x14ac:dyDescent="0.25">
      <c r="A140" s="56"/>
      <c r="B140" s="185"/>
      <c r="C140" s="56"/>
      <c r="D140" s="56"/>
      <c r="E140" s="579"/>
      <c r="F140" s="577"/>
      <c r="G140" s="505"/>
      <c r="H140" s="505"/>
      <c r="I140" s="505"/>
      <c r="J140" s="504">
        <f>SUM(K140,N140)</f>
        <v>0</v>
      </c>
      <c r="K140" s="503"/>
      <c r="L140" s="506"/>
      <c r="M140" s="506"/>
      <c r="N140" s="506"/>
      <c r="O140" s="506"/>
      <c r="P140" s="506"/>
      <c r="Q140" s="504"/>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33.75" hidden="1" customHeight="1" x14ac:dyDescent="0.25">
      <c r="A141" s="26" t="s">
        <v>129</v>
      </c>
      <c r="B141" s="26" t="s">
        <v>285</v>
      </c>
      <c r="C141" s="30" t="s">
        <v>176</v>
      </c>
      <c r="D141" s="32" t="s">
        <v>93</v>
      </c>
      <c r="E141" s="259">
        <f t="shared" si="40"/>
        <v>0</v>
      </c>
      <c r="F141" s="533"/>
      <c r="G141" s="505"/>
      <c r="H141" s="505"/>
      <c r="I141" s="505"/>
      <c r="J141" s="504"/>
      <c r="K141" s="503"/>
      <c r="L141" s="506"/>
      <c r="M141" s="506"/>
      <c r="N141" s="506"/>
      <c r="O141" s="506"/>
      <c r="P141" s="506"/>
      <c r="Q141" s="504">
        <f>SUM(E141,J141)</f>
        <v>0</v>
      </c>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25.5" hidden="1" customHeight="1" x14ac:dyDescent="0.25">
      <c r="A142" s="30"/>
      <c r="B142" s="30"/>
      <c r="C142" s="30"/>
      <c r="D142" s="33"/>
      <c r="E142" s="259">
        <f t="shared" si="40"/>
        <v>0</v>
      </c>
      <c r="F142" s="533"/>
      <c r="G142" s="505"/>
      <c r="H142" s="505"/>
      <c r="I142" s="505"/>
      <c r="J142" s="504">
        <f t="shared" si="48"/>
        <v>0</v>
      </c>
      <c r="K142" s="503"/>
      <c r="L142" s="506"/>
      <c r="M142" s="506"/>
      <c r="N142" s="506"/>
      <c r="O142" s="506"/>
      <c r="P142" s="506"/>
      <c r="Q142" s="504">
        <f>SUM(J142,E142)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21" hidden="1" customHeight="1" x14ac:dyDescent="0.25">
      <c r="A143" s="30"/>
      <c r="B143" s="30"/>
      <c r="C143" s="30"/>
      <c r="D143" s="27"/>
      <c r="E143" s="259">
        <f t="shared" si="40"/>
        <v>0</v>
      </c>
      <c r="F143" s="533"/>
      <c r="G143" s="556"/>
      <c r="H143" s="556"/>
      <c r="I143" s="556"/>
      <c r="J143" s="504">
        <f>SUM(K143,N143)</f>
        <v>0</v>
      </c>
      <c r="K143" s="556"/>
      <c r="L143" s="556"/>
      <c r="M143" s="556"/>
      <c r="N143" s="556"/>
      <c r="O143" s="556"/>
      <c r="P143" s="556"/>
      <c r="Q143" s="504">
        <f t="shared" ref="Q143:Q149" si="51">SUM(E143,J143)</f>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5" customFormat="1" ht="56.25" hidden="1" customHeight="1" x14ac:dyDescent="0.25">
      <c r="A144" s="31" t="s">
        <v>134</v>
      </c>
      <c r="B144" s="31" t="s">
        <v>286</v>
      </c>
      <c r="C144" s="30"/>
      <c r="D144" s="155" t="s">
        <v>68</v>
      </c>
      <c r="E144" s="259">
        <f>SUM(E145)</f>
        <v>0</v>
      </c>
      <c r="F144" s="533"/>
      <c r="G144" s="259"/>
      <c r="H144" s="259">
        <f t="shared" ref="H144:Q144" si="52">SUM(H145)</f>
        <v>0</v>
      </c>
      <c r="I144" s="259">
        <f t="shared" si="52"/>
        <v>0</v>
      </c>
      <c r="J144" s="259">
        <f t="shared" si="52"/>
        <v>0</v>
      </c>
      <c r="K144" s="259">
        <f t="shared" si="52"/>
        <v>0</v>
      </c>
      <c r="L144" s="259">
        <f t="shared" si="52"/>
        <v>0</v>
      </c>
      <c r="M144" s="259">
        <f t="shared" si="52"/>
        <v>0</v>
      </c>
      <c r="N144" s="259">
        <f t="shared" si="52"/>
        <v>0</v>
      </c>
      <c r="O144" s="259">
        <f t="shared" si="52"/>
        <v>0</v>
      </c>
      <c r="P144" s="259">
        <f t="shared" si="52"/>
        <v>0</v>
      </c>
      <c r="Q144" s="259">
        <f t="shared" si="52"/>
        <v>0</v>
      </c>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row>
    <row r="145" spans="1:123" s="49" customFormat="1" ht="51.75" hidden="1" customHeight="1" x14ac:dyDescent="0.25">
      <c r="A145" s="80" t="s">
        <v>70</v>
      </c>
      <c r="B145" s="80" t="s">
        <v>287</v>
      </c>
      <c r="C145" s="51" t="s">
        <v>176</v>
      </c>
      <c r="D145" s="59" t="s">
        <v>69</v>
      </c>
      <c r="E145" s="511">
        <f>SUM(F145,I145)</f>
        <v>0</v>
      </c>
      <c r="F145" s="534"/>
      <c r="G145" s="535"/>
      <c r="H145" s="535"/>
      <c r="I145" s="535"/>
      <c r="J145" s="514">
        <f>SUM(K145,N145)</f>
        <v>0</v>
      </c>
      <c r="K145" s="535"/>
      <c r="L145" s="535"/>
      <c r="M145" s="535"/>
      <c r="N145" s="535"/>
      <c r="O145" s="535"/>
      <c r="P145" s="535"/>
      <c r="Q145" s="514">
        <f t="shared" si="51"/>
        <v>0</v>
      </c>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c r="CQ145" s="58"/>
      <c r="CR145" s="58"/>
      <c r="CS145" s="58"/>
      <c r="CT145" s="58"/>
      <c r="CU145" s="58"/>
      <c r="CV145" s="58"/>
      <c r="CW145" s="58"/>
      <c r="CX145" s="58"/>
      <c r="CY145" s="58"/>
      <c r="CZ145" s="58"/>
      <c r="DA145" s="58"/>
      <c r="DB145" s="58"/>
      <c r="DC145" s="58"/>
      <c r="DD145" s="58"/>
      <c r="DE145" s="58"/>
      <c r="DF145" s="58"/>
      <c r="DG145" s="58"/>
      <c r="DH145" s="58"/>
      <c r="DI145" s="58"/>
      <c r="DJ145" s="58"/>
      <c r="DK145" s="58"/>
      <c r="DL145" s="58"/>
      <c r="DM145" s="58"/>
      <c r="DN145" s="58"/>
      <c r="DO145" s="58"/>
      <c r="DP145" s="58"/>
      <c r="DQ145" s="58"/>
      <c r="DR145" s="58"/>
      <c r="DS145" s="58"/>
    </row>
    <row r="146" spans="1:123" s="5" customFormat="1" ht="29.25" customHeight="1" x14ac:dyDescent="0.25">
      <c r="A146" s="31" t="s">
        <v>133</v>
      </c>
      <c r="B146" s="31" t="s">
        <v>288</v>
      </c>
      <c r="C146" s="30"/>
      <c r="D146" s="155" t="s">
        <v>71</v>
      </c>
      <c r="E146" s="533">
        <f>SUM(E147:E148)</f>
        <v>283312</v>
      </c>
      <c r="F146" s="533">
        <f t="shared" ref="F146:G146" si="53">SUM(F147:F148)</f>
        <v>283312</v>
      </c>
      <c r="G146" s="533">
        <f t="shared" si="53"/>
        <v>140615</v>
      </c>
      <c r="H146" s="533">
        <f t="shared" ref="H146:Q146" si="54">SUM(H147:H148)</f>
        <v>0</v>
      </c>
      <c r="I146" s="533">
        <f t="shared" si="54"/>
        <v>0</v>
      </c>
      <c r="J146" s="533">
        <f t="shared" si="54"/>
        <v>0</v>
      </c>
      <c r="K146" s="533">
        <f t="shared" si="54"/>
        <v>0</v>
      </c>
      <c r="L146" s="533">
        <f t="shared" si="54"/>
        <v>0</v>
      </c>
      <c r="M146" s="533">
        <f t="shared" si="54"/>
        <v>0</v>
      </c>
      <c r="N146" s="533">
        <f t="shared" si="54"/>
        <v>0</v>
      </c>
      <c r="O146" s="533">
        <f t="shared" si="54"/>
        <v>0</v>
      </c>
      <c r="P146" s="533">
        <f t="shared" si="54"/>
        <v>0</v>
      </c>
      <c r="Q146" s="533">
        <f t="shared" si="54"/>
        <v>283312</v>
      </c>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row>
    <row r="147" spans="1:123" s="53" customFormat="1" ht="42" hidden="1" customHeight="1" x14ac:dyDescent="0.25">
      <c r="A147" s="51" t="s">
        <v>74</v>
      </c>
      <c r="B147" s="51" t="s">
        <v>289</v>
      </c>
      <c r="C147" s="51" t="s">
        <v>177</v>
      </c>
      <c r="D147" s="79" t="s">
        <v>72</v>
      </c>
      <c r="E147" s="511">
        <f>SUM(F147,I147)</f>
        <v>0</v>
      </c>
      <c r="F147" s="534"/>
      <c r="G147" s="534"/>
      <c r="H147" s="534"/>
      <c r="I147" s="580"/>
      <c r="J147" s="514">
        <f>SUM(K147,N147)</f>
        <v>0</v>
      </c>
      <c r="K147" s="535"/>
      <c r="L147" s="535"/>
      <c r="M147" s="535"/>
      <c r="N147" s="535"/>
      <c r="O147" s="535"/>
      <c r="P147" s="535"/>
      <c r="Q147" s="514">
        <f t="shared" si="51"/>
        <v>0</v>
      </c>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c r="BC147" s="72"/>
      <c r="BD147" s="72"/>
      <c r="BE147" s="72"/>
      <c r="BF147" s="72"/>
      <c r="BG147" s="72"/>
      <c r="BH147" s="72"/>
      <c r="BI147" s="72"/>
      <c r="BJ147" s="72"/>
      <c r="BK147" s="72"/>
      <c r="BL147" s="72"/>
      <c r="BM147" s="72"/>
      <c r="BN147" s="72"/>
      <c r="BO147" s="72"/>
      <c r="BP147" s="72"/>
      <c r="BQ147" s="72"/>
      <c r="BR147" s="72"/>
      <c r="BS147" s="72"/>
      <c r="BT147" s="72"/>
      <c r="BU147" s="72"/>
      <c r="BV147" s="72"/>
      <c r="BW147" s="72"/>
      <c r="BX147" s="72"/>
      <c r="BY147" s="72"/>
      <c r="BZ147" s="72"/>
      <c r="CA147" s="72"/>
      <c r="CB147" s="72"/>
      <c r="CC147" s="72"/>
      <c r="CD147" s="72"/>
      <c r="CE147" s="72"/>
      <c r="CF147" s="72"/>
      <c r="CG147" s="72"/>
      <c r="CH147" s="72"/>
      <c r="CI147" s="72"/>
      <c r="CJ147" s="72"/>
      <c r="CK147" s="72"/>
      <c r="CL147" s="72"/>
      <c r="CM147" s="72"/>
      <c r="CN147" s="72"/>
      <c r="CO147" s="72"/>
      <c r="CP147" s="72"/>
      <c r="CQ147" s="72"/>
      <c r="CR147" s="72"/>
      <c r="CS147" s="72"/>
      <c r="CT147" s="72"/>
      <c r="CU147" s="72"/>
      <c r="CV147" s="72"/>
      <c r="CW147" s="72"/>
      <c r="CX147" s="72"/>
      <c r="CY147" s="72"/>
      <c r="CZ147" s="72"/>
      <c r="DA147" s="72"/>
      <c r="DB147" s="72"/>
      <c r="DC147" s="72"/>
      <c r="DD147" s="72"/>
      <c r="DE147" s="72"/>
      <c r="DF147" s="72"/>
      <c r="DG147" s="72"/>
      <c r="DH147" s="72"/>
      <c r="DI147" s="72"/>
      <c r="DJ147" s="72"/>
      <c r="DK147" s="72"/>
      <c r="DL147" s="72"/>
      <c r="DM147" s="72"/>
      <c r="DN147" s="72"/>
      <c r="DO147" s="72"/>
      <c r="DP147" s="72"/>
      <c r="DQ147" s="72"/>
      <c r="DR147" s="72"/>
      <c r="DS147" s="72"/>
    </row>
    <row r="148" spans="1:123" s="53" customFormat="1" ht="23.25" customHeight="1" x14ac:dyDescent="0.25">
      <c r="A148" s="126">
        <v>1513105</v>
      </c>
      <c r="B148" s="127" t="s">
        <v>290</v>
      </c>
      <c r="C148" s="128" t="s">
        <v>176</v>
      </c>
      <c r="D148" s="71" t="s">
        <v>73</v>
      </c>
      <c r="E148" s="246">
        <f>SUM(F148,I148)</f>
        <v>283312</v>
      </c>
      <c r="F148" s="246">
        <v>283312</v>
      </c>
      <c r="G148" s="510">
        <v>140615</v>
      </c>
      <c r="H148" s="510"/>
      <c r="I148" s="562"/>
      <c r="J148" s="557">
        <f>SUM(K148,N148)</f>
        <v>0</v>
      </c>
      <c r="K148" s="510"/>
      <c r="L148" s="510"/>
      <c r="M148" s="510"/>
      <c r="N148" s="510"/>
      <c r="O148" s="510"/>
      <c r="P148" s="510"/>
      <c r="Q148" s="246">
        <f t="shared" si="51"/>
        <v>283312</v>
      </c>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c r="BC148" s="72"/>
      <c r="BD148" s="72"/>
      <c r="BE148" s="72"/>
      <c r="BF148" s="72"/>
      <c r="BG148" s="72"/>
      <c r="BH148" s="72"/>
      <c r="BI148" s="72"/>
      <c r="BJ148" s="72"/>
      <c r="BK148" s="72"/>
      <c r="BL148" s="72"/>
      <c r="BM148" s="72"/>
      <c r="BN148" s="72"/>
      <c r="BO148" s="72"/>
      <c r="BP148" s="72"/>
      <c r="BQ148" s="72"/>
      <c r="BR148" s="72"/>
      <c r="BS148" s="72"/>
      <c r="BT148" s="72"/>
      <c r="BU148" s="72"/>
      <c r="BV148" s="72"/>
      <c r="BW148" s="72"/>
      <c r="BX148" s="72"/>
      <c r="BY148" s="72"/>
      <c r="BZ148" s="72"/>
      <c r="CA148" s="72"/>
      <c r="CB148" s="72"/>
      <c r="CC148" s="72"/>
      <c r="CD148" s="72"/>
      <c r="CE148" s="72"/>
      <c r="CF148" s="72"/>
      <c r="CG148" s="72"/>
      <c r="CH148" s="72"/>
      <c r="CI148" s="72"/>
      <c r="CJ148" s="72"/>
      <c r="CK148" s="72"/>
      <c r="CL148" s="72"/>
      <c r="CM148" s="72"/>
      <c r="CN148" s="72"/>
      <c r="CO148" s="72"/>
      <c r="CP148" s="72"/>
      <c r="CQ148" s="72"/>
      <c r="CR148" s="72"/>
      <c r="CS148" s="72"/>
      <c r="CT148" s="72"/>
      <c r="CU148" s="72"/>
      <c r="CV148" s="72"/>
      <c r="CW148" s="72"/>
      <c r="CX148" s="72"/>
      <c r="CY148" s="72"/>
      <c r="CZ148" s="72"/>
      <c r="DA148" s="72"/>
      <c r="DB148" s="72"/>
      <c r="DC148" s="72"/>
      <c r="DD148" s="72"/>
      <c r="DE148" s="72"/>
      <c r="DF148" s="72"/>
      <c r="DG148" s="72"/>
      <c r="DH148" s="72"/>
      <c r="DI148" s="72"/>
      <c r="DJ148" s="72"/>
      <c r="DK148" s="72"/>
      <c r="DL148" s="72"/>
      <c r="DM148" s="72"/>
      <c r="DN148" s="72"/>
      <c r="DO148" s="72"/>
      <c r="DP148" s="72"/>
      <c r="DQ148" s="72"/>
      <c r="DR148" s="72"/>
      <c r="DS148" s="72"/>
    </row>
    <row r="149" spans="1:123" s="5" customFormat="1" ht="21" hidden="1" customHeight="1" x14ac:dyDescent="0.25">
      <c r="A149" s="26" t="s">
        <v>130</v>
      </c>
      <c r="B149" s="26" t="s">
        <v>225</v>
      </c>
      <c r="C149" s="30" t="s">
        <v>165</v>
      </c>
      <c r="D149" s="40" t="s">
        <v>17</v>
      </c>
      <c r="E149" s="259">
        <f>SUM(F149,I140)</f>
        <v>0</v>
      </c>
      <c r="F149" s="533"/>
      <c r="G149" s="505"/>
      <c r="H149" s="505"/>
      <c r="I149" s="505"/>
      <c r="J149" s="504">
        <f t="shared" si="48"/>
        <v>0</v>
      </c>
      <c r="K149" s="503"/>
      <c r="L149" s="506"/>
      <c r="M149" s="506"/>
      <c r="N149" s="506"/>
      <c r="O149" s="506"/>
      <c r="P149" s="506"/>
      <c r="Q149" s="504">
        <f t="shared" si="51"/>
        <v>0</v>
      </c>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row>
    <row r="150" spans="1:123" s="5" customFormat="1" ht="21.75" hidden="1" customHeight="1" x14ac:dyDescent="0.25">
      <c r="A150" s="30"/>
      <c r="B150" s="30"/>
      <c r="C150" s="30"/>
      <c r="D150" s="33"/>
      <c r="E150" s="259">
        <f t="shared" si="40"/>
        <v>0</v>
      </c>
      <c r="F150" s="265"/>
      <c r="G150" s="541"/>
      <c r="H150" s="541"/>
      <c r="I150" s="541"/>
      <c r="J150" s="542">
        <f>SUM(K150,N150)</f>
        <v>0</v>
      </c>
      <c r="K150" s="541"/>
      <c r="L150" s="541"/>
      <c r="M150" s="541"/>
      <c r="N150" s="541"/>
      <c r="O150" s="541"/>
      <c r="P150" s="541"/>
      <c r="Q150" s="542">
        <f>SUM(J150,E150)</f>
        <v>0</v>
      </c>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row>
    <row r="151" spans="1:123" ht="20.25" hidden="1" customHeight="1" x14ac:dyDescent="0.2">
      <c r="A151" s="31"/>
      <c r="B151" s="31"/>
      <c r="C151" s="34"/>
      <c r="D151" s="52"/>
      <c r="E151" s="259">
        <f t="shared" si="40"/>
        <v>0</v>
      </c>
      <c r="F151" s="533"/>
      <c r="G151" s="533"/>
      <c r="H151" s="556"/>
      <c r="I151" s="556"/>
      <c r="J151" s="504">
        <f>SUM(K151,N151)</f>
        <v>0</v>
      </c>
      <c r="K151" s="556"/>
      <c r="L151" s="556"/>
      <c r="M151" s="556"/>
      <c r="N151" s="556"/>
      <c r="O151" s="556"/>
      <c r="P151" s="556"/>
      <c r="Q151" s="504">
        <f>SUM(E151,J151)</f>
        <v>0</v>
      </c>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row>
    <row r="152" spans="1:123" s="5" customFormat="1" ht="19.5" hidden="1" customHeight="1" x14ac:dyDescent="0.25">
      <c r="A152" s="30" t="s">
        <v>337</v>
      </c>
      <c r="B152" s="30" t="s">
        <v>338</v>
      </c>
      <c r="C152" s="30" t="s">
        <v>172</v>
      </c>
      <c r="D152" s="33" t="s">
        <v>2</v>
      </c>
      <c r="E152" s="259">
        <f t="shared" si="40"/>
        <v>0</v>
      </c>
      <c r="F152" s="553"/>
      <c r="G152" s="541"/>
      <c r="H152" s="541"/>
      <c r="I152" s="541"/>
      <c r="J152" s="542">
        <f>SUM(K152,N152)</f>
        <v>0</v>
      </c>
      <c r="K152" s="541"/>
      <c r="L152" s="541"/>
      <c r="M152" s="541"/>
      <c r="N152" s="541"/>
      <c r="O152" s="541"/>
      <c r="P152" s="541"/>
      <c r="Q152" s="542">
        <f>SUM(J152,E152)</f>
        <v>0</v>
      </c>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row>
    <row r="153" spans="1:123" s="5" customFormat="1" ht="39" customHeight="1" x14ac:dyDescent="0.25">
      <c r="A153" s="37" t="s">
        <v>143</v>
      </c>
      <c r="B153" s="37"/>
      <c r="C153" s="37"/>
      <c r="D153" s="46" t="s">
        <v>455</v>
      </c>
      <c r="E153" s="581">
        <f>SUM(E154)</f>
        <v>281830</v>
      </c>
      <c r="F153" s="581">
        <f t="shared" ref="F153:Q153" si="55">SUM(F154)</f>
        <v>281830</v>
      </c>
      <c r="G153" s="581">
        <f t="shared" si="55"/>
        <v>205000</v>
      </c>
      <c r="H153" s="581">
        <f t="shared" si="55"/>
        <v>0</v>
      </c>
      <c r="I153" s="581">
        <f t="shared" si="55"/>
        <v>0</v>
      </c>
      <c r="J153" s="581">
        <f t="shared" si="55"/>
        <v>299916</v>
      </c>
      <c r="K153" s="581">
        <f t="shared" si="55"/>
        <v>0</v>
      </c>
      <c r="L153" s="581">
        <f t="shared" si="55"/>
        <v>0</v>
      </c>
      <c r="M153" s="581">
        <f t="shared" si="55"/>
        <v>0</v>
      </c>
      <c r="N153" s="581">
        <f t="shared" si="55"/>
        <v>299916</v>
      </c>
      <c r="O153" s="581">
        <f t="shared" si="55"/>
        <v>299916</v>
      </c>
      <c r="P153" s="581">
        <f t="shared" si="55"/>
        <v>0</v>
      </c>
      <c r="Q153" s="581">
        <f t="shared" si="55"/>
        <v>581746</v>
      </c>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row>
    <row r="154" spans="1:123" s="5" customFormat="1" ht="38.25" customHeight="1" x14ac:dyDescent="0.25">
      <c r="A154" s="37" t="s">
        <v>144</v>
      </c>
      <c r="B154" s="37"/>
      <c r="C154" s="37"/>
      <c r="D154" s="46" t="s">
        <v>455</v>
      </c>
      <c r="E154" s="581">
        <f>SUM(E155:E165)</f>
        <v>281830</v>
      </c>
      <c r="F154" s="581">
        <f t="shared" ref="F154:Q154" si="56">SUM(F155:F165)</f>
        <v>281830</v>
      </c>
      <c r="G154" s="581">
        <f t="shared" si="56"/>
        <v>205000</v>
      </c>
      <c r="H154" s="581">
        <f t="shared" si="56"/>
        <v>0</v>
      </c>
      <c r="I154" s="581">
        <f t="shared" si="56"/>
        <v>0</v>
      </c>
      <c r="J154" s="581">
        <f t="shared" si="56"/>
        <v>299916</v>
      </c>
      <c r="K154" s="581">
        <f t="shared" si="56"/>
        <v>0</v>
      </c>
      <c r="L154" s="581">
        <f t="shared" si="56"/>
        <v>0</v>
      </c>
      <c r="M154" s="581">
        <f t="shared" si="56"/>
        <v>0</v>
      </c>
      <c r="N154" s="581">
        <f t="shared" si="56"/>
        <v>299916</v>
      </c>
      <c r="O154" s="581">
        <f t="shared" si="56"/>
        <v>299916</v>
      </c>
      <c r="P154" s="581">
        <f t="shared" si="56"/>
        <v>0</v>
      </c>
      <c r="Q154" s="581">
        <f t="shared" si="56"/>
        <v>581746</v>
      </c>
      <c r="S154" s="99"/>
    </row>
    <row r="155" spans="1:123" s="5" customFormat="1" ht="23.25" customHeight="1" x14ac:dyDescent="0.25">
      <c r="A155" s="26" t="s">
        <v>106</v>
      </c>
      <c r="B155" s="26" t="s">
        <v>172</v>
      </c>
      <c r="C155" s="26" t="s">
        <v>156</v>
      </c>
      <c r="D155" s="124" t="s">
        <v>354</v>
      </c>
      <c r="E155" s="259">
        <f t="shared" ref="E155:E165" si="57">SUM(F155,I155)</f>
        <v>76150</v>
      </c>
      <c r="F155" s="265">
        <v>76150</v>
      </c>
      <c r="G155" s="505">
        <v>52500</v>
      </c>
      <c r="H155" s="505"/>
      <c r="I155" s="505"/>
      <c r="J155" s="542">
        <f t="shared" ref="J155:J165" si="58">SUM(K155,N155)</f>
        <v>11000</v>
      </c>
      <c r="K155" s="503"/>
      <c r="L155" s="503"/>
      <c r="M155" s="503"/>
      <c r="N155" s="505">
        <v>11000</v>
      </c>
      <c r="O155" s="505">
        <v>11000</v>
      </c>
      <c r="P155" s="264"/>
      <c r="Q155" s="504">
        <f>SUM(J155,E155)</f>
        <v>87150</v>
      </c>
    </row>
    <row r="156" spans="1:123" ht="25.5" customHeight="1" x14ac:dyDescent="0.2">
      <c r="A156" s="30" t="s">
        <v>98</v>
      </c>
      <c r="B156" s="30" t="s">
        <v>291</v>
      </c>
      <c r="C156" s="30" t="s">
        <v>178</v>
      </c>
      <c r="D156" s="35" t="s">
        <v>201</v>
      </c>
      <c r="E156" s="259">
        <f t="shared" si="57"/>
        <v>0</v>
      </c>
      <c r="F156" s="265"/>
      <c r="G156" s="556"/>
      <c r="H156" s="556"/>
      <c r="I156" s="556"/>
      <c r="J156" s="542">
        <f t="shared" si="58"/>
        <v>288916</v>
      </c>
      <c r="K156" s="556"/>
      <c r="L156" s="556"/>
      <c r="M156" s="556"/>
      <c r="N156" s="556">
        <v>288916</v>
      </c>
      <c r="O156" s="556">
        <v>288916</v>
      </c>
      <c r="P156" s="556"/>
      <c r="Q156" s="504">
        <f t="shared" ref="Q156:Q165" si="59">SUM(J156,E156)</f>
        <v>288916</v>
      </c>
    </row>
    <row r="157" spans="1:123" ht="21" hidden="1" customHeight="1" x14ac:dyDescent="0.2">
      <c r="A157" s="30"/>
      <c r="B157" s="30"/>
      <c r="C157" s="30"/>
      <c r="D157" s="27"/>
      <c r="E157" s="259">
        <f t="shared" si="57"/>
        <v>0</v>
      </c>
      <c r="F157" s="265"/>
      <c r="G157" s="556"/>
      <c r="H157" s="556"/>
      <c r="I157" s="556"/>
      <c r="J157" s="542"/>
      <c r="K157" s="556"/>
      <c r="L157" s="556"/>
      <c r="M157" s="556"/>
      <c r="N157" s="556"/>
      <c r="O157" s="556"/>
      <c r="P157" s="556"/>
      <c r="Q157" s="504">
        <f t="shared" si="59"/>
        <v>0</v>
      </c>
    </row>
    <row r="158" spans="1:123" s="86" customFormat="1" ht="24" hidden="1" customHeight="1" x14ac:dyDescent="0.2">
      <c r="A158" s="30" t="s">
        <v>100</v>
      </c>
      <c r="B158" s="30" t="s">
        <v>292</v>
      </c>
      <c r="C158" s="30" t="s">
        <v>179</v>
      </c>
      <c r="D158" s="85" t="s">
        <v>99</v>
      </c>
      <c r="E158" s="259">
        <f t="shared" si="57"/>
        <v>0</v>
      </c>
      <c r="F158" s="265"/>
      <c r="G158" s="553">
        <v>-8000</v>
      </c>
      <c r="H158" s="556"/>
      <c r="I158" s="556"/>
      <c r="J158" s="542">
        <f t="shared" si="58"/>
        <v>0</v>
      </c>
      <c r="K158" s="556"/>
      <c r="L158" s="556"/>
      <c r="M158" s="556"/>
      <c r="N158" s="582"/>
      <c r="O158" s="582"/>
      <c r="P158" s="556"/>
      <c r="Q158" s="504">
        <f t="shared" si="59"/>
        <v>0</v>
      </c>
    </row>
    <row r="159" spans="1:123" ht="23.25" customHeight="1" x14ac:dyDescent="0.2">
      <c r="A159" s="30" t="s">
        <v>102</v>
      </c>
      <c r="B159" s="30" t="s">
        <v>293</v>
      </c>
      <c r="C159" s="30" t="s">
        <v>160</v>
      </c>
      <c r="D159" s="35" t="s">
        <v>101</v>
      </c>
      <c r="E159" s="259">
        <f t="shared" si="57"/>
        <v>195800</v>
      </c>
      <c r="F159" s="265">
        <v>195800</v>
      </c>
      <c r="G159" s="556">
        <v>160500</v>
      </c>
      <c r="H159" s="556"/>
      <c r="I159" s="556"/>
      <c r="J159" s="542">
        <f t="shared" si="58"/>
        <v>0</v>
      </c>
      <c r="K159" s="556"/>
      <c r="L159" s="556"/>
      <c r="M159" s="556"/>
      <c r="N159" s="556"/>
      <c r="O159" s="556"/>
      <c r="P159" s="556"/>
      <c r="Q159" s="504">
        <f t="shared" si="59"/>
        <v>195800</v>
      </c>
    </row>
    <row r="160" spans="1:123" ht="23.25" customHeight="1" x14ac:dyDescent="0.2">
      <c r="A160" s="30" t="s">
        <v>104</v>
      </c>
      <c r="B160" s="30" t="s">
        <v>294</v>
      </c>
      <c r="C160" s="30" t="s">
        <v>180</v>
      </c>
      <c r="D160" s="35" t="s">
        <v>103</v>
      </c>
      <c r="E160" s="259">
        <f t="shared" si="57"/>
        <v>9880</v>
      </c>
      <c r="F160" s="265">
        <v>9880</v>
      </c>
      <c r="G160" s="553"/>
      <c r="H160" s="556"/>
      <c r="I160" s="556"/>
      <c r="J160" s="542">
        <f t="shared" si="58"/>
        <v>0</v>
      </c>
      <c r="K160" s="556"/>
      <c r="L160" s="556"/>
      <c r="M160" s="556"/>
      <c r="N160" s="553"/>
      <c r="O160" s="553"/>
      <c r="P160" s="556"/>
      <c r="Q160" s="259">
        <f t="shared" ref="Q160:Q162" si="60">SUM(E160,J160)</f>
        <v>9880</v>
      </c>
    </row>
    <row r="161" spans="1:257" s="86" customFormat="1" ht="23.25" hidden="1" customHeight="1" x14ac:dyDescent="0.2">
      <c r="A161" s="31" t="s">
        <v>339</v>
      </c>
      <c r="B161" s="26" t="s">
        <v>244</v>
      </c>
      <c r="C161" s="36" t="s">
        <v>174</v>
      </c>
      <c r="D161" s="41" t="s">
        <v>45</v>
      </c>
      <c r="E161" s="259">
        <f t="shared" si="57"/>
        <v>0</v>
      </c>
      <c r="F161" s="583"/>
      <c r="G161" s="584"/>
      <c r="H161" s="584"/>
      <c r="I161" s="584"/>
      <c r="J161" s="542">
        <f t="shared" si="58"/>
        <v>0</v>
      </c>
      <c r="K161" s="584"/>
      <c r="L161" s="584"/>
      <c r="M161" s="584"/>
      <c r="N161" s="585"/>
      <c r="O161" s="585"/>
      <c r="P161" s="584"/>
      <c r="Q161" s="259">
        <f t="shared" si="59"/>
        <v>0</v>
      </c>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row>
    <row r="162" spans="1:257" ht="23.25" hidden="1" customHeight="1" x14ac:dyDescent="0.2">
      <c r="A162" s="31" t="s">
        <v>105</v>
      </c>
      <c r="B162" s="31" t="s">
        <v>247</v>
      </c>
      <c r="C162" s="34" t="s">
        <v>183</v>
      </c>
      <c r="D162" s="52" t="s">
        <v>52</v>
      </c>
      <c r="E162" s="259"/>
      <c r="F162" s="526"/>
      <c r="G162" s="533"/>
      <c r="H162" s="556"/>
      <c r="I162" s="556"/>
      <c r="J162" s="504">
        <f>SUM(K162,N162)</f>
        <v>0</v>
      </c>
      <c r="K162" s="556"/>
      <c r="L162" s="556"/>
      <c r="M162" s="556"/>
      <c r="N162" s="556"/>
      <c r="O162" s="556"/>
      <c r="P162" s="556"/>
      <c r="Q162" s="259">
        <f t="shared" si="60"/>
        <v>0</v>
      </c>
    </row>
    <row r="163" spans="1:257" s="16" customFormat="1" ht="21" hidden="1" customHeight="1" x14ac:dyDescent="0.2">
      <c r="A163" s="31"/>
      <c r="B163" s="31"/>
      <c r="C163" s="34"/>
      <c r="D163" s="52"/>
      <c r="E163" s="259">
        <f t="shared" si="57"/>
        <v>0</v>
      </c>
      <c r="F163" s="583"/>
      <c r="G163" s="584"/>
      <c r="H163" s="584"/>
      <c r="I163" s="584"/>
      <c r="J163" s="542">
        <f t="shared" si="58"/>
        <v>0</v>
      </c>
      <c r="K163" s="584"/>
      <c r="L163" s="584"/>
      <c r="M163" s="584"/>
      <c r="N163" s="584"/>
      <c r="O163" s="584"/>
      <c r="P163" s="584"/>
      <c r="Q163" s="504">
        <f t="shared" si="59"/>
        <v>0</v>
      </c>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row>
    <row r="164" spans="1:257" ht="21" hidden="1" customHeight="1" x14ac:dyDescent="0.2">
      <c r="A164" s="98"/>
      <c r="B164" s="98"/>
      <c r="C164" s="98"/>
      <c r="D164" s="98"/>
      <c r="E164" s="259">
        <f t="shared" si="57"/>
        <v>0</v>
      </c>
      <c r="F164" s="583"/>
      <c r="G164" s="584"/>
      <c r="H164" s="584"/>
      <c r="I164" s="584"/>
      <c r="J164" s="542">
        <f t="shared" si="58"/>
        <v>0</v>
      </c>
      <c r="K164" s="584"/>
      <c r="L164" s="584"/>
      <c r="M164" s="584"/>
      <c r="N164" s="584"/>
      <c r="O164" s="584"/>
      <c r="P164" s="584"/>
      <c r="Q164" s="504">
        <f t="shared" si="59"/>
        <v>0</v>
      </c>
    </row>
    <row r="165" spans="1:257" ht="24" hidden="1" customHeight="1" x14ac:dyDescent="0.2">
      <c r="A165" s="98"/>
      <c r="B165" s="98"/>
      <c r="C165" s="98"/>
      <c r="D165" s="98"/>
      <c r="E165" s="259">
        <f t="shared" si="57"/>
        <v>0</v>
      </c>
      <c r="F165" s="584"/>
      <c r="G165" s="584"/>
      <c r="H165" s="584"/>
      <c r="I165" s="584"/>
      <c r="J165" s="542">
        <f t="shared" si="58"/>
        <v>0</v>
      </c>
      <c r="K165" s="584"/>
      <c r="L165" s="584"/>
      <c r="M165" s="584"/>
      <c r="N165" s="584"/>
      <c r="O165" s="584"/>
      <c r="P165" s="584"/>
      <c r="Q165" s="504">
        <f t="shared" si="59"/>
        <v>0</v>
      </c>
    </row>
    <row r="166" spans="1:257" ht="37.5" hidden="1" customHeight="1" x14ac:dyDescent="0.25">
      <c r="A166" s="37" t="s">
        <v>145</v>
      </c>
      <c r="B166" s="37"/>
      <c r="C166" s="37"/>
      <c r="D166" s="47" t="s">
        <v>454</v>
      </c>
      <c r="E166" s="581">
        <f>SUM(E167)</f>
        <v>0</v>
      </c>
      <c r="F166" s="581">
        <f t="shared" ref="F166:Q167" si="61">SUM(F167)</f>
        <v>0</v>
      </c>
      <c r="G166" s="581">
        <f t="shared" si="61"/>
        <v>0</v>
      </c>
      <c r="H166" s="581">
        <f t="shared" si="61"/>
        <v>0</v>
      </c>
      <c r="I166" s="581">
        <f t="shared" si="61"/>
        <v>0</v>
      </c>
      <c r="J166" s="581">
        <f t="shared" si="61"/>
        <v>0</v>
      </c>
      <c r="K166" s="581">
        <f t="shared" si="61"/>
        <v>0</v>
      </c>
      <c r="L166" s="581">
        <f t="shared" si="61"/>
        <v>0</v>
      </c>
      <c r="M166" s="581">
        <f t="shared" si="61"/>
        <v>0</v>
      </c>
      <c r="N166" s="581">
        <f t="shared" si="61"/>
        <v>0</v>
      </c>
      <c r="O166" s="581">
        <f t="shared" si="61"/>
        <v>0</v>
      </c>
      <c r="P166" s="581">
        <f t="shared" si="61"/>
        <v>0</v>
      </c>
      <c r="Q166" s="581">
        <f t="shared" si="61"/>
        <v>0</v>
      </c>
    </row>
    <row r="167" spans="1:257" ht="38.25" hidden="1" customHeight="1" x14ac:dyDescent="0.25">
      <c r="A167" s="37" t="s">
        <v>146</v>
      </c>
      <c r="B167" s="37"/>
      <c r="C167" s="37"/>
      <c r="D167" s="47" t="s">
        <v>454</v>
      </c>
      <c r="E167" s="581">
        <f>SUM(E168)</f>
        <v>0</v>
      </c>
      <c r="F167" s="581">
        <f t="shared" si="61"/>
        <v>0</v>
      </c>
      <c r="G167" s="581">
        <f t="shared" si="61"/>
        <v>0</v>
      </c>
      <c r="H167" s="581">
        <f t="shared" si="61"/>
        <v>0</v>
      </c>
      <c r="I167" s="581">
        <f t="shared" si="61"/>
        <v>0</v>
      </c>
      <c r="J167" s="581">
        <f t="shared" si="61"/>
        <v>0</v>
      </c>
      <c r="K167" s="581">
        <f t="shared" si="61"/>
        <v>0</v>
      </c>
      <c r="L167" s="581">
        <f t="shared" si="61"/>
        <v>0</v>
      </c>
      <c r="M167" s="581">
        <f t="shared" si="61"/>
        <v>0</v>
      </c>
      <c r="N167" s="581">
        <f t="shared" si="61"/>
        <v>0</v>
      </c>
      <c r="O167" s="581">
        <f t="shared" si="61"/>
        <v>0</v>
      </c>
      <c r="P167" s="581">
        <f t="shared" si="61"/>
        <v>0</v>
      </c>
      <c r="Q167" s="581">
        <f t="shared" si="61"/>
        <v>0</v>
      </c>
      <c r="S167" s="99"/>
    </row>
    <row r="168" spans="1:257" ht="24" hidden="1" customHeight="1" x14ac:dyDescent="0.2">
      <c r="A168" s="30" t="s">
        <v>94</v>
      </c>
      <c r="B168" s="30" t="s">
        <v>172</v>
      </c>
      <c r="C168" s="30" t="s">
        <v>156</v>
      </c>
      <c r="D168" s="124" t="s">
        <v>354</v>
      </c>
      <c r="E168" s="259">
        <f>SUM(F168,I168)</f>
        <v>0</v>
      </c>
      <c r="F168" s="265"/>
      <c r="G168" s="553"/>
      <c r="H168" s="556"/>
      <c r="I168" s="556"/>
      <c r="J168" s="542">
        <f>SUM(K168,N168)</f>
        <v>0</v>
      </c>
      <c r="K168" s="556"/>
      <c r="L168" s="556"/>
      <c r="M168" s="556"/>
      <c r="N168" s="556"/>
      <c r="O168" s="556"/>
      <c r="P168" s="556"/>
      <c r="Q168" s="259">
        <f t="shared" ref="Q168" si="62">SUM(E168,J168)</f>
        <v>0</v>
      </c>
    </row>
    <row r="169" spans="1:257" ht="42.75" customHeight="1" x14ac:dyDescent="0.25">
      <c r="A169" s="37" t="s">
        <v>147</v>
      </c>
      <c r="B169" s="37"/>
      <c r="C169" s="37"/>
      <c r="D169" s="47" t="s">
        <v>454</v>
      </c>
      <c r="E169" s="260">
        <f>SUM(E170)</f>
        <v>893500</v>
      </c>
      <c r="F169" s="260">
        <f t="shared" ref="F169:Q169" si="63">SUM(F170)</f>
        <v>0</v>
      </c>
      <c r="G169" s="260">
        <f t="shared" si="63"/>
        <v>0</v>
      </c>
      <c r="H169" s="260">
        <f t="shared" si="63"/>
        <v>0</v>
      </c>
      <c r="I169" s="260">
        <f t="shared" si="63"/>
        <v>0</v>
      </c>
      <c r="J169" s="260">
        <f t="shared" si="63"/>
        <v>0</v>
      </c>
      <c r="K169" s="260">
        <f t="shared" si="63"/>
        <v>0</v>
      </c>
      <c r="L169" s="260">
        <f t="shared" si="63"/>
        <v>0</v>
      </c>
      <c r="M169" s="260">
        <f t="shared" si="63"/>
        <v>0</v>
      </c>
      <c r="N169" s="260">
        <f t="shared" si="63"/>
        <v>0</v>
      </c>
      <c r="O169" s="260">
        <f t="shared" si="63"/>
        <v>0</v>
      </c>
      <c r="P169" s="260">
        <f t="shared" si="63"/>
        <v>0</v>
      </c>
      <c r="Q169" s="260">
        <f t="shared" si="63"/>
        <v>893500</v>
      </c>
    </row>
    <row r="170" spans="1:257" ht="35.25" customHeight="1" x14ac:dyDescent="0.25">
      <c r="A170" s="37" t="s">
        <v>148</v>
      </c>
      <c r="B170" s="37"/>
      <c r="C170" s="37"/>
      <c r="D170" s="47" t="s">
        <v>454</v>
      </c>
      <c r="E170" s="260">
        <f>SUM(E171:E172)</f>
        <v>893500</v>
      </c>
      <c r="F170" s="260">
        <f t="shared" ref="F170:Q170" si="64">SUM(F171:F172)</f>
        <v>0</v>
      </c>
      <c r="G170" s="260">
        <f t="shared" si="64"/>
        <v>0</v>
      </c>
      <c r="H170" s="260">
        <f t="shared" si="64"/>
        <v>0</v>
      </c>
      <c r="I170" s="260">
        <f t="shared" si="64"/>
        <v>0</v>
      </c>
      <c r="J170" s="260">
        <f t="shared" si="64"/>
        <v>0</v>
      </c>
      <c r="K170" s="260">
        <f t="shared" si="64"/>
        <v>0</v>
      </c>
      <c r="L170" s="260">
        <f t="shared" si="64"/>
        <v>0</v>
      </c>
      <c r="M170" s="260">
        <f t="shared" si="64"/>
        <v>0</v>
      </c>
      <c r="N170" s="260">
        <f t="shared" si="64"/>
        <v>0</v>
      </c>
      <c r="O170" s="260">
        <f t="shared" si="64"/>
        <v>0</v>
      </c>
      <c r="P170" s="260">
        <f t="shared" si="64"/>
        <v>0</v>
      </c>
      <c r="Q170" s="260">
        <f t="shared" si="64"/>
        <v>893500</v>
      </c>
      <c r="S170" s="99"/>
    </row>
    <row r="171" spans="1:257" ht="29.25" hidden="1" customHeight="1" x14ac:dyDescent="0.2">
      <c r="A171" s="30" t="s">
        <v>96</v>
      </c>
      <c r="B171" s="30" t="s">
        <v>295</v>
      </c>
      <c r="C171" s="30" t="s">
        <v>172</v>
      </c>
      <c r="D171" s="35" t="s">
        <v>95</v>
      </c>
      <c r="E171" s="259">
        <f>SUM(F171,I171)</f>
        <v>0</v>
      </c>
      <c r="F171" s="265"/>
      <c r="G171" s="556"/>
      <c r="H171" s="556"/>
      <c r="I171" s="556"/>
      <c r="J171" s="542">
        <f>SUM(K171,N171)</f>
        <v>0</v>
      </c>
      <c r="K171" s="556"/>
      <c r="L171" s="556"/>
      <c r="M171" s="556"/>
      <c r="N171" s="556"/>
      <c r="O171" s="556"/>
      <c r="P171" s="556"/>
      <c r="Q171" s="504">
        <f>SUM(E171,J171)</f>
        <v>0</v>
      </c>
    </row>
    <row r="172" spans="1:257" ht="27.75" customHeight="1" x14ac:dyDescent="0.2">
      <c r="A172" s="30" t="s">
        <v>97</v>
      </c>
      <c r="B172" s="30" t="s">
        <v>296</v>
      </c>
      <c r="C172" s="30" t="s">
        <v>173</v>
      </c>
      <c r="D172" s="35" t="s">
        <v>187</v>
      </c>
      <c r="E172" s="259">
        <v>893500</v>
      </c>
      <c r="F172" s="533"/>
      <c r="G172" s="535"/>
      <c r="H172" s="535"/>
      <c r="I172" s="535"/>
      <c r="J172" s="504">
        <f>SUM(K172,N172)</f>
        <v>0</v>
      </c>
      <c r="K172" s="535"/>
      <c r="L172" s="535"/>
      <c r="M172" s="535"/>
      <c r="N172" s="535"/>
      <c r="O172" s="535"/>
      <c r="P172" s="535"/>
      <c r="Q172" s="504">
        <f>SUM(E172,J172)</f>
        <v>893500</v>
      </c>
    </row>
    <row r="173" spans="1:257" s="5" customFormat="1" ht="34.5" customHeight="1" x14ac:dyDescent="0.25">
      <c r="A173" s="48"/>
      <c r="B173" s="48"/>
      <c r="C173" s="48"/>
      <c r="D173" s="38" t="s">
        <v>154</v>
      </c>
      <c r="E173" s="262">
        <f t="shared" ref="E173:Q173" si="65">SUM(E170,E154,E104,E75,E79,E167,E11)</f>
        <v>10837981.41</v>
      </c>
      <c r="F173" s="262">
        <f t="shared" si="65"/>
        <v>9944481.4100000001</v>
      </c>
      <c r="G173" s="262">
        <f t="shared" si="65"/>
        <v>457728</v>
      </c>
      <c r="H173" s="262">
        <f t="shared" si="65"/>
        <v>9216</v>
      </c>
      <c r="I173" s="262">
        <f t="shared" si="65"/>
        <v>0</v>
      </c>
      <c r="J173" s="262">
        <f t="shared" si="65"/>
        <v>7014256</v>
      </c>
      <c r="K173" s="262">
        <f t="shared" si="65"/>
        <v>0</v>
      </c>
      <c r="L173" s="262">
        <f t="shared" si="65"/>
        <v>0</v>
      </c>
      <c r="M173" s="262">
        <f t="shared" si="65"/>
        <v>0</v>
      </c>
      <c r="N173" s="262">
        <f t="shared" si="65"/>
        <v>7014256</v>
      </c>
      <c r="O173" s="262">
        <f t="shared" si="65"/>
        <v>7014256</v>
      </c>
      <c r="P173" s="262">
        <f t="shared" si="65"/>
        <v>0</v>
      </c>
      <c r="Q173" s="262">
        <f t="shared" si="65"/>
        <v>17852237.41</v>
      </c>
      <c r="S173" s="269"/>
    </row>
    <row r="174" spans="1:257" s="6" customFormat="1" ht="34.5" customHeight="1" x14ac:dyDescent="0.25">
      <c r="A174" s="100"/>
      <c r="B174" s="100"/>
      <c r="C174" s="100"/>
      <c r="D174" s="101"/>
      <c r="E174" s="102"/>
      <c r="F174" s="102"/>
      <c r="G174" s="102"/>
      <c r="H174" s="102"/>
      <c r="I174" s="102"/>
      <c r="J174" s="102"/>
      <c r="K174" s="102"/>
      <c r="L174" s="102"/>
      <c r="M174" s="102"/>
      <c r="N174" s="102"/>
      <c r="O174" s="102"/>
      <c r="P174" s="102"/>
      <c r="Q174" s="102"/>
      <c r="S174" s="99"/>
    </row>
    <row r="175" spans="1:257" s="6" customFormat="1" ht="34.5" customHeight="1" x14ac:dyDescent="0.25">
      <c r="A175" s="100"/>
      <c r="B175" s="100"/>
      <c r="C175" s="100"/>
      <c r="D175" s="101"/>
      <c r="E175" s="102"/>
      <c r="F175" s="102"/>
      <c r="G175" s="102"/>
      <c r="H175" s="102"/>
      <c r="I175" s="102"/>
      <c r="J175" s="102"/>
      <c r="K175" s="102"/>
      <c r="L175" s="102"/>
      <c r="M175" s="102"/>
      <c r="N175" s="102"/>
      <c r="O175" s="102"/>
      <c r="P175" s="102"/>
      <c r="Q175" s="102"/>
      <c r="S175" s="99"/>
    </row>
    <row r="176" spans="1:257" s="6" customFormat="1" ht="34.5" customHeight="1" x14ac:dyDescent="0.25">
      <c r="A176" s="100"/>
      <c r="B176" s="100"/>
      <c r="C176" s="100"/>
      <c r="D176" s="101"/>
      <c r="E176" s="102"/>
      <c r="F176" s="102"/>
      <c r="G176" s="102"/>
      <c r="H176" s="102"/>
      <c r="I176" s="102"/>
      <c r="J176" s="102"/>
      <c r="K176" s="102"/>
      <c r="L176" s="102"/>
      <c r="M176" s="102"/>
      <c r="N176" s="102"/>
      <c r="O176" s="102"/>
      <c r="P176" s="102"/>
      <c r="Q176" s="102"/>
      <c r="S176" s="99"/>
    </row>
    <row r="177" spans="1:19" s="6" customFormat="1" ht="34.5" customHeight="1" x14ac:dyDescent="0.25">
      <c r="A177" s="100"/>
      <c r="B177" s="100"/>
      <c r="C177" s="100"/>
      <c r="D177" s="101"/>
      <c r="E177" s="102"/>
      <c r="F177" s="102"/>
      <c r="G177" s="102"/>
      <c r="H177" s="102"/>
      <c r="I177" s="102"/>
      <c r="J177" s="102"/>
      <c r="K177" s="102"/>
      <c r="L177" s="102"/>
      <c r="M177" s="102"/>
      <c r="N177" s="102"/>
      <c r="O177" s="102"/>
      <c r="P177" s="102"/>
      <c r="Q177" s="102"/>
      <c r="S177" s="99"/>
    </row>
    <row r="178" spans="1:19" s="6" customFormat="1" ht="34.5" customHeight="1" x14ac:dyDescent="0.25">
      <c r="A178" s="100"/>
      <c r="B178" s="100"/>
      <c r="C178" s="100"/>
      <c r="D178" s="101"/>
      <c r="E178" s="102"/>
      <c r="F178" s="102"/>
      <c r="G178" s="102"/>
      <c r="H178" s="102"/>
      <c r="I178" s="102"/>
      <c r="J178" s="102"/>
      <c r="K178" s="102"/>
      <c r="L178" s="102"/>
      <c r="M178" s="102"/>
      <c r="N178" s="102"/>
      <c r="O178" s="102"/>
      <c r="P178" s="102"/>
      <c r="Q178" s="102"/>
      <c r="S178" s="99"/>
    </row>
    <row r="179" spans="1:19" s="103" customFormat="1" x14ac:dyDescent="0.2">
      <c r="C179" s="104"/>
      <c r="D179" s="105"/>
      <c r="E179" s="106"/>
      <c r="F179" s="106"/>
      <c r="G179" s="107"/>
      <c r="H179" s="107"/>
      <c r="I179" s="107"/>
      <c r="J179" s="108"/>
      <c r="K179" s="107"/>
      <c r="L179" s="107"/>
      <c r="M179" s="107"/>
      <c r="N179" s="107"/>
      <c r="O179" s="107"/>
      <c r="P179" s="107"/>
      <c r="Q179" s="106"/>
    </row>
    <row r="180" spans="1:19" s="103" customFormat="1" ht="14.25" customHeight="1" x14ac:dyDescent="0.2">
      <c r="C180" s="104"/>
      <c r="D180" s="105"/>
      <c r="E180" s="109"/>
      <c r="F180" s="109"/>
      <c r="J180" s="110"/>
      <c r="Q180" s="109"/>
    </row>
    <row r="181" spans="1:19" s="103" customFormat="1" ht="16.5" hidden="1" customHeight="1" x14ac:dyDescent="0.25">
      <c r="B181" s="111" t="s">
        <v>307</v>
      </c>
      <c r="C181" s="112"/>
      <c r="D181" s="113" t="s">
        <v>297</v>
      </c>
      <c r="E181" s="114">
        <f t="shared" ref="E181:Q181" si="66">SUM(E12,E13,E76,E80,E105,E155,E168)</f>
        <v>76150</v>
      </c>
      <c r="F181" s="114">
        <f t="shared" si="66"/>
        <v>76150</v>
      </c>
      <c r="G181" s="114">
        <f t="shared" si="66"/>
        <v>52500</v>
      </c>
      <c r="H181" s="114">
        <f t="shared" si="66"/>
        <v>0</v>
      </c>
      <c r="I181" s="114">
        <f t="shared" si="66"/>
        <v>0</v>
      </c>
      <c r="J181" s="114">
        <f t="shared" si="66"/>
        <v>11000</v>
      </c>
      <c r="K181" s="114">
        <f t="shared" si="66"/>
        <v>0</v>
      </c>
      <c r="L181" s="114">
        <f t="shared" si="66"/>
        <v>0</v>
      </c>
      <c r="M181" s="114">
        <f t="shared" si="66"/>
        <v>0</v>
      </c>
      <c r="N181" s="114">
        <f t="shared" si="66"/>
        <v>11000</v>
      </c>
      <c r="O181" s="114">
        <f t="shared" si="66"/>
        <v>11000</v>
      </c>
      <c r="P181" s="114">
        <f t="shared" si="66"/>
        <v>0</v>
      </c>
      <c r="Q181" s="114">
        <f t="shared" si="66"/>
        <v>87150</v>
      </c>
      <c r="R181" s="114"/>
    </row>
    <row r="182" spans="1:19" s="103" customFormat="1" ht="15.75" hidden="1" x14ac:dyDescent="0.25">
      <c r="B182" s="111" t="s">
        <v>308</v>
      </c>
      <c r="C182" s="112"/>
      <c r="D182" s="113" t="s">
        <v>298</v>
      </c>
      <c r="E182" s="114">
        <f>SUM(E82,E84,E88,E90,E91,E92,E93,E94,E95,E97)</f>
        <v>-2479</v>
      </c>
      <c r="F182" s="114">
        <f>SUM(F82,F84,F88,F90,F91,F92,F93,F94,F95,F97)</f>
        <v>-2479</v>
      </c>
      <c r="G182" s="114">
        <f>SUM(G82,G84,G88,G90,G91,G92,G93,G94,G95,G97)</f>
        <v>11610</v>
      </c>
      <c r="H182" s="114">
        <f t="shared" ref="H182:Q182" si="67">SUM(H82,H84,H88,H90,H91,H92,H93,H94,H95,H97)</f>
        <v>0</v>
      </c>
      <c r="I182" s="114">
        <f t="shared" si="67"/>
        <v>0</v>
      </c>
      <c r="J182" s="114">
        <f t="shared" si="67"/>
        <v>4943445</v>
      </c>
      <c r="K182" s="114">
        <f t="shared" si="67"/>
        <v>0</v>
      </c>
      <c r="L182" s="114">
        <f t="shared" si="67"/>
        <v>0</v>
      </c>
      <c r="M182" s="114">
        <f t="shared" si="67"/>
        <v>0</v>
      </c>
      <c r="N182" s="114">
        <f t="shared" si="67"/>
        <v>4943445</v>
      </c>
      <c r="O182" s="114">
        <f t="shared" si="67"/>
        <v>4943445</v>
      </c>
      <c r="P182" s="114">
        <f t="shared" si="67"/>
        <v>0</v>
      </c>
      <c r="Q182" s="114">
        <f t="shared" si="67"/>
        <v>4940966</v>
      </c>
    </row>
    <row r="183" spans="1:19" s="103" customFormat="1" ht="15.75" hidden="1" x14ac:dyDescent="0.25">
      <c r="B183" s="111">
        <v>2000</v>
      </c>
      <c r="C183" s="112"/>
      <c r="D183" s="113" t="s">
        <v>299</v>
      </c>
      <c r="E183" s="114">
        <f t="shared" ref="E183:Q183" si="68">SUM(E14,E16,E18)</f>
        <v>311975.41000000003</v>
      </c>
      <c r="F183" s="114">
        <f t="shared" si="68"/>
        <v>311975.41000000003</v>
      </c>
      <c r="G183" s="114">
        <f t="shared" si="68"/>
        <v>0</v>
      </c>
      <c r="H183" s="114">
        <f t="shared" si="68"/>
        <v>0</v>
      </c>
      <c r="I183" s="114">
        <f t="shared" si="68"/>
        <v>0</v>
      </c>
      <c r="J183" s="114">
        <f t="shared" si="68"/>
        <v>0</v>
      </c>
      <c r="K183" s="114">
        <f t="shared" si="68"/>
        <v>0</v>
      </c>
      <c r="L183" s="114">
        <f t="shared" si="68"/>
        <v>0</v>
      </c>
      <c r="M183" s="114">
        <f t="shared" si="68"/>
        <v>0</v>
      </c>
      <c r="N183" s="114">
        <f t="shared" si="68"/>
        <v>0</v>
      </c>
      <c r="O183" s="114">
        <f t="shared" si="68"/>
        <v>0</v>
      </c>
      <c r="P183" s="114">
        <f t="shared" si="68"/>
        <v>0</v>
      </c>
      <c r="Q183" s="114">
        <f t="shared" si="68"/>
        <v>311975.41000000003</v>
      </c>
    </row>
    <row r="184" spans="1:19" s="103" customFormat="1" ht="15.75" hidden="1" x14ac:dyDescent="0.25">
      <c r="B184" s="111" t="s">
        <v>309</v>
      </c>
      <c r="C184" s="112"/>
      <c r="D184" s="113" t="s">
        <v>300</v>
      </c>
      <c r="E184" s="114">
        <f>SUM(E23,E24,E26,E29,E32,E33,E106,E113,E117,E129,E139,E141,E144,E146,E149)</f>
        <v>5450729</v>
      </c>
      <c r="F184" s="114">
        <f t="shared" ref="F184:Q184" si="69">SUM(F23,F24,F26,F29,F32,F33,F106,F113,F117,F129,F139,F141,F144,F146,F149)</f>
        <v>5450729</v>
      </c>
      <c r="G184" s="114">
        <f t="shared" si="69"/>
        <v>195243</v>
      </c>
      <c r="H184" s="114">
        <f t="shared" si="69"/>
        <v>9216</v>
      </c>
      <c r="I184" s="114">
        <f t="shared" si="69"/>
        <v>0</v>
      </c>
      <c r="J184" s="114">
        <f t="shared" si="69"/>
        <v>0</v>
      </c>
      <c r="K184" s="114">
        <f t="shared" si="69"/>
        <v>0</v>
      </c>
      <c r="L184" s="114">
        <f t="shared" si="69"/>
        <v>0</v>
      </c>
      <c r="M184" s="114">
        <f t="shared" si="69"/>
        <v>0</v>
      </c>
      <c r="N184" s="114">
        <f t="shared" si="69"/>
        <v>0</v>
      </c>
      <c r="O184" s="114">
        <f t="shared" si="69"/>
        <v>0</v>
      </c>
      <c r="P184" s="114">
        <f t="shared" si="69"/>
        <v>0</v>
      </c>
      <c r="Q184" s="114">
        <f t="shared" si="69"/>
        <v>5450729</v>
      </c>
    </row>
    <row r="185" spans="1:19" s="103" customFormat="1" ht="15" hidden="1" customHeight="1" x14ac:dyDescent="0.25">
      <c r="B185" s="111" t="s">
        <v>310</v>
      </c>
      <c r="C185" s="112"/>
      <c r="D185" s="113" t="s">
        <v>301</v>
      </c>
      <c r="E185" s="114">
        <f>SUM(E156:E161)</f>
        <v>205680</v>
      </c>
      <c r="F185" s="114">
        <f t="shared" ref="F185:Q185" si="70">SUM(F156:F161)</f>
        <v>205680</v>
      </c>
      <c r="G185" s="114">
        <f t="shared" si="70"/>
        <v>152500</v>
      </c>
      <c r="H185" s="114">
        <f t="shared" si="70"/>
        <v>0</v>
      </c>
      <c r="I185" s="114">
        <f t="shared" si="70"/>
        <v>0</v>
      </c>
      <c r="J185" s="114">
        <f t="shared" si="70"/>
        <v>288916</v>
      </c>
      <c r="K185" s="114">
        <f t="shared" si="70"/>
        <v>0</v>
      </c>
      <c r="L185" s="114">
        <f t="shared" si="70"/>
        <v>0</v>
      </c>
      <c r="M185" s="114">
        <f t="shared" si="70"/>
        <v>0</v>
      </c>
      <c r="N185" s="114">
        <f t="shared" si="70"/>
        <v>288916</v>
      </c>
      <c r="O185" s="114">
        <f t="shared" si="70"/>
        <v>288916</v>
      </c>
      <c r="P185" s="114">
        <f t="shared" si="70"/>
        <v>0</v>
      </c>
      <c r="Q185" s="114">
        <f t="shared" si="70"/>
        <v>494596</v>
      </c>
    </row>
    <row r="186" spans="1:19" s="103" customFormat="1" ht="15.75" hidden="1" x14ac:dyDescent="0.25">
      <c r="B186" s="111" t="s">
        <v>311</v>
      </c>
      <c r="C186" s="112"/>
      <c r="D186" s="113" t="s">
        <v>302</v>
      </c>
      <c r="E186" s="114">
        <f>SUM(E98,E44)</f>
        <v>55968</v>
      </c>
      <c r="F186" s="114">
        <f t="shared" ref="F186:Q186" si="71">SUM(F98,F44)</f>
        <v>55968</v>
      </c>
      <c r="G186" s="114">
        <f t="shared" si="71"/>
        <v>45875</v>
      </c>
      <c r="H186" s="114">
        <f t="shared" si="71"/>
        <v>0</v>
      </c>
      <c r="I186" s="114">
        <f t="shared" si="71"/>
        <v>0</v>
      </c>
      <c r="J186" s="114">
        <f t="shared" si="71"/>
        <v>0</v>
      </c>
      <c r="K186" s="114">
        <f t="shared" si="71"/>
        <v>0</v>
      </c>
      <c r="L186" s="114">
        <f t="shared" si="71"/>
        <v>0</v>
      </c>
      <c r="M186" s="114">
        <f t="shared" si="71"/>
        <v>0</v>
      </c>
      <c r="N186" s="114">
        <f t="shared" si="71"/>
        <v>0</v>
      </c>
      <c r="O186" s="114">
        <f t="shared" si="71"/>
        <v>0</v>
      </c>
      <c r="P186" s="114">
        <f t="shared" si="71"/>
        <v>0</v>
      </c>
      <c r="Q186" s="114">
        <f t="shared" si="71"/>
        <v>55968</v>
      </c>
    </row>
    <row r="187" spans="1:19" s="103" customFormat="1" ht="15.75" hidden="1" x14ac:dyDescent="0.25">
      <c r="B187" s="111" t="s">
        <v>312</v>
      </c>
      <c r="C187" s="112"/>
      <c r="D187" s="113" t="s">
        <v>304</v>
      </c>
      <c r="E187" s="114">
        <f>SUM(E34,E35,E41,E42,E43,E48)</f>
        <v>241177</v>
      </c>
      <c r="F187" s="114">
        <f t="shared" ref="F187:I187" si="72">SUM(F34,F35,F41,F42,F43,F48)</f>
        <v>241177</v>
      </c>
      <c r="G187" s="114">
        <f t="shared" si="72"/>
        <v>0</v>
      </c>
      <c r="H187" s="114">
        <f t="shared" si="72"/>
        <v>0</v>
      </c>
      <c r="I187" s="114">
        <f t="shared" si="72"/>
        <v>0</v>
      </c>
      <c r="J187" s="114">
        <f>SUM(J39,J42,J43,J48)</f>
        <v>0</v>
      </c>
      <c r="K187" s="114">
        <f t="shared" ref="K187:Q187" si="73">SUM(K39,K42,K43,K48)</f>
        <v>0</v>
      </c>
      <c r="L187" s="114">
        <f t="shared" si="73"/>
        <v>0</v>
      </c>
      <c r="M187" s="114">
        <f t="shared" si="73"/>
        <v>0</v>
      </c>
      <c r="N187" s="114">
        <f t="shared" si="73"/>
        <v>0</v>
      </c>
      <c r="O187" s="114">
        <f t="shared" si="73"/>
        <v>0</v>
      </c>
      <c r="P187" s="114">
        <f t="shared" si="73"/>
        <v>0</v>
      </c>
      <c r="Q187" s="114">
        <f t="shared" si="73"/>
        <v>333041</v>
      </c>
    </row>
    <row r="188" spans="1:19" s="103" customFormat="1" ht="15.75" hidden="1" x14ac:dyDescent="0.25">
      <c r="B188" s="111" t="s">
        <v>314</v>
      </c>
      <c r="C188" s="112"/>
      <c r="D188" s="113" t="s">
        <v>313</v>
      </c>
      <c r="E188" s="114">
        <f>SUM(E49)</f>
        <v>0</v>
      </c>
      <c r="F188" s="114">
        <f>SUM(F49)</f>
        <v>0</v>
      </c>
      <c r="G188" s="114">
        <f>SUM(G49)</f>
        <v>0</v>
      </c>
      <c r="H188" s="114">
        <f>SUM(H49)</f>
        <v>0</v>
      </c>
      <c r="I188" s="114">
        <f>SUM(I49)</f>
        <v>0</v>
      </c>
      <c r="J188" s="114">
        <f>SUM(J101)</f>
        <v>1402895</v>
      </c>
      <c r="K188" s="114">
        <f t="shared" ref="K188:Q188" si="74">SUM(K101)</f>
        <v>0</v>
      </c>
      <c r="L188" s="114">
        <f t="shared" si="74"/>
        <v>0</v>
      </c>
      <c r="M188" s="114">
        <f t="shared" si="74"/>
        <v>0</v>
      </c>
      <c r="N188" s="114">
        <f t="shared" si="74"/>
        <v>1402895</v>
      </c>
      <c r="O188" s="114">
        <f t="shared" si="74"/>
        <v>1402895</v>
      </c>
      <c r="P188" s="114">
        <f t="shared" si="74"/>
        <v>0</v>
      </c>
      <c r="Q188" s="114">
        <f t="shared" si="74"/>
        <v>1402895</v>
      </c>
    </row>
    <row r="189" spans="1:19" s="103" customFormat="1" ht="15.75" hidden="1" x14ac:dyDescent="0.25">
      <c r="B189" s="111" t="s">
        <v>315</v>
      </c>
      <c r="C189" s="112"/>
      <c r="D189" s="113" t="s">
        <v>305</v>
      </c>
      <c r="E189" s="114">
        <f>SUM(E51)</f>
        <v>506414</v>
      </c>
      <c r="F189" s="114">
        <f t="shared" ref="F189:Q189" si="75">SUM(F51)</f>
        <v>506414</v>
      </c>
      <c r="G189" s="114">
        <f t="shared" si="75"/>
        <v>0</v>
      </c>
      <c r="H189" s="114">
        <f t="shared" si="75"/>
        <v>0</v>
      </c>
      <c r="I189" s="114">
        <f t="shared" si="75"/>
        <v>0</v>
      </c>
      <c r="J189" s="114">
        <f t="shared" si="75"/>
        <v>0</v>
      </c>
      <c r="K189" s="114">
        <f t="shared" si="75"/>
        <v>0</v>
      </c>
      <c r="L189" s="114">
        <f t="shared" si="75"/>
        <v>0</v>
      </c>
      <c r="M189" s="114">
        <f t="shared" si="75"/>
        <v>0</v>
      </c>
      <c r="N189" s="114">
        <f t="shared" si="75"/>
        <v>0</v>
      </c>
      <c r="O189" s="114">
        <f t="shared" si="75"/>
        <v>0</v>
      </c>
      <c r="P189" s="114">
        <f t="shared" si="75"/>
        <v>0</v>
      </c>
      <c r="Q189" s="114">
        <f t="shared" si="75"/>
        <v>506414</v>
      </c>
    </row>
    <row r="190" spans="1:19" s="103" customFormat="1" ht="15.75" hidden="1" x14ac:dyDescent="0.25">
      <c r="B190" s="111" t="s">
        <v>316</v>
      </c>
      <c r="C190" s="112"/>
      <c r="D190" s="113" t="s">
        <v>317</v>
      </c>
      <c r="E190" s="114">
        <f>SUM(E50)</f>
        <v>0</v>
      </c>
      <c r="F190" s="114">
        <f t="shared" ref="F190:Q190" si="76">SUM(F50)</f>
        <v>0</v>
      </c>
      <c r="G190" s="114">
        <f t="shared" si="76"/>
        <v>0</v>
      </c>
      <c r="H190" s="114">
        <f t="shared" si="76"/>
        <v>0</v>
      </c>
      <c r="I190" s="114">
        <f t="shared" si="76"/>
        <v>0</v>
      </c>
      <c r="J190" s="114">
        <f t="shared" si="76"/>
        <v>0</v>
      </c>
      <c r="K190" s="114">
        <f t="shared" si="76"/>
        <v>0</v>
      </c>
      <c r="L190" s="114">
        <f t="shared" si="76"/>
        <v>0</v>
      </c>
      <c r="M190" s="114">
        <f t="shared" si="76"/>
        <v>0</v>
      </c>
      <c r="N190" s="114">
        <f t="shared" si="76"/>
        <v>0</v>
      </c>
      <c r="O190" s="114">
        <f t="shared" si="76"/>
        <v>0</v>
      </c>
      <c r="P190" s="114">
        <f t="shared" si="76"/>
        <v>0</v>
      </c>
      <c r="Q190" s="114">
        <f t="shared" si="76"/>
        <v>0</v>
      </c>
    </row>
    <row r="191" spans="1:19" s="103" customFormat="1" ht="17.25" hidden="1" customHeight="1" x14ac:dyDescent="0.25">
      <c r="B191" s="111" t="s">
        <v>318</v>
      </c>
      <c r="C191" s="112"/>
      <c r="D191" s="113" t="s">
        <v>306</v>
      </c>
      <c r="E191" s="114">
        <f t="shared" ref="E191:Q191" si="77">SUM(E165,E100,E52,E162)</f>
        <v>0</v>
      </c>
      <c r="F191" s="114">
        <f t="shared" si="77"/>
        <v>0</v>
      </c>
      <c r="G191" s="114">
        <f t="shared" si="77"/>
        <v>0</v>
      </c>
      <c r="H191" s="114">
        <f t="shared" si="77"/>
        <v>0</v>
      </c>
      <c r="I191" s="114">
        <f t="shared" si="77"/>
        <v>0</v>
      </c>
      <c r="J191" s="114">
        <f t="shared" si="77"/>
        <v>0</v>
      </c>
      <c r="K191" s="114">
        <f t="shared" si="77"/>
        <v>0</v>
      </c>
      <c r="L191" s="114">
        <f t="shared" si="77"/>
        <v>0</v>
      </c>
      <c r="M191" s="114">
        <f t="shared" si="77"/>
        <v>0</v>
      </c>
      <c r="N191" s="114">
        <f t="shared" si="77"/>
        <v>0</v>
      </c>
      <c r="O191" s="114">
        <f t="shared" si="77"/>
        <v>0</v>
      </c>
      <c r="P191" s="114">
        <f t="shared" si="77"/>
        <v>0</v>
      </c>
      <c r="Q191" s="114">
        <f t="shared" si="77"/>
        <v>0</v>
      </c>
    </row>
    <row r="192" spans="1:19" s="103" customFormat="1" ht="15" hidden="1" customHeight="1" x14ac:dyDescent="0.25">
      <c r="B192" s="111"/>
      <c r="C192" s="112"/>
      <c r="D192" s="113" t="s">
        <v>319</v>
      </c>
      <c r="E192" s="114">
        <f>SUM(E53)</f>
        <v>0</v>
      </c>
      <c r="F192" s="114">
        <f t="shared" ref="F192:Q192" si="78">SUM(F53)</f>
        <v>0</v>
      </c>
      <c r="G192" s="114">
        <f t="shared" si="78"/>
        <v>0</v>
      </c>
      <c r="H192" s="114">
        <f t="shared" si="78"/>
        <v>0</v>
      </c>
      <c r="I192" s="114">
        <f t="shared" si="78"/>
        <v>0</v>
      </c>
      <c r="J192" s="114">
        <f t="shared" si="78"/>
        <v>0</v>
      </c>
      <c r="K192" s="114">
        <f t="shared" si="78"/>
        <v>0</v>
      </c>
      <c r="L192" s="114">
        <f t="shared" si="78"/>
        <v>0</v>
      </c>
      <c r="M192" s="114">
        <f t="shared" si="78"/>
        <v>0</v>
      </c>
      <c r="N192" s="114">
        <f t="shared" si="78"/>
        <v>0</v>
      </c>
      <c r="O192" s="114">
        <f t="shared" si="78"/>
        <v>0</v>
      </c>
      <c r="P192" s="114">
        <f t="shared" si="78"/>
        <v>0</v>
      </c>
      <c r="Q192" s="114">
        <f t="shared" si="78"/>
        <v>0</v>
      </c>
    </row>
    <row r="193" spans="1:17" s="103" customFormat="1" ht="14.25" hidden="1" customHeight="1" x14ac:dyDescent="0.25">
      <c r="B193" s="111"/>
      <c r="C193" s="112"/>
      <c r="D193" s="113" t="s">
        <v>320</v>
      </c>
      <c r="E193" s="114">
        <f>SUM(E55)</f>
        <v>0</v>
      </c>
      <c r="F193" s="114">
        <f t="shared" ref="F193:Q193" si="79">SUM(F55)</f>
        <v>0</v>
      </c>
      <c r="G193" s="114">
        <f t="shared" si="79"/>
        <v>0</v>
      </c>
      <c r="H193" s="114">
        <f t="shared" si="79"/>
        <v>0</v>
      </c>
      <c r="I193" s="114">
        <f t="shared" si="79"/>
        <v>0</v>
      </c>
      <c r="J193" s="114">
        <f t="shared" si="79"/>
        <v>-482194</v>
      </c>
      <c r="K193" s="114">
        <f t="shared" si="79"/>
        <v>0</v>
      </c>
      <c r="L193" s="114">
        <f t="shared" si="79"/>
        <v>0</v>
      </c>
      <c r="M193" s="114">
        <f t="shared" si="79"/>
        <v>0</v>
      </c>
      <c r="N193" s="114">
        <f t="shared" si="79"/>
        <v>-482194</v>
      </c>
      <c r="O193" s="114">
        <f t="shared" si="79"/>
        <v>-482194</v>
      </c>
      <c r="P193" s="114">
        <f t="shared" si="79"/>
        <v>0</v>
      </c>
      <c r="Q193" s="114">
        <f t="shared" si="79"/>
        <v>-482194</v>
      </c>
    </row>
    <row r="194" spans="1:17" s="103" customFormat="1" ht="15.75" hidden="1" x14ac:dyDescent="0.25">
      <c r="B194" s="111"/>
      <c r="C194" s="112"/>
      <c r="D194" s="113" t="s">
        <v>327</v>
      </c>
      <c r="E194" s="114">
        <f>SUM(E54)</f>
        <v>0</v>
      </c>
      <c r="F194" s="114">
        <f t="shared" ref="F194:Q194" si="80">SUM(F54)</f>
        <v>0</v>
      </c>
      <c r="G194" s="114">
        <f t="shared" si="80"/>
        <v>0</v>
      </c>
      <c r="H194" s="114">
        <f t="shared" si="80"/>
        <v>0</v>
      </c>
      <c r="I194" s="114">
        <f t="shared" si="80"/>
        <v>0</v>
      </c>
      <c r="J194" s="114">
        <f t="shared" si="80"/>
        <v>318000</v>
      </c>
      <c r="K194" s="114">
        <f t="shared" si="80"/>
        <v>0</v>
      </c>
      <c r="L194" s="114">
        <f t="shared" si="80"/>
        <v>0</v>
      </c>
      <c r="M194" s="114">
        <f t="shared" si="80"/>
        <v>0</v>
      </c>
      <c r="N194" s="114">
        <f t="shared" si="80"/>
        <v>318000</v>
      </c>
      <c r="O194" s="114">
        <f t="shared" si="80"/>
        <v>318000</v>
      </c>
      <c r="P194" s="114">
        <f t="shared" si="80"/>
        <v>0</v>
      </c>
      <c r="Q194" s="114">
        <f t="shared" si="80"/>
        <v>318000</v>
      </c>
    </row>
    <row r="195" spans="1:17" s="103" customFormat="1" ht="15.75" hidden="1" x14ac:dyDescent="0.25">
      <c r="B195" s="111" t="s">
        <v>325</v>
      </c>
      <c r="C195" s="112"/>
      <c r="D195" s="113" t="s">
        <v>326</v>
      </c>
      <c r="E195" s="114">
        <f>SUM(E59)</f>
        <v>0</v>
      </c>
      <c r="F195" s="114">
        <f t="shared" ref="F195:Q195" si="81">SUM(F59)</f>
        <v>0</v>
      </c>
      <c r="G195" s="114">
        <f t="shared" si="81"/>
        <v>0</v>
      </c>
      <c r="H195" s="114">
        <f t="shared" si="81"/>
        <v>0</v>
      </c>
      <c r="I195" s="114">
        <f t="shared" si="81"/>
        <v>0</v>
      </c>
      <c r="J195" s="114">
        <f t="shared" si="81"/>
        <v>0</v>
      </c>
      <c r="K195" s="114">
        <f t="shared" si="81"/>
        <v>0</v>
      </c>
      <c r="L195" s="114">
        <f t="shared" si="81"/>
        <v>0</v>
      </c>
      <c r="M195" s="114">
        <f t="shared" si="81"/>
        <v>0</v>
      </c>
      <c r="N195" s="114">
        <f t="shared" si="81"/>
        <v>0</v>
      </c>
      <c r="O195" s="114">
        <f t="shared" si="81"/>
        <v>0</v>
      </c>
      <c r="P195" s="114">
        <f t="shared" si="81"/>
        <v>0</v>
      </c>
      <c r="Q195" s="114">
        <f t="shared" si="81"/>
        <v>0</v>
      </c>
    </row>
    <row r="196" spans="1:17" s="103" customFormat="1" ht="15.75" hidden="1" x14ac:dyDescent="0.25">
      <c r="B196" s="111" t="s">
        <v>321</v>
      </c>
      <c r="C196" s="112"/>
      <c r="D196" s="113" t="s">
        <v>303</v>
      </c>
      <c r="E196" s="114">
        <f>SUM(E172)</f>
        <v>893500</v>
      </c>
      <c r="F196" s="114">
        <f t="shared" ref="F196:Q196" si="82">SUM(F172)</f>
        <v>0</v>
      </c>
      <c r="G196" s="114">
        <f t="shared" si="82"/>
        <v>0</v>
      </c>
      <c r="H196" s="114">
        <f t="shared" si="82"/>
        <v>0</v>
      </c>
      <c r="I196" s="114">
        <f t="shared" si="82"/>
        <v>0</v>
      </c>
      <c r="J196" s="114">
        <f t="shared" si="82"/>
        <v>0</v>
      </c>
      <c r="K196" s="114">
        <f t="shared" si="82"/>
        <v>0</v>
      </c>
      <c r="L196" s="114">
        <f t="shared" si="82"/>
        <v>0</v>
      </c>
      <c r="M196" s="114">
        <f t="shared" si="82"/>
        <v>0</v>
      </c>
      <c r="N196" s="114">
        <f t="shared" si="82"/>
        <v>0</v>
      </c>
      <c r="O196" s="114">
        <f t="shared" si="82"/>
        <v>0</v>
      </c>
      <c r="P196" s="114">
        <f t="shared" si="82"/>
        <v>0</v>
      </c>
      <c r="Q196" s="114">
        <f t="shared" si="82"/>
        <v>893500</v>
      </c>
    </row>
    <row r="197" spans="1:17" s="103" customFormat="1" ht="15.75" hidden="1" x14ac:dyDescent="0.25">
      <c r="B197" s="111"/>
      <c r="C197" s="112"/>
      <c r="D197" s="113" t="s">
        <v>324</v>
      </c>
      <c r="E197" s="114">
        <f>SUM(E62)</f>
        <v>0</v>
      </c>
      <c r="F197" s="114">
        <f t="shared" ref="F197:O197" si="83">SUM(F62)</f>
        <v>0</v>
      </c>
      <c r="G197" s="114">
        <f t="shared" si="83"/>
        <v>0</v>
      </c>
      <c r="H197" s="114">
        <f t="shared" si="83"/>
        <v>0</v>
      </c>
      <c r="I197" s="114">
        <f t="shared" si="83"/>
        <v>0</v>
      </c>
      <c r="J197" s="114">
        <f t="shared" si="83"/>
        <v>0</v>
      </c>
      <c r="K197" s="114">
        <f t="shared" si="83"/>
        <v>0</v>
      </c>
      <c r="L197" s="114">
        <f t="shared" si="83"/>
        <v>0</v>
      </c>
      <c r="M197" s="114">
        <f t="shared" si="83"/>
        <v>0</v>
      </c>
      <c r="N197" s="114">
        <f t="shared" si="83"/>
        <v>0</v>
      </c>
      <c r="O197" s="114">
        <f t="shared" si="83"/>
        <v>0</v>
      </c>
      <c r="P197" s="114">
        <f t="shared" ref="P197" si="84">SUM(P62,P63,P152)</f>
        <v>0</v>
      </c>
      <c r="Q197" s="114">
        <f>SUM(Q62)</f>
        <v>0</v>
      </c>
    </row>
    <row r="198" spans="1:17" s="103" customFormat="1" ht="12.75" hidden="1" customHeight="1" x14ac:dyDescent="0.25">
      <c r="B198" s="111" t="s">
        <v>338</v>
      </c>
      <c r="C198" s="112"/>
      <c r="D198" s="113" t="s">
        <v>357</v>
      </c>
      <c r="E198" s="114">
        <f>SUM(E61)</f>
        <v>0</v>
      </c>
      <c r="F198" s="114">
        <f t="shared" ref="F198:Q198" si="85">SUM(F61)</f>
        <v>0</v>
      </c>
      <c r="G198" s="114">
        <f t="shared" si="85"/>
        <v>0</v>
      </c>
      <c r="H198" s="114">
        <f t="shared" si="85"/>
        <v>0</v>
      </c>
      <c r="I198" s="114">
        <f t="shared" si="85"/>
        <v>0</v>
      </c>
      <c r="J198" s="114">
        <f t="shared" si="85"/>
        <v>0</v>
      </c>
      <c r="K198" s="114">
        <f t="shared" si="85"/>
        <v>0</v>
      </c>
      <c r="L198" s="114">
        <f t="shared" si="85"/>
        <v>0</v>
      </c>
      <c r="M198" s="114">
        <f t="shared" si="85"/>
        <v>0</v>
      </c>
      <c r="N198" s="114">
        <f t="shared" si="85"/>
        <v>0</v>
      </c>
      <c r="O198" s="114">
        <f t="shared" si="85"/>
        <v>0</v>
      </c>
      <c r="P198" s="114">
        <f t="shared" si="85"/>
        <v>0</v>
      </c>
      <c r="Q198" s="114">
        <f t="shared" si="85"/>
        <v>0</v>
      </c>
    </row>
    <row r="199" spans="1:17" s="103" customFormat="1" ht="15.75" hidden="1" x14ac:dyDescent="0.25">
      <c r="B199" s="111" t="s">
        <v>322</v>
      </c>
      <c r="C199" s="112"/>
      <c r="D199" s="113" t="s">
        <v>323</v>
      </c>
      <c r="E199" s="114">
        <f>SUM(E63)</f>
        <v>0</v>
      </c>
      <c r="F199" s="114">
        <f t="shared" ref="F199:O199" si="86">SUM(F63)</f>
        <v>0</v>
      </c>
      <c r="G199" s="114">
        <f t="shared" si="86"/>
        <v>0</v>
      </c>
      <c r="H199" s="114">
        <f t="shared" si="86"/>
        <v>0</v>
      </c>
      <c r="I199" s="114">
        <f t="shared" si="86"/>
        <v>0</v>
      </c>
      <c r="J199" s="114">
        <f t="shared" si="86"/>
        <v>0</v>
      </c>
      <c r="K199" s="114">
        <f t="shared" si="86"/>
        <v>0</v>
      </c>
      <c r="L199" s="114">
        <f t="shared" si="86"/>
        <v>0</v>
      </c>
      <c r="M199" s="114">
        <f t="shared" si="86"/>
        <v>0</v>
      </c>
      <c r="N199" s="114">
        <f t="shared" si="86"/>
        <v>0</v>
      </c>
      <c r="O199" s="114">
        <f t="shared" si="86"/>
        <v>0</v>
      </c>
      <c r="P199" s="114">
        <f t="shared" ref="P199" si="87">SUM(P60:P61)</f>
        <v>0</v>
      </c>
      <c r="Q199" s="114">
        <f>SUM(Q63)</f>
        <v>0</v>
      </c>
    </row>
    <row r="200" spans="1:17" s="103" customFormat="1" hidden="1" x14ac:dyDescent="0.2">
      <c r="B200" s="115"/>
      <c r="C200" s="104"/>
      <c r="D200" s="105"/>
      <c r="E200" s="109"/>
      <c r="F200" s="109"/>
      <c r="J200" s="110"/>
      <c r="Q200" s="109"/>
    </row>
    <row r="201" spans="1:17" s="103" customFormat="1" ht="15.75" hidden="1" x14ac:dyDescent="0.25">
      <c r="B201" s="115"/>
      <c r="C201" s="104"/>
      <c r="D201" s="105"/>
      <c r="E201" s="116">
        <f>SUM(E181:E199)</f>
        <v>7739114.4100000001</v>
      </c>
      <c r="F201" s="116">
        <f t="shared" ref="F201:Q201" si="88">SUM(F181:F199)</f>
        <v>6845614.4100000001</v>
      </c>
      <c r="G201" s="116">
        <f t="shared" si="88"/>
        <v>457728</v>
      </c>
      <c r="H201" s="116">
        <f t="shared" si="88"/>
        <v>9216</v>
      </c>
      <c r="I201" s="116">
        <f t="shared" si="88"/>
        <v>0</v>
      </c>
      <c r="J201" s="116">
        <f t="shared" si="88"/>
        <v>6482062</v>
      </c>
      <c r="K201" s="116">
        <f t="shared" si="88"/>
        <v>0</v>
      </c>
      <c r="L201" s="116">
        <f t="shared" si="88"/>
        <v>0</v>
      </c>
      <c r="M201" s="116">
        <f t="shared" si="88"/>
        <v>0</v>
      </c>
      <c r="N201" s="116">
        <f t="shared" si="88"/>
        <v>6482062</v>
      </c>
      <c r="O201" s="116">
        <f t="shared" si="88"/>
        <v>6482062</v>
      </c>
      <c r="P201" s="116">
        <f t="shared" si="88"/>
        <v>0</v>
      </c>
      <c r="Q201" s="116">
        <f t="shared" si="88"/>
        <v>14313040.41</v>
      </c>
    </row>
    <row r="202" spans="1:17" s="103" customFormat="1" ht="12.75" hidden="1" customHeight="1" x14ac:dyDescent="0.2">
      <c r="B202" s="115"/>
      <c r="C202" s="104"/>
      <c r="D202" s="117" t="s">
        <v>330</v>
      </c>
      <c r="E202" s="109"/>
      <c r="F202" s="109"/>
      <c r="J202" s="110"/>
      <c r="Q202" s="109"/>
    </row>
    <row r="203" spans="1:17" s="103" customFormat="1" ht="15.75" hidden="1" x14ac:dyDescent="0.25">
      <c r="B203" s="115"/>
      <c r="C203" s="104"/>
      <c r="D203" s="113" t="s">
        <v>328</v>
      </c>
      <c r="E203" s="118">
        <f>SUM(E85,E89)</f>
        <v>17704</v>
      </c>
      <c r="F203" s="118">
        <f t="shared" ref="F203:Q203" si="89">SUM(F85,F89)</f>
        <v>17704</v>
      </c>
      <c r="G203" s="118">
        <f t="shared" si="89"/>
        <v>11610</v>
      </c>
      <c r="H203" s="118">
        <f t="shared" si="89"/>
        <v>0</v>
      </c>
      <c r="I203" s="118">
        <f t="shared" si="89"/>
        <v>0</v>
      </c>
      <c r="J203" s="118">
        <f t="shared" si="89"/>
        <v>0</v>
      </c>
      <c r="K203" s="118">
        <f t="shared" si="89"/>
        <v>0</v>
      </c>
      <c r="L203" s="118">
        <f t="shared" si="89"/>
        <v>0</v>
      </c>
      <c r="M203" s="118">
        <f t="shared" si="89"/>
        <v>0</v>
      </c>
      <c r="N203" s="118">
        <f t="shared" si="89"/>
        <v>0</v>
      </c>
      <c r="O203" s="118">
        <f t="shared" si="89"/>
        <v>0</v>
      </c>
      <c r="P203" s="118">
        <f t="shared" si="89"/>
        <v>0</v>
      </c>
      <c r="Q203" s="118">
        <f t="shared" si="89"/>
        <v>17704</v>
      </c>
    </row>
    <row r="204" spans="1:17" s="103" customFormat="1" ht="15.75" hidden="1" x14ac:dyDescent="0.25">
      <c r="B204" s="115"/>
      <c r="C204" s="104"/>
      <c r="D204" s="113" t="s">
        <v>329</v>
      </c>
      <c r="E204" s="118">
        <f>SUM(E15)</f>
        <v>69175.41</v>
      </c>
      <c r="F204" s="118">
        <f t="shared" ref="F204:Q204" si="90">SUM(F15)</f>
        <v>69175.41</v>
      </c>
      <c r="G204" s="118">
        <f t="shared" si="90"/>
        <v>0</v>
      </c>
      <c r="H204" s="118">
        <f t="shared" si="90"/>
        <v>0</v>
      </c>
      <c r="I204" s="118">
        <f t="shared" si="90"/>
        <v>0</v>
      </c>
      <c r="J204" s="118">
        <f t="shared" si="90"/>
        <v>0</v>
      </c>
      <c r="K204" s="118">
        <f t="shared" si="90"/>
        <v>0</v>
      </c>
      <c r="L204" s="118">
        <f t="shared" si="90"/>
        <v>0</v>
      </c>
      <c r="M204" s="118">
        <f t="shared" si="90"/>
        <v>0</v>
      </c>
      <c r="N204" s="118">
        <f t="shared" si="90"/>
        <v>0</v>
      </c>
      <c r="O204" s="118">
        <f t="shared" si="90"/>
        <v>0</v>
      </c>
      <c r="P204" s="118">
        <f t="shared" si="90"/>
        <v>0</v>
      </c>
      <c r="Q204" s="118">
        <f t="shared" si="90"/>
        <v>69175.41</v>
      </c>
    </row>
    <row r="205" spans="1:17" s="103" customFormat="1" hidden="1" x14ac:dyDescent="0.2">
      <c r="B205" s="115"/>
      <c r="C205" s="104"/>
      <c r="D205" s="117" t="s">
        <v>362</v>
      </c>
      <c r="E205" s="109"/>
      <c r="F205" s="109"/>
      <c r="J205" s="110"/>
      <c r="Q205" s="109"/>
    </row>
    <row r="206" spans="1:17" s="103" customFormat="1" ht="12.75" hidden="1" customHeight="1" x14ac:dyDescent="0.2">
      <c r="C206" s="104"/>
      <c r="D206" s="117" t="s">
        <v>363</v>
      </c>
      <c r="E206" s="109"/>
      <c r="F206" s="109"/>
      <c r="J206" s="110"/>
      <c r="Q206" s="109"/>
    </row>
    <row r="207" spans="1:17" s="103" customFormat="1" hidden="1" x14ac:dyDescent="0.2">
      <c r="C207" s="104"/>
      <c r="D207" s="105"/>
      <c r="E207" s="109"/>
      <c r="F207" s="109"/>
      <c r="J207" s="110"/>
      <c r="Q207" s="109"/>
    </row>
    <row r="208" spans="1:17" s="103" customFormat="1" hidden="1" x14ac:dyDescent="0.2">
      <c r="A208" s="161"/>
      <c r="B208" s="161"/>
      <c r="C208" s="161"/>
      <c r="D208" s="162"/>
      <c r="E208" s="109"/>
      <c r="F208" s="109"/>
      <c r="J208" s="110"/>
      <c r="Q208" s="109"/>
    </row>
    <row r="209" spans="3:17" s="103" customFormat="1" hidden="1" x14ac:dyDescent="0.2">
      <c r="C209" s="104"/>
      <c r="D209" s="105"/>
      <c r="E209" s="109"/>
      <c r="F209" s="109"/>
      <c r="J209" s="110"/>
      <c r="Q209" s="109"/>
    </row>
    <row r="210" spans="3:17" s="103" customFormat="1" ht="12.75" hidden="1" customHeight="1" x14ac:dyDescent="0.2">
      <c r="C210" s="104"/>
      <c r="D210" s="105"/>
      <c r="E210" s="109"/>
      <c r="F210" s="109"/>
      <c r="J210" s="110"/>
      <c r="Q210" s="109"/>
    </row>
    <row r="211" spans="3:17" s="103" customFormat="1" hidden="1" x14ac:dyDescent="0.2">
      <c r="C211" s="104"/>
      <c r="D211" s="105"/>
      <c r="E211" s="109"/>
      <c r="F211" s="109"/>
      <c r="J211" s="110"/>
      <c r="Q211" s="109"/>
    </row>
    <row r="212" spans="3:17" s="103" customFormat="1" hidden="1" x14ac:dyDescent="0.2">
      <c r="C212" s="104"/>
      <c r="D212" s="105"/>
      <c r="E212" s="109"/>
      <c r="F212" s="109"/>
      <c r="J212" s="110"/>
      <c r="Q212" s="109"/>
    </row>
    <row r="213" spans="3:17" s="103" customFormat="1" x14ac:dyDescent="0.2">
      <c r="C213" s="104"/>
      <c r="D213" s="105"/>
      <c r="E213" s="109"/>
      <c r="F213" s="109"/>
      <c r="J213" s="110"/>
      <c r="Q213" s="109"/>
    </row>
    <row r="214" spans="3:17" s="103" customFormat="1" ht="12.75" customHeight="1" x14ac:dyDescent="0.2">
      <c r="C214" s="104"/>
      <c r="D214" s="105"/>
      <c r="E214" s="109"/>
      <c r="F214" s="109"/>
      <c r="J214" s="110"/>
      <c r="Q214" s="109"/>
    </row>
    <row r="215" spans="3:17" s="103" customFormat="1" x14ac:dyDescent="0.2">
      <c r="C215" s="104"/>
      <c r="D215" s="105"/>
      <c r="E215" s="109"/>
      <c r="F215" s="109"/>
      <c r="J215" s="110"/>
      <c r="Q215" s="109"/>
    </row>
    <row r="216" spans="3:17" s="103" customFormat="1" x14ac:dyDescent="0.2">
      <c r="C216" s="104"/>
      <c r="D216" s="105"/>
      <c r="E216" s="109"/>
      <c r="F216" s="109"/>
      <c r="J216" s="110"/>
      <c r="Q216" s="109"/>
    </row>
    <row r="217" spans="3:17" s="103" customFormat="1" x14ac:dyDescent="0.2">
      <c r="C217" s="104"/>
      <c r="D217" s="105"/>
      <c r="E217" s="109"/>
      <c r="F217" s="109"/>
      <c r="J217" s="110"/>
      <c r="Q217" s="109"/>
    </row>
    <row r="218" spans="3:17" s="103" customFormat="1" ht="12.75" customHeight="1" x14ac:dyDescent="0.2">
      <c r="C218" s="104"/>
      <c r="D218" s="105"/>
      <c r="E218" s="109"/>
      <c r="F218" s="109"/>
      <c r="J218" s="110"/>
      <c r="Q218" s="109"/>
    </row>
    <row r="219" spans="3:17" s="103" customFormat="1" x14ac:dyDescent="0.2">
      <c r="C219" s="104"/>
      <c r="D219" s="105"/>
      <c r="E219" s="109"/>
      <c r="F219" s="109"/>
      <c r="J219" s="110"/>
      <c r="Q219" s="109"/>
    </row>
    <row r="220" spans="3:17" s="103" customFormat="1" x14ac:dyDescent="0.2">
      <c r="C220" s="104"/>
      <c r="D220" s="105"/>
      <c r="E220" s="109"/>
      <c r="F220" s="109"/>
      <c r="J220" s="110"/>
      <c r="Q220" s="109"/>
    </row>
    <row r="221" spans="3:17" s="103" customFormat="1" x14ac:dyDescent="0.2">
      <c r="C221" s="104"/>
      <c r="D221" s="105"/>
      <c r="E221" s="109"/>
      <c r="F221" s="109"/>
      <c r="J221" s="110"/>
      <c r="Q221" s="109"/>
    </row>
    <row r="222" spans="3:17" s="103" customFormat="1" ht="12.75" customHeight="1" x14ac:dyDescent="0.2">
      <c r="C222" s="104"/>
      <c r="D222" s="105"/>
      <c r="E222" s="109"/>
      <c r="F222" s="109"/>
      <c r="J222" s="110"/>
      <c r="Q222" s="109"/>
    </row>
    <row r="223" spans="3:17" s="103" customFormat="1" x14ac:dyDescent="0.2">
      <c r="C223" s="104"/>
      <c r="D223" s="105"/>
      <c r="E223" s="109"/>
      <c r="F223" s="109"/>
      <c r="J223" s="110"/>
      <c r="Q223" s="109"/>
    </row>
    <row r="224" spans="3:17" s="103" customFormat="1" x14ac:dyDescent="0.2">
      <c r="C224" s="104"/>
      <c r="D224" s="105"/>
      <c r="E224" s="109"/>
      <c r="F224" s="109"/>
      <c r="J224" s="110"/>
      <c r="Q224" s="109"/>
    </row>
    <row r="225" spans="3:17" s="103" customFormat="1" x14ac:dyDescent="0.2">
      <c r="C225" s="104"/>
      <c r="D225" s="105"/>
      <c r="E225" s="109"/>
      <c r="F225" s="109"/>
      <c r="J225" s="110"/>
      <c r="Q225" s="109"/>
    </row>
    <row r="226" spans="3:17" s="103" customFormat="1" ht="12.75" customHeight="1" x14ac:dyDescent="0.2">
      <c r="C226" s="104"/>
      <c r="D226" s="105"/>
      <c r="E226" s="109"/>
      <c r="F226" s="109"/>
      <c r="J226" s="110"/>
      <c r="Q226" s="109"/>
    </row>
    <row r="227" spans="3:17" s="103" customFormat="1" x14ac:dyDescent="0.2">
      <c r="C227" s="104"/>
      <c r="D227" s="105"/>
      <c r="E227" s="109"/>
      <c r="F227" s="109"/>
      <c r="J227" s="110"/>
      <c r="Q227" s="109"/>
    </row>
    <row r="228" spans="3:17" s="103" customFormat="1" x14ac:dyDescent="0.2">
      <c r="C228" s="104"/>
      <c r="D228" s="105"/>
      <c r="E228" s="109"/>
      <c r="F228" s="109"/>
      <c r="J228" s="110"/>
      <c r="Q228" s="109"/>
    </row>
    <row r="229" spans="3:17" s="103" customFormat="1" x14ac:dyDescent="0.2">
      <c r="C229" s="104"/>
      <c r="D229" s="105"/>
      <c r="E229" s="109"/>
      <c r="F229" s="109"/>
      <c r="J229" s="110"/>
      <c r="Q229" s="109"/>
    </row>
    <row r="230" spans="3:17" s="103" customFormat="1" ht="12.75" customHeight="1" x14ac:dyDescent="0.2">
      <c r="C230" s="104"/>
      <c r="D230" s="105"/>
      <c r="E230" s="109"/>
      <c r="F230" s="109"/>
      <c r="J230" s="110"/>
      <c r="Q230" s="109"/>
    </row>
    <row r="231" spans="3:17" s="103" customFormat="1" x14ac:dyDescent="0.2">
      <c r="C231" s="104"/>
      <c r="D231" s="105"/>
      <c r="E231" s="109"/>
      <c r="F231" s="109"/>
      <c r="J231" s="110"/>
      <c r="Q231" s="109"/>
    </row>
    <row r="232" spans="3:17" s="103" customFormat="1" x14ac:dyDescent="0.2">
      <c r="C232" s="104"/>
      <c r="D232" s="105"/>
      <c r="E232" s="109"/>
      <c r="F232" s="109"/>
      <c r="J232" s="110"/>
      <c r="Q232" s="109"/>
    </row>
    <row r="233" spans="3:17" s="103" customFormat="1" x14ac:dyDescent="0.2">
      <c r="C233" s="104"/>
      <c r="D233" s="105"/>
      <c r="E233" s="109"/>
      <c r="F233" s="109"/>
      <c r="J233" s="110"/>
      <c r="Q233" s="109"/>
    </row>
    <row r="234" spans="3:17" s="103" customFormat="1" ht="12.75" customHeight="1" x14ac:dyDescent="0.2">
      <c r="C234" s="104"/>
      <c r="D234" s="105"/>
      <c r="E234" s="109"/>
      <c r="F234" s="109"/>
      <c r="J234" s="110"/>
      <c r="Q234" s="109"/>
    </row>
    <row r="235" spans="3:17" s="103" customFormat="1" x14ac:dyDescent="0.2">
      <c r="C235" s="104"/>
      <c r="D235" s="105"/>
      <c r="E235" s="109"/>
      <c r="F235" s="109"/>
      <c r="J235" s="110"/>
      <c r="Q235" s="109"/>
    </row>
    <row r="236" spans="3:17" s="103" customFormat="1" x14ac:dyDescent="0.2">
      <c r="C236" s="104"/>
      <c r="D236" s="105"/>
      <c r="E236" s="109"/>
      <c r="F236" s="109"/>
      <c r="J236" s="110"/>
      <c r="Q236" s="109"/>
    </row>
    <row r="237" spans="3:17" s="103" customFormat="1" x14ac:dyDescent="0.2">
      <c r="C237" s="104"/>
      <c r="D237" s="105"/>
      <c r="E237" s="109"/>
      <c r="F237" s="109"/>
      <c r="J237" s="110"/>
      <c r="Q237" s="109"/>
    </row>
    <row r="238" spans="3:17" s="103" customFormat="1" ht="12.75" customHeight="1" x14ac:dyDescent="0.2">
      <c r="C238" s="104"/>
      <c r="D238" s="105"/>
      <c r="E238" s="109"/>
      <c r="F238" s="109"/>
      <c r="J238" s="110"/>
      <c r="Q238" s="109"/>
    </row>
    <row r="239" spans="3:17" s="103" customFormat="1" x14ac:dyDescent="0.2">
      <c r="C239" s="104"/>
      <c r="D239" s="105"/>
      <c r="E239" s="109"/>
      <c r="F239" s="109"/>
      <c r="J239" s="110"/>
      <c r="Q239" s="109"/>
    </row>
    <row r="240" spans="3:17" s="103" customFormat="1" x14ac:dyDescent="0.2">
      <c r="C240" s="104"/>
      <c r="D240" s="105"/>
      <c r="E240" s="109"/>
      <c r="F240" s="109"/>
      <c r="J240" s="110"/>
      <c r="Q240" s="109"/>
    </row>
    <row r="241" spans="3:17" s="103" customFormat="1" x14ac:dyDescent="0.2">
      <c r="C241" s="104"/>
      <c r="D241" s="105"/>
      <c r="E241" s="109"/>
      <c r="F241" s="109"/>
      <c r="J241" s="110"/>
      <c r="Q241" s="109"/>
    </row>
    <row r="242" spans="3:17" s="103" customFormat="1" ht="12.75" customHeight="1" x14ac:dyDescent="0.2">
      <c r="C242" s="104"/>
      <c r="D242" s="105"/>
      <c r="E242" s="109"/>
      <c r="F242" s="109"/>
      <c r="J242" s="110"/>
      <c r="Q242" s="109"/>
    </row>
    <row r="243" spans="3:17" s="103" customFormat="1" x14ac:dyDescent="0.2">
      <c r="C243" s="104"/>
      <c r="D243" s="105"/>
      <c r="E243" s="109"/>
      <c r="F243" s="109"/>
      <c r="J243" s="110"/>
      <c r="Q243" s="109"/>
    </row>
    <row r="244" spans="3:17" s="103" customFormat="1" x14ac:dyDescent="0.2">
      <c r="C244" s="104"/>
      <c r="D244" s="105"/>
      <c r="E244" s="109"/>
      <c r="F244" s="109"/>
      <c r="J244" s="110"/>
      <c r="Q244" s="109"/>
    </row>
    <row r="245" spans="3:17" s="103" customFormat="1" x14ac:dyDescent="0.2">
      <c r="C245" s="104"/>
      <c r="D245" s="105"/>
      <c r="E245" s="109"/>
      <c r="F245" s="109"/>
      <c r="J245" s="110"/>
      <c r="Q245" s="109"/>
    </row>
    <row r="246" spans="3:17" s="103" customFormat="1" ht="12.75" customHeight="1" x14ac:dyDescent="0.2">
      <c r="C246" s="104"/>
      <c r="D246" s="105"/>
      <c r="E246" s="109"/>
      <c r="F246" s="109"/>
      <c r="J246" s="110"/>
      <c r="Q246" s="109"/>
    </row>
    <row r="247" spans="3:17" s="103" customFormat="1" x14ac:dyDescent="0.2">
      <c r="C247" s="104"/>
      <c r="D247" s="105"/>
      <c r="E247" s="109"/>
      <c r="F247" s="109"/>
      <c r="J247" s="110"/>
      <c r="Q247" s="109"/>
    </row>
    <row r="248" spans="3:17" s="103" customFormat="1" x14ac:dyDescent="0.2">
      <c r="C248" s="104"/>
      <c r="D248" s="105"/>
      <c r="E248" s="109"/>
      <c r="F248" s="109"/>
      <c r="J248" s="110"/>
      <c r="Q248" s="109"/>
    </row>
    <row r="249" spans="3:17" s="103" customFormat="1" x14ac:dyDescent="0.2">
      <c r="C249" s="104"/>
      <c r="D249" s="105"/>
      <c r="E249" s="109"/>
      <c r="F249" s="109"/>
      <c r="J249" s="110"/>
      <c r="Q249" s="109"/>
    </row>
    <row r="250" spans="3:17" s="103" customFormat="1" ht="12.75" customHeight="1" x14ac:dyDescent="0.2">
      <c r="C250" s="104"/>
      <c r="D250" s="105"/>
      <c r="E250" s="109"/>
      <c r="F250" s="109"/>
      <c r="J250" s="110"/>
      <c r="Q250" s="109"/>
    </row>
    <row r="251" spans="3:17" s="103" customFormat="1" x14ac:dyDescent="0.2">
      <c r="C251" s="104"/>
      <c r="D251" s="105"/>
      <c r="E251" s="109"/>
      <c r="F251" s="109"/>
      <c r="J251" s="110"/>
      <c r="Q251" s="109"/>
    </row>
    <row r="252" spans="3:17" s="103" customFormat="1" x14ac:dyDescent="0.2">
      <c r="C252" s="104"/>
      <c r="D252" s="105"/>
      <c r="E252" s="109"/>
      <c r="F252" s="109"/>
      <c r="J252" s="110"/>
      <c r="Q252" s="109"/>
    </row>
    <row r="253" spans="3:17" s="103" customFormat="1" x14ac:dyDescent="0.2">
      <c r="C253" s="104"/>
      <c r="D253" s="105"/>
      <c r="E253" s="109"/>
      <c r="F253" s="109"/>
      <c r="J253" s="110"/>
      <c r="Q253" s="109"/>
    </row>
    <row r="254" spans="3:17" s="103" customFormat="1" ht="12.75" customHeight="1" x14ac:dyDescent="0.2">
      <c r="C254" s="104"/>
      <c r="D254" s="105"/>
      <c r="E254" s="109"/>
      <c r="F254" s="109"/>
      <c r="J254" s="110"/>
      <c r="Q254" s="109"/>
    </row>
    <row r="255" spans="3:17" s="103" customFormat="1" x14ac:dyDescent="0.2">
      <c r="C255" s="104"/>
      <c r="D255" s="105"/>
      <c r="E255" s="109"/>
      <c r="F255" s="109"/>
      <c r="J255" s="110"/>
      <c r="Q255" s="109"/>
    </row>
    <row r="256" spans="3:17" s="103" customFormat="1" x14ac:dyDescent="0.2">
      <c r="C256" s="104"/>
      <c r="D256" s="105"/>
      <c r="E256" s="109"/>
      <c r="F256" s="109"/>
      <c r="J256" s="110"/>
      <c r="Q256" s="109"/>
    </row>
    <row r="257" spans="3:17" s="103" customFormat="1" x14ac:dyDescent="0.2">
      <c r="C257" s="104"/>
      <c r="D257" s="105"/>
      <c r="E257" s="109"/>
      <c r="F257" s="109"/>
      <c r="J257" s="110"/>
      <c r="Q257" s="109"/>
    </row>
    <row r="258" spans="3:17" s="103" customFormat="1" ht="12.75" customHeight="1" x14ac:dyDescent="0.2">
      <c r="C258" s="104"/>
      <c r="D258" s="105"/>
      <c r="E258" s="109"/>
      <c r="F258" s="109"/>
      <c r="J258" s="110"/>
      <c r="Q258" s="109"/>
    </row>
    <row r="259" spans="3:17" s="103" customFormat="1" x14ac:dyDescent="0.2">
      <c r="C259" s="104"/>
      <c r="D259" s="105"/>
      <c r="E259" s="109"/>
      <c r="F259" s="109"/>
      <c r="J259" s="110"/>
      <c r="Q259" s="109"/>
    </row>
    <row r="260" spans="3:17" s="103" customFormat="1" x14ac:dyDescent="0.2">
      <c r="C260" s="104"/>
      <c r="D260" s="105"/>
      <c r="E260" s="109"/>
      <c r="F260" s="109"/>
      <c r="J260" s="110"/>
      <c r="Q260" s="109"/>
    </row>
    <row r="261" spans="3:17" s="103" customFormat="1" x14ac:dyDescent="0.2">
      <c r="C261" s="104"/>
      <c r="D261" s="105"/>
      <c r="E261" s="109"/>
      <c r="F261" s="109"/>
      <c r="J261" s="110"/>
      <c r="Q261" s="109"/>
    </row>
    <row r="262" spans="3:17" s="103" customFormat="1" ht="12.75" customHeight="1" x14ac:dyDescent="0.2">
      <c r="C262" s="104"/>
      <c r="D262" s="105"/>
      <c r="E262" s="109"/>
      <c r="F262" s="109"/>
      <c r="J262" s="110"/>
      <c r="Q262" s="109"/>
    </row>
    <row r="263" spans="3:17" s="103" customFormat="1" x14ac:dyDescent="0.2">
      <c r="C263" s="104"/>
      <c r="D263" s="105"/>
      <c r="E263" s="109"/>
      <c r="F263" s="109"/>
      <c r="J263" s="110"/>
      <c r="Q263" s="109"/>
    </row>
    <row r="264" spans="3:17" s="103" customFormat="1" x14ac:dyDescent="0.2">
      <c r="C264" s="104"/>
      <c r="D264" s="105"/>
      <c r="E264" s="109"/>
      <c r="F264" s="109"/>
      <c r="J264" s="110"/>
      <c r="Q264" s="109"/>
    </row>
    <row r="265" spans="3:17" s="103" customFormat="1" x14ac:dyDescent="0.2">
      <c r="C265" s="104"/>
      <c r="D265" s="105"/>
      <c r="E265" s="109"/>
      <c r="F265" s="109"/>
      <c r="J265" s="110"/>
      <c r="Q265" s="109"/>
    </row>
    <row r="266" spans="3:17" s="103" customFormat="1" ht="12.75" customHeight="1" x14ac:dyDescent="0.2">
      <c r="C266" s="104"/>
      <c r="D266" s="105"/>
      <c r="E266" s="109"/>
      <c r="F266" s="109"/>
      <c r="J266" s="110"/>
      <c r="Q266" s="109"/>
    </row>
    <row r="267" spans="3:17" s="103" customFormat="1" x14ac:dyDescent="0.2">
      <c r="C267" s="104"/>
      <c r="D267" s="105"/>
      <c r="E267" s="109"/>
      <c r="F267" s="109"/>
      <c r="J267" s="110"/>
      <c r="Q267" s="109"/>
    </row>
    <row r="268" spans="3:17" s="103" customFormat="1" x14ac:dyDescent="0.2">
      <c r="C268" s="104"/>
      <c r="D268" s="105"/>
      <c r="E268" s="109"/>
      <c r="F268" s="109"/>
      <c r="J268" s="110"/>
      <c r="Q268" s="109"/>
    </row>
    <row r="269" spans="3:17" s="103" customFormat="1" x14ac:dyDescent="0.2">
      <c r="C269" s="104"/>
      <c r="D269" s="105"/>
      <c r="E269" s="109"/>
      <c r="F269" s="109"/>
      <c r="J269" s="110"/>
      <c r="Q269" s="109"/>
    </row>
    <row r="270" spans="3:17" s="103" customFormat="1" ht="12.75" customHeight="1" x14ac:dyDescent="0.2">
      <c r="C270" s="104"/>
      <c r="D270" s="105"/>
      <c r="E270" s="109"/>
      <c r="F270" s="109"/>
      <c r="J270" s="110"/>
      <c r="Q270" s="109"/>
    </row>
    <row r="271" spans="3:17" s="103" customFormat="1" x14ac:dyDescent="0.2">
      <c r="C271" s="104"/>
      <c r="D271" s="105"/>
      <c r="E271" s="109"/>
      <c r="F271" s="109"/>
      <c r="J271" s="110"/>
      <c r="Q271" s="109"/>
    </row>
    <row r="272" spans="3:17" s="103" customFormat="1" x14ac:dyDescent="0.2">
      <c r="C272" s="104"/>
      <c r="D272" s="105"/>
      <c r="E272" s="109"/>
      <c r="F272" s="109"/>
      <c r="J272" s="110"/>
      <c r="Q272" s="109"/>
    </row>
    <row r="273" spans="3:17" s="103" customFormat="1" x14ac:dyDescent="0.2">
      <c r="C273" s="104"/>
      <c r="D273" s="105"/>
      <c r="E273" s="109"/>
      <c r="F273" s="109"/>
      <c r="J273" s="110"/>
      <c r="Q273" s="109"/>
    </row>
    <row r="274" spans="3:17" s="103" customFormat="1" ht="12.75" customHeight="1" x14ac:dyDescent="0.2">
      <c r="C274" s="104"/>
      <c r="D274" s="105"/>
      <c r="E274" s="109"/>
      <c r="F274" s="109"/>
      <c r="J274" s="110"/>
      <c r="Q274" s="109"/>
    </row>
    <row r="275" spans="3:17" s="103" customFormat="1" x14ac:dyDescent="0.2">
      <c r="C275" s="104"/>
      <c r="D275" s="105"/>
      <c r="E275" s="109"/>
      <c r="F275" s="109"/>
      <c r="J275" s="110"/>
      <c r="Q275" s="109"/>
    </row>
    <row r="276" spans="3:17" s="103" customFormat="1" x14ac:dyDescent="0.2">
      <c r="C276" s="104"/>
      <c r="D276" s="105"/>
      <c r="E276" s="109"/>
      <c r="F276" s="109"/>
      <c r="J276" s="110"/>
      <c r="Q276" s="109"/>
    </row>
    <row r="277" spans="3:17" s="103" customFormat="1" x14ac:dyDescent="0.2">
      <c r="C277" s="104"/>
      <c r="D277" s="105"/>
      <c r="E277" s="109"/>
      <c r="F277" s="109"/>
      <c r="J277" s="110"/>
      <c r="Q277" s="109"/>
    </row>
    <row r="278" spans="3:17" s="103" customFormat="1" ht="12.75" customHeight="1" x14ac:dyDescent="0.2">
      <c r="C278" s="104"/>
      <c r="D278" s="105"/>
      <c r="E278" s="109"/>
      <c r="F278" s="109"/>
      <c r="J278" s="110"/>
      <c r="Q278" s="109"/>
    </row>
    <row r="279" spans="3:17" s="103" customFormat="1" x14ac:dyDescent="0.2">
      <c r="C279" s="104"/>
      <c r="D279" s="105"/>
      <c r="E279" s="109"/>
      <c r="F279" s="109"/>
      <c r="J279" s="110"/>
      <c r="Q279" s="109"/>
    </row>
    <row r="280" spans="3:17" s="103" customFormat="1" x14ac:dyDescent="0.2">
      <c r="C280" s="104"/>
      <c r="D280" s="105"/>
      <c r="E280" s="109"/>
      <c r="F280" s="109"/>
      <c r="J280" s="110"/>
      <c r="Q280" s="109"/>
    </row>
    <row r="281" spans="3:17" s="103" customFormat="1" x14ac:dyDescent="0.2">
      <c r="C281" s="104"/>
      <c r="D281" s="105"/>
      <c r="E281" s="109"/>
      <c r="F281" s="109"/>
      <c r="J281" s="110"/>
      <c r="Q281" s="109"/>
    </row>
    <row r="282" spans="3:17" s="103" customFormat="1" ht="12.75" customHeight="1" x14ac:dyDescent="0.2">
      <c r="C282" s="104"/>
      <c r="D282" s="105"/>
      <c r="E282" s="109"/>
      <c r="F282" s="109"/>
      <c r="J282" s="110"/>
      <c r="Q282" s="109"/>
    </row>
    <row r="283" spans="3:17" s="103" customFormat="1" x14ac:dyDescent="0.2">
      <c r="C283" s="104"/>
      <c r="D283" s="105"/>
      <c r="E283" s="109"/>
      <c r="F283" s="109"/>
      <c r="J283" s="110"/>
      <c r="Q283" s="109"/>
    </row>
    <row r="284" spans="3:17" s="103" customFormat="1" x14ac:dyDescent="0.2">
      <c r="C284" s="104"/>
      <c r="D284" s="105"/>
      <c r="E284" s="109"/>
      <c r="F284" s="109"/>
      <c r="J284" s="110"/>
      <c r="Q284" s="109"/>
    </row>
    <row r="285" spans="3:17" s="103" customFormat="1" x14ac:dyDescent="0.2">
      <c r="C285" s="104"/>
      <c r="D285" s="105"/>
      <c r="E285" s="109"/>
      <c r="F285" s="109"/>
      <c r="J285" s="110"/>
      <c r="Q285" s="109"/>
    </row>
    <row r="286" spans="3:17" s="103" customFormat="1" ht="12.75" customHeight="1" x14ac:dyDescent="0.2">
      <c r="C286" s="104"/>
      <c r="D286" s="105"/>
      <c r="E286" s="109"/>
      <c r="F286" s="109"/>
      <c r="J286" s="110"/>
      <c r="Q286" s="109"/>
    </row>
    <row r="287" spans="3:17" s="103" customFormat="1" x14ac:dyDescent="0.2">
      <c r="C287" s="104"/>
      <c r="D287" s="105"/>
      <c r="E287" s="109"/>
      <c r="F287" s="109"/>
      <c r="J287" s="110"/>
      <c r="Q287" s="109"/>
    </row>
    <row r="288" spans="3:17" s="103" customFormat="1" x14ac:dyDescent="0.2">
      <c r="C288" s="104"/>
      <c r="D288" s="105"/>
      <c r="E288" s="109"/>
      <c r="F288" s="109"/>
      <c r="J288" s="110"/>
      <c r="Q288" s="109"/>
    </row>
    <row r="289" spans="3:17" s="103" customFormat="1" x14ac:dyDescent="0.2">
      <c r="C289" s="104"/>
      <c r="D289" s="105"/>
      <c r="E289" s="109"/>
      <c r="F289" s="109"/>
      <c r="J289" s="110"/>
      <c r="Q289" s="109"/>
    </row>
    <row r="290" spans="3:17" s="103" customFormat="1" ht="12.75" customHeight="1" x14ac:dyDescent="0.2">
      <c r="C290" s="104"/>
      <c r="D290" s="105"/>
      <c r="E290" s="109"/>
      <c r="F290" s="109"/>
      <c r="J290" s="110"/>
      <c r="Q290" s="109"/>
    </row>
    <row r="291" spans="3:17" s="103" customFormat="1" x14ac:dyDescent="0.2">
      <c r="C291" s="104"/>
      <c r="D291" s="105"/>
      <c r="E291" s="109"/>
      <c r="F291" s="109"/>
      <c r="J291" s="110"/>
      <c r="Q291" s="109"/>
    </row>
    <row r="292" spans="3:17" s="103" customFormat="1" x14ac:dyDescent="0.2">
      <c r="C292" s="104"/>
      <c r="D292" s="105"/>
      <c r="E292" s="109"/>
      <c r="F292" s="109"/>
      <c r="J292" s="110"/>
      <c r="Q292" s="109"/>
    </row>
    <row r="293" spans="3:17" s="103" customFormat="1" x14ac:dyDescent="0.2">
      <c r="C293" s="104"/>
      <c r="D293" s="105"/>
      <c r="E293" s="109"/>
      <c r="F293" s="109"/>
      <c r="J293" s="110"/>
      <c r="Q293" s="109"/>
    </row>
    <row r="294" spans="3:17" s="103" customFormat="1" ht="12.75" customHeight="1" x14ac:dyDescent="0.2">
      <c r="C294" s="104"/>
      <c r="D294" s="105"/>
      <c r="E294" s="109"/>
      <c r="F294" s="109"/>
      <c r="J294" s="110"/>
      <c r="Q294" s="109"/>
    </row>
    <row r="295" spans="3:17" s="103" customFormat="1" x14ac:dyDescent="0.2">
      <c r="C295" s="104"/>
      <c r="D295" s="105"/>
      <c r="E295" s="109"/>
      <c r="F295" s="109"/>
      <c r="J295" s="110"/>
      <c r="Q295" s="109"/>
    </row>
    <row r="296" spans="3:17" s="103" customFormat="1" x14ac:dyDescent="0.2">
      <c r="C296" s="104"/>
      <c r="D296" s="105"/>
      <c r="E296" s="109"/>
      <c r="F296" s="109"/>
      <c r="J296" s="110"/>
      <c r="Q296" s="109"/>
    </row>
    <row r="297" spans="3:17" s="103" customFormat="1" x14ac:dyDescent="0.2">
      <c r="C297" s="104"/>
      <c r="D297" s="105"/>
      <c r="E297" s="109"/>
      <c r="F297" s="109"/>
      <c r="J297" s="110"/>
      <c r="Q297" s="109"/>
    </row>
    <row r="298" spans="3:17" s="103" customFormat="1" ht="12.75" customHeight="1" x14ac:dyDescent="0.2">
      <c r="C298" s="104"/>
      <c r="D298" s="105"/>
      <c r="E298" s="109"/>
      <c r="F298" s="109"/>
      <c r="J298" s="110"/>
      <c r="Q298" s="109"/>
    </row>
    <row r="299" spans="3:17" s="103" customFormat="1" x14ac:dyDescent="0.2">
      <c r="C299" s="104"/>
      <c r="D299" s="105"/>
      <c r="E299" s="109"/>
      <c r="F299" s="109"/>
      <c r="J299" s="110"/>
      <c r="Q299" s="109"/>
    </row>
    <row r="300" spans="3:17" s="103" customFormat="1" x14ac:dyDescent="0.2">
      <c r="C300" s="104"/>
      <c r="D300" s="105"/>
      <c r="E300" s="109"/>
      <c r="F300" s="109"/>
      <c r="J300" s="110"/>
      <c r="Q300" s="109"/>
    </row>
    <row r="301" spans="3:17" s="103" customFormat="1" x14ac:dyDescent="0.2">
      <c r="C301" s="104"/>
      <c r="D301" s="105"/>
      <c r="E301" s="109"/>
      <c r="F301" s="109"/>
      <c r="J301" s="110"/>
      <c r="Q301" s="109"/>
    </row>
    <row r="302" spans="3:17" s="103" customFormat="1" ht="12.75" customHeight="1" x14ac:dyDescent="0.2">
      <c r="C302" s="104"/>
      <c r="D302" s="105"/>
      <c r="E302" s="109"/>
      <c r="F302" s="109"/>
      <c r="J302" s="110"/>
      <c r="Q302" s="109"/>
    </row>
    <row r="303" spans="3:17" s="103" customFormat="1" x14ac:dyDescent="0.2">
      <c r="C303" s="104"/>
      <c r="D303" s="105"/>
      <c r="E303" s="109"/>
      <c r="F303" s="109"/>
      <c r="J303" s="110"/>
      <c r="Q303" s="109"/>
    </row>
    <row r="304" spans="3:17" s="103" customFormat="1" x14ac:dyDescent="0.2">
      <c r="C304" s="104"/>
      <c r="D304" s="105"/>
      <c r="E304" s="109"/>
      <c r="F304" s="109"/>
      <c r="J304" s="110"/>
      <c r="Q304" s="109"/>
    </row>
    <row r="305" spans="3:17" s="103" customFormat="1" x14ac:dyDescent="0.2">
      <c r="C305" s="104"/>
      <c r="D305" s="105"/>
      <c r="E305" s="109"/>
      <c r="F305" s="109"/>
      <c r="J305" s="110"/>
      <c r="Q305" s="109"/>
    </row>
    <row r="306" spans="3:17" s="103" customFormat="1" ht="12.75" customHeight="1" x14ac:dyDescent="0.2">
      <c r="C306" s="104"/>
      <c r="D306" s="105"/>
      <c r="E306" s="109"/>
      <c r="F306" s="109"/>
      <c r="J306" s="110"/>
      <c r="Q306" s="109"/>
    </row>
    <row r="307" spans="3:17" s="103" customFormat="1" x14ac:dyDescent="0.2">
      <c r="C307" s="104"/>
      <c r="D307" s="105"/>
      <c r="E307" s="109"/>
      <c r="F307" s="109"/>
      <c r="J307" s="110"/>
      <c r="Q307" s="109"/>
    </row>
    <row r="308" spans="3:17" s="103" customFormat="1" x14ac:dyDescent="0.2">
      <c r="C308" s="104"/>
      <c r="D308" s="105"/>
      <c r="E308" s="109"/>
      <c r="F308" s="109"/>
      <c r="J308" s="110"/>
      <c r="Q308" s="109"/>
    </row>
    <row r="309" spans="3:17" s="103" customFormat="1" x14ac:dyDescent="0.2">
      <c r="C309" s="104"/>
      <c r="D309" s="105"/>
      <c r="E309" s="109"/>
      <c r="F309" s="109"/>
      <c r="J309" s="110"/>
      <c r="Q309" s="109"/>
    </row>
    <row r="310" spans="3:17" s="103" customFormat="1" ht="12.75" customHeight="1" x14ac:dyDescent="0.2">
      <c r="C310" s="104"/>
      <c r="D310" s="105"/>
      <c r="E310" s="109"/>
      <c r="F310" s="109"/>
      <c r="J310" s="110"/>
      <c r="Q310" s="109"/>
    </row>
    <row r="311" spans="3:17" s="103" customFormat="1" x14ac:dyDescent="0.2">
      <c r="C311" s="104"/>
      <c r="D311" s="105"/>
      <c r="E311" s="109"/>
      <c r="F311" s="109"/>
      <c r="J311" s="110"/>
      <c r="Q311" s="109"/>
    </row>
    <row r="312" spans="3:17" s="103" customFormat="1" x14ac:dyDescent="0.2">
      <c r="C312" s="104"/>
      <c r="D312" s="105"/>
      <c r="E312" s="109"/>
      <c r="F312" s="109"/>
      <c r="J312" s="110"/>
      <c r="Q312" s="109"/>
    </row>
    <row r="313" spans="3:17" s="103" customFormat="1" x14ac:dyDescent="0.2">
      <c r="C313" s="104"/>
      <c r="D313" s="105"/>
      <c r="E313" s="109"/>
      <c r="F313" s="109"/>
      <c r="J313" s="110"/>
      <c r="Q313" s="109"/>
    </row>
    <row r="314" spans="3:17" s="103" customFormat="1" ht="12.75" customHeight="1" x14ac:dyDescent="0.2">
      <c r="C314" s="104"/>
      <c r="D314" s="105"/>
      <c r="E314" s="109"/>
      <c r="F314" s="109"/>
      <c r="J314" s="110"/>
      <c r="Q314" s="109"/>
    </row>
    <row r="315" spans="3:17" s="103" customFormat="1" x14ac:dyDescent="0.2">
      <c r="C315" s="104"/>
      <c r="D315" s="105"/>
      <c r="E315" s="109"/>
      <c r="F315" s="109"/>
      <c r="J315" s="110"/>
      <c r="Q315" s="109"/>
    </row>
    <row r="316" spans="3:17" s="103" customFormat="1" x14ac:dyDescent="0.2">
      <c r="C316" s="104"/>
      <c r="D316" s="105"/>
      <c r="E316" s="109"/>
      <c r="F316" s="109"/>
      <c r="J316" s="110"/>
      <c r="Q316" s="109"/>
    </row>
    <row r="317" spans="3:17" s="103" customFormat="1" x14ac:dyDescent="0.2">
      <c r="C317" s="104"/>
      <c r="D317" s="105"/>
      <c r="E317" s="109"/>
      <c r="F317" s="109"/>
      <c r="J317" s="110"/>
      <c r="Q317" s="109"/>
    </row>
    <row r="318" spans="3:17" s="103" customFormat="1" ht="12.75" customHeight="1" x14ac:dyDescent="0.2">
      <c r="C318" s="104"/>
      <c r="D318" s="105"/>
      <c r="E318" s="109"/>
      <c r="F318" s="109"/>
      <c r="J318" s="110"/>
      <c r="Q318" s="109"/>
    </row>
    <row r="319" spans="3:17" s="103" customFormat="1" x14ac:dyDescent="0.2">
      <c r="C319" s="104"/>
      <c r="D319" s="105"/>
      <c r="E319" s="109"/>
      <c r="F319" s="109"/>
      <c r="J319" s="110"/>
      <c r="Q319" s="109"/>
    </row>
    <row r="320" spans="3:17" s="103" customFormat="1" x14ac:dyDescent="0.2">
      <c r="C320" s="104"/>
      <c r="D320" s="105"/>
      <c r="E320" s="109"/>
      <c r="F320" s="109"/>
      <c r="J320" s="110"/>
      <c r="Q320" s="109"/>
    </row>
    <row r="321" spans="3:17" s="103" customFormat="1" x14ac:dyDescent="0.2">
      <c r="C321" s="104"/>
      <c r="D321" s="105"/>
      <c r="E321" s="109"/>
      <c r="F321" s="109"/>
      <c r="J321" s="110"/>
      <c r="Q321" s="109"/>
    </row>
    <row r="322" spans="3:17" s="103" customFormat="1" ht="12.75" customHeight="1" x14ac:dyDescent="0.2">
      <c r="C322" s="104"/>
      <c r="D322" s="105"/>
      <c r="E322" s="109"/>
      <c r="F322" s="109"/>
      <c r="J322" s="110"/>
      <c r="Q322" s="109"/>
    </row>
    <row r="323" spans="3:17" s="103" customFormat="1" x14ac:dyDescent="0.2">
      <c r="C323" s="104"/>
      <c r="D323" s="105"/>
      <c r="E323" s="109"/>
      <c r="F323" s="109"/>
      <c r="J323" s="110"/>
      <c r="Q323" s="109"/>
    </row>
    <row r="324" spans="3:17" s="103" customFormat="1" x14ac:dyDescent="0.2">
      <c r="C324" s="104"/>
      <c r="D324" s="105"/>
      <c r="E324" s="109"/>
      <c r="F324" s="109"/>
      <c r="J324" s="110"/>
      <c r="Q324" s="109"/>
    </row>
    <row r="325" spans="3:17" s="103" customFormat="1" x14ac:dyDescent="0.2">
      <c r="C325" s="104"/>
      <c r="D325" s="105"/>
      <c r="E325" s="109"/>
      <c r="F325" s="109"/>
      <c r="J325" s="110"/>
      <c r="Q325" s="109"/>
    </row>
    <row r="326" spans="3:17" s="103" customFormat="1" ht="12.75" customHeight="1" x14ac:dyDescent="0.2">
      <c r="C326" s="104"/>
      <c r="D326" s="105"/>
      <c r="E326" s="109"/>
      <c r="F326" s="109"/>
      <c r="J326" s="110"/>
      <c r="Q326" s="109"/>
    </row>
    <row r="327" spans="3:17" s="103" customFormat="1" x14ac:dyDescent="0.2">
      <c r="C327" s="104"/>
      <c r="D327" s="105"/>
      <c r="E327" s="109"/>
      <c r="F327" s="109"/>
      <c r="J327" s="110"/>
      <c r="Q327" s="109"/>
    </row>
    <row r="328" spans="3:17" s="103" customFormat="1" x14ac:dyDescent="0.2">
      <c r="C328" s="104"/>
      <c r="D328" s="105"/>
      <c r="E328" s="109"/>
      <c r="F328" s="109"/>
      <c r="J328" s="110"/>
      <c r="Q328" s="109"/>
    </row>
    <row r="329" spans="3:17" s="103" customFormat="1" x14ac:dyDescent="0.2">
      <c r="C329" s="104"/>
      <c r="D329" s="105"/>
      <c r="E329" s="109"/>
      <c r="F329" s="109"/>
      <c r="J329" s="110"/>
      <c r="Q329" s="109"/>
    </row>
    <row r="330" spans="3:17" s="103" customFormat="1" ht="12.75" customHeight="1" x14ac:dyDescent="0.2">
      <c r="C330" s="104"/>
      <c r="D330" s="105"/>
      <c r="E330" s="109"/>
      <c r="F330" s="109"/>
      <c r="J330" s="110"/>
      <c r="Q330" s="109"/>
    </row>
    <row r="331" spans="3:17" s="103" customFormat="1" x14ac:dyDescent="0.2">
      <c r="C331" s="104"/>
      <c r="D331" s="105"/>
      <c r="E331" s="109"/>
      <c r="F331" s="109"/>
      <c r="J331" s="110"/>
      <c r="Q331" s="109"/>
    </row>
    <row r="332" spans="3:17" s="103" customFormat="1" x14ac:dyDescent="0.2">
      <c r="C332" s="104"/>
      <c r="D332" s="105"/>
      <c r="E332" s="109"/>
      <c r="F332" s="109"/>
      <c r="J332" s="110"/>
      <c r="Q332" s="109"/>
    </row>
    <row r="333" spans="3:17" s="103" customFormat="1" x14ac:dyDescent="0.2">
      <c r="C333" s="104"/>
      <c r="D333" s="105"/>
      <c r="E333" s="109"/>
      <c r="F333" s="109"/>
      <c r="J333" s="110"/>
      <c r="Q333" s="109"/>
    </row>
    <row r="334" spans="3:17" s="103" customFormat="1" ht="12.75" customHeight="1" x14ac:dyDescent="0.2">
      <c r="C334" s="104"/>
      <c r="D334" s="105"/>
      <c r="E334" s="109"/>
      <c r="F334" s="109"/>
      <c r="J334" s="110"/>
      <c r="Q334" s="109"/>
    </row>
    <row r="335" spans="3:17" s="103" customFormat="1" x14ac:dyDescent="0.2">
      <c r="C335" s="104"/>
      <c r="D335" s="105"/>
      <c r="E335" s="109"/>
      <c r="F335" s="109"/>
      <c r="J335" s="110"/>
      <c r="Q335" s="109"/>
    </row>
    <row r="336" spans="3:17" s="103" customFormat="1" x14ac:dyDescent="0.2">
      <c r="C336" s="104"/>
      <c r="D336" s="105"/>
      <c r="E336" s="109"/>
      <c r="F336" s="109"/>
      <c r="J336" s="110"/>
      <c r="Q336" s="109"/>
    </row>
    <row r="337" spans="3:17" s="103" customFormat="1" x14ac:dyDescent="0.2">
      <c r="C337" s="104"/>
      <c r="D337" s="105"/>
      <c r="E337" s="109"/>
      <c r="F337" s="109"/>
      <c r="J337" s="110"/>
      <c r="Q337" s="109"/>
    </row>
    <row r="338" spans="3:17" s="103" customFormat="1" ht="12.75" customHeight="1" x14ac:dyDescent="0.2">
      <c r="C338" s="104"/>
      <c r="D338" s="105"/>
      <c r="E338" s="109"/>
      <c r="F338" s="109"/>
      <c r="J338" s="110"/>
      <c r="Q338" s="109"/>
    </row>
    <row r="339" spans="3:17" s="103" customFormat="1" x14ac:dyDescent="0.2">
      <c r="C339" s="104"/>
      <c r="D339" s="105"/>
      <c r="E339" s="109"/>
      <c r="F339" s="109"/>
      <c r="J339" s="110"/>
      <c r="Q339" s="109"/>
    </row>
    <row r="340" spans="3:17" s="103" customFormat="1" x14ac:dyDescent="0.2">
      <c r="C340" s="119"/>
      <c r="D340" s="105"/>
      <c r="E340" s="109"/>
      <c r="F340" s="109"/>
      <c r="J340" s="110"/>
      <c r="Q340" s="109"/>
    </row>
    <row r="341" spans="3:17" s="103" customFormat="1" x14ac:dyDescent="0.2">
      <c r="C341" s="119"/>
      <c r="D341" s="105"/>
      <c r="E341" s="109"/>
      <c r="F341" s="109"/>
      <c r="J341" s="110"/>
      <c r="Q341" s="109"/>
    </row>
    <row r="342" spans="3:17" s="103" customFormat="1" x14ac:dyDescent="0.2">
      <c r="C342" s="119"/>
      <c r="D342" s="105"/>
      <c r="E342" s="109"/>
      <c r="F342" s="109"/>
      <c r="J342" s="110"/>
      <c r="Q342" s="109"/>
    </row>
    <row r="343" spans="3:17" s="103" customFormat="1" x14ac:dyDescent="0.2">
      <c r="C343" s="119"/>
      <c r="D343" s="105"/>
      <c r="E343" s="109"/>
      <c r="F343" s="109"/>
      <c r="J343" s="110"/>
      <c r="Q343" s="109"/>
    </row>
    <row r="344" spans="3:17" s="103" customFormat="1" x14ac:dyDescent="0.2">
      <c r="C344" s="119"/>
      <c r="D344" s="105"/>
      <c r="E344" s="109"/>
      <c r="F344" s="109"/>
      <c r="J344" s="110"/>
      <c r="Q344" s="109"/>
    </row>
    <row r="345" spans="3:17" s="103" customFormat="1" x14ac:dyDescent="0.2">
      <c r="C345" s="119"/>
      <c r="D345" s="105"/>
      <c r="E345" s="109"/>
      <c r="F345" s="109"/>
      <c r="J345" s="110"/>
      <c r="Q345" s="109"/>
    </row>
  </sheetData>
  <mergeCells count="21">
    <mergeCell ref="A5:A8"/>
    <mergeCell ref="D5:D8"/>
    <mergeCell ref="C5:C8"/>
    <mergeCell ref="E5:I5"/>
    <mergeCell ref="G7:G8"/>
    <mergeCell ref="H7:H8"/>
    <mergeCell ref="B5: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3" type="noConversion"/>
  <pageMargins left="0.59055118110236227" right="0.19685039370078741" top="0.78740157480314965" bottom="0.35433070866141736" header="0" footer="0"/>
  <pageSetup paperSize="9" scale="57" fitToHeight="4" orientation="landscape" r:id="rId1"/>
  <headerFooter alignWithMargins="0"/>
  <rowBreaks count="2" manualBreakCount="2">
    <brk id="107" max="16" man="1"/>
    <brk id="148"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2"/>
  <sheetViews>
    <sheetView view="pageBreakPreview" topLeftCell="A49" zoomScale="75" zoomScaleNormal="100" zoomScaleSheetLayoutView="75" workbookViewId="0">
      <selection activeCell="G19" sqref="G19"/>
    </sheetView>
  </sheetViews>
  <sheetFormatPr defaultRowHeight="15" x14ac:dyDescent="0.2"/>
  <cols>
    <col min="1" max="1" width="16.85546875" style="376" customWidth="1"/>
    <col min="2" max="2" width="12.140625" style="376" customWidth="1"/>
    <col min="3" max="3" width="10.7109375" style="376" customWidth="1"/>
    <col min="4" max="4" width="80.140625" style="376" customWidth="1"/>
    <col min="5" max="5" width="41.42578125" style="376" customWidth="1"/>
    <col min="6" max="6" width="14.7109375" style="376" customWidth="1"/>
    <col min="7" max="7" width="15.42578125" style="376" customWidth="1"/>
    <col min="8" max="8" width="15.7109375" style="376" customWidth="1"/>
    <col min="9" max="9" width="17.7109375" style="376" customWidth="1"/>
    <col min="10" max="10" width="15.140625" style="376" hidden="1" customWidth="1"/>
    <col min="11" max="16384" width="9.140625" style="376"/>
  </cols>
  <sheetData>
    <row r="1" spans="1:10" ht="15.75" x14ac:dyDescent="0.25">
      <c r="A1" s="375"/>
      <c r="B1" s="375"/>
      <c r="C1" s="375"/>
      <c r="D1" s="375"/>
      <c r="E1" s="375"/>
      <c r="F1" s="375"/>
      <c r="G1" s="375"/>
    </row>
    <row r="2" spans="1:10" ht="15.75" x14ac:dyDescent="0.25">
      <c r="A2" s="375"/>
      <c r="B2" s="375"/>
      <c r="C2" s="375"/>
      <c r="D2" s="375"/>
      <c r="E2" s="375"/>
      <c r="F2" s="375"/>
      <c r="G2" s="375"/>
    </row>
    <row r="3" spans="1:10" ht="15.75" x14ac:dyDescent="0.25">
      <c r="A3" s="375"/>
      <c r="B3" s="375"/>
      <c r="C3" s="375"/>
      <c r="D3" s="375"/>
      <c r="E3" s="375"/>
      <c r="F3" s="375"/>
      <c r="G3" s="375"/>
    </row>
    <row r="4" spans="1:10" ht="18.75" x14ac:dyDescent="0.3">
      <c r="A4" s="375"/>
      <c r="B4" s="375"/>
      <c r="C4" s="375"/>
      <c r="D4" s="375"/>
      <c r="E4" s="375"/>
      <c r="F4" s="375"/>
      <c r="G4" s="375"/>
      <c r="H4" s="377"/>
      <c r="I4" s="377"/>
      <c r="J4" s="375"/>
    </row>
    <row r="5" spans="1:10" ht="18.75" x14ac:dyDescent="0.3">
      <c r="A5" s="375"/>
      <c r="B5" s="375"/>
      <c r="C5" s="375"/>
      <c r="D5" s="375"/>
      <c r="E5" s="375"/>
      <c r="F5" s="375"/>
      <c r="G5" s="375"/>
      <c r="H5" s="377"/>
      <c r="I5" s="377"/>
      <c r="J5" s="375"/>
    </row>
    <row r="7" spans="1:10" ht="28.5" customHeight="1" thickBot="1" x14ac:dyDescent="0.35">
      <c r="A7" s="377"/>
      <c r="B7" s="377"/>
      <c r="C7" s="377"/>
      <c r="D7" s="377"/>
      <c r="E7" s="377"/>
      <c r="F7" s="377"/>
      <c r="G7" s="377"/>
      <c r="H7" s="377"/>
      <c r="I7" s="377" t="s">
        <v>3</v>
      </c>
    </row>
    <row r="8" spans="1:10" s="380" customFormat="1" ht="96.75" customHeight="1" x14ac:dyDescent="0.2">
      <c r="A8" s="378" t="s">
        <v>57</v>
      </c>
      <c r="B8" s="378" t="s">
        <v>217</v>
      </c>
      <c r="C8" s="378" t="s">
        <v>136</v>
      </c>
      <c r="D8" s="378" t="s">
        <v>496</v>
      </c>
      <c r="E8" s="378" t="s">
        <v>497</v>
      </c>
      <c r="F8" s="378" t="s">
        <v>498</v>
      </c>
      <c r="G8" s="378" t="s">
        <v>499</v>
      </c>
      <c r="H8" s="378" t="s">
        <v>500</v>
      </c>
      <c r="I8" s="378" t="s">
        <v>501</v>
      </c>
      <c r="J8" s="379" t="s">
        <v>502</v>
      </c>
    </row>
    <row r="9" spans="1:10" s="380" customFormat="1" ht="19.5" customHeight="1" x14ac:dyDescent="0.2">
      <c r="A9" s="381">
        <v>1</v>
      </c>
      <c r="B9" s="381">
        <v>2</v>
      </c>
      <c r="C9" s="381">
        <v>3</v>
      </c>
      <c r="D9" s="381">
        <v>4</v>
      </c>
      <c r="E9" s="381">
        <v>5</v>
      </c>
      <c r="F9" s="382">
        <v>6</v>
      </c>
      <c r="G9" s="382">
        <v>7</v>
      </c>
      <c r="H9" s="381">
        <v>8</v>
      </c>
      <c r="I9" s="381">
        <v>9</v>
      </c>
      <c r="J9" s="383">
        <v>8</v>
      </c>
    </row>
    <row r="10" spans="1:10" s="380" customFormat="1" ht="30.75" customHeight="1" x14ac:dyDescent="0.3">
      <c r="A10" s="384" t="s">
        <v>137</v>
      </c>
      <c r="B10" s="384"/>
      <c r="C10" s="385"/>
      <c r="D10" s="386" t="s">
        <v>361</v>
      </c>
      <c r="E10" s="387"/>
      <c r="F10" s="388"/>
      <c r="G10" s="388"/>
      <c r="H10" s="388"/>
      <c r="I10" s="586">
        <f>SUM(I11)</f>
        <v>-114194</v>
      </c>
      <c r="J10" s="383"/>
    </row>
    <row r="11" spans="1:10" s="395" customFormat="1" ht="30" customHeight="1" x14ac:dyDescent="0.3">
      <c r="A11" s="389" t="s">
        <v>138</v>
      </c>
      <c r="B11" s="389"/>
      <c r="C11" s="390"/>
      <c r="D11" s="391" t="s">
        <v>361</v>
      </c>
      <c r="E11" s="392"/>
      <c r="F11" s="393"/>
      <c r="G11" s="393"/>
      <c r="H11" s="393"/>
      <c r="I11" s="587">
        <f>SUM(I19,I32,I25)</f>
        <v>-114194</v>
      </c>
      <c r="J11" s="394" t="e">
        <f>SUM(#REF!)</f>
        <v>#REF!</v>
      </c>
    </row>
    <row r="12" spans="1:10" s="488" customFormat="1" ht="36" hidden="1" customHeight="1" x14ac:dyDescent="0.3">
      <c r="A12" s="482" t="s">
        <v>207</v>
      </c>
      <c r="B12" s="482" t="s">
        <v>249</v>
      </c>
      <c r="C12" s="483" t="s">
        <v>174</v>
      </c>
      <c r="D12" s="484" t="s">
        <v>206</v>
      </c>
      <c r="E12" s="396" t="s">
        <v>503</v>
      </c>
      <c r="F12" s="485"/>
      <c r="G12" s="486"/>
      <c r="H12" s="485"/>
      <c r="I12" s="588"/>
      <c r="J12" s="487"/>
    </row>
    <row r="13" spans="1:10" s="488" customFormat="1" ht="39" hidden="1" customHeight="1" x14ac:dyDescent="0.3">
      <c r="A13" s="482" t="s">
        <v>207</v>
      </c>
      <c r="B13" s="482" t="s">
        <v>249</v>
      </c>
      <c r="C13" s="483" t="s">
        <v>174</v>
      </c>
      <c r="D13" s="484" t="s">
        <v>206</v>
      </c>
      <c r="E13" s="396" t="s">
        <v>504</v>
      </c>
      <c r="F13" s="485"/>
      <c r="G13" s="486"/>
      <c r="H13" s="485"/>
      <c r="I13" s="588"/>
      <c r="J13" s="487"/>
    </row>
    <row r="14" spans="1:10" s="488" customFormat="1" ht="63" hidden="1" customHeight="1" x14ac:dyDescent="0.3">
      <c r="A14" s="489" t="s">
        <v>4</v>
      </c>
      <c r="B14" s="286" t="s">
        <v>220</v>
      </c>
      <c r="C14" s="286" t="s">
        <v>156</v>
      </c>
      <c r="D14" s="490" t="s">
        <v>356</v>
      </c>
      <c r="E14" s="396"/>
      <c r="F14" s="485"/>
      <c r="G14" s="486"/>
      <c r="H14" s="485"/>
      <c r="I14" s="588"/>
      <c r="J14" s="487"/>
    </row>
    <row r="15" spans="1:10" s="488" customFormat="1" ht="33" hidden="1" customHeight="1" x14ac:dyDescent="0.3">
      <c r="A15" s="286" t="s">
        <v>7</v>
      </c>
      <c r="B15" s="286" t="s">
        <v>219</v>
      </c>
      <c r="C15" s="286" t="s">
        <v>155</v>
      </c>
      <c r="D15" s="309" t="s">
        <v>6</v>
      </c>
      <c r="E15" s="396"/>
      <c r="F15" s="485"/>
      <c r="G15" s="486"/>
      <c r="H15" s="485"/>
      <c r="I15" s="588"/>
      <c r="J15" s="487"/>
    </row>
    <row r="16" spans="1:10" s="488" customFormat="1" ht="29.25" hidden="1" customHeight="1" x14ac:dyDescent="0.3">
      <c r="A16" s="286" t="s">
        <v>26</v>
      </c>
      <c r="B16" s="286" t="s">
        <v>231</v>
      </c>
      <c r="C16" s="286"/>
      <c r="D16" s="296" t="s">
        <v>212</v>
      </c>
      <c r="E16" s="396"/>
      <c r="F16" s="485"/>
      <c r="G16" s="486"/>
      <c r="H16" s="485"/>
      <c r="I16" s="589"/>
      <c r="J16" s="487"/>
    </row>
    <row r="17" spans="1:10" s="488" customFormat="1" ht="27" hidden="1" customHeight="1" x14ac:dyDescent="0.3">
      <c r="A17" s="491" t="s">
        <v>211</v>
      </c>
      <c r="B17" s="492" t="s">
        <v>233</v>
      </c>
      <c r="C17" s="491" t="s">
        <v>166</v>
      </c>
      <c r="D17" s="493" t="s">
        <v>199</v>
      </c>
      <c r="E17" s="396"/>
      <c r="F17" s="485"/>
      <c r="G17" s="486"/>
      <c r="H17" s="485"/>
      <c r="I17" s="590"/>
      <c r="J17" s="487"/>
    </row>
    <row r="18" spans="1:10" s="395" customFormat="1" ht="27" customHeight="1" x14ac:dyDescent="0.3">
      <c r="A18" s="306" t="s">
        <v>34</v>
      </c>
      <c r="B18" s="283" t="s">
        <v>237</v>
      </c>
      <c r="C18" s="306"/>
      <c r="D18" s="284" t="s">
        <v>32</v>
      </c>
      <c r="E18" s="619"/>
      <c r="F18" s="397"/>
      <c r="G18" s="398"/>
      <c r="H18" s="397"/>
      <c r="I18" s="620">
        <v>50000</v>
      </c>
      <c r="J18" s="394"/>
    </row>
    <row r="19" spans="1:10" s="395" customFormat="1" ht="36" customHeight="1" x14ac:dyDescent="0.3">
      <c r="A19" s="400" t="s">
        <v>473</v>
      </c>
      <c r="B19" s="283" t="s">
        <v>474</v>
      </c>
      <c r="C19" s="400" t="s">
        <v>167</v>
      </c>
      <c r="D19" s="621" t="s">
        <v>475</v>
      </c>
      <c r="E19" s="619"/>
      <c r="F19" s="397"/>
      <c r="G19" s="398"/>
      <c r="H19" s="397"/>
      <c r="I19" s="622">
        <v>50000</v>
      </c>
      <c r="J19" s="394"/>
    </row>
    <row r="20" spans="1:10" s="395" customFormat="1" ht="30" customHeight="1" x14ac:dyDescent="0.3">
      <c r="A20" s="400"/>
      <c r="B20" s="283"/>
      <c r="C20" s="400"/>
      <c r="D20" s="163" t="s">
        <v>459</v>
      </c>
      <c r="E20" s="619"/>
      <c r="F20" s="397"/>
      <c r="G20" s="398"/>
      <c r="H20" s="397"/>
      <c r="I20" s="599">
        <v>50000</v>
      </c>
      <c r="J20" s="394"/>
    </row>
    <row r="21" spans="1:10" s="488" customFormat="1" ht="30" hidden="1" customHeight="1" x14ac:dyDescent="0.3">
      <c r="A21" s="494"/>
      <c r="B21" s="286"/>
      <c r="C21" s="494"/>
      <c r="D21" s="495"/>
      <c r="E21" s="396"/>
      <c r="F21" s="485"/>
      <c r="G21" s="486"/>
      <c r="H21" s="485"/>
      <c r="I21" s="590"/>
      <c r="J21" s="487"/>
    </row>
    <row r="22" spans="1:10" s="488" customFormat="1" ht="30" hidden="1" customHeight="1" x14ac:dyDescent="0.3">
      <c r="A22" s="494"/>
      <c r="B22" s="286"/>
      <c r="C22" s="494"/>
      <c r="D22" s="495"/>
      <c r="E22" s="396"/>
      <c r="F22" s="485"/>
      <c r="G22" s="486"/>
      <c r="H22" s="485"/>
      <c r="I22" s="590"/>
      <c r="J22" s="487"/>
    </row>
    <row r="23" spans="1:10" s="488" customFormat="1" ht="30" hidden="1" customHeight="1" x14ac:dyDescent="0.3">
      <c r="A23" s="494"/>
      <c r="B23" s="286"/>
      <c r="C23" s="494"/>
      <c r="D23" s="495"/>
      <c r="E23" s="396"/>
      <c r="F23" s="485"/>
      <c r="G23" s="486"/>
      <c r="H23" s="485"/>
      <c r="I23" s="590"/>
      <c r="J23" s="487"/>
    </row>
    <row r="24" spans="1:10" s="488" customFormat="1" ht="30" hidden="1" customHeight="1" x14ac:dyDescent="0.3">
      <c r="A24" s="494"/>
      <c r="B24" s="286"/>
      <c r="C24" s="494"/>
      <c r="D24" s="495"/>
      <c r="E24" s="396"/>
      <c r="F24" s="485"/>
      <c r="G24" s="486"/>
      <c r="H24" s="485"/>
      <c r="I24" s="590"/>
      <c r="J24" s="487"/>
    </row>
    <row r="25" spans="1:10" s="488" customFormat="1" ht="30" customHeight="1" x14ac:dyDescent="0.3">
      <c r="A25" s="330" t="s">
        <v>207</v>
      </c>
      <c r="B25" s="283" t="s">
        <v>249</v>
      </c>
      <c r="C25" s="330" t="s">
        <v>174</v>
      </c>
      <c r="D25" s="331" t="s">
        <v>206</v>
      </c>
      <c r="E25" s="396"/>
      <c r="F25" s="485"/>
      <c r="G25" s="486"/>
      <c r="H25" s="485"/>
      <c r="I25" s="620">
        <v>318000</v>
      </c>
      <c r="J25" s="487"/>
    </row>
    <row r="26" spans="1:10" s="488" customFormat="1" ht="30" hidden="1" customHeight="1" x14ac:dyDescent="0.3">
      <c r="A26" s="286" t="s">
        <v>350</v>
      </c>
      <c r="B26" s="286" t="s">
        <v>349</v>
      </c>
      <c r="C26" s="286"/>
      <c r="D26" s="296" t="s">
        <v>347</v>
      </c>
      <c r="E26" s="396"/>
      <c r="F26" s="485"/>
      <c r="G26" s="485"/>
      <c r="H26" s="485"/>
      <c r="I26" s="591"/>
      <c r="J26" s="487"/>
    </row>
    <row r="27" spans="1:10" s="488" customFormat="1" ht="30" hidden="1" customHeight="1" x14ac:dyDescent="0.3">
      <c r="A27" s="494" t="s">
        <v>358</v>
      </c>
      <c r="B27" s="494" t="s">
        <v>359</v>
      </c>
      <c r="C27" s="286" t="s">
        <v>168</v>
      </c>
      <c r="D27" s="495" t="s">
        <v>360</v>
      </c>
      <c r="E27" s="396"/>
      <c r="F27" s="485"/>
      <c r="G27" s="486"/>
      <c r="H27" s="485"/>
      <c r="I27" s="499"/>
      <c r="J27" s="487"/>
    </row>
    <row r="28" spans="1:10" s="488" customFormat="1" ht="30" hidden="1" customHeight="1" x14ac:dyDescent="0.3">
      <c r="A28" s="494" t="s">
        <v>345</v>
      </c>
      <c r="B28" s="286" t="s">
        <v>346</v>
      </c>
      <c r="C28" s="286" t="s">
        <v>168</v>
      </c>
      <c r="D28" s="495" t="s">
        <v>348</v>
      </c>
      <c r="E28" s="396"/>
      <c r="F28" s="485"/>
      <c r="G28" s="486"/>
      <c r="H28" s="485"/>
      <c r="I28" s="592"/>
      <c r="J28" s="487"/>
    </row>
    <row r="29" spans="1:10" s="488" customFormat="1" ht="30" hidden="1" customHeight="1" x14ac:dyDescent="0.3">
      <c r="A29" s="482" t="s">
        <v>50</v>
      </c>
      <c r="B29" s="482" t="s">
        <v>246</v>
      </c>
      <c r="C29" s="482" t="s">
        <v>171</v>
      </c>
      <c r="D29" s="497" t="s">
        <v>49</v>
      </c>
      <c r="E29" s="498"/>
      <c r="F29" s="496"/>
      <c r="G29" s="499"/>
      <c r="H29" s="496"/>
      <c r="I29" s="591"/>
      <c r="J29" s="487"/>
    </row>
    <row r="30" spans="1:10" s="488" customFormat="1" ht="30" hidden="1" customHeight="1" x14ac:dyDescent="0.3">
      <c r="A30" s="482" t="s">
        <v>51</v>
      </c>
      <c r="B30" s="482" t="s">
        <v>247</v>
      </c>
      <c r="C30" s="482" t="s">
        <v>183</v>
      </c>
      <c r="D30" s="500" t="s">
        <v>52</v>
      </c>
      <c r="E30" s="396"/>
      <c r="F30" s="485"/>
      <c r="G30" s="486"/>
      <c r="H30" s="485"/>
      <c r="I30" s="591"/>
      <c r="J30" s="487"/>
    </row>
    <row r="31" spans="1:10" s="488" customFormat="1" ht="30" hidden="1" customHeight="1" x14ac:dyDescent="0.3">
      <c r="A31" s="501" t="s">
        <v>341</v>
      </c>
      <c r="B31" s="501" t="s">
        <v>338</v>
      </c>
      <c r="C31" s="501" t="s">
        <v>172</v>
      </c>
      <c r="D31" s="502" t="s">
        <v>2</v>
      </c>
      <c r="E31" s="396"/>
      <c r="F31" s="485"/>
      <c r="G31" s="486"/>
      <c r="H31" s="485"/>
      <c r="I31" s="593"/>
      <c r="J31" s="487"/>
    </row>
    <row r="32" spans="1:10" s="395" customFormat="1" ht="30" customHeight="1" x14ac:dyDescent="0.3">
      <c r="A32" s="401" t="s">
        <v>56</v>
      </c>
      <c r="B32" s="401" t="s">
        <v>250</v>
      </c>
      <c r="C32" s="480" t="s">
        <v>185</v>
      </c>
      <c r="D32" s="481" t="s">
        <v>55</v>
      </c>
      <c r="E32" s="404"/>
      <c r="F32" s="397"/>
      <c r="G32" s="398"/>
      <c r="H32" s="397"/>
      <c r="I32" s="594">
        <v>-482194</v>
      </c>
      <c r="J32" s="394"/>
    </row>
    <row r="33" spans="1:10" s="395" customFormat="1" ht="24.75" hidden="1" customHeight="1" x14ac:dyDescent="0.3">
      <c r="A33" s="306"/>
      <c r="B33" s="306"/>
      <c r="C33" s="405"/>
      <c r="D33" s="406"/>
      <c r="E33" s="404"/>
      <c r="F33" s="397"/>
      <c r="G33" s="398"/>
      <c r="H33" s="397"/>
      <c r="I33" s="595"/>
      <c r="J33" s="394"/>
    </row>
    <row r="34" spans="1:10" s="395" customFormat="1" ht="26.25" hidden="1" customHeight="1" x14ac:dyDescent="0.3">
      <c r="A34" s="306"/>
      <c r="B34" s="306"/>
      <c r="C34" s="405"/>
      <c r="D34" s="406"/>
      <c r="E34" s="404"/>
      <c r="F34" s="397"/>
      <c r="G34" s="398"/>
      <c r="H34" s="397"/>
      <c r="I34" s="595"/>
      <c r="J34" s="394"/>
    </row>
    <row r="35" spans="1:10" s="395" customFormat="1" ht="28.5" hidden="1" customHeight="1" x14ac:dyDescent="0.3">
      <c r="A35" s="306"/>
      <c r="B35" s="306"/>
      <c r="C35" s="405"/>
      <c r="D35" s="406"/>
      <c r="E35" s="404"/>
      <c r="F35" s="397"/>
      <c r="G35" s="398"/>
      <c r="H35" s="397"/>
      <c r="I35" s="595"/>
      <c r="J35" s="394"/>
    </row>
    <row r="36" spans="1:10" s="395" customFormat="1" ht="27" hidden="1" customHeight="1" x14ac:dyDescent="0.3">
      <c r="A36" s="306"/>
      <c r="B36" s="306"/>
      <c r="C36" s="405"/>
      <c r="D36" s="406"/>
      <c r="E36" s="404"/>
      <c r="F36" s="397"/>
      <c r="G36" s="398"/>
      <c r="H36" s="397"/>
      <c r="I36" s="595"/>
      <c r="J36" s="394"/>
    </row>
    <row r="37" spans="1:10" s="395" customFormat="1" ht="64.5" hidden="1" customHeight="1" x14ac:dyDescent="0.3">
      <c r="A37" s="306"/>
      <c r="B37" s="306"/>
      <c r="C37" s="405"/>
      <c r="D37" s="406"/>
      <c r="E37" s="404"/>
      <c r="F37" s="397"/>
      <c r="G37" s="398"/>
      <c r="H37" s="397"/>
      <c r="I37" s="595"/>
      <c r="J37" s="394"/>
    </row>
    <row r="38" spans="1:10" s="395" customFormat="1" ht="44.25" hidden="1" customHeight="1" x14ac:dyDescent="0.3">
      <c r="A38" s="306"/>
      <c r="B38" s="306"/>
      <c r="C38" s="405"/>
      <c r="D38" s="406"/>
      <c r="E38" s="404"/>
      <c r="F38" s="397"/>
      <c r="G38" s="398"/>
      <c r="H38" s="397"/>
      <c r="I38" s="595"/>
      <c r="J38" s="394"/>
    </row>
    <row r="39" spans="1:10" s="395" customFormat="1" ht="44.25" hidden="1" customHeight="1" x14ac:dyDescent="0.3">
      <c r="A39" s="306"/>
      <c r="B39" s="306"/>
      <c r="C39" s="405"/>
      <c r="D39" s="406"/>
      <c r="E39" s="404"/>
      <c r="F39" s="397"/>
      <c r="G39" s="398"/>
      <c r="H39" s="397"/>
      <c r="I39" s="594"/>
      <c r="J39" s="394"/>
    </row>
    <row r="40" spans="1:10" s="395" customFormat="1" ht="42" customHeight="1" x14ac:dyDescent="0.3">
      <c r="A40" s="407" t="s">
        <v>343</v>
      </c>
      <c r="B40" s="407"/>
      <c r="C40" s="408"/>
      <c r="D40" s="409" t="s">
        <v>457</v>
      </c>
      <c r="E40" s="410"/>
      <c r="F40" s="411"/>
      <c r="G40" s="412"/>
      <c r="H40" s="411"/>
      <c r="I40" s="596">
        <f>SUM(I41)</f>
        <v>482194</v>
      </c>
      <c r="J40" s="394"/>
    </row>
    <row r="41" spans="1:10" s="395" customFormat="1" ht="41.25" customHeight="1" x14ac:dyDescent="0.3">
      <c r="A41" s="413" t="s">
        <v>342</v>
      </c>
      <c r="B41" s="413"/>
      <c r="C41" s="413"/>
      <c r="D41" s="414" t="s">
        <v>457</v>
      </c>
      <c r="E41" s="415"/>
      <c r="F41" s="416"/>
      <c r="G41" s="417"/>
      <c r="H41" s="416"/>
      <c r="I41" s="597">
        <f>SUM(I42)</f>
        <v>482194</v>
      </c>
      <c r="J41" s="394"/>
    </row>
    <row r="42" spans="1:10" s="395" customFormat="1" ht="27.75" customHeight="1" x14ac:dyDescent="0.3">
      <c r="A42" s="283" t="s">
        <v>456</v>
      </c>
      <c r="B42" s="401" t="s">
        <v>250</v>
      </c>
      <c r="C42" s="480" t="s">
        <v>185</v>
      </c>
      <c r="D42" s="481" t="s">
        <v>55</v>
      </c>
      <c r="E42" s="404"/>
      <c r="F42" s="397"/>
      <c r="G42" s="397"/>
      <c r="H42" s="397"/>
      <c r="I42" s="594">
        <v>482194</v>
      </c>
      <c r="J42" s="394"/>
    </row>
    <row r="43" spans="1:10" s="395" customFormat="1" ht="41.25" customHeight="1" x14ac:dyDescent="0.3">
      <c r="A43" s="384" t="s">
        <v>139</v>
      </c>
      <c r="B43" s="384"/>
      <c r="C43" s="385"/>
      <c r="D43" s="418" t="s">
        <v>452</v>
      </c>
      <c r="E43" s="387"/>
      <c r="F43" s="388"/>
      <c r="G43" s="388"/>
      <c r="H43" s="388"/>
      <c r="I43" s="586">
        <f>SUM(I44)</f>
        <v>6346340</v>
      </c>
      <c r="J43" s="394"/>
    </row>
    <row r="44" spans="1:10" s="395" customFormat="1" ht="40.5" customHeight="1" x14ac:dyDescent="0.3">
      <c r="A44" s="389" t="s">
        <v>140</v>
      </c>
      <c r="B44" s="389"/>
      <c r="C44" s="390"/>
      <c r="D44" s="391" t="s">
        <v>452</v>
      </c>
      <c r="E44" s="392"/>
      <c r="F44" s="393"/>
      <c r="G44" s="393"/>
      <c r="H44" s="393"/>
      <c r="I44" s="587">
        <f>SUM(I45,I47,I49)</f>
        <v>6346340</v>
      </c>
      <c r="J44" s="394"/>
    </row>
    <row r="45" spans="1:10" s="395" customFormat="1" ht="96" customHeight="1" x14ac:dyDescent="0.3">
      <c r="A45" s="306" t="s">
        <v>340</v>
      </c>
      <c r="B45" s="283" t="s">
        <v>244</v>
      </c>
      <c r="C45" s="405" t="s">
        <v>174</v>
      </c>
      <c r="D45" s="406" t="s">
        <v>45</v>
      </c>
      <c r="E45" s="404" t="s">
        <v>566</v>
      </c>
      <c r="F45" s="397"/>
      <c r="G45" s="397"/>
      <c r="H45" s="397"/>
      <c r="I45" s="598">
        <v>1402895</v>
      </c>
      <c r="J45" s="394"/>
    </row>
    <row r="46" spans="1:10" s="395" customFormat="1" ht="33" customHeight="1" x14ac:dyDescent="0.3">
      <c r="A46" s="306"/>
      <c r="B46" s="283"/>
      <c r="C46" s="405"/>
      <c r="D46" s="163" t="s">
        <v>565</v>
      </c>
      <c r="E46" s="404"/>
      <c r="F46" s="397"/>
      <c r="G46" s="397"/>
      <c r="H46" s="397"/>
      <c r="I46" s="599">
        <v>700000</v>
      </c>
      <c r="J46" s="394"/>
    </row>
    <row r="47" spans="1:10" s="395" customFormat="1" ht="36" customHeight="1" x14ac:dyDescent="0.3">
      <c r="A47" s="360" t="s">
        <v>110</v>
      </c>
      <c r="B47" s="360" t="s">
        <v>176</v>
      </c>
      <c r="C47" s="360" t="s">
        <v>157</v>
      </c>
      <c r="D47" s="419" t="s">
        <v>109</v>
      </c>
      <c r="E47" s="404"/>
      <c r="F47" s="397"/>
      <c r="G47" s="397"/>
      <c r="H47" s="397"/>
      <c r="I47" s="398">
        <v>4402834</v>
      </c>
      <c r="J47" s="394"/>
    </row>
    <row r="48" spans="1:10" s="395" customFormat="1" ht="45.75" customHeight="1" x14ac:dyDescent="0.3">
      <c r="A48" s="349"/>
      <c r="B48" s="349"/>
      <c r="C48" s="349"/>
      <c r="D48" s="163" t="s">
        <v>563</v>
      </c>
      <c r="E48" s="404"/>
      <c r="F48" s="397"/>
      <c r="G48" s="397"/>
      <c r="H48" s="397"/>
      <c r="I48" s="672">
        <v>4399300</v>
      </c>
      <c r="J48" s="394"/>
    </row>
    <row r="49" spans="1:10" s="395" customFormat="1" ht="57.75" customHeight="1" x14ac:dyDescent="0.3">
      <c r="A49" s="360" t="s">
        <v>108</v>
      </c>
      <c r="B49" s="360" t="s">
        <v>177</v>
      </c>
      <c r="C49" s="360" t="s">
        <v>158</v>
      </c>
      <c r="D49" s="419" t="s">
        <v>107</v>
      </c>
      <c r="E49" s="404"/>
      <c r="F49" s="397"/>
      <c r="G49" s="397"/>
      <c r="H49" s="397"/>
      <c r="I49" s="598">
        <v>540611</v>
      </c>
      <c r="J49" s="394"/>
    </row>
    <row r="50" spans="1:10" s="395" customFormat="1" ht="57" hidden="1" customHeight="1" x14ac:dyDescent="0.3">
      <c r="A50" s="306"/>
      <c r="B50" s="306"/>
      <c r="C50" s="405"/>
      <c r="D50" s="604" t="s">
        <v>458</v>
      </c>
      <c r="E50" s="404"/>
      <c r="F50" s="397"/>
      <c r="G50" s="397"/>
      <c r="H50" s="397"/>
      <c r="I50" s="599"/>
      <c r="J50" s="394"/>
    </row>
    <row r="51" spans="1:10" s="395" customFormat="1" ht="35.25" customHeight="1" x14ac:dyDescent="0.3">
      <c r="A51" s="306"/>
      <c r="B51" s="306"/>
      <c r="C51" s="405"/>
      <c r="D51" s="163" t="s">
        <v>565</v>
      </c>
      <c r="E51" s="404"/>
      <c r="F51" s="397"/>
      <c r="G51" s="397"/>
      <c r="H51" s="397"/>
      <c r="I51" s="599">
        <v>354093</v>
      </c>
      <c r="J51" s="394"/>
    </row>
    <row r="52" spans="1:10" s="395" customFormat="1" ht="23.25" hidden="1" customHeight="1" x14ac:dyDescent="0.3">
      <c r="A52" s="365" t="s">
        <v>128</v>
      </c>
      <c r="B52" s="365" t="s">
        <v>247</v>
      </c>
      <c r="C52" s="405" t="s">
        <v>183</v>
      </c>
      <c r="D52" s="406" t="s">
        <v>52</v>
      </c>
      <c r="E52" s="404"/>
      <c r="F52" s="397"/>
      <c r="G52" s="397"/>
      <c r="H52" s="397"/>
      <c r="I52" s="398"/>
      <c r="J52" s="394"/>
    </row>
    <row r="53" spans="1:10" s="395" customFormat="1" ht="42" hidden="1" customHeight="1" x14ac:dyDescent="0.3">
      <c r="A53" s="384" t="s">
        <v>141</v>
      </c>
      <c r="B53" s="384"/>
      <c r="C53" s="420"/>
      <c r="D53" s="418" t="s">
        <v>453</v>
      </c>
      <c r="E53" s="421"/>
      <c r="F53" s="421"/>
      <c r="G53" s="421"/>
      <c r="H53" s="421"/>
      <c r="I53" s="600">
        <f>SUM(I54)</f>
        <v>0</v>
      </c>
      <c r="J53" s="422"/>
    </row>
    <row r="54" spans="1:10" s="426" customFormat="1" ht="37.5" hidden="1" customHeight="1" x14ac:dyDescent="0.3">
      <c r="A54" s="389" t="s">
        <v>142</v>
      </c>
      <c r="B54" s="389"/>
      <c r="C54" s="423"/>
      <c r="D54" s="418" t="s">
        <v>453</v>
      </c>
      <c r="E54" s="424"/>
      <c r="F54" s="424"/>
      <c r="G54" s="424"/>
      <c r="H54" s="424"/>
      <c r="I54" s="601">
        <f>SUM(I55:I56)</f>
        <v>0</v>
      </c>
      <c r="J54" s="425"/>
    </row>
    <row r="55" spans="1:10" s="426" customFormat="1" ht="51.75" hidden="1" customHeight="1" x14ac:dyDescent="0.3">
      <c r="A55" s="365" t="s">
        <v>63</v>
      </c>
      <c r="B55" s="365" t="s">
        <v>172</v>
      </c>
      <c r="C55" s="323" t="s">
        <v>156</v>
      </c>
      <c r="D55" s="324" t="s">
        <v>505</v>
      </c>
      <c r="E55" s="404"/>
      <c r="F55" s="397"/>
      <c r="G55" s="398"/>
      <c r="H55" s="397"/>
      <c r="I55" s="595"/>
      <c r="J55" s="425"/>
    </row>
    <row r="56" spans="1:10" s="426" customFormat="1" ht="43.5" hidden="1" customHeight="1" x14ac:dyDescent="0.3">
      <c r="A56" s="306" t="s">
        <v>133</v>
      </c>
      <c r="B56" s="306" t="s">
        <v>288</v>
      </c>
      <c r="C56" s="405"/>
      <c r="D56" s="406" t="s">
        <v>71</v>
      </c>
      <c r="E56" s="404"/>
      <c r="F56" s="397"/>
      <c r="G56" s="398"/>
      <c r="H56" s="397"/>
      <c r="I56" s="595"/>
      <c r="J56" s="425"/>
    </row>
    <row r="57" spans="1:10" s="426" customFormat="1" ht="62.25" hidden="1" customHeight="1" x14ac:dyDescent="0.3">
      <c r="A57" s="399" t="s">
        <v>74</v>
      </c>
      <c r="B57" s="399" t="s">
        <v>289</v>
      </c>
      <c r="C57" s="402" t="s">
        <v>177</v>
      </c>
      <c r="D57" s="403" t="s">
        <v>72</v>
      </c>
      <c r="E57" s="404"/>
      <c r="F57" s="397"/>
      <c r="G57" s="398"/>
      <c r="H57" s="397"/>
      <c r="I57" s="602"/>
      <c r="J57" s="425"/>
    </row>
    <row r="58" spans="1:10" s="434" customFormat="1" ht="35.25" hidden="1" customHeight="1" x14ac:dyDescent="0.25">
      <c r="A58" s="427">
        <v>1513105</v>
      </c>
      <c r="B58" s="427" t="s">
        <v>290</v>
      </c>
      <c r="C58" s="428" t="s">
        <v>176</v>
      </c>
      <c r="D58" s="429" t="s">
        <v>73</v>
      </c>
      <c r="E58" s="430"/>
      <c r="F58" s="431"/>
      <c r="G58" s="432"/>
      <c r="H58" s="431"/>
      <c r="I58" s="603"/>
      <c r="J58" s="433"/>
    </row>
    <row r="59" spans="1:10" s="426" customFormat="1" ht="31.5" hidden="1" customHeight="1" x14ac:dyDescent="0.3">
      <c r="A59" s="283" t="s">
        <v>506</v>
      </c>
      <c r="B59" s="283"/>
      <c r="C59" s="286" t="s">
        <v>183</v>
      </c>
      <c r="D59" s="309" t="s">
        <v>507</v>
      </c>
      <c r="E59" s="404"/>
      <c r="F59" s="397"/>
      <c r="G59" s="398"/>
      <c r="H59" s="397"/>
      <c r="I59" s="595"/>
      <c r="J59" s="425"/>
    </row>
    <row r="60" spans="1:10" s="426" customFormat="1" ht="46.5" customHeight="1" x14ac:dyDescent="0.3">
      <c r="A60" s="384" t="s">
        <v>143</v>
      </c>
      <c r="B60" s="384"/>
      <c r="C60" s="385"/>
      <c r="D60" s="418" t="s">
        <v>455</v>
      </c>
      <c r="E60" s="421"/>
      <c r="F60" s="421"/>
      <c r="G60" s="421"/>
      <c r="H60" s="421"/>
      <c r="I60" s="600">
        <f>SUM(I61)</f>
        <v>299916</v>
      </c>
      <c r="J60" s="425"/>
    </row>
    <row r="61" spans="1:10" s="426" customFormat="1" ht="45" customHeight="1" x14ac:dyDescent="0.3">
      <c r="A61" s="389" t="s">
        <v>144</v>
      </c>
      <c r="B61" s="389"/>
      <c r="C61" s="390"/>
      <c r="D61" s="418" t="s">
        <v>455</v>
      </c>
      <c r="E61" s="424"/>
      <c r="F61" s="424"/>
      <c r="G61" s="424"/>
      <c r="H61" s="424"/>
      <c r="I61" s="601">
        <f>SUM(I62,I64)</f>
        <v>299916</v>
      </c>
      <c r="J61" s="425"/>
    </row>
    <row r="62" spans="1:10" s="607" customFormat="1" ht="27.75" customHeight="1" x14ac:dyDescent="0.3">
      <c r="A62" s="283" t="s">
        <v>106</v>
      </c>
      <c r="B62" s="283" t="s">
        <v>172</v>
      </c>
      <c r="C62" s="283" t="s">
        <v>156</v>
      </c>
      <c r="D62" s="285" t="s">
        <v>354</v>
      </c>
      <c r="E62" s="605"/>
      <c r="F62" s="605"/>
      <c r="G62" s="605"/>
      <c r="H62" s="605"/>
      <c r="I62" s="608">
        <v>11000</v>
      </c>
      <c r="J62" s="606"/>
    </row>
    <row r="63" spans="1:10" s="426" customFormat="1" ht="60.75" hidden="1" customHeight="1" x14ac:dyDescent="0.3">
      <c r="A63" s="306" t="s">
        <v>339</v>
      </c>
      <c r="B63" s="283" t="s">
        <v>244</v>
      </c>
      <c r="C63" s="405" t="s">
        <v>174</v>
      </c>
      <c r="D63" s="406" t="s">
        <v>45</v>
      </c>
      <c r="E63" s="404" t="s">
        <v>508</v>
      </c>
      <c r="F63" s="397"/>
      <c r="G63" s="398"/>
      <c r="H63" s="397"/>
      <c r="I63" s="398"/>
      <c r="J63" s="425"/>
    </row>
    <row r="64" spans="1:10" s="426" customFormat="1" ht="26.25" customHeight="1" x14ac:dyDescent="0.3">
      <c r="A64" s="306" t="s">
        <v>98</v>
      </c>
      <c r="B64" s="306" t="s">
        <v>291</v>
      </c>
      <c r="C64" s="306" t="s">
        <v>178</v>
      </c>
      <c r="D64" s="326" t="s">
        <v>571</v>
      </c>
      <c r="E64" s="404"/>
      <c r="F64" s="397"/>
      <c r="G64" s="398"/>
      <c r="H64" s="397"/>
      <c r="I64" s="398">
        <v>288916</v>
      </c>
      <c r="J64" s="425"/>
    </row>
    <row r="65" spans="1:10" s="426" customFormat="1" ht="26.25" hidden="1" customHeight="1" x14ac:dyDescent="0.3">
      <c r="A65" s="360" t="s">
        <v>102</v>
      </c>
      <c r="B65" s="360" t="s">
        <v>293</v>
      </c>
      <c r="C65" s="360" t="s">
        <v>160</v>
      </c>
      <c r="D65" s="435" t="s">
        <v>101</v>
      </c>
      <c r="E65" s="404"/>
      <c r="F65" s="397"/>
      <c r="G65" s="398"/>
      <c r="H65" s="397"/>
      <c r="I65" s="398"/>
      <c r="J65" s="425"/>
    </row>
    <row r="66" spans="1:10" s="426" customFormat="1" ht="29.25" hidden="1" customHeight="1" x14ac:dyDescent="0.3">
      <c r="A66" s="360" t="s">
        <v>104</v>
      </c>
      <c r="B66" s="360" t="s">
        <v>294</v>
      </c>
      <c r="C66" s="360" t="s">
        <v>180</v>
      </c>
      <c r="D66" s="435" t="s">
        <v>509</v>
      </c>
      <c r="E66" s="404"/>
      <c r="F66" s="397"/>
      <c r="G66" s="398"/>
      <c r="H66" s="397"/>
      <c r="I66" s="398"/>
      <c r="J66" s="425"/>
    </row>
    <row r="67" spans="1:10" s="426" customFormat="1" ht="28.5" hidden="1" customHeight="1" x14ac:dyDescent="0.3">
      <c r="A67" s="365" t="s">
        <v>105</v>
      </c>
      <c r="B67" s="365" t="s">
        <v>247</v>
      </c>
      <c r="C67" s="323" t="s">
        <v>183</v>
      </c>
      <c r="D67" s="324" t="s">
        <v>52</v>
      </c>
      <c r="E67" s="404"/>
      <c r="F67" s="397"/>
      <c r="G67" s="398"/>
      <c r="H67" s="397"/>
      <c r="I67" s="398"/>
      <c r="J67" s="425"/>
    </row>
    <row r="68" spans="1:10" s="426" customFormat="1" ht="42.75" hidden="1" customHeight="1" x14ac:dyDescent="0.3">
      <c r="A68" s="384" t="s">
        <v>145</v>
      </c>
      <c r="B68" s="384"/>
      <c r="C68" s="420"/>
      <c r="D68" s="436" t="s">
        <v>510</v>
      </c>
      <c r="E68" s="421"/>
      <c r="F68" s="421"/>
      <c r="G68" s="421"/>
      <c r="H68" s="421"/>
      <c r="I68" s="600">
        <f>SUM(I69)</f>
        <v>0</v>
      </c>
      <c r="J68" s="425"/>
    </row>
    <row r="69" spans="1:10" s="426" customFormat="1" ht="44.25" hidden="1" customHeight="1" x14ac:dyDescent="0.3">
      <c r="A69" s="389" t="s">
        <v>146</v>
      </c>
      <c r="B69" s="389"/>
      <c r="C69" s="423"/>
      <c r="D69" s="437" t="s">
        <v>510</v>
      </c>
      <c r="E69" s="424"/>
      <c r="F69" s="424"/>
      <c r="G69" s="424"/>
      <c r="H69" s="424"/>
      <c r="I69" s="601">
        <f>SUM(I70)</f>
        <v>0</v>
      </c>
      <c r="J69" s="425"/>
    </row>
    <row r="70" spans="1:10" s="426" customFormat="1" ht="47.25" hidden="1" customHeight="1" x14ac:dyDescent="0.3">
      <c r="A70" s="365" t="s">
        <v>94</v>
      </c>
      <c r="B70" s="365" t="s">
        <v>172</v>
      </c>
      <c r="C70" s="323" t="s">
        <v>156</v>
      </c>
      <c r="D70" s="324" t="s">
        <v>505</v>
      </c>
      <c r="E70" s="404"/>
      <c r="F70" s="397"/>
      <c r="G70" s="398"/>
      <c r="H70" s="397"/>
      <c r="I70" s="398"/>
      <c r="J70" s="425"/>
    </row>
    <row r="71" spans="1:10" s="426" customFormat="1" ht="33.75" customHeight="1" x14ac:dyDescent="0.3">
      <c r="A71" s="438"/>
      <c r="B71" s="438"/>
      <c r="C71" s="385"/>
      <c r="D71" s="421" t="s">
        <v>193</v>
      </c>
      <c r="E71" s="421"/>
      <c r="F71" s="439"/>
      <c r="G71" s="421"/>
      <c r="H71" s="421"/>
      <c r="I71" s="600">
        <f>SUM(I11,I41,I44,I54,I61,I69)</f>
        <v>7014256</v>
      </c>
      <c r="J71" s="425"/>
    </row>
    <row r="72" spans="1:10" ht="15" customHeight="1" x14ac:dyDescent="0.3">
      <c r="A72" s="440"/>
      <c r="B72" s="440"/>
      <c r="C72" s="440"/>
      <c r="D72" s="377"/>
      <c r="E72" s="377"/>
      <c r="F72" s="377"/>
      <c r="G72" s="377"/>
      <c r="H72" s="377"/>
      <c r="I72" s="377"/>
      <c r="J72" s="377"/>
    </row>
    <row r="73" spans="1:10" ht="16.5" customHeight="1" x14ac:dyDescent="0.3">
      <c r="A73" s="440"/>
      <c r="B73" s="440"/>
      <c r="C73" s="440"/>
      <c r="D73" s="441"/>
      <c r="E73" s="441"/>
      <c r="F73" s="441"/>
      <c r="G73" s="441"/>
      <c r="H73" s="375"/>
      <c r="I73" s="375"/>
      <c r="J73" s="375"/>
    </row>
    <row r="74" spans="1:10" ht="22.5" customHeight="1" x14ac:dyDescent="0.3">
      <c r="A74" s="440"/>
      <c r="B74" s="440"/>
      <c r="C74" s="440"/>
      <c r="D74" s="377"/>
      <c r="E74" s="377"/>
      <c r="F74" s="377"/>
      <c r="G74" s="377"/>
      <c r="H74" s="375"/>
      <c r="I74" s="375"/>
      <c r="J74" s="375"/>
    </row>
    <row r="75" spans="1:10" ht="12" customHeight="1" x14ac:dyDescent="0.3">
      <c r="A75" s="442"/>
      <c r="B75" s="442"/>
      <c r="C75" s="442"/>
      <c r="D75" s="443"/>
      <c r="E75" s="443"/>
      <c r="F75" s="443"/>
      <c r="G75" s="443"/>
      <c r="H75" s="375"/>
      <c r="I75" s="375"/>
      <c r="J75" s="375"/>
    </row>
    <row r="76" spans="1:10" ht="96" customHeight="1" x14ac:dyDescent="0.25">
      <c r="H76" s="375"/>
      <c r="I76" s="375"/>
      <c r="J76" s="375"/>
    </row>
    <row r="80" spans="1:10" ht="15.75" x14ac:dyDescent="0.2">
      <c r="E80" s="444"/>
      <c r="F80" s="445"/>
      <c r="G80" s="446"/>
    </row>
    <row r="81" spans="5:20" ht="20.25" x14ac:dyDescent="0.3">
      <c r="E81" s="444"/>
      <c r="F81" s="447"/>
      <c r="G81" s="446"/>
      <c r="M81" s="758"/>
      <c r="N81" s="758"/>
      <c r="O81" s="758"/>
      <c r="P81" s="758"/>
      <c r="Q81" s="758"/>
      <c r="R81" s="758"/>
      <c r="S81" s="758"/>
      <c r="T81" s="758"/>
    </row>
    <row r="82" spans="5:20" ht="20.25" x14ac:dyDescent="0.3">
      <c r="E82" s="446"/>
      <c r="F82" s="446"/>
      <c r="G82" s="446"/>
      <c r="M82" s="758"/>
      <c r="N82" s="758"/>
      <c r="O82" s="758"/>
      <c r="P82" s="758"/>
      <c r="Q82" s="758"/>
      <c r="R82" s="758"/>
      <c r="S82" s="758"/>
      <c r="T82" s="758"/>
    </row>
  </sheetData>
  <mergeCells count="2">
    <mergeCell ref="M81:T81"/>
    <mergeCell ref="M82:T82"/>
  </mergeCells>
  <pageMargins left="0.39370078740157483" right="0.19685039370078741" top="0.55118110236220474" bottom="0" header="0" footer="0"/>
  <pageSetup paperSize="9" scale="60" fitToHeight="2" orientation="landscape" r:id="rId1"/>
  <headerFooter alignWithMargins="0"/>
  <rowBreaks count="1" manualBreakCount="1">
    <brk id="48"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89"/>
  <sheetViews>
    <sheetView view="pageBreakPreview" topLeftCell="A81" zoomScale="90" zoomScaleNormal="100" zoomScaleSheetLayoutView="90" workbookViewId="0">
      <selection activeCell="F95" sqref="F95"/>
    </sheetView>
  </sheetViews>
  <sheetFormatPr defaultRowHeight="12.75" x14ac:dyDescent="0.2"/>
  <cols>
    <col min="1" max="1" width="11.85546875" style="25" customWidth="1"/>
    <col min="2" max="2" width="10.28515625" style="25" customWidth="1"/>
    <col min="3" max="3" width="9.42578125" style="25" customWidth="1"/>
    <col min="4" max="4" width="41.85546875" style="25" customWidth="1"/>
    <col min="5" max="5" width="36.5703125" style="25" customWidth="1"/>
    <col min="6" max="6" width="14.85546875" style="271" customWidth="1"/>
    <col min="7" max="7" width="15.42578125" style="25" customWidth="1"/>
    <col min="8" max="8" width="15.5703125" style="25" customWidth="1"/>
    <col min="9" max="9" width="4.5703125" style="25" customWidth="1"/>
    <col min="10" max="10" width="20.28515625" style="25" customWidth="1"/>
    <col min="11" max="11" width="12.85546875" style="25" customWidth="1"/>
    <col min="12" max="12" width="16" style="25" customWidth="1"/>
    <col min="13" max="16384" width="9.140625" style="25"/>
  </cols>
  <sheetData>
    <row r="4" spans="1:12" ht="31.5" customHeight="1" x14ac:dyDescent="0.2"/>
    <row r="5" spans="1:12" ht="16.350000000000001" customHeight="1" x14ac:dyDescent="0.3">
      <c r="D5" s="759"/>
      <c r="E5" s="759"/>
      <c r="F5" s="759"/>
      <c r="G5" s="759"/>
    </row>
    <row r="6" spans="1:12" ht="18.75" x14ac:dyDescent="0.3">
      <c r="D6" s="760"/>
      <c r="E6" s="760"/>
      <c r="F6" s="760"/>
      <c r="G6" s="760"/>
      <c r="H6" s="760"/>
      <c r="I6" s="760"/>
    </row>
    <row r="7" spans="1:12" ht="27" customHeight="1" x14ac:dyDescent="0.3">
      <c r="D7" s="272"/>
      <c r="E7" s="272"/>
      <c r="F7" s="272"/>
      <c r="G7" s="272"/>
      <c r="H7" s="272"/>
      <c r="I7" s="272"/>
    </row>
    <row r="8" spans="1:12" ht="51.75" customHeight="1" x14ac:dyDescent="0.3">
      <c r="E8" s="273"/>
      <c r="F8" s="274"/>
      <c r="H8" s="275" t="s">
        <v>3</v>
      </c>
    </row>
    <row r="9" spans="1:12" ht="72" customHeight="1" x14ac:dyDescent="0.2">
      <c r="A9" s="740" t="s">
        <v>461</v>
      </c>
      <c r="B9" s="740" t="s">
        <v>217</v>
      </c>
      <c r="C9" s="762" t="s">
        <v>136</v>
      </c>
      <c r="D9" s="762" t="s">
        <v>462</v>
      </c>
      <c r="E9" s="762" t="s">
        <v>463</v>
      </c>
      <c r="F9" s="762" t="s">
        <v>189</v>
      </c>
      <c r="G9" s="762" t="s">
        <v>190</v>
      </c>
      <c r="H9" s="762" t="s">
        <v>464</v>
      </c>
    </row>
    <row r="10" spans="1:12" ht="17.25" customHeight="1" x14ac:dyDescent="0.2">
      <c r="A10" s="761"/>
      <c r="B10" s="751"/>
      <c r="C10" s="751"/>
      <c r="D10" s="751"/>
      <c r="E10" s="751"/>
      <c r="F10" s="751"/>
      <c r="G10" s="751"/>
      <c r="H10" s="763"/>
    </row>
    <row r="11" spans="1:12" ht="15.75" customHeight="1" x14ac:dyDescent="0.2">
      <c r="A11" s="276">
        <v>1</v>
      </c>
      <c r="B11" s="276">
        <v>2</v>
      </c>
      <c r="C11" s="276">
        <v>3</v>
      </c>
      <c r="D11" s="276">
        <v>4</v>
      </c>
      <c r="E11" s="277">
        <v>5</v>
      </c>
      <c r="F11" s="277">
        <v>6</v>
      </c>
      <c r="G11" s="276">
        <v>7</v>
      </c>
      <c r="H11" s="276">
        <v>8</v>
      </c>
    </row>
    <row r="12" spans="1:12" ht="45" customHeight="1" x14ac:dyDescent="0.3">
      <c r="A12" s="278" t="s">
        <v>137</v>
      </c>
      <c r="B12" s="278"/>
      <c r="C12" s="278"/>
      <c r="D12" s="279" t="s">
        <v>361</v>
      </c>
      <c r="E12" s="280"/>
      <c r="F12" s="626">
        <f>SUM(F13)</f>
        <v>3597753</v>
      </c>
      <c r="G12" s="626">
        <f>SUM(G13)</f>
        <v>-164194</v>
      </c>
      <c r="H12" s="626">
        <f>SUM(F13:G13)</f>
        <v>3433559</v>
      </c>
      <c r="I12" s="281"/>
      <c r="J12" s="282"/>
      <c r="K12" s="282"/>
      <c r="L12" s="282"/>
    </row>
    <row r="13" spans="1:12" ht="45" customHeight="1" x14ac:dyDescent="0.3">
      <c r="A13" s="278" t="s">
        <v>138</v>
      </c>
      <c r="B13" s="278"/>
      <c r="C13" s="278"/>
      <c r="D13" s="279" t="s">
        <v>361</v>
      </c>
      <c r="E13" s="280"/>
      <c r="F13" s="626">
        <f>SUM(F14,F29,F32,F35,F36,F43,F46,F50,F51)</f>
        <v>3597753</v>
      </c>
      <c r="G13" s="626">
        <f>SUM(G14,G29,G32,G35,G36,G43,G46,G50,G51)</f>
        <v>-164194</v>
      </c>
      <c r="H13" s="626">
        <f>SUM(H14,H29,H32,H35,H36,H43,H46,H50,H51)</f>
        <v>3433559</v>
      </c>
      <c r="I13" s="281"/>
      <c r="J13" s="706"/>
    </row>
    <row r="14" spans="1:12" ht="42" customHeight="1" x14ac:dyDescent="0.3">
      <c r="A14" s="283" t="s">
        <v>7</v>
      </c>
      <c r="B14" s="283" t="s">
        <v>219</v>
      </c>
      <c r="C14" s="283" t="s">
        <v>155</v>
      </c>
      <c r="D14" s="284" t="s">
        <v>6</v>
      </c>
      <c r="E14" s="285" t="s">
        <v>465</v>
      </c>
      <c r="F14" s="627">
        <v>40100</v>
      </c>
      <c r="G14" s="627"/>
      <c r="H14" s="627">
        <f>SUM(F14:G14)</f>
        <v>40100</v>
      </c>
      <c r="I14" s="281"/>
    </row>
    <row r="15" spans="1:12" s="290" customFormat="1" ht="45.75" hidden="1" customHeight="1" x14ac:dyDescent="0.3">
      <c r="A15" s="286" t="s">
        <v>10</v>
      </c>
      <c r="B15" s="286" t="s">
        <v>466</v>
      </c>
      <c r="C15" s="286" t="s">
        <v>200</v>
      </c>
      <c r="D15" s="287" t="s">
        <v>8</v>
      </c>
      <c r="E15" s="288" t="s">
        <v>465</v>
      </c>
      <c r="F15" s="628"/>
      <c r="G15" s="629"/>
      <c r="H15" s="628">
        <f>SUM(F15:G15)</f>
        <v>0</v>
      </c>
      <c r="I15" s="289"/>
    </row>
    <row r="16" spans="1:12" s="290" customFormat="1" ht="42.75" hidden="1" customHeight="1" x14ac:dyDescent="0.3">
      <c r="A16" s="286" t="s">
        <v>62</v>
      </c>
      <c r="B16" s="286" t="s">
        <v>221</v>
      </c>
      <c r="C16" s="286"/>
      <c r="D16" s="288" t="s">
        <v>9</v>
      </c>
      <c r="E16" s="288" t="s">
        <v>465</v>
      </c>
      <c r="F16" s="630"/>
      <c r="G16" s="629"/>
      <c r="H16" s="628">
        <f>SUM(F16:G16)</f>
        <v>0</v>
      </c>
      <c r="I16" s="289"/>
    </row>
    <row r="17" spans="1:9" s="295" customFormat="1" ht="36" hidden="1" customHeight="1" x14ac:dyDescent="0.3">
      <c r="A17" s="291" t="s">
        <v>11</v>
      </c>
      <c r="B17" s="291" t="s">
        <v>222</v>
      </c>
      <c r="C17" s="291" t="s">
        <v>200</v>
      </c>
      <c r="D17" s="292" t="s">
        <v>203</v>
      </c>
      <c r="E17" s="293" t="s">
        <v>465</v>
      </c>
      <c r="F17" s="631"/>
      <c r="G17" s="632"/>
      <c r="H17" s="633">
        <f>SUM(F17:G17)</f>
        <v>0</v>
      </c>
      <c r="I17" s="294"/>
    </row>
    <row r="18" spans="1:9" s="295" customFormat="1" ht="51.75" hidden="1" customHeight="1" x14ac:dyDescent="0.25">
      <c r="A18" s="291" t="s">
        <v>12</v>
      </c>
      <c r="B18" s="291" t="s">
        <v>223</v>
      </c>
      <c r="C18" s="291" t="s">
        <v>200</v>
      </c>
      <c r="D18" s="292" t="s">
        <v>14</v>
      </c>
      <c r="E18" s="293" t="s">
        <v>465</v>
      </c>
      <c r="F18" s="631"/>
      <c r="G18" s="633"/>
      <c r="H18" s="633">
        <f>SUM(F18:G18)</f>
        <v>0</v>
      </c>
      <c r="I18" s="294"/>
    </row>
    <row r="19" spans="1:9" s="294" customFormat="1" ht="39.75" hidden="1" customHeight="1" x14ac:dyDescent="0.25">
      <c r="A19" s="291" t="s">
        <v>13</v>
      </c>
      <c r="B19" s="291" t="s">
        <v>224</v>
      </c>
      <c r="C19" s="291" t="s">
        <v>200</v>
      </c>
      <c r="D19" s="292" t="s">
        <v>15</v>
      </c>
      <c r="E19" s="293" t="s">
        <v>465</v>
      </c>
      <c r="F19" s="631"/>
      <c r="G19" s="633"/>
      <c r="H19" s="633">
        <f t="shared" ref="H19:H65" si="0">SUM(F19,G19)</f>
        <v>0</v>
      </c>
    </row>
    <row r="20" spans="1:9" s="87" customFormat="1" ht="53.25" hidden="1" customHeight="1" x14ac:dyDescent="0.3">
      <c r="A20" s="286" t="s">
        <v>16</v>
      </c>
      <c r="B20" s="286" t="s">
        <v>225</v>
      </c>
      <c r="C20" s="286" t="s">
        <v>165</v>
      </c>
      <c r="D20" s="296" t="s">
        <v>17</v>
      </c>
      <c r="E20" s="297" t="s">
        <v>467</v>
      </c>
      <c r="F20" s="634"/>
      <c r="G20" s="628"/>
      <c r="H20" s="628">
        <f>SUM(F20,G20)</f>
        <v>0</v>
      </c>
    </row>
    <row r="21" spans="1:9" s="87" customFormat="1" ht="57.75" hidden="1" customHeight="1" x14ac:dyDescent="0.3">
      <c r="A21" s="286" t="s">
        <v>204</v>
      </c>
      <c r="B21" s="286" t="s">
        <v>226</v>
      </c>
      <c r="C21" s="286"/>
      <c r="D21" s="296" t="s">
        <v>205</v>
      </c>
      <c r="E21" s="297" t="s">
        <v>467</v>
      </c>
      <c r="F21" s="634"/>
      <c r="G21" s="628"/>
      <c r="H21" s="628">
        <f>SUM(F21,G21)</f>
        <v>0</v>
      </c>
    </row>
    <row r="22" spans="1:9" s="294" customFormat="1" ht="49.5" hidden="1" customHeight="1" x14ac:dyDescent="0.25">
      <c r="A22" s="291" t="s">
        <v>19</v>
      </c>
      <c r="B22" s="291" t="s">
        <v>227</v>
      </c>
      <c r="C22" s="291" t="s">
        <v>166</v>
      </c>
      <c r="D22" s="298" t="s">
        <v>18</v>
      </c>
      <c r="E22" s="299" t="s">
        <v>467</v>
      </c>
      <c r="F22" s="635"/>
      <c r="G22" s="633"/>
      <c r="H22" s="633">
        <f t="shared" si="0"/>
        <v>0</v>
      </c>
    </row>
    <row r="23" spans="1:9" s="87" customFormat="1" ht="57" hidden="1" customHeight="1" x14ac:dyDescent="0.3">
      <c r="A23" s="286" t="s">
        <v>21</v>
      </c>
      <c r="B23" s="286" t="s">
        <v>228</v>
      </c>
      <c r="C23" s="286"/>
      <c r="D23" s="296" t="s">
        <v>20</v>
      </c>
      <c r="E23" s="297" t="s">
        <v>467</v>
      </c>
      <c r="F23" s="634"/>
      <c r="G23" s="628"/>
      <c r="H23" s="628">
        <f t="shared" si="0"/>
        <v>0</v>
      </c>
    </row>
    <row r="24" spans="1:9" s="303" customFormat="1" ht="51" hidden="1" customHeight="1" x14ac:dyDescent="0.25">
      <c r="A24" s="300" t="s">
        <v>25</v>
      </c>
      <c r="B24" s="300" t="s">
        <v>230</v>
      </c>
      <c r="C24" s="300" t="s">
        <v>166</v>
      </c>
      <c r="D24" s="301" t="s">
        <v>23</v>
      </c>
      <c r="E24" s="302" t="s">
        <v>467</v>
      </c>
      <c r="F24" s="635"/>
      <c r="G24" s="633"/>
      <c r="H24" s="633">
        <f>SUM(F24,G25)</f>
        <v>0</v>
      </c>
    </row>
    <row r="25" spans="1:9" s="290" customFormat="1" ht="52.5" hidden="1" customHeight="1" x14ac:dyDescent="0.3">
      <c r="A25" s="286" t="s">
        <v>26</v>
      </c>
      <c r="B25" s="286" t="s">
        <v>231</v>
      </c>
      <c r="C25" s="286" t="s">
        <v>166</v>
      </c>
      <c r="D25" s="296" t="s">
        <v>468</v>
      </c>
      <c r="E25" s="297" t="s">
        <v>467</v>
      </c>
      <c r="F25" s="634"/>
      <c r="G25" s="628"/>
      <c r="H25" s="628">
        <f t="shared" si="0"/>
        <v>0</v>
      </c>
    </row>
    <row r="26" spans="1:9" s="290" customFormat="1" ht="59.25" hidden="1" customHeight="1" x14ac:dyDescent="0.3">
      <c r="A26" s="286" t="s">
        <v>29</v>
      </c>
      <c r="B26" s="286" t="s">
        <v>234</v>
      </c>
      <c r="C26" s="304">
        <v>1040</v>
      </c>
      <c r="D26" s="305" t="s">
        <v>202</v>
      </c>
      <c r="E26" s="297" t="s">
        <v>467</v>
      </c>
      <c r="F26" s="630"/>
      <c r="G26" s="636"/>
      <c r="H26" s="628">
        <f t="shared" si="0"/>
        <v>0</v>
      </c>
      <c r="I26" s="87"/>
    </row>
    <row r="27" spans="1:9" ht="120.75" hidden="1" customHeight="1" x14ac:dyDescent="0.3">
      <c r="A27" s="306" t="s">
        <v>27</v>
      </c>
      <c r="B27" s="306" t="s">
        <v>235</v>
      </c>
      <c r="C27" s="306" t="s">
        <v>166</v>
      </c>
      <c r="D27" s="284" t="s">
        <v>28</v>
      </c>
      <c r="E27" s="307" t="s">
        <v>469</v>
      </c>
      <c r="F27" s="637"/>
      <c r="G27" s="638"/>
      <c r="H27" s="627">
        <f t="shared" si="0"/>
        <v>0</v>
      </c>
    </row>
    <row r="28" spans="1:9" s="290" customFormat="1" ht="75.75" hidden="1" customHeight="1" x14ac:dyDescent="0.3">
      <c r="A28" s="308" t="s">
        <v>31</v>
      </c>
      <c r="B28" s="308" t="s">
        <v>236</v>
      </c>
      <c r="C28" s="308" t="s">
        <v>167</v>
      </c>
      <c r="D28" s="309" t="s">
        <v>30</v>
      </c>
      <c r="E28" s="310" t="s">
        <v>470</v>
      </c>
      <c r="F28" s="630"/>
      <c r="G28" s="628"/>
      <c r="H28" s="628">
        <f t="shared" si="0"/>
        <v>0</v>
      </c>
    </row>
    <row r="29" spans="1:9" ht="95.25" customHeight="1" x14ac:dyDescent="0.3">
      <c r="A29" s="306" t="s">
        <v>31</v>
      </c>
      <c r="B29" s="306" t="s">
        <v>236</v>
      </c>
      <c r="C29" s="306" t="s">
        <v>167</v>
      </c>
      <c r="D29" s="284" t="s">
        <v>30</v>
      </c>
      <c r="E29" s="311" t="s">
        <v>471</v>
      </c>
      <c r="F29" s="637">
        <v>139550</v>
      </c>
      <c r="G29" s="627"/>
      <c r="H29" s="627">
        <f t="shared" si="0"/>
        <v>139550</v>
      </c>
    </row>
    <row r="30" spans="1:9" s="290" customFormat="1" ht="55.5" hidden="1" customHeight="1" x14ac:dyDescent="0.3">
      <c r="A30" s="306" t="s">
        <v>34</v>
      </c>
      <c r="B30" s="306" t="s">
        <v>237</v>
      </c>
      <c r="C30" s="306"/>
      <c r="D30" s="284" t="s">
        <v>32</v>
      </c>
      <c r="E30" s="312" t="s">
        <v>472</v>
      </c>
      <c r="F30" s="639"/>
      <c r="G30" s="638"/>
      <c r="H30" s="627">
        <f>SUM(F30,G30)</f>
        <v>0</v>
      </c>
    </row>
    <row r="31" spans="1:9" s="295" customFormat="1" ht="65.25" hidden="1" customHeight="1" x14ac:dyDescent="0.25">
      <c r="A31" s="313" t="s">
        <v>473</v>
      </c>
      <c r="B31" s="314" t="s">
        <v>474</v>
      </c>
      <c r="C31" s="313" t="s">
        <v>167</v>
      </c>
      <c r="D31" s="315" t="s">
        <v>475</v>
      </c>
      <c r="E31" s="316" t="s">
        <v>472</v>
      </c>
      <c r="F31" s="640"/>
      <c r="G31" s="641"/>
      <c r="H31" s="640">
        <f>SUM(F31,G31)</f>
        <v>0</v>
      </c>
    </row>
    <row r="32" spans="1:9" s="295" customFormat="1" ht="42" customHeight="1" x14ac:dyDescent="0.3">
      <c r="A32" s="283" t="s">
        <v>350</v>
      </c>
      <c r="B32" s="283" t="s">
        <v>349</v>
      </c>
      <c r="C32" s="283"/>
      <c r="D32" s="317" t="s">
        <v>347</v>
      </c>
      <c r="E32" s="318"/>
      <c r="F32" s="642">
        <f>SUM(F33:F34)</f>
        <v>292441</v>
      </c>
      <c r="G32" s="642">
        <f>SUM(G33:G34)</f>
        <v>0</v>
      </c>
      <c r="H32" s="627">
        <f t="shared" ref="H32:H34" si="1">SUM(F32,G32)</f>
        <v>292441</v>
      </c>
    </row>
    <row r="33" spans="1:9" s="295" customFormat="1" ht="75" customHeight="1" x14ac:dyDescent="0.25">
      <c r="A33" s="313" t="s">
        <v>358</v>
      </c>
      <c r="B33" s="313" t="s">
        <v>359</v>
      </c>
      <c r="C33" s="705" t="s">
        <v>168</v>
      </c>
      <c r="D33" s="315" t="s">
        <v>360</v>
      </c>
      <c r="E33" s="316" t="s">
        <v>471</v>
      </c>
      <c r="F33" s="640">
        <v>231414</v>
      </c>
      <c r="G33" s="642"/>
      <c r="H33" s="640">
        <f t="shared" si="1"/>
        <v>231414</v>
      </c>
    </row>
    <row r="34" spans="1:9" s="295" customFormat="1" ht="51" customHeight="1" x14ac:dyDescent="0.25">
      <c r="A34" s="313" t="s">
        <v>345</v>
      </c>
      <c r="B34" s="314" t="s">
        <v>346</v>
      </c>
      <c r="C34" s="313" t="s">
        <v>168</v>
      </c>
      <c r="D34" s="315" t="s">
        <v>348</v>
      </c>
      <c r="E34" s="316" t="s">
        <v>476</v>
      </c>
      <c r="F34" s="640">
        <v>61027</v>
      </c>
      <c r="G34" s="640"/>
      <c r="H34" s="640">
        <f t="shared" si="1"/>
        <v>61027</v>
      </c>
    </row>
    <row r="35" spans="1:9" ht="39" customHeight="1" x14ac:dyDescent="0.3">
      <c r="A35" s="283" t="s">
        <v>36</v>
      </c>
      <c r="B35" s="283" t="s">
        <v>239</v>
      </c>
      <c r="C35" s="283" t="s">
        <v>168</v>
      </c>
      <c r="D35" s="319" t="s">
        <v>191</v>
      </c>
      <c r="E35" s="311" t="s">
        <v>477</v>
      </c>
      <c r="F35" s="643">
        <v>40600</v>
      </c>
      <c r="G35" s="638"/>
      <c r="H35" s="627">
        <f>SUM(F35,G35)</f>
        <v>40600</v>
      </c>
    </row>
    <row r="36" spans="1:9" ht="39" customHeight="1" x14ac:dyDescent="0.3">
      <c r="A36" s="283" t="s">
        <v>570</v>
      </c>
      <c r="B36" s="283" t="s">
        <v>568</v>
      </c>
      <c r="C36" s="283" t="s">
        <v>168</v>
      </c>
      <c r="D36" s="319" t="s">
        <v>569</v>
      </c>
      <c r="E36" s="318" t="s">
        <v>476</v>
      </c>
      <c r="F36" s="643">
        <v>303648</v>
      </c>
      <c r="G36" s="638"/>
      <c r="H36" s="627">
        <f>SUM(F36,G36)</f>
        <v>303648</v>
      </c>
    </row>
    <row r="37" spans="1:9" s="290" customFormat="1" ht="95.25" hidden="1" customHeight="1" x14ac:dyDescent="0.3">
      <c r="A37" s="286" t="s">
        <v>352</v>
      </c>
      <c r="B37" s="286" t="s">
        <v>353</v>
      </c>
      <c r="C37" s="286" t="s">
        <v>168</v>
      </c>
      <c r="D37" s="296" t="s">
        <v>351</v>
      </c>
      <c r="E37" s="297" t="s">
        <v>471</v>
      </c>
      <c r="F37" s="634"/>
      <c r="G37" s="636"/>
      <c r="H37" s="628">
        <f t="shared" si="0"/>
        <v>0</v>
      </c>
    </row>
    <row r="38" spans="1:9" s="290" customFormat="1" ht="58.5" hidden="1" customHeight="1" x14ac:dyDescent="0.3">
      <c r="A38" s="286" t="s">
        <v>40</v>
      </c>
      <c r="B38" s="286" t="s">
        <v>241</v>
      </c>
      <c r="C38" s="286"/>
      <c r="D38" s="320" t="s">
        <v>39</v>
      </c>
      <c r="E38" s="321" t="s">
        <v>478</v>
      </c>
      <c r="F38" s="630"/>
      <c r="G38" s="636"/>
      <c r="H38" s="628">
        <f t="shared" si="0"/>
        <v>0</v>
      </c>
      <c r="I38" s="87"/>
    </row>
    <row r="39" spans="1:9" s="295" customFormat="1" ht="49.5" hidden="1" customHeight="1" x14ac:dyDescent="0.25">
      <c r="A39" s="291" t="s">
        <v>41</v>
      </c>
      <c r="B39" s="291" t="s">
        <v>242</v>
      </c>
      <c r="C39" s="291" t="s">
        <v>164</v>
      </c>
      <c r="D39" s="298" t="s">
        <v>44</v>
      </c>
      <c r="E39" s="322" t="s">
        <v>478</v>
      </c>
      <c r="F39" s="635"/>
      <c r="G39" s="644"/>
      <c r="H39" s="633">
        <f t="shared" si="0"/>
        <v>0</v>
      </c>
      <c r="I39" s="294"/>
    </row>
    <row r="40" spans="1:9" s="295" customFormat="1" ht="49.5" hidden="1" customHeight="1" x14ac:dyDescent="0.25">
      <c r="A40" s="291" t="s">
        <v>42</v>
      </c>
      <c r="B40" s="291" t="s">
        <v>243</v>
      </c>
      <c r="C40" s="291" t="s">
        <v>164</v>
      </c>
      <c r="D40" s="298" t="s">
        <v>43</v>
      </c>
      <c r="E40" s="322" t="s">
        <v>478</v>
      </c>
      <c r="F40" s="635"/>
      <c r="G40" s="644"/>
      <c r="H40" s="633">
        <f t="shared" si="0"/>
        <v>0</v>
      </c>
      <c r="I40" s="294"/>
    </row>
    <row r="41" spans="1:9" s="290" customFormat="1" ht="55.5" hidden="1" customHeight="1" x14ac:dyDescent="0.3">
      <c r="A41" s="308" t="s">
        <v>46</v>
      </c>
      <c r="B41" s="308" t="s">
        <v>244</v>
      </c>
      <c r="C41" s="323" t="s">
        <v>174</v>
      </c>
      <c r="D41" s="324" t="s">
        <v>45</v>
      </c>
      <c r="E41" s="321" t="s">
        <v>479</v>
      </c>
      <c r="F41" s="630"/>
      <c r="G41" s="636"/>
      <c r="H41" s="628">
        <f t="shared" si="0"/>
        <v>0</v>
      </c>
    </row>
    <row r="42" spans="1:9" s="87" customFormat="1" ht="40.5" hidden="1" customHeight="1" x14ac:dyDescent="0.3">
      <c r="A42" s="323" t="s">
        <v>48</v>
      </c>
      <c r="B42" s="323" t="s">
        <v>245</v>
      </c>
      <c r="C42" s="323" t="s">
        <v>170</v>
      </c>
      <c r="D42" s="324" t="s">
        <v>47</v>
      </c>
      <c r="E42" s="321" t="s">
        <v>480</v>
      </c>
      <c r="F42" s="630"/>
      <c r="G42" s="636"/>
      <c r="H42" s="628">
        <f t="shared" si="0"/>
        <v>0</v>
      </c>
    </row>
    <row r="43" spans="1:9" s="86" customFormat="1" ht="96.75" customHeight="1" x14ac:dyDescent="0.3">
      <c r="A43" s="283" t="s">
        <v>50</v>
      </c>
      <c r="B43" s="283" t="s">
        <v>246</v>
      </c>
      <c r="C43" s="283" t="s">
        <v>171</v>
      </c>
      <c r="D43" s="317" t="s">
        <v>49</v>
      </c>
      <c r="E43" s="325" t="s">
        <v>481</v>
      </c>
      <c r="F43" s="643">
        <v>506414</v>
      </c>
      <c r="G43" s="638"/>
      <c r="H43" s="627">
        <f t="shared" si="0"/>
        <v>506414</v>
      </c>
    </row>
    <row r="44" spans="1:9" ht="38.25" hidden="1" customHeight="1" x14ac:dyDescent="0.3">
      <c r="A44" s="306" t="s">
        <v>51</v>
      </c>
      <c r="B44" s="306" t="s">
        <v>247</v>
      </c>
      <c r="C44" s="306" t="s">
        <v>183</v>
      </c>
      <c r="D44" s="326" t="s">
        <v>52</v>
      </c>
      <c r="E44" s="325" t="s">
        <v>482</v>
      </c>
      <c r="F44" s="645"/>
      <c r="G44" s="638"/>
      <c r="H44" s="627">
        <f t="shared" si="0"/>
        <v>0</v>
      </c>
    </row>
    <row r="45" spans="1:9" ht="66.75" hidden="1" customHeight="1" x14ac:dyDescent="0.3">
      <c r="A45" s="308" t="s">
        <v>54</v>
      </c>
      <c r="B45" s="308" t="s">
        <v>248</v>
      </c>
      <c r="C45" s="308" t="s">
        <v>185</v>
      </c>
      <c r="D45" s="327" t="s">
        <v>53</v>
      </c>
      <c r="E45" s="321" t="s">
        <v>483</v>
      </c>
      <c r="F45" s="637"/>
      <c r="G45" s="638"/>
      <c r="H45" s="627">
        <f t="shared" si="0"/>
        <v>0</v>
      </c>
    </row>
    <row r="46" spans="1:9" s="290" customFormat="1" ht="39.75" customHeight="1" x14ac:dyDescent="0.3">
      <c r="A46" s="330" t="s">
        <v>207</v>
      </c>
      <c r="B46" s="283" t="s">
        <v>249</v>
      </c>
      <c r="C46" s="330" t="s">
        <v>174</v>
      </c>
      <c r="D46" s="331" t="s">
        <v>206</v>
      </c>
      <c r="E46" s="311" t="s">
        <v>477</v>
      </c>
      <c r="F46" s="637"/>
      <c r="G46" s="638">
        <v>318000</v>
      </c>
      <c r="H46" s="627">
        <f t="shared" si="0"/>
        <v>318000</v>
      </c>
    </row>
    <row r="47" spans="1:9" s="290" customFormat="1" ht="76.5" hidden="1" customHeight="1" x14ac:dyDescent="0.3">
      <c r="A47" s="328" t="s">
        <v>207</v>
      </c>
      <c r="B47" s="286" t="s">
        <v>249</v>
      </c>
      <c r="C47" s="328" t="s">
        <v>174</v>
      </c>
      <c r="D47" s="329" t="s">
        <v>206</v>
      </c>
      <c r="E47" s="321" t="s">
        <v>481</v>
      </c>
      <c r="F47" s="630"/>
      <c r="G47" s="636"/>
      <c r="H47" s="628">
        <f t="shared" si="0"/>
        <v>0</v>
      </c>
    </row>
    <row r="48" spans="1:9" s="290" customFormat="1" ht="75.75" hidden="1" customHeight="1" x14ac:dyDescent="0.3">
      <c r="A48" s="328" t="s">
        <v>207</v>
      </c>
      <c r="B48" s="286" t="s">
        <v>249</v>
      </c>
      <c r="C48" s="328" t="s">
        <v>174</v>
      </c>
      <c r="D48" s="329" t="s">
        <v>206</v>
      </c>
      <c r="E48" s="297" t="s">
        <v>471</v>
      </c>
      <c r="F48" s="630"/>
      <c r="G48" s="636"/>
      <c r="H48" s="628">
        <f t="shared" si="0"/>
        <v>0</v>
      </c>
    </row>
    <row r="49" spans="1:10" s="290" customFormat="1" ht="56.25" hidden="1" customHeight="1" x14ac:dyDescent="0.3">
      <c r="A49" s="330" t="s">
        <v>207</v>
      </c>
      <c r="B49" s="283" t="s">
        <v>249</v>
      </c>
      <c r="C49" s="330" t="s">
        <v>174</v>
      </c>
      <c r="D49" s="331" t="s">
        <v>206</v>
      </c>
      <c r="E49" s="307" t="s">
        <v>470</v>
      </c>
      <c r="F49" s="637"/>
      <c r="G49" s="638"/>
      <c r="H49" s="627">
        <f t="shared" si="0"/>
        <v>0</v>
      </c>
    </row>
    <row r="50" spans="1:10" s="290" customFormat="1" ht="78" customHeight="1" x14ac:dyDescent="0.3">
      <c r="A50" s="306" t="s">
        <v>56</v>
      </c>
      <c r="B50" s="306" t="s">
        <v>250</v>
      </c>
      <c r="C50" s="306" t="s">
        <v>185</v>
      </c>
      <c r="D50" s="285" t="s">
        <v>55</v>
      </c>
      <c r="E50" s="311" t="s">
        <v>549</v>
      </c>
      <c r="F50" s="637"/>
      <c r="G50" s="646">
        <v>-482194</v>
      </c>
      <c r="H50" s="627">
        <f>SUM(F50:G50)</f>
        <v>-482194</v>
      </c>
    </row>
    <row r="51" spans="1:10" ht="54.75" customHeight="1" x14ac:dyDescent="0.3">
      <c r="A51" s="330" t="s">
        <v>572</v>
      </c>
      <c r="B51" s="330" t="s">
        <v>574</v>
      </c>
      <c r="C51" s="330" t="s">
        <v>575</v>
      </c>
      <c r="D51" s="331" t="s">
        <v>573</v>
      </c>
      <c r="E51" s="307" t="s">
        <v>576</v>
      </c>
      <c r="F51" s="637">
        <v>2275000</v>
      </c>
      <c r="G51" s="646"/>
      <c r="H51" s="627">
        <f t="shared" si="0"/>
        <v>2275000</v>
      </c>
    </row>
    <row r="52" spans="1:10" ht="58.5" hidden="1" customHeight="1" x14ac:dyDescent="0.3">
      <c r="A52" s="308" t="s">
        <v>56</v>
      </c>
      <c r="B52" s="308" t="s">
        <v>250</v>
      </c>
      <c r="C52" s="308" t="s">
        <v>185</v>
      </c>
      <c r="D52" s="327" t="s">
        <v>55</v>
      </c>
      <c r="E52" s="332" t="s">
        <v>484</v>
      </c>
      <c r="F52" s="645"/>
      <c r="G52" s="646"/>
      <c r="H52" s="627">
        <f t="shared" si="0"/>
        <v>0</v>
      </c>
    </row>
    <row r="53" spans="1:10" ht="58.5" hidden="1" customHeight="1" x14ac:dyDescent="0.3">
      <c r="A53" s="308" t="s">
        <v>58</v>
      </c>
      <c r="B53" s="308" t="s">
        <v>251</v>
      </c>
      <c r="C53" s="308" t="s">
        <v>182</v>
      </c>
      <c r="D53" s="329" t="s">
        <v>181</v>
      </c>
      <c r="E53" s="321" t="s">
        <v>485</v>
      </c>
      <c r="F53" s="637"/>
      <c r="G53" s="638"/>
      <c r="H53" s="627">
        <f t="shared" si="0"/>
        <v>0</v>
      </c>
    </row>
    <row r="54" spans="1:10" ht="58.5" hidden="1" customHeight="1" x14ac:dyDescent="0.3">
      <c r="A54" s="308" t="s">
        <v>59</v>
      </c>
      <c r="B54" s="308" t="s">
        <v>252</v>
      </c>
      <c r="C54" s="308" t="s">
        <v>186</v>
      </c>
      <c r="D54" s="333" t="s">
        <v>0</v>
      </c>
      <c r="E54" s="321" t="s">
        <v>486</v>
      </c>
      <c r="F54" s="637"/>
      <c r="G54" s="638"/>
      <c r="H54" s="627">
        <f t="shared" si="0"/>
        <v>0</v>
      </c>
    </row>
    <row r="55" spans="1:10" s="290" customFormat="1" ht="63" hidden="1" customHeight="1" x14ac:dyDescent="0.3">
      <c r="A55" s="328" t="s">
        <v>60</v>
      </c>
      <c r="B55" s="328" t="s">
        <v>253</v>
      </c>
      <c r="C55" s="328" t="s">
        <v>184</v>
      </c>
      <c r="D55" s="329" t="s">
        <v>1</v>
      </c>
      <c r="E55" s="321" t="s">
        <v>486</v>
      </c>
      <c r="F55" s="630"/>
      <c r="G55" s="636"/>
      <c r="H55" s="628">
        <f t="shared" si="0"/>
        <v>0</v>
      </c>
    </row>
    <row r="56" spans="1:10" ht="195" hidden="1" customHeight="1" x14ac:dyDescent="0.3">
      <c r="A56" s="328" t="s">
        <v>61</v>
      </c>
      <c r="B56" s="328" t="s">
        <v>254</v>
      </c>
      <c r="C56" s="328" t="s">
        <v>173</v>
      </c>
      <c r="D56" s="329" t="s">
        <v>202</v>
      </c>
      <c r="E56" s="334" t="s">
        <v>487</v>
      </c>
      <c r="F56" s="637"/>
      <c r="G56" s="638"/>
      <c r="H56" s="627">
        <f t="shared" si="0"/>
        <v>0</v>
      </c>
    </row>
    <row r="57" spans="1:10" ht="83.25" hidden="1" customHeight="1" x14ac:dyDescent="0.3">
      <c r="A57" s="328" t="s">
        <v>61</v>
      </c>
      <c r="B57" s="328" t="s">
        <v>254</v>
      </c>
      <c r="C57" s="328" t="s">
        <v>173</v>
      </c>
      <c r="D57" s="329" t="s">
        <v>202</v>
      </c>
      <c r="E57" s="334" t="s">
        <v>488</v>
      </c>
      <c r="F57" s="638"/>
      <c r="G57" s="638"/>
      <c r="H57" s="627">
        <f>SUM(F57,G57)</f>
        <v>0</v>
      </c>
      <c r="J57" s="335"/>
    </row>
    <row r="58" spans="1:10" ht="95.25" hidden="1" customHeight="1" x14ac:dyDescent="0.3">
      <c r="A58" s="328" t="s">
        <v>207</v>
      </c>
      <c r="B58" s="328" t="s">
        <v>249</v>
      </c>
      <c r="C58" s="328" t="s">
        <v>174</v>
      </c>
      <c r="D58" s="329" t="s">
        <v>206</v>
      </c>
      <c r="E58" s="297" t="s">
        <v>471</v>
      </c>
      <c r="F58" s="638"/>
      <c r="G58" s="638"/>
      <c r="H58" s="627">
        <f>SUM(F58,G58)</f>
        <v>0</v>
      </c>
      <c r="J58" s="335"/>
    </row>
    <row r="59" spans="1:10" ht="80.25" customHeight="1" x14ac:dyDescent="0.3">
      <c r="A59" s="625" t="s">
        <v>343</v>
      </c>
      <c r="B59" s="625"/>
      <c r="C59" s="625"/>
      <c r="D59" s="624" t="s">
        <v>457</v>
      </c>
      <c r="E59" s="623"/>
      <c r="F59" s="626">
        <f>SUM(F60)</f>
        <v>0</v>
      </c>
      <c r="G59" s="626">
        <f t="shared" ref="G59:H59" si="2">SUM(G60)</f>
        <v>482194</v>
      </c>
      <c r="H59" s="626">
        <f t="shared" si="2"/>
        <v>482194</v>
      </c>
    </row>
    <row r="60" spans="1:10" ht="78" customHeight="1" x14ac:dyDescent="0.3">
      <c r="A60" s="625" t="s">
        <v>342</v>
      </c>
      <c r="B60" s="625"/>
      <c r="C60" s="625"/>
      <c r="D60" s="624" t="s">
        <v>457</v>
      </c>
      <c r="E60" s="623"/>
      <c r="F60" s="626">
        <f>SUM(F61)</f>
        <v>0</v>
      </c>
      <c r="G60" s="626">
        <f t="shared" ref="G60:H60" si="3">SUM(G61)</f>
        <v>482194</v>
      </c>
      <c r="H60" s="626">
        <f t="shared" si="3"/>
        <v>482194</v>
      </c>
      <c r="J60" s="706"/>
    </row>
    <row r="61" spans="1:10" ht="78.75" customHeight="1" x14ac:dyDescent="0.3">
      <c r="A61" s="306" t="s">
        <v>456</v>
      </c>
      <c r="B61" s="306" t="s">
        <v>250</v>
      </c>
      <c r="C61" s="306" t="s">
        <v>185</v>
      </c>
      <c r="D61" s="285" t="s">
        <v>55</v>
      </c>
      <c r="E61" s="311" t="s">
        <v>549</v>
      </c>
      <c r="F61" s="638"/>
      <c r="G61" s="638">
        <v>482194</v>
      </c>
      <c r="H61" s="627">
        <f>SUM(F61,G61)</f>
        <v>482194</v>
      </c>
    </row>
    <row r="62" spans="1:10" s="86" customFormat="1" ht="52.5" customHeight="1" x14ac:dyDescent="0.3">
      <c r="A62" s="336" t="s">
        <v>139</v>
      </c>
      <c r="B62" s="336"/>
      <c r="C62" s="336"/>
      <c r="D62" s="337" t="s">
        <v>560</v>
      </c>
      <c r="E62" s="338"/>
      <c r="F62" s="647">
        <f>SUM(F64:F66)</f>
        <v>-708412</v>
      </c>
      <c r="G62" s="647">
        <f>SUM(G64:G66)</f>
        <v>0</v>
      </c>
      <c r="H62" s="647">
        <f>SUM(H64:H66)</f>
        <v>-708412</v>
      </c>
    </row>
    <row r="63" spans="1:10" s="86" customFormat="1" ht="50.25" customHeight="1" x14ac:dyDescent="0.3">
      <c r="A63" s="336" t="s">
        <v>140</v>
      </c>
      <c r="B63" s="336"/>
      <c r="C63" s="336"/>
      <c r="D63" s="337" t="s">
        <v>560</v>
      </c>
      <c r="E63" s="338"/>
      <c r="F63" s="647">
        <f>SUM(F64:F66)</f>
        <v>-708412</v>
      </c>
      <c r="G63" s="647">
        <f>SUM(G64:G66)</f>
        <v>0</v>
      </c>
      <c r="H63" s="647">
        <f>SUM(H64:H66)</f>
        <v>-708412</v>
      </c>
      <c r="J63" s="706"/>
    </row>
    <row r="64" spans="1:10" s="86" customFormat="1" ht="118.5" customHeight="1" x14ac:dyDescent="0.3">
      <c r="A64" s="360" t="s">
        <v>108</v>
      </c>
      <c r="B64" s="360" t="s">
        <v>177</v>
      </c>
      <c r="C64" s="360" t="s">
        <v>158</v>
      </c>
      <c r="D64" s="419" t="s">
        <v>107</v>
      </c>
      <c r="E64" s="311" t="s">
        <v>489</v>
      </c>
      <c r="F64" s="627">
        <v>-708412</v>
      </c>
      <c r="G64" s="648"/>
      <c r="H64" s="627">
        <f t="shared" si="0"/>
        <v>-708412</v>
      </c>
    </row>
    <row r="65" spans="1:11" s="87" customFormat="1" ht="130.5" hidden="1" customHeight="1" x14ac:dyDescent="0.3">
      <c r="A65" s="339" t="s">
        <v>114</v>
      </c>
      <c r="B65" s="339" t="s">
        <v>175</v>
      </c>
      <c r="C65" s="339" t="s">
        <v>159</v>
      </c>
      <c r="D65" s="340" t="s">
        <v>111</v>
      </c>
      <c r="E65" s="297" t="s">
        <v>489</v>
      </c>
      <c r="F65" s="628"/>
      <c r="G65" s="649"/>
      <c r="H65" s="628">
        <f t="shared" si="0"/>
        <v>0</v>
      </c>
    </row>
    <row r="66" spans="1:11" ht="45" hidden="1" customHeight="1" x14ac:dyDescent="0.3">
      <c r="A66" s="306" t="s">
        <v>128</v>
      </c>
      <c r="B66" s="306" t="s">
        <v>247</v>
      </c>
      <c r="C66" s="306" t="s">
        <v>183</v>
      </c>
      <c r="D66" s="326" t="s">
        <v>52</v>
      </c>
      <c r="E66" s="325" t="s">
        <v>482</v>
      </c>
      <c r="F66" s="638"/>
      <c r="G66" s="638"/>
      <c r="H66" s="627">
        <f>SUM(F66,G66)</f>
        <v>0</v>
      </c>
    </row>
    <row r="67" spans="1:11" s="87" customFormat="1" ht="80.25" hidden="1" customHeight="1" x14ac:dyDescent="0.3">
      <c r="A67" s="341" t="s">
        <v>141</v>
      </c>
      <c r="B67" s="341"/>
      <c r="C67" s="341"/>
      <c r="D67" s="337" t="s">
        <v>490</v>
      </c>
      <c r="E67" s="342"/>
      <c r="F67" s="647">
        <f>SUM(F68)</f>
        <v>0</v>
      </c>
      <c r="G67" s="647">
        <f>SUM(G69:G72)</f>
        <v>0</v>
      </c>
      <c r="H67" s="647">
        <f>SUM(F67:G67)</f>
        <v>0</v>
      </c>
    </row>
    <row r="68" spans="1:11" s="87" customFormat="1" ht="75" hidden="1" customHeight="1" x14ac:dyDescent="0.3">
      <c r="A68" s="341" t="s">
        <v>142</v>
      </c>
      <c r="B68" s="341"/>
      <c r="C68" s="341"/>
      <c r="D68" s="337" t="s">
        <v>490</v>
      </c>
      <c r="E68" s="342"/>
      <c r="F68" s="647">
        <f>SUM(F69,F74)</f>
        <v>0</v>
      </c>
      <c r="G68" s="647">
        <f>SUM(G69:G70)</f>
        <v>0</v>
      </c>
      <c r="H68" s="647">
        <f>SUM(F68:G68)</f>
        <v>0</v>
      </c>
    </row>
    <row r="69" spans="1:11" s="87" customFormat="1" ht="237" hidden="1" customHeight="1" x14ac:dyDescent="0.3">
      <c r="A69" s="343">
        <v>1513030</v>
      </c>
      <c r="B69" s="344" t="s">
        <v>272</v>
      </c>
      <c r="C69" s="345" t="s">
        <v>76</v>
      </c>
      <c r="D69" s="346" t="s">
        <v>75</v>
      </c>
      <c r="E69" s="325" t="s">
        <v>491</v>
      </c>
      <c r="F69" s="638">
        <f>SUM(F70:F73)</f>
        <v>0</v>
      </c>
      <c r="G69" s="638"/>
      <c r="H69" s="627">
        <f>SUM(F69,G69)</f>
        <v>0</v>
      </c>
    </row>
    <row r="70" spans="1:11" s="87" customFormat="1" ht="287.25" hidden="1" customHeight="1" x14ac:dyDescent="0.3">
      <c r="A70" s="347">
        <v>1513031</v>
      </c>
      <c r="B70" s="348" t="s">
        <v>332</v>
      </c>
      <c r="C70" s="349" t="s">
        <v>76</v>
      </c>
      <c r="D70" s="350" t="s">
        <v>331</v>
      </c>
      <c r="E70" s="351" t="s">
        <v>491</v>
      </c>
      <c r="F70" s="638"/>
      <c r="G70" s="638"/>
      <c r="H70" s="627">
        <f>SUM(F70,G70)</f>
        <v>0</v>
      </c>
    </row>
    <row r="71" spans="1:11" s="87" customFormat="1" ht="94.5" hidden="1" customHeight="1" x14ac:dyDescent="0.3">
      <c r="A71" s="347">
        <v>1513033</v>
      </c>
      <c r="B71" s="348" t="s">
        <v>333</v>
      </c>
      <c r="C71" s="349" t="s">
        <v>175</v>
      </c>
      <c r="D71" s="352" t="s">
        <v>334</v>
      </c>
      <c r="E71" s="351" t="s">
        <v>491</v>
      </c>
      <c r="F71" s="638"/>
      <c r="G71" s="638"/>
      <c r="H71" s="627">
        <f t="shared" ref="H71:H74" si="4">SUM(F71,G71)</f>
        <v>0</v>
      </c>
    </row>
    <row r="72" spans="1:11" s="357" customFormat="1" ht="57" hidden="1" customHeight="1" x14ac:dyDescent="0.3">
      <c r="A72" s="353">
        <v>1513034</v>
      </c>
      <c r="B72" s="354" t="s">
        <v>336</v>
      </c>
      <c r="C72" s="355" t="s">
        <v>175</v>
      </c>
      <c r="D72" s="356" t="s">
        <v>335</v>
      </c>
      <c r="E72" s="351" t="s">
        <v>491</v>
      </c>
      <c r="F72" s="640"/>
      <c r="G72" s="640"/>
      <c r="H72" s="640">
        <f t="shared" si="4"/>
        <v>0</v>
      </c>
    </row>
    <row r="73" spans="1:11" s="357" customFormat="1" ht="57" hidden="1" customHeight="1" x14ac:dyDescent="0.3">
      <c r="A73" s="358">
        <v>1513035</v>
      </c>
      <c r="B73" s="359" t="s">
        <v>273</v>
      </c>
      <c r="C73" s="349" t="s">
        <v>175</v>
      </c>
      <c r="D73" s="352" t="s">
        <v>77</v>
      </c>
      <c r="E73" s="351" t="s">
        <v>491</v>
      </c>
      <c r="F73" s="640"/>
      <c r="G73" s="640"/>
      <c r="H73" s="640">
        <f t="shared" si="4"/>
        <v>0</v>
      </c>
    </row>
    <row r="74" spans="1:11" s="357" customFormat="1" ht="42" hidden="1" customHeight="1" x14ac:dyDescent="0.3">
      <c r="A74" s="283" t="s">
        <v>130</v>
      </c>
      <c r="B74" s="283" t="s">
        <v>225</v>
      </c>
      <c r="C74" s="360" t="s">
        <v>165</v>
      </c>
      <c r="D74" s="317" t="s">
        <v>17</v>
      </c>
      <c r="E74" s="361" t="s">
        <v>491</v>
      </c>
      <c r="F74" s="627"/>
      <c r="G74" s="627"/>
      <c r="H74" s="627">
        <f t="shared" si="4"/>
        <v>0</v>
      </c>
    </row>
    <row r="75" spans="1:11" s="86" customFormat="1" ht="58.5" hidden="1" customHeight="1" x14ac:dyDescent="0.3">
      <c r="A75" s="341" t="s">
        <v>143</v>
      </c>
      <c r="B75" s="341"/>
      <c r="C75" s="341"/>
      <c r="D75" s="337" t="s">
        <v>492</v>
      </c>
      <c r="E75" s="362"/>
      <c r="F75" s="647">
        <f>SUM(F77:F80)</f>
        <v>0</v>
      </c>
      <c r="G75" s="647">
        <f>SUM(G77:G80)</f>
        <v>0</v>
      </c>
      <c r="H75" s="647">
        <f>SUM(H77:H80)</f>
        <v>0</v>
      </c>
    </row>
    <row r="76" spans="1:11" s="86" customFormat="1" ht="58.5" hidden="1" customHeight="1" x14ac:dyDescent="0.3">
      <c r="A76" s="341" t="s">
        <v>144</v>
      </c>
      <c r="B76" s="341"/>
      <c r="C76" s="341"/>
      <c r="D76" s="337" t="s">
        <v>492</v>
      </c>
      <c r="E76" s="362"/>
      <c r="F76" s="647">
        <f>SUM(F77:F79)</f>
        <v>0</v>
      </c>
      <c r="G76" s="647">
        <f>SUM(G78:G80)</f>
        <v>0</v>
      </c>
      <c r="H76" s="647">
        <f>SUM(H78:H80)</f>
        <v>0</v>
      </c>
    </row>
    <row r="77" spans="1:11" s="86" customFormat="1" ht="42" hidden="1" customHeight="1" x14ac:dyDescent="0.3">
      <c r="A77" s="360" t="s">
        <v>104</v>
      </c>
      <c r="B77" s="360" t="s">
        <v>294</v>
      </c>
      <c r="C77" s="360" t="s">
        <v>180</v>
      </c>
      <c r="D77" s="363" t="s">
        <v>103</v>
      </c>
      <c r="E77" s="325" t="s">
        <v>493</v>
      </c>
      <c r="F77" s="638"/>
      <c r="G77" s="638"/>
      <c r="H77" s="648">
        <f>SUM(F77,G77)</f>
        <v>0</v>
      </c>
      <c r="K77" s="364"/>
    </row>
    <row r="78" spans="1:11" s="86" customFormat="1" ht="63" hidden="1" customHeight="1" x14ac:dyDescent="0.3">
      <c r="A78" s="360" t="s">
        <v>104</v>
      </c>
      <c r="B78" s="360" t="s">
        <v>294</v>
      </c>
      <c r="C78" s="360" t="s">
        <v>180</v>
      </c>
      <c r="D78" s="363" t="s">
        <v>103</v>
      </c>
      <c r="E78" s="325" t="s">
        <v>494</v>
      </c>
      <c r="F78" s="627"/>
      <c r="G78" s="638"/>
      <c r="H78" s="627">
        <f>SUM(F78,G78)</f>
        <v>0</v>
      </c>
    </row>
    <row r="79" spans="1:11" s="86" customFormat="1" ht="39.75" hidden="1" customHeight="1" x14ac:dyDescent="0.3">
      <c r="A79" s="306" t="s">
        <v>105</v>
      </c>
      <c r="B79" s="306" t="s">
        <v>247</v>
      </c>
      <c r="C79" s="306" t="s">
        <v>183</v>
      </c>
      <c r="D79" s="326" t="s">
        <v>52</v>
      </c>
      <c r="E79" s="325" t="s">
        <v>482</v>
      </c>
      <c r="F79" s="638"/>
      <c r="G79" s="638"/>
      <c r="H79" s="627">
        <f>SUM(F79,G79)</f>
        <v>0</v>
      </c>
    </row>
    <row r="80" spans="1:11" s="290" customFormat="1" ht="63.75" hidden="1" customHeight="1" x14ac:dyDescent="0.3">
      <c r="A80" s="365" t="s">
        <v>339</v>
      </c>
      <c r="B80" s="283" t="s">
        <v>244</v>
      </c>
      <c r="C80" s="366" t="s">
        <v>174</v>
      </c>
      <c r="D80" s="367" t="s">
        <v>45</v>
      </c>
      <c r="E80" s="325" t="s">
        <v>494</v>
      </c>
      <c r="F80" s="636"/>
      <c r="G80" s="638"/>
      <c r="H80" s="627">
        <f>SUM(F80,G80)</f>
        <v>0</v>
      </c>
    </row>
    <row r="81" spans="1:10" s="87" customFormat="1" ht="42.75" customHeight="1" x14ac:dyDescent="0.3">
      <c r="A81" s="368"/>
      <c r="B81" s="368"/>
      <c r="C81" s="368"/>
      <c r="D81" s="369"/>
      <c r="E81" s="370" t="s">
        <v>495</v>
      </c>
      <c r="F81" s="650">
        <f>SUM(F12,F59,F62)</f>
        <v>2889341</v>
      </c>
      <c r="G81" s="650">
        <f t="shared" ref="G81:H81" si="5">SUM(G12,G59,G62)</f>
        <v>318000</v>
      </c>
      <c r="H81" s="650">
        <f t="shared" si="5"/>
        <v>3207341</v>
      </c>
      <c r="J81" s="706"/>
    </row>
    <row r="82" spans="1:10" ht="28.9" customHeight="1" x14ac:dyDescent="0.3">
      <c r="A82" s="371"/>
      <c r="B82" s="371"/>
      <c r="C82" s="371"/>
      <c r="D82" s="371"/>
      <c r="E82" s="371"/>
      <c r="F82" s="372"/>
      <c r="G82" s="372"/>
      <c r="H82" s="372"/>
      <c r="J82" s="87"/>
    </row>
    <row r="83" spans="1:10" ht="38.25" customHeight="1" x14ac:dyDescent="0.3">
      <c r="A83" s="371"/>
      <c r="B83" s="371"/>
      <c r="C83" s="371"/>
      <c r="D83" s="371"/>
      <c r="E83" s="371"/>
      <c r="F83" s="372"/>
      <c r="G83" s="372"/>
      <c r="H83" s="372"/>
    </row>
    <row r="84" spans="1:10" ht="30.75" customHeight="1" x14ac:dyDescent="0.3">
      <c r="A84" s="371"/>
      <c r="B84" s="371"/>
      <c r="C84" s="371"/>
      <c r="D84" s="373"/>
      <c r="E84" s="373"/>
      <c r="G84" s="372"/>
      <c r="H84" s="372"/>
    </row>
    <row r="85" spans="1:10" ht="26.25" customHeight="1" x14ac:dyDescent="0.3">
      <c r="A85" s="371"/>
      <c r="B85" s="371"/>
      <c r="C85" s="371"/>
      <c r="D85" s="371"/>
      <c r="E85" s="371"/>
      <c r="F85" s="372"/>
      <c r="G85" s="372"/>
      <c r="H85" s="372"/>
    </row>
    <row r="86" spans="1:10" ht="18.75" x14ac:dyDescent="0.3">
      <c r="A86" s="371"/>
      <c r="B86" s="371"/>
      <c r="C86" s="371"/>
      <c r="D86" s="371"/>
      <c r="E86" s="371"/>
      <c r="F86" s="372"/>
      <c r="G86" s="372"/>
      <c r="H86" s="372"/>
    </row>
    <row r="87" spans="1:10" x14ac:dyDescent="0.2">
      <c r="A87" s="373"/>
      <c r="B87" s="373"/>
      <c r="C87" s="373"/>
      <c r="D87" s="373"/>
      <c r="E87" s="373"/>
    </row>
    <row r="88" spans="1:10" ht="18" x14ac:dyDescent="0.25">
      <c r="A88" s="373"/>
      <c r="B88" s="373"/>
      <c r="C88" s="373"/>
      <c r="D88" s="373"/>
      <c r="E88" s="373"/>
      <c r="F88" s="374"/>
      <c r="G88" s="374"/>
      <c r="H88" s="374"/>
    </row>
    <row r="89" spans="1:10" x14ac:dyDescent="0.2">
      <c r="A89" s="373"/>
      <c r="B89" s="373"/>
      <c r="C89" s="373"/>
      <c r="D89" s="373"/>
      <c r="E89" s="373"/>
    </row>
  </sheetData>
  <mergeCells count="10">
    <mergeCell ref="D5:G5"/>
    <mergeCell ref="D6:I6"/>
    <mergeCell ref="A9:A10"/>
    <mergeCell ref="B9:B10"/>
    <mergeCell ref="C9:C10"/>
    <mergeCell ref="D9:D10"/>
    <mergeCell ref="E9:E10"/>
    <mergeCell ref="F9:F10"/>
    <mergeCell ref="G9:G10"/>
    <mergeCell ref="H9:H10"/>
  </mergeCells>
  <pageMargins left="0.74803149606299213" right="0.31496062992125984" top="0.74803149606299213" bottom="0.6692913385826772" header="0" footer="0"/>
  <pageSetup paperSize="9" scale="60" orientation="portrait" r:id="rId1"/>
  <headerFooter alignWithMargins="0"/>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8</vt:i4>
      </vt:variant>
    </vt:vector>
  </HeadingPairs>
  <TitlesOfParts>
    <vt:vector size="13" baseType="lpstr">
      <vt:lpstr>дод1</vt:lpstr>
      <vt:lpstr>дод2 </vt:lpstr>
      <vt:lpstr>дод3</vt:lpstr>
      <vt:lpstr>дод4</vt:lpstr>
      <vt:lpstr>дод5</vt:lpstr>
      <vt:lpstr>дод3!Заголовки_для_печати</vt:lpstr>
      <vt:lpstr>дод4!Заголовки_для_печати</vt:lpstr>
      <vt:lpstr>дод5!Заголовки_для_печати</vt:lpstr>
      <vt:lpstr>дод1!Область_печати</vt:lpstr>
      <vt:lpstr>'дод2 '!Область_печати</vt:lpstr>
      <vt:lpstr>дод3!Область_печати</vt:lpstr>
      <vt:lpstr>дод4!Область_печати</vt:lpstr>
      <vt:lpstr>дод5!Область_печати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2017-10-04T12:48:49Z</cp:lastPrinted>
  <dcterms:created xsi:type="dcterms:W3CDTF">2004-12-22T07:46:33Z</dcterms:created>
  <dcterms:modified xsi:type="dcterms:W3CDTF">2017-10-05T06:20:30Z</dcterms:modified>
</cp:coreProperties>
</file>