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1 " sheetId="36" r:id="rId1"/>
    <sheet name="дод2" sheetId="35" r:id="rId2"/>
    <sheet name="дод3" sheetId="28" r:id="rId3"/>
    <sheet name="дод4" sheetId="29" r:id="rId4"/>
  </sheets>
  <definedNames>
    <definedName name="_xlnm.Print_Titles" localSheetId="2">дод3!$5:$9</definedName>
    <definedName name="_xlnm.Print_Titles" localSheetId="3">дод4!$8:$9</definedName>
    <definedName name="_xlnm.Print_Area" localSheetId="0">'дод1 '!$A$1:$F$106</definedName>
    <definedName name="_xlnm.Print_Area" localSheetId="1">дод2!$A$1:$F$38</definedName>
    <definedName name="_xlnm.Print_Area" localSheetId="2">дод3!$A$1:$Q$154</definedName>
    <definedName name="_xlnm.Print_Area" localSheetId="3">дод4!$A$1:$I$68</definedName>
  </definedNames>
  <calcPr calcId="145621"/>
</workbook>
</file>

<file path=xl/calcChain.xml><?xml version="1.0" encoding="utf-8"?>
<calcChain xmlns="http://schemas.openxmlformats.org/spreadsheetml/2006/main">
  <c r="U151" i="28" l="1"/>
  <c r="U100" i="28"/>
  <c r="U99" i="28"/>
  <c r="U11" i="28"/>
  <c r="U10" i="28"/>
  <c r="O79" i="28"/>
  <c r="N79" i="28"/>
  <c r="M79" i="28"/>
  <c r="L79" i="28"/>
  <c r="K79" i="28"/>
  <c r="G79" i="28"/>
  <c r="F79" i="28"/>
  <c r="E84" i="28"/>
  <c r="E83" i="28"/>
  <c r="E82" i="28"/>
  <c r="J84" i="28"/>
  <c r="C93" i="36"/>
  <c r="Q84" i="28" l="1"/>
  <c r="J51" i="28"/>
  <c r="E51" i="28"/>
  <c r="Q51" i="28" s="1"/>
  <c r="D86" i="36"/>
  <c r="C87" i="36"/>
  <c r="C103" i="36" l="1"/>
  <c r="C102" i="36"/>
  <c r="C101" i="36"/>
  <c r="C100" i="36"/>
  <c r="C99" i="36"/>
  <c r="C98" i="36"/>
  <c r="C97" i="36"/>
  <c r="C96" i="36"/>
  <c r="D95" i="36"/>
  <c r="C95" i="36" s="1"/>
  <c r="F86" i="36" l="1"/>
  <c r="F81" i="36" s="1"/>
  <c r="F80" i="36" s="1"/>
  <c r="E86" i="36"/>
  <c r="E81" i="36" s="1"/>
  <c r="E80" i="36" s="1"/>
  <c r="C94" i="36"/>
  <c r="I40" i="29" l="1"/>
  <c r="I35" i="29" s="1"/>
  <c r="P79" i="28"/>
  <c r="N75" i="28"/>
  <c r="L75" i="28"/>
  <c r="K75" i="28"/>
  <c r="G75" i="28"/>
  <c r="F75" i="28"/>
  <c r="J80" i="28"/>
  <c r="E80" i="28"/>
  <c r="H127" i="28"/>
  <c r="G127" i="28"/>
  <c r="F127" i="28"/>
  <c r="M75" i="28"/>
  <c r="H75" i="28"/>
  <c r="O75" i="28"/>
  <c r="J83" i="28"/>
  <c r="Q83" i="28" s="1"/>
  <c r="J82" i="28"/>
  <c r="Q82" i="28" s="1"/>
  <c r="E81" i="28"/>
  <c r="J81" i="28"/>
  <c r="J78" i="28"/>
  <c r="E78" i="28"/>
  <c r="J79" i="28" l="1"/>
  <c r="E79" i="28"/>
  <c r="U79" i="28" s="1"/>
  <c r="Q80" i="28"/>
  <c r="Q79" i="28" s="1"/>
  <c r="Q81" i="28"/>
  <c r="Q78" i="28"/>
  <c r="D13" i="36" l="1"/>
  <c r="C13" i="36" s="1"/>
  <c r="D18" i="36"/>
  <c r="C18" i="36" s="1"/>
  <c r="D20" i="36"/>
  <c r="C20" i="36" s="1"/>
  <c r="D27" i="36"/>
  <c r="C27" i="36" s="1"/>
  <c r="D37" i="36"/>
  <c r="C37" i="36" s="1"/>
  <c r="C39" i="36"/>
  <c r="D40" i="36"/>
  <c r="C40" i="36" s="1"/>
  <c r="E45" i="36"/>
  <c r="E44" i="36" s="1"/>
  <c r="C46" i="36"/>
  <c r="C47" i="36"/>
  <c r="C48" i="36"/>
  <c r="D51" i="36"/>
  <c r="D50" i="36" s="1"/>
  <c r="C50" i="36" s="1"/>
  <c r="C52" i="36"/>
  <c r="C53" i="36"/>
  <c r="D54" i="36"/>
  <c r="C54" i="36" s="1"/>
  <c r="C55" i="36"/>
  <c r="D57" i="36"/>
  <c r="C57" i="36" s="1"/>
  <c r="C58" i="36"/>
  <c r="C59" i="36"/>
  <c r="C60" i="36"/>
  <c r="D61" i="36"/>
  <c r="C61" i="36" s="1"/>
  <c r="D63" i="36"/>
  <c r="C63" i="36" s="1"/>
  <c r="C64" i="36"/>
  <c r="C65" i="36"/>
  <c r="D67" i="36"/>
  <c r="D66" i="36" s="1"/>
  <c r="C68" i="36"/>
  <c r="E70" i="36"/>
  <c r="E69" i="36" s="1"/>
  <c r="F76" i="36"/>
  <c r="E76" i="36" s="1"/>
  <c r="C76" i="36" s="1"/>
  <c r="E77" i="36"/>
  <c r="C77" i="36" s="1"/>
  <c r="E78" i="36"/>
  <c r="C78" i="36" s="1"/>
  <c r="D82" i="36"/>
  <c r="C83" i="36"/>
  <c r="C84" i="36"/>
  <c r="C85" i="36"/>
  <c r="C86" i="36"/>
  <c r="C88" i="36"/>
  <c r="C89" i="36"/>
  <c r="C90" i="36"/>
  <c r="C91" i="36"/>
  <c r="C92" i="36"/>
  <c r="F75" i="36" l="1"/>
  <c r="E75" i="36" s="1"/>
  <c r="C75" i="36" s="1"/>
  <c r="C51" i="36"/>
  <c r="D56" i="36"/>
  <c r="C56" i="36" s="1"/>
  <c r="D81" i="36"/>
  <c r="C81" i="36" s="1"/>
  <c r="E49" i="36"/>
  <c r="C69" i="36"/>
  <c r="E11" i="36"/>
  <c r="C44" i="36"/>
  <c r="C66" i="36"/>
  <c r="D26" i="36"/>
  <c r="D12" i="36"/>
  <c r="C12" i="36" s="1"/>
  <c r="C82" i="36"/>
  <c r="C70" i="36"/>
  <c r="C67" i="36"/>
  <c r="C45" i="36"/>
  <c r="F79" i="36" l="1"/>
  <c r="F104" i="36" s="1"/>
  <c r="E79" i="36"/>
  <c r="E104" i="36" s="1"/>
  <c r="D49" i="36"/>
  <c r="C49" i="36" s="1"/>
  <c r="D80" i="36"/>
  <c r="C80" i="36" s="1"/>
  <c r="D11" i="36"/>
  <c r="C26" i="36"/>
  <c r="C11" i="36" l="1"/>
  <c r="C79" i="36" s="1"/>
  <c r="D79" i="36"/>
  <c r="D104" i="36" s="1"/>
  <c r="C104" i="36" s="1"/>
  <c r="E134" i="28" l="1"/>
  <c r="E133" i="28"/>
  <c r="E132" i="28"/>
  <c r="E131" i="28"/>
  <c r="E130" i="28"/>
  <c r="E129" i="28"/>
  <c r="E128" i="28"/>
  <c r="E127" i="28"/>
  <c r="J47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I11" i="29" l="1"/>
  <c r="P182" i="28"/>
  <c r="M182" i="28"/>
  <c r="L182" i="28"/>
  <c r="K182" i="28"/>
  <c r="I182" i="28"/>
  <c r="H182" i="28"/>
  <c r="G182" i="28"/>
  <c r="F182" i="28"/>
  <c r="J45" i="28"/>
  <c r="J44" i="28"/>
  <c r="E45" i="28"/>
  <c r="E44" i="28"/>
  <c r="O40" i="28"/>
  <c r="N40" i="28"/>
  <c r="J40" i="28" s="1"/>
  <c r="E40" i="28"/>
  <c r="J42" i="28"/>
  <c r="E42" i="28"/>
  <c r="J41" i="28"/>
  <c r="E41" i="28"/>
  <c r="Q42" i="28" l="1"/>
  <c r="Q44" i="28"/>
  <c r="Q41" i="28"/>
  <c r="Q45" i="28"/>
  <c r="Q40" i="28"/>
  <c r="P187" i="28"/>
  <c r="O187" i="28"/>
  <c r="N187" i="28"/>
  <c r="M187" i="28"/>
  <c r="L187" i="28"/>
  <c r="K187" i="28"/>
  <c r="I187" i="28"/>
  <c r="H187" i="28"/>
  <c r="G187" i="28"/>
  <c r="F187" i="28"/>
  <c r="F189" i="28"/>
  <c r="G189" i="28"/>
  <c r="H189" i="28"/>
  <c r="I189" i="28"/>
  <c r="K189" i="28"/>
  <c r="L189" i="28"/>
  <c r="M189" i="28"/>
  <c r="N189" i="28"/>
  <c r="O189" i="28"/>
  <c r="P189" i="28"/>
  <c r="P190" i="28"/>
  <c r="O190" i="28"/>
  <c r="N190" i="28"/>
  <c r="M190" i="28"/>
  <c r="L190" i="28"/>
  <c r="K190" i="28"/>
  <c r="I190" i="28"/>
  <c r="H190" i="28"/>
  <c r="G190" i="28"/>
  <c r="F190" i="28"/>
  <c r="P198" i="28"/>
  <c r="O198" i="28"/>
  <c r="N198" i="28"/>
  <c r="M198" i="28"/>
  <c r="L198" i="28"/>
  <c r="K198" i="28"/>
  <c r="I198" i="28"/>
  <c r="H198" i="28"/>
  <c r="G198" i="28"/>
  <c r="F198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4" i="28"/>
  <c r="O194" i="28"/>
  <c r="N194" i="28"/>
  <c r="M194" i="28"/>
  <c r="L194" i="28"/>
  <c r="K194" i="28"/>
  <c r="I194" i="28"/>
  <c r="H194" i="28"/>
  <c r="G194" i="28"/>
  <c r="F194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86" i="28"/>
  <c r="O186" i="28"/>
  <c r="N186" i="28"/>
  <c r="M186" i="28"/>
  <c r="L186" i="28"/>
  <c r="K186" i="28"/>
  <c r="I186" i="28"/>
  <c r="H186" i="28"/>
  <c r="G186" i="28"/>
  <c r="F186" i="28"/>
  <c r="P191" i="28"/>
  <c r="O191" i="28"/>
  <c r="N191" i="28"/>
  <c r="M191" i="28"/>
  <c r="L191" i="28"/>
  <c r="K191" i="28"/>
  <c r="I191" i="28"/>
  <c r="H191" i="28"/>
  <c r="G191" i="28"/>
  <c r="F191" i="28"/>
  <c r="P188" i="28"/>
  <c r="O188" i="28"/>
  <c r="N188" i="28"/>
  <c r="M188" i="28"/>
  <c r="L188" i="28"/>
  <c r="K188" i="28"/>
  <c r="I188" i="28"/>
  <c r="H188" i="28"/>
  <c r="G188" i="28"/>
  <c r="F188" i="28"/>
  <c r="P183" i="28"/>
  <c r="O183" i="28"/>
  <c r="N183" i="28"/>
  <c r="M183" i="28"/>
  <c r="L183" i="28"/>
  <c r="K183" i="28"/>
  <c r="I183" i="28"/>
  <c r="H183" i="28"/>
  <c r="G183" i="28"/>
  <c r="F183" i="28"/>
  <c r="P181" i="28"/>
  <c r="O181" i="28"/>
  <c r="N181" i="28"/>
  <c r="M181" i="28"/>
  <c r="L181" i="28"/>
  <c r="K181" i="28"/>
  <c r="I181" i="28"/>
  <c r="H181" i="28"/>
  <c r="G181" i="28"/>
  <c r="P180" i="28"/>
  <c r="I180" i="28"/>
  <c r="I179" i="28"/>
  <c r="P178" i="28"/>
  <c r="O178" i="28"/>
  <c r="N178" i="28"/>
  <c r="M178" i="28"/>
  <c r="L178" i="28"/>
  <c r="K178" i="28"/>
  <c r="I178" i="28"/>
  <c r="H178" i="28"/>
  <c r="G178" i="28"/>
  <c r="P177" i="28"/>
  <c r="M177" i="28"/>
  <c r="L177" i="28"/>
  <c r="K177" i="28"/>
  <c r="I177" i="28"/>
  <c r="P176" i="28"/>
  <c r="O176" i="28"/>
  <c r="N176" i="28"/>
  <c r="M176" i="28"/>
  <c r="L176" i="28"/>
  <c r="K176" i="28"/>
  <c r="I176" i="28"/>
  <c r="H176" i="28"/>
  <c r="G176" i="28"/>
  <c r="F176" i="28"/>
  <c r="E197" i="28"/>
  <c r="E195" i="28"/>
  <c r="I201" i="28" l="1"/>
  <c r="I31" i="29"/>
  <c r="I23" i="29" s="1"/>
  <c r="O61" i="28"/>
  <c r="N61" i="28"/>
  <c r="J63" i="28"/>
  <c r="E63" i="28"/>
  <c r="N59" i="28" l="1"/>
  <c r="N182" i="28"/>
  <c r="O59" i="28"/>
  <c r="O182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8" i="28"/>
  <c r="E196" i="28" s="1"/>
  <c r="J149" i="28"/>
  <c r="Q149" i="28" l="1"/>
  <c r="Q197" i="28" s="1"/>
  <c r="J197" i="28"/>
  <c r="C24" i="35"/>
  <c r="C23" i="35"/>
  <c r="F178" i="28"/>
  <c r="J122" i="28"/>
  <c r="E122" i="28"/>
  <c r="J25" i="28"/>
  <c r="E25" i="28"/>
  <c r="J19" i="28"/>
  <c r="J18" i="28"/>
  <c r="E19" i="28"/>
  <c r="I100" i="28"/>
  <c r="Q122" i="28" l="1"/>
  <c r="Q25" i="28"/>
  <c r="Q19" i="28"/>
  <c r="J88" i="28"/>
  <c r="P59" i="28" l="1"/>
  <c r="E65" i="28"/>
  <c r="J65" i="28"/>
  <c r="Q65" i="28" l="1"/>
  <c r="J164" i="28"/>
  <c r="Q164" i="28" s="1"/>
  <c r="M74" i="28" l="1"/>
  <c r="L74" i="28"/>
  <c r="J86" i="28"/>
  <c r="E86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I63" i="29"/>
  <c r="I58" i="29" s="1"/>
  <c r="I54" i="29"/>
  <c r="I52" i="29" s="1"/>
  <c r="J106" i="28"/>
  <c r="E106" i="28"/>
  <c r="J105" i="28"/>
  <c r="E105" i="28"/>
  <c r="E119" i="28"/>
  <c r="E118" i="28"/>
  <c r="E117" i="28"/>
  <c r="E116" i="28"/>
  <c r="E115" i="28"/>
  <c r="E114" i="28"/>
  <c r="E113" i="28"/>
  <c r="E112" i="28"/>
  <c r="J126" i="28"/>
  <c r="J125" i="28"/>
  <c r="J124" i="28"/>
  <c r="J123" i="28"/>
  <c r="J121" i="28"/>
  <c r="J104" i="28"/>
  <c r="J103" i="28"/>
  <c r="E102" i="28"/>
  <c r="E126" i="28"/>
  <c r="E125" i="28"/>
  <c r="E124" i="28"/>
  <c r="E123" i="28"/>
  <c r="E121" i="28"/>
  <c r="E120" i="28"/>
  <c r="E104" i="28"/>
  <c r="E103" i="28"/>
  <c r="E88" i="28"/>
  <c r="Q88" i="28" s="1"/>
  <c r="E96" i="28"/>
  <c r="O90" i="28"/>
  <c r="O177" i="28" s="1"/>
  <c r="N90" i="28"/>
  <c r="G177" i="28"/>
  <c r="J94" i="28"/>
  <c r="J95" i="28"/>
  <c r="J77" i="28"/>
  <c r="J61" i="28"/>
  <c r="J66" i="28"/>
  <c r="J187" i="28" s="1"/>
  <c r="E61" i="28"/>
  <c r="E66" i="28"/>
  <c r="E187" i="28" s="1"/>
  <c r="H74" i="28" l="1"/>
  <c r="H177" i="28"/>
  <c r="N74" i="28"/>
  <c r="N177" i="28"/>
  <c r="F74" i="28"/>
  <c r="F177" i="28"/>
  <c r="E111" i="28"/>
  <c r="Q111" i="28" s="1"/>
  <c r="Q86" i="28"/>
  <c r="G74" i="28"/>
  <c r="O74" i="28"/>
  <c r="I66" i="29"/>
  <c r="Q119" i="28"/>
  <c r="Q115" i="28"/>
  <c r="Q113" i="28"/>
  <c r="Q116" i="28"/>
  <c r="Q105" i="28"/>
  <c r="Q124" i="28"/>
  <c r="Q117" i="28"/>
  <c r="Q106" i="28"/>
  <c r="Q120" i="28"/>
  <c r="Q125" i="28"/>
  <c r="Q114" i="28"/>
  <c r="Q118" i="28"/>
  <c r="Q121" i="28"/>
  <c r="Q126" i="28"/>
  <c r="Q112" i="28"/>
  <c r="Q123" i="28"/>
  <c r="Q104" i="28"/>
  <c r="J102" i="28"/>
  <c r="Q103" i="28"/>
  <c r="K74" i="28"/>
  <c r="Q66" i="28"/>
  <c r="Q187" i="28" s="1"/>
  <c r="Q61" i="28"/>
  <c r="P136" i="28"/>
  <c r="I136" i="28"/>
  <c r="M141" i="28"/>
  <c r="J143" i="28"/>
  <c r="E143" i="28"/>
  <c r="J15" i="28"/>
  <c r="E15" i="28"/>
  <c r="F136" i="28" l="1"/>
  <c r="F180" i="28"/>
  <c r="M136" i="28"/>
  <c r="M180" i="28"/>
  <c r="O136" i="28"/>
  <c r="O180" i="28"/>
  <c r="G136" i="28"/>
  <c r="G180" i="28"/>
  <c r="N136" i="28"/>
  <c r="N180" i="28"/>
  <c r="K136" i="28"/>
  <c r="K180" i="28"/>
  <c r="H136" i="28"/>
  <c r="H180" i="28"/>
  <c r="L136" i="28"/>
  <c r="L180" i="28"/>
  <c r="Q166" i="28"/>
  <c r="E167" i="28"/>
  <c r="Q167" i="28" s="1"/>
  <c r="Q15" i="28"/>
  <c r="Q102" i="28"/>
  <c r="Q143" i="28"/>
  <c r="O127" i="28"/>
  <c r="O100" i="28" s="1"/>
  <c r="N127" i="28"/>
  <c r="N100" i="28" s="1"/>
  <c r="M127" i="28"/>
  <c r="L127" i="28"/>
  <c r="K127" i="28"/>
  <c r="H100" i="28"/>
  <c r="G100" i="28"/>
  <c r="E150" i="28"/>
  <c r="E198" i="28" s="1"/>
  <c r="E110" i="28"/>
  <c r="J148" i="28"/>
  <c r="J147" i="28"/>
  <c r="J146" i="28"/>
  <c r="J150" i="28"/>
  <c r="J198" i="28" s="1"/>
  <c r="O145" i="28"/>
  <c r="N145" i="28"/>
  <c r="M145" i="28"/>
  <c r="L145" i="28"/>
  <c r="K145" i="28"/>
  <c r="I145" i="28"/>
  <c r="H145" i="28"/>
  <c r="G145" i="28"/>
  <c r="F145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1" i="28" s="1"/>
  <c r="J36" i="28"/>
  <c r="J35" i="28"/>
  <c r="J34" i="28"/>
  <c r="J53" i="28"/>
  <c r="J194" i="28" s="1"/>
  <c r="J52" i="28"/>
  <c r="J193" i="28" s="1"/>
  <c r="J50" i="28"/>
  <c r="J192" i="28" s="1"/>
  <c r="J49" i="28"/>
  <c r="J191" i="28" s="1"/>
  <c r="J48" i="28"/>
  <c r="J190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4" i="28" s="1"/>
  <c r="E52" i="28"/>
  <c r="E193" i="28" s="1"/>
  <c r="E50" i="28"/>
  <c r="E192" i="28" s="1"/>
  <c r="E49" i="28"/>
  <c r="E191" i="28" s="1"/>
  <c r="E48" i="28"/>
  <c r="E190" i="28" s="1"/>
  <c r="E47" i="28"/>
  <c r="E46" i="28"/>
  <c r="E188" i="28" s="1"/>
  <c r="E43" i="28"/>
  <c r="E39" i="28"/>
  <c r="E38" i="28"/>
  <c r="E36" i="28"/>
  <c r="E35" i="28"/>
  <c r="E34" i="28"/>
  <c r="E33" i="28"/>
  <c r="E32" i="28"/>
  <c r="E30" i="28"/>
  <c r="E29" i="28"/>
  <c r="E20" i="28"/>
  <c r="E18" i="28"/>
  <c r="E182" i="28" l="1"/>
  <c r="E189" i="28"/>
  <c r="Q47" i="28"/>
  <c r="F100" i="28"/>
  <c r="F11" i="28"/>
  <c r="J178" i="28"/>
  <c r="N179" i="28"/>
  <c r="N201" i="28" s="1"/>
  <c r="K100" i="28"/>
  <c r="K151" i="28" s="1"/>
  <c r="K179" i="28"/>
  <c r="K201" i="28" s="1"/>
  <c r="E28" i="28"/>
  <c r="F179" i="28"/>
  <c r="E37" i="28"/>
  <c r="Q37" i="28" s="1"/>
  <c r="F181" i="28"/>
  <c r="M100" i="28"/>
  <c r="M151" i="28" s="1"/>
  <c r="M179" i="28"/>
  <c r="M201" i="28" s="1"/>
  <c r="G179" i="28"/>
  <c r="G201" i="28" s="1"/>
  <c r="H179" i="28"/>
  <c r="H201" i="28" s="1"/>
  <c r="O151" i="28"/>
  <c r="O179" i="28"/>
  <c r="O201" i="28" s="1"/>
  <c r="L100" i="28"/>
  <c r="L179" i="28"/>
  <c r="L201" i="28" s="1"/>
  <c r="Q147" i="28"/>
  <c r="Q195" i="28" s="1"/>
  <c r="J195" i="28"/>
  <c r="Q148" i="28"/>
  <c r="Q196" i="28" s="1"/>
  <c r="J196" i="28"/>
  <c r="E107" i="28"/>
  <c r="N151" i="28"/>
  <c r="L151" i="28"/>
  <c r="H151" i="28"/>
  <c r="Q33" i="28"/>
  <c r="Q52" i="28"/>
  <c r="Q193" i="28" s="1"/>
  <c r="Q49" i="28"/>
  <c r="Q191" i="28" s="1"/>
  <c r="G151" i="28"/>
  <c r="Q30" i="28"/>
  <c r="Q38" i="28"/>
  <c r="Q36" i="28"/>
  <c r="J31" i="28"/>
  <c r="Q53" i="28"/>
  <c r="Q194" i="28" s="1"/>
  <c r="Q50" i="28"/>
  <c r="Q192" i="28" s="1"/>
  <c r="Q48" i="28"/>
  <c r="Q190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1" i="28" l="1"/>
  <c r="F151" i="28"/>
  <c r="Q60" i="28"/>
  <c r="I34" i="29"/>
  <c r="I10" i="29"/>
  <c r="J56" i="28"/>
  <c r="Q56" i="28" s="1"/>
  <c r="E27" i="28"/>
  <c r="D11" i="35"/>
  <c r="D10" i="35" s="1"/>
  <c r="E11" i="35"/>
  <c r="F11" i="35"/>
  <c r="F10" i="35" s="1"/>
  <c r="J85" i="28"/>
  <c r="E85" i="28"/>
  <c r="J132" i="28"/>
  <c r="J131" i="28"/>
  <c r="J130" i="28"/>
  <c r="J128" i="28"/>
  <c r="J127" i="28"/>
  <c r="Q110" i="28"/>
  <c r="E109" i="28"/>
  <c r="Q109" i="28" s="1"/>
  <c r="E108" i="28"/>
  <c r="Q108" i="28" s="1"/>
  <c r="P133" i="28"/>
  <c r="P129" i="28"/>
  <c r="E165" i="28"/>
  <c r="P135" i="28"/>
  <c r="O135" i="28"/>
  <c r="N135" i="28"/>
  <c r="M135" i="28"/>
  <c r="L135" i="28"/>
  <c r="K135" i="28"/>
  <c r="I135" i="28"/>
  <c r="H135" i="28"/>
  <c r="G135" i="28"/>
  <c r="F135" i="28"/>
  <c r="P97" i="28"/>
  <c r="P75" i="28" s="1"/>
  <c r="P74" i="28" s="1"/>
  <c r="I97" i="28"/>
  <c r="I75" i="28" s="1"/>
  <c r="P145" i="28"/>
  <c r="P144" i="28" s="1"/>
  <c r="O144" i="28"/>
  <c r="N144" i="28"/>
  <c r="M144" i="28"/>
  <c r="L144" i="28"/>
  <c r="K144" i="28"/>
  <c r="I144" i="28"/>
  <c r="H144" i="28"/>
  <c r="G144" i="28"/>
  <c r="F144" i="28"/>
  <c r="J46" i="28"/>
  <c r="J43" i="28"/>
  <c r="K10" i="28"/>
  <c r="I10" i="28"/>
  <c r="H10" i="28"/>
  <c r="G10" i="28"/>
  <c r="J12" i="28"/>
  <c r="F28" i="35"/>
  <c r="E28" i="35"/>
  <c r="D28" i="35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8" i="28"/>
  <c r="J98" i="28"/>
  <c r="J97" i="28" s="1"/>
  <c r="J57" i="28"/>
  <c r="Q57" i="28" s="1"/>
  <c r="J68" i="28"/>
  <c r="J67" i="28"/>
  <c r="J183" i="28" s="1"/>
  <c r="E67" i="28"/>
  <c r="E183" i="28" s="1"/>
  <c r="E139" i="28"/>
  <c r="E140" i="28"/>
  <c r="E138" i="28"/>
  <c r="E141" i="28"/>
  <c r="E142" i="28"/>
  <c r="E137" i="28"/>
  <c r="J55" i="28"/>
  <c r="Q55" i="28" s="1"/>
  <c r="E71" i="28"/>
  <c r="J71" i="28"/>
  <c r="E72" i="28"/>
  <c r="J72" i="28"/>
  <c r="E62" i="28"/>
  <c r="J62" i="28"/>
  <c r="J69" i="28"/>
  <c r="I51" i="29"/>
  <c r="I22" i="29"/>
  <c r="I57" i="29"/>
  <c r="E68" i="28"/>
  <c r="E69" i="28"/>
  <c r="E26" i="28"/>
  <c r="E14" i="28"/>
  <c r="E146" i="28"/>
  <c r="E77" i="28"/>
  <c r="E87" i="28"/>
  <c r="E89" i="28"/>
  <c r="E90" i="28"/>
  <c r="E91" i="28"/>
  <c r="E92" i="28"/>
  <c r="E93" i="28"/>
  <c r="E94" i="28"/>
  <c r="E181" i="28" s="1"/>
  <c r="E95" i="28"/>
  <c r="Q95" i="28" s="1"/>
  <c r="J87" i="28"/>
  <c r="J90" i="28"/>
  <c r="J96" i="28"/>
  <c r="J189" i="28" s="1"/>
  <c r="J11" i="29"/>
  <c r="J140" i="28"/>
  <c r="J139" i="28"/>
  <c r="J138" i="28"/>
  <c r="J141" i="28"/>
  <c r="J142" i="28"/>
  <c r="E101" i="28"/>
  <c r="E76" i="28"/>
  <c r="J76" i="28"/>
  <c r="E73" i="28"/>
  <c r="J73" i="28"/>
  <c r="E70" i="28"/>
  <c r="E64" i="28"/>
  <c r="J64" i="28"/>
  <c r="J186" i="28" s="1"/>
  <c r="Q31" i="28"/>
  <c r="E13" i="28"/>
  <c r="Q13" i="28" s="1"/>
  <c r="J70" i="28"/>
  <c r="J54" i="28"/>
  <c r="Q54" i="28" s="1"/>
  <c r="Q32" i="28"/>
  <c r="J89" i="28"/>
  <c r="J91" i="28"/>
  <c r="J92" i="28"/>
  <c r="J93" i="28"/>
  <c r="J101" i="28"/>
  <c r="J134" i="28"/>
  <c r="J133" i="28" s="1"/>
  <c r="J137" i="28"/>
  <c r="I74" i="28" l="1"/>
  <c r="I151" i="28"/>
  <c r="J75" i="28"/>
  <c r="J163" i="28"/>
  <c r="E161" i="28"/>
  <c r="J161" i="28"/>
  <c r="J11" i="28"/>
  <c r="J182" i="28"/>
  <c r="J59" i="28"/>
  <c r="J58" i="28" s="1"/>
  <c r="E11" i="28"/>
  <c r="P100" i="28"/>
  <c r="P151" i="28" s="1"/>
  <c r="P179" i="28"/>
  <c r="P201" i="28" s="1"/>
  <c r="J179" i="28"/>
  <c r="E176" i="28"/>
  <c r="J180" i="28"/>
  <c r="E180" i="28"/>
  <c r="Q46" i="28"/>
  <c r="Q188" i="28" s="1"/>
  <c r="J188" i="28"/>
  <c r="E162" i="28"/>
  <c r="E186" i="28"/>
  <c r="J177" i="28"/>
  <c r="E177" i="28"/>
  <c r="E178" i="28"/>
  <c r="J176" i="28"/>
  <c r="E100" i="28"/>
  <c r="E179" i="28"/>
  <c r="C15" i="35"/>
  <c r="J100" i="28"/>
  <c r="J162" i="28"/>
  <c r="C29" i="35"/>
  <c r="E59" i="28"/>
  <c r="E58" i="28" s="1"/>
  <c r="C28" i="35"/>
  <c r="J165" i="28"/>
  <c r="Q165" i="28" s="1"/>
  <c r="E163" i="28"/>
  <c r="Q43" i="28"/>
  <c r="Q182" i="28" s="1"/>
  <c r="F18" i="35"/>
  <c r="C11" i="35"/>
  <c r="P10" i="28"/>
  <c r="Q93" i="28"/>
  <c r="Q89" i="28"/>
  <c r="E145" i="28"/>
  <c r="E136" i="28"/>
  <c r="Q85" i="28"/>
  <c r="Q96" i="28"/>
  <c r="Q189" i="28" s="1"/>
  <c r="E97" i="28"/>
  <c r="Q97" i="28" s="1"/>
  <c r="Q98" i="28"/>
  <c r="Q94" i="28"/>
  <c r="Q181" i="28" s="1"/>
  <c r="Q92" i="28"/>
  <c r="Q90" i="28"/>
  <c r="Q91" i="28"/>
  <c r="Q87" i="28"/>
  <c r="J136" i="28"/>
  <c r="J135" i="28" s="1"/>
  <c r="Q101" i="28"/>
  <c r="Q131" i="28"/>
  <c r="Q71" i="28"/>
  <c r="Q70" i="28"/>
  <c r="Q29" i="28"/>
  <c r="Q62" i="28"/>
  <c r="Q141" i="28"/>
  <c r="Q17" i="28"/>
  <c r="O10" i="28"/>
  <c r="Q128" i="28"/>
  <c r="Q142" i="28"/>
  <c r="Q28" i="28"/>
  <c r="N10" i="28"/>
  <c r="Q139" i="28"/>
  <c r="M10" i="28"/>
  <c r="Q64" i="28"/>
  <c r="Q186" i="28" s="1"/>
  <c r="Q132" i="28"/>
  <c r="Q73" i="28"/>
  <c r="Q69" i="28"/>
  <c r="Q72" i="28"/>
  <c r="L10" i="28"/>
  <c r="Q12" i="28"/>
  <c r="Q138" i="28"/>
  <c r="Q26" i="28"/>
  <c r="Q77" i="28"/>
  <c r="Q140" i="28"/>
  <c r="Q27" i="28"/>
  <c r="Q130" i="28"/>
  <c r="Q127" i="28"/>
  <c r="Q134" i="28"/>
  <c r="Q133" i="28" s="1"/>
  <c r="Q20" i="28"/>
  <c r="Q67" i="28"/>
  <c r="Q183" i="28" s="1"/>
  <c r="Q76" i="28"/>
  <c r="Q14" i="28"/>
  <c r="E14" i="35"/>
  <c r="C14" i="35" s="1"/>
  <c r="E10" i="35"/>
  <c r="D18" i="35"/>
  <c r="C19" i="35"/>
  <c r="Q146" i="28"/>
  <c r="E27" i="35"/>
  <c r="C20" i="35"/>
  <c r="Q68" i="28"/>
  <c r="C21" i="35"/>
  <c r="D27" i="35"/>
  <c r="D26" i="35" s="1"/>
  <c r="J129" i="28"/>
  <c r="Q129" i="28" s="1"/>
  <c r="Q16" i="28"/>
  <c r="F27" i="35"/>
  <c r="Q137" i="28"/>
  <c r="E75" i="28" l="1"/>
  <c r="Q163" i="28"/>
  <c r="Q75" i="28"/>
  <c r="Q74" i="28" s="1"/>
  <c r="Q59" i="28"/>
  <c r="Q58" i="28" s="1"/>
  <c r="Q11" i="28"/>
  <c r="Q177" i="28"/>
  <c r="Q180" i="28"/>
  <c r="E201" i="28"/>
  <c r="J201" i="28"/>
  <c r="Q178" i="28"/>
  <c r="Q176" i="28"/>
  <c r="F26" i="35"/>
  <c r="F30" i="35" s="1"/>
  <c r="E26" i="35"/>
  <c r="E30" i="35" s="1"/>
  <c r="E18" i="35"/>
  <c r="C18" i="35" s="1"/>
  <c r="C10" i="35"/>
  <c r="E169" i="28"/>
  <c r="Q162" i="28"/>
  <c r="Q161" i="28"/>
  <c r="J169" i="28"/>
  <c r="S58" i="28"/>
  <c r="S100" i="28"/>
  <c r="Q107" i="28"/>
  <c r="Q100" i="28" s="1"/>
  <c r="S11" i="28"/>
  <c r="E144" i="28"/>
  <c r="E135" i="28"/>
  <c r="S135" i="28" s="1"/>
  <c r="S136" i="28"/>
  <c r="E151" i="28"/>
  <c r="J74" i="28"/>
  <c r="S59" i="28"/>
  <c r="Q136" i="28"/>
  <c r="Q135" i="28" s="1"/>
  <c r="F99" i="28"/>
  <c r="J10" i="28"/>
  <c r="C27" i="35"/>
  <c r="Q18" i="28"/>
  <c r="E10" i="28"/>
  <c r="N99" i="28"/>
  <c r="L99" i="28"/>
  <c r="D30" i="35"/>
  <c r="O99" i="28"/>
  <c r="M99" i="28"/>
  <c r="K99" i="28"/>
  <c r="I99" i="28"/>
  <c r="G99" i="28"/>
  <c r="P99" i="28"/>
  <c r="H99" i="28"/>
  <c r="E74" i="28" l="1"/>
  <c r="U74" i="28" s="1"/>
  <c r="U75" i="28"/>
  <c r="S75" i="28"/>
  <c r="Q179" i="28"/>
  <c r="C26" i="35"/>
  <c r="C30" i="35" s="1"/>
  <c r="Q169" i="28"/>
  <c r="J99" i="28"/>
  <c r="S10" i="28"/>
  <c r="S74" i="28"/>
  <c r="E99" i="28"/>
  <c r="Q10" i="28"/>
  <c r="Q99" i="28" l="1"/>
  <c r="S99" i="28"/>
  <c r="F10" i="28"/>
  <c r="Q150" i="28"/>
  <c r="Q198" i="28" s="1"/>
  <c r="Q201" i="28" s="1"/>
  <c r="J145" i="28"/>
  <c r="S145" i="28" s="1"/>
  <c r="Q145" i="28" l="1"/>
  <c r="Q151" i="28" s="1"/>
  <c r="J151" i="28"/>
  <c r="J144" i="28"/>
  <c r="S144" i="28" s="1"/>
  <c r="S151" i="28" l="1"/>
  <c r="T151" i="28"/>
  <c r="Q144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<sst xmlns="http://schemas.openxmlformats.org/spreadsheetml/2006/main" count="842" uniqueCount="543">
  <si>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</si>
  <si>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</si>
  <si>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</si>
  <si>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</si>
  <si>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</si>
  <si>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</si>
  <si>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</si>
  <si>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</si>
  <si>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</si>
  <si>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</si>
  <si>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</si>
  <si>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</si>
  <si>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</si>
  <si>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</si>
  <si>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</si>
  <si>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</si>
  <si>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</si>
  <si>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</si>
  <si>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</si>
  <si>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</si>
  <si>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</si>
  <si>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</si>
  <si>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</si>
  <si>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</si>
  <si>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</si>
  <si>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</si>
  <si>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</si>
  <si>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</si>
  <si>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</si>
  <si>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</si>
  <si>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</si>
  <si>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</si>
  <si>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</si>
  <si>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</si>
  <si>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</si>
  <si>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</si>
  <si>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</si>
  <si>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</si>
  <si>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</si>
  <si>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</si>
  <si>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</si>
  <si>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</si>
  <si>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</si>
  <si>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</si>
  <si>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</si>
  <si>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</si>
  <si>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</si>
  <si>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</si>
  <si>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</si>
  <si>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</si>
  <si>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</si>
  <si>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</si>
  <si>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</si>
  <si>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</si>
  <si>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</si>
  <si>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</si>
  <si>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</si>
  <si>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</si>
  <si>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</si>
  <si>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</si>
  <si>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</si>
  <si>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</si>
  <si>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</si>
  <si>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</si>
  <si>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</si>
  <si>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</si>
  <si>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</si>
  <si>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</si>
  <si>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</si>
  <si>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</si>
  <si>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</si>
  <si>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</si>
  <si>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</si>
  <si>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</si>
  <si>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</si>
  <si>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</si>
  <si>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</si>
  <si>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</si>
  <si>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</si>
  <si>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</si>
  <si>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</si>
  <si>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</si>
  <si>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</si>
  <si>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</si>
  <si>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</si>
  <si>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</si>
  <si>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</si>
  <si>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</si>
  <si>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</si>
  <si>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</si>
  <si>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</si>
  <si>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</si>
  <si>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</si>
  <si>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</si>
  <si>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</si>
  <si>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</si>
  <si>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</si>
  <si>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</si>
  <si>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</si>
  <si>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</si>
  <si>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</si>
  <si>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</si>
  <si>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</si>
  <si>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</si>
  <si>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</si>
  <si>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</si>
  <si>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</si>
  <si>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</si>
  <si>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</si>
  <si>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</si>
  <si>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</si>
  <si>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</si>
  <si>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</si>
  <si>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</si>
  <si>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</si>
  <si>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</si>
  <si>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</si>
  <si>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</si>
  <si>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</si>
  <si>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</si>
  <si>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</si>
  <si>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</si>
  <si>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</si>
  <si>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</si>
  <si>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</si>
  <si>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</si>
  <si>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</si>
  <si>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</si>
  <si>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</si>
  <si>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</si>
  <si>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</si>
  <si>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</si>
  <si>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</si>
  <si>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</si>
  <si>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</si>
  <si>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</si>
  <si>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</si>
  <si>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</si>
  <si>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</si>
  <si>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</si>
  <si>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</si>
  <si>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</si>
  <si>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</si>
  <si>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</si>
  <si>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</si>
  <si>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</si>
  <si>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</si>
  <si>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</si>
  <si>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</si>
  <si>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</si>
  <si>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</si>
  <si>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</si>
  <si>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</si>
  <si>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</si>
  <si>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</si>
  <si>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</si>
  <si>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</si>
  <si>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</si>
  <si>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</si>
  <si>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</si>
  <si>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</si>
  <si>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</si>
  <si>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</si>
  <si>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</si>
  <si>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</si>
  <si>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</si>
  <si>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</si>
  <si>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</si>
  <si>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</si>
  <si>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</si>
  <si>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</si>
  <si>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</si>
  <si>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</si>
  <si>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</si>
  <si>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</si>
  <si>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</si>
  <si>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</si>
  <si>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</si>
  <si>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</si>
  <si>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</si>
  <si>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</si>
  <si>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</si>
  <si>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</si>
  <si>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</si>
  <si>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</si>
  <si>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</si>
  <si>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</si>
  <si>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</si>
  <si>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</si>
  <si>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</si>
  <si>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</si>
  <si>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</si>
  <si>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</si>
  <si>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</si>
  <si>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</si>
  <si>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</si>
  <si>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</si>
  <si>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</si>
  <si>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</si>
  <si>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</si>
  <si>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</si>
  <si>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</si>
  <si>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</si>
  <si>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</si>
  <si>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</si>
  <si>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</si>
  <si>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</si>
  <si>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</si>
  <si>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</si>
  <si>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</si>
  <si>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</si>
  <si>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</si>
  <si>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</si>
  <si>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</si>
  <si>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</si>
  <si>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</si>
  <si>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</si>
  <si>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</si>
  <si>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</si>
  <si>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</si>
  <si>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</si>
  <si>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</si>
  <si>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</si>
  <si>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</si>
  <si>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</si>
  <si>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</si>
  <si>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</si>
  <si>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</si>
  <si>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</si>
  <si>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</si>
  <si>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</si>
  <si>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</si>
  <si>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</si>
  <si>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</si>
  <si>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</si>
  <si>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</si>
  <si>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</si>
  <si>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</si>
  <si>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</si>
  <si>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</si>
  <si>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</si>
  <si>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</si>
  <si>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</si>
  <si>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</si>
  <si>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</si>
  <si>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</si>
  <si>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</si>
  <si>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</si>
  <si>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</si>
  <si>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</si>
  <si>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</si>
  <si>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</si>
  <si>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</si>
  <si>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</si>
  <si>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</si>
  <si>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</si>
  <si>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</si>
  <si>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</si>
  <si>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</si>
  <si>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</si>
  <si>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</si>
  <si>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</si>
  <si>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</si>
  <si>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</si>
  <si>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</si>
  <si>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</si>
  <si>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</si>
  <si>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</si>
  <si>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</si>
  <si>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</si>
  <si>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</si>
  <si>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</si>
  <si>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</si>
  <si>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</si>
  <si>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</si>
  <si>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</si>
  <si>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</si>
  <si>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</si>
  <si>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</si>
  <si>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</si>
  <si>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</si>
  <si>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</si>
  <si>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</si>
  <si>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</si>
  <si>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</si>
  <si>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</si>
  <si>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</si>
  <si>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</si>
  <si>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</si>
  <si>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</si>
  <si>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</si>
  <si>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</si>
  <si>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</si>
  <si>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</si>
  <si>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</si>
  <si>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</si>
  <si>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</si>
  <si>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</si>
  <si>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</si>
  <si>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</si>
  <si>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</si>
  <si>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</si>
  <si>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</si>
  <si>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</si>
  <si>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</si>
  <si>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</si>
  <si>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</si>
  <si>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</si>
  <si>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</si>
  <si>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</si>
  <si>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</si>
  <si>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</si>
  <si>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</si>
  <si>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</si>
  <si>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</si>
  <si>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</si>
  <si>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</si>
  <si>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</si>
  <si>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</si>
  <si>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</si>
  <si>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</si>
  <si>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</si>
  <si>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</si>
  <si>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</si>
  <si>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</si>
  <si>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</si>
  <si>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</si>
  <si>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</si>
  <si>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</si>
  <si>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</si>
  <si>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</si>
  <si>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</si>
  <si>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</si>
  <si>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</si>
  <si>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</si>
  <si>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</si>
  <si>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</si>
  <si>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</si>
  <si>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</si>
  <si>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</si>
  <si>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</si>
  <si>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</si>
  <si>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</si>
  <si>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</si>
  <si>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</si>
  <si>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</si>
  <si>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</si>
  <si>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</si>
  <si>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</si>
  <si>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</si>
  <si>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</si>
  <si>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</si>
  <si>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</si>
  <si>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</si>
  <si>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</si>
  <si>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</si>
  <si>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</si>
  <si>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</si>
  <si>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</si>
  <si>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</si>
  <si>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</si>
  <si>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</si>
  <si>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</si>
  <si>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</si>
  <si>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</si>
  <si>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</si>
  <si>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</si>
  <si>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</si>
  <si>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</si>
  <si>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</si>
  <si>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</si>
  <si>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</si>
  <si>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</si>
  <si>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</si>
  <si>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</si>
  <si>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</si>
  <si>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</si>
  <si>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</si>
  <si>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</si>
  <si>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</si>
  <si>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</si>
  <si>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</si>
  <si>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</si>
  <si>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</si>
  <si>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</si>
  <si>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</si>
  <si>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</si>
  <si>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</si>
  <si>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</si>
  <si>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</si>
  <si>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</si>
  <si>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</si>
  <si>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</si>
  <si>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</si>
  <si>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</si>
  <si>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</si>
  <si>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</si>
  <si>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</si>
  <si>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</si>
  <si>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</si>
  <si>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</si>
  <si>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</si>
  <si>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</si>
  <si>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</si>
  <si>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</si>
  <si>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</si>
  <si>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</si>
  <si>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</si>
  <si>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</si>
  <si>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</si>
  <si>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</si>
  <si>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</si>
  <si>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</si>
  <si>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</si>
  <si>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Будівництво сортувальної лінії (виготовлення проектно-кошторисної документації)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</si>
  <si>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</si>
  <si>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</si>
  <si>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</si>
  <si>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</si>
  <si>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</si>
  <si>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</si>
  <si>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</si>
  <si>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</si>
  <si>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</si>
  <si>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</si>
  <si>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0217460</t>
  </si>
  <si>
    <t>0217461</t>
  </si>
  <si>
    <t xml:space="preserve">             Секретар міської ради                                           І.Шумра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</si>
  <si>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</si>
  <si>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Секретар міської ради                                                            І.Шумра</t>
  </si>
  <si>
    <t>Всього доходів</t>
  </si>
  <si>
    <t>Інші субвенції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</si>
  <si>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</si>
  <si>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</si>
  <si>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</si>
  <si>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Субвенції з місцевих бюджетів іншим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</si>
  <si>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</si>
  <si>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</si>
  <si>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</si>
  <si>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Субвенції</t>
  </si>
  <si>
    <t>Від органів державного управління</t>
  </si>
  <si>
    <t>Офіційні трансферти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</si>
  <si>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</si>
  <si>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Кошти вiд продажу землi</t>
  </si>
  <si>
    <t>Кошти вiд продажу землi i нематерiальних активiв</t>
  </si>
  <si>
    <t>Доходи вiд операцiй з капiталом</t>
  </si>
  <si>
    <t>Надходження бюджетних установ вiд реалiзацiї в установленому порядку майна (крiм нерухомого майна)</t>
  </si>
  <si>
    <t>Плата за оренду майна бюджетних установ</t>
  </si>
  <si>
    <t>Надходження бюджетних установ вiд додаткової (господарської) дiяльностi</t>
  </si>
  <si>
    <t>Плата за послуги, що надаються бюджетними установами згідно з їх основною діяльністю</t>
  </si>
  <si>
    <t>Надходження від плати за послуги, що надаються бюджетними установами згідно із законодавством</t>
  </si>
  <si>
    <t>Власні надходження бюджетних установ</t>
  </si>
  <si>
    <t xml:space="preserve">                          </t>
  </si>
  <si>
    <t xml:space="preserve">Інші надходження </t>
  </si>
  <si>
    <t xml:space="preserve">Інші неподаткові надходження </t>
  </si>
  <si>
    <t>Державне мито, пов'язане з видачею та оформленням закордонних паспортів (посвідок) та паспортів громадян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</si>
  <si>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</si>
  <si>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</si>
  <si>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</si>
  <si>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 xml:space="preserve">Надходження від орендної плати за користування цілісним майновим комплексом та іншим державним майном          </t>
  </si>
  <si>
    <t>Адмiнiстративний збiр за державну реєстрацiю речових прав на нерухоме майно та їх обтяжень</t>
  </si>
  <si>
    <t>Плата за надання інших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</si>
  <si>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</si>
  <si>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адміністративних послуг</t>
  </si>
  <si>
    <t>Адміністративні збори та платежі,  доходи від некомерційної  господарської діяльності</t>
  </si>
  <si>
    <t>Адміністративні штрафи  та інші санкції</t>
  </si>
  <si>
    <t>Інші надходження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</si>
  <si>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</si>
  <si>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є державна або комунальна власність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</si>
  <si>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</si>
  <si>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Доходи від власності та підприємницької діяльності</t>
  </si>
  <si>
    <t>Неподаткові надходження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</si>
  <si>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</si>
  <si>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 xml:space="preserve">Надходження від скидів забруднюючих речовин безпосередньо у водні об'єкти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</si>
  <si>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</si>
  <si>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Екологічний податок                                    </t>
  </si>
  <si>
    <t xml:space="preserve">Інші податки та збори         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</si>
  <si>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</si>
  <si>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Єдиний податок з фізичних осіб                         </t>
  </si>
  <si>
    <t xml:space="preserve">Єдиний податок з юридичних осіб                        </t>
  </si>
  <si>
    <t xml:space="preserve">Єдиний податок </t>
  </si>
  <si>
    <t>Туристичний збір, сплачений фізичними особами </t>
  </si>
  <si>
    <t>18030200 </t>
  </si>
  <si>
    <t>Туристичний збір, сплачений юридичними особами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</si>
  <si>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</si>
  <si>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Транспортний податок з фізичних осіб</t>
  </si>
  <si>
    <t>Орендна плата з фізичних осіб</t>
  </si>
  <si>
    <t>Земельний податок з фізичних осіб</t>
  </si>
  <si>
    <t>Орендна плата з юридичних осіб</t>
  </si>
  <si>
    <t>Земельний податок з юридичних осіб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</si>
  <si>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</si>
  <si>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</si>
  <si>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</si>
  <si>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</si>
  <si>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>Податок  на майно</t>
  </si>
  <si>
    <t xml:space="preserve">Місцеві податки </t>
  </si>
  <si>
    <t>Акцизний податок з реалізації суб'єктами господарювання роздрібної торгівлі підакцизних товарів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</si>
  <si>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</si>
  <si>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</si>
  <si>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вироблених в Україні підакцизних товарів (продукції)</t>
  </si>
  <si>
    <t>Внутрішні податки на товари та послуги</t>
  </si>
  <si>
    <t>Податок на прибуток пiдприємств та фiнансових установ комунальної власностi</t>
  </si>
  <si>
    <t>Податок на прибуток пiдприємств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</si>
  <si>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</si>
  <si>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</si>
  <si>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</si>
  <si>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</si>
  <si>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>Податок та збір на доходи фізичних осіб</t>
  </si>
  <si>
    <t>Податки на доходи, податки на прибуток, податки на збільшення  ринкової вартості</t>
  </si>
  <si>
    <t xml:space="preserve">Податкові надходження </t>
  </si>
  <si>
    <t>3</t>
  </si>
  <si>
    <t>в т.ч.                           бюджет розвитку</t>
  </si>
  <si>
    <t>Найменування                                                                            згідно з  класифікацією доходів бюджету</t>
  </si>
  <si>
    <t>Код</t>
  </si>
  <si>
    <t>до доходної частини бюджету м.Вараш на 2018 рік</t>
  </si>
  <si>
    <t>Зміни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</si>
  <si>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</si>
  <si>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 на оснащення закладів загальної середньої освіти з поглибленим/профільним вивченням природничих та математичних предметів та опорних шкіл засобами навчання, у тому числі кабінетами фізики, хімії, біології, географії, математики, мультимедійними засобами навчання (видатки розвитку)</t>
  </si>
  <si>
    <t xml:space="preserve">в т.ч. за рахунок субвенції з місцевого бюджету за рахунок залишку коштів освітньої субвенції, що утворився на початок бюджетного періоду на придбання персонального комп"ютера/ноутбука та техніки для друкування, копіювання, сканування та ламінування з витратними матеріалами для початкової школи (видатки розвитку) </t>
  </si>
  <si>
    <t>Реалізація інших заходів щодо соціально-економічного розвитку територій</t>
  </si>
  <si>
    <t>0617370</t>
  </si>
  <si>
    <t>7370</t>
  </si>
  <si>
    <t>в т.ч. за рахунок інших субвенцій з місцевого бюджету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</si>
  <si>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</si>
  <si>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</si>
  <si>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</si>
  <si>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</t>
  </si>
  <si>
    <t>з районних і міських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</si>
  <si>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</si>
  <si>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</si>
  <si>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</si>
  <si>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</si>
  <si>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</si>
  <si>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Сарненського району</t>
  </si>
  <si>
    <t>м. Дубно</t>
  </si>
  <si>
    <t xml:space="preserve">за рахунок коштів бюджету розвитку обласного бюджету на реконструкцію ЗОШ №2 </t>
  </si>
  <si>
    <t xml:space="preserve"> Додаток  1</t>
  </si>
  <si>
    <t>до рішення міської ради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</si>
  <si>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</si>
  <si>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</si>
  <si>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</si>
  <si>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 т.ч. за рахунок 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</si>
  <si>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18 травня 2018 року № 1076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</si>
</sst>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sz val="12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name val="Helv"/>
      <charset val="204"/>
    </font>
    <font>
      <sz val="18"/>
      <name val="Arial Cyr"/>
      <charset val="204"/>
    </font>
    <font>
      <b/>
      <sz val="18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Arial Cyr"/>
      <charset val="204"/>
    </font>
    <font>
      <b/>
      <sz val="21"/>
      <color indexed="8"/>
      <name val="Times New Roman"/>
      <family val="1"/>
      <charset val="204"/>
    </font>
    <font>
      <sz val="16"/>
      <name val="Arial Cyr"/>
      <charset val="204"/>
    </font>
    <font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1"/>
      <name val="Arial Cyr"/>
      <charset val="204"/>
    </font>
    <font>
      <b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0"/>
      <name val="Arial Cyr"/>
      <charset val="204"/>
    </font>
    <font>
      <b/>
      <sz val="22"/>
      <color indexed="8"/>
      <name val="Times New Roman"/>
      <family val="1"/>
      <charset val="204"/>
    </font>
    <font>
      <sz val="19"/>
      <color rgb="FF000000"/>
      <name val="Times New Roman"/>
      <family val="1"/>
      <charset val="204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4" fillId="0" borderId="0"/>
    <xf numFmtId="0" fontId="1" fillId="0" borderId="0"/>
    <xf numFmtId="0" fontId="18" fillId="0" borderId="0"/>
  </cellStyleXfs>
  <cellXfs count="566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4" fillId="0" borderId="0" xfId="0" applyNumberFormat="1" applyFont="1" applyBorder="1"/>
    <xf numFmtId="0" fontId="27" fillId="0" borderId="0" xfId="0" applyFont="1"/>
    <xf numFmtId="0" fontId="27" fillId="0" borderId="0" xfId="0" applyFont="1" applyBorder="1" applyAlignment="1">
      <alignment horizontal="center"/>
    </xf>
    <xf numFmtId="49" fontId="24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4" fillId="0" borderId="0" xfId="0" applyNumberFormat="1" applyFont="1"/>
    <xf numFmtId="0" fontId="13" fillId="0" borderId="0" xfId="5" applyFont="1"/>
    <xf numFmtId="0" fontId="28" fillId="0" borderId="0" xfId="5" applyFont="1"/>
    <xf numFmtId="0" fontId="19" fillId="0" borderId="0" xfId="5" applyFont="1"/>
    <xf numFmtId="0" fontId="28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9" fillId="0" borderId="0" xfId="5" applyNumberFormat="1" applyFont="1"/>
    <xf numFmtId="0" fontId="33" fillId="0" borderId="0" xfId="5" applyFont="1"/>
    <xf numFmtId="49" fontId="28" fillId="0" borderId="0" xfId="5" applyNumberFormat="1" applyFont="1"/>
    <xf numFmtId="0" fontId="34" fillId="0" borderId="0" xfId="5" applyFont="1"/>
    <xf numFmtId="49" fontId="16" fillId="0" borderId="0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28" fillId="0" borderId="0" xfId="5" applyFont="1" applyBorder="1"/>
    <xf numFmtId="49" fontId="16" fillId="0" borderId="0" xfId="5" applyNumberFormat="1" applyFont="1" applyFill="1" applyBorder="1" applyAlignment="1" applyProtection="1">
      <alignment vertical="top" wrapText="1"/>
      <protection locked="0"/>
    </xf>
    <xf numFmtId="49" fontId="32" fillId="0" borderId="1" xfId="0" applyNumberFormat="1" applyFont="1" applyFill="1" applyBorder="1" applyAlignment="1">
      <alignment horizontal="left" wrapText="1"/>
    </xf>
    <xf numFmtId="3" fontId="19" fillId="2" borderId="2" xfId="5" applyNumberFormat="1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 vertical="center" wrapText="1"/>
    </xf>
    <xf numFmtId="0" fontId="19" fillId="0" borderId="1" xfId="5" applyFont="1" applyBorder="1" applyAlignment="1">
      <alignment wrapText="1"/>
    </xf>
    <xf numFmtId="3" fontId="19" fillId="0" borderId="1" xfId="5" applyNumberFormat="1" applyFont="1" applyBorder="1" applyAlignment="1">
      <alignment horizontal="center" wrapText="1"/>
    </xf>
    <xf numFmtId="4" fontId="19" fillId="0" borderId="1" xfId="5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3" fontId="19" fillId="0" borderId="6" xfId="5" applyNumberFormat="1" applyFont="1" applyBorder="1" applyAlignment="1">
      <alignment wrapText="1"/>
    </xf>
    <xf numFmtId="0" fontId="3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0" fillId="0" borderId="0" xfId="4" applyFont="1" applyAlignment="1"/>
    <xf numFmtId="0" fontId="41" fillId="0" borderId="0" xfId="4" applyFont="1" applyFill="1" applyBorder="1"/>
    <xf numFmtId="0" fontId="10" fillId="0" borderId="0" xfId="4" applyFont="1" applyFill="1" applyBorder="1"/>
    <xf numFmtId="0" fontId="23" fillId="0" borderId="0" xfId="4" applyFont="1" applyFill="1" applyBorder="1" applyAlignment="1">
      <alignment horizontal="center"/>
    </xf>
    <xf numFmtId="0" fontId="44" fillId="0" borderId="1" xfId="4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49" fontId="45" fillId="0" borderId="1" xfId="4" applyNumberFormat="1" applyFont="1" applyFill="1" applyBorder="1" applyAlignment="1">
      <alignment horizontal="center" vertical="top" wrapText="1"/>
    </xf>
    <xf numFmtId="0" fontId="45" fillId="0" borderId="1" xfId="4" applyFont="1" applyFill="1" applyBorder="1" applyAlignment="1">
      <alignment horizontal="center" vertical="center" wrapText="1"/>
    </xf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0" fontId="48" fillId="3" borderId="0" xfId="4" applyFont="1" applyFill="1" applyBorder="1"/>
    <xf numFmtId="0" fontId="48" fillId="0" borderId="0" xfId="4" applyFont="1" applyFill="1" applyBorder="1"/>
    <xf numFmtId="49" fontId="49" fillId="0" borderId="1" xfId="4" applyNumberFormat="1" applyFont="1" applyFill="1" applyBorder="1" applyAlignment="1">
      <alignment horizontal="left" wrapText="1"/>
    </xf>
    <xf numFmtId="2" fontId="48" fillId="0" borderId="0" xfId="4" applyNumberFormat="1" applyFont="1" applyFill="1" applyBorder="1"/>
    <xf numFmtId="49" fontId="49" fillId="0" borderId="1" xfId="4" applyNumberFormat="1" applyFont="1" applyFill="1" applyBorder="1" applyAlignment="1">
      <alignment vertical="justify" wrapText="1"/>
    </xf>
    <xf numFmtId="0" fontId="41" fillId="3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49" fontId="49" fillId="0" borderId="1" xfId="4" applyNumberFormat="1" applyFont="1" applyFill="1" applyBorder="1" applyAlignment="1">
      <alignment wrapText="1"/>
    </xf>
    <xf numFmtId="49" fontId="41" fillId="0" borderId="0" xfId="4" applyNumberFormat="1" applyFont="1" applyFill="1" applyBorder="1" applyAlignment="1">
      <alignment vertical="top" wrapText="1"/>
    </xf>
    <xf numFmtId="0" fontId="51" fillId="0" borderId="0" xfId="4" applyFont="1" applyFill="1" applyBorder="1"/>
    <xf numFmtId="0" fontId="52" fillId="0" borderId="0" xfId="4" applyFont="1" applyFill="1" applyBorder="1"/>
    <xf numFmtId="0" fontId="36" fillId="0" borderId="0" xfId="4" applyFont="1" applyFill="1" applyBorder="1" applyAlignment="1">
      <alignment vertical="top"/>
    </xf>
    <xf numFmtId="0" fontId="48" fillId="0" borderId="0" xfId="6" applyFont="1" applyFill="1" applyBorder="1" applyAlignment="1" applyProtection="1">
      <alignment vertical="center" wrapText="1"/>
    </xf>
    <xf numFmtId="164" fontId="51" fillId="0" borderId="0" xfId="4" applyNumberFormat="1" applyFont="1" applyFill="1" applyBorder="1"/>
    <xf numFmtId="3" fontId="51" fillId="0" borderId="0" xfId="4" applyNumberFormat="1" applyFont="1" applyFill="1" applyBorder="1"/>
    <xf numFmtId="1" fontId="41" fillId="0" borderId="0" xfId="4" applyNumberFormat="1" applyFont="1" applyFill="1" applyBorder="1" applyAlignment="1">
      <alignment vertical="top" wrapText="1"/>
    </xf>
    <xf numFmtId="3" fontId="17" fillId="2" borderId="1" xfId="0" applyNumberFormat="1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9" fillId="0" borderId="1" xfId="4" applyNumberFormat="1" applyFont="1" applyFill="1" applyBorder="1" applyAlignment="1">
      <alignment horizontal="center" wrapText="1"/>
    </xf>
    <xf numFmtId="3" fontId="50" fillId="0" borderId="1" xfId="4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0" fontId="15" fillId="0" borderId="0" xfId="0" applyFont="1"/>
    <xf numFmtId="0" fontId="15" fillId="0" borderId="0" xfId="0" applyFont="1" applyFill="1"/>
    <xf numFmtId="3" fontId="57" fillId="0" borderId="1" xfId="0" applyNumberFormat="1" applyFont="1" applyFill="1" applyBorder="1" applyAlignment="1">
      <alignment horizontal="center" wrapText="1"/>
    </xf>
    <xf numFmtId="0" fontId="56" fillId="0" borderId="0" xfId="0" applyFont="1" applyBorder="1"/>
    <xf numFmtId="0" fontId="58" fillId="0" borderId="0" xfId="0" applyFont="1"/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50" fillId="0" borderId="1" xfId="0" applyNumberFormat="1" applyFont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left" wrapText="1"/>
    </xf>
    <xf numFmtId="49" fontId="47" fillId="0" borderId="1" xfId="4" applyNumberFormat="1" applyFont="1" applyFill="1" applyBorder="1" applyAlignment="1">
      <alignment horizontal="center" wrapText="1"/>
    </xf>
    <xf numFmtId="49" fontId="49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60" fillId="0" borderId="1" xfId="0" applyNumberFormat="1" applyFont="1" applyBorder="1" applyAlignment="1">
      <alignment horizontal="center" wrapText="1"/>
    </xf>
    <xf numFmtId="49" fontId="57" fillId="0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2" applyNumberFormat="1" applyFont="1" applyFill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61" fillId="0" borderId="1" xfId="5" applyNumberFormat="1" applyFont="1" applyBorder="1" applyAlignment="1">
      <alignment horizontal="center" wrapText="1"/>
    </xf>
    <xf numFmtId="3" fontId="19" fillId="2" borderId="6" xfId="5" applyNumberFormat="1" applyFont="1" applyFill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left" wrapText="1"/>
    </xf>
    <xf numFmtId="3" fontId="17" fillId="0" borderId="0" xfId="0" applyNumberFormat="1" applyFont="1" applyFill="1"/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49" fontId="49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8" fillId="0" borderId="1" xfId="0" applyNumberFormat="1" applyFont="1" applyFill="1" applyBorder="1" applyAlignment="1" applyProtection="1">
      <alignment horizontal="left" wrapText="1"/>
      <protection locked="0"/>
    </xf>
    <xf numFmtId="49" fontId="62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67" fillId="0" borderId="4" xfId="0" applyNumberFormat="1" applyFont="1" applyFill="1" applyBorder="1" applyAlignment="1">
      <alignment horizontal="left" wrapText="1"/>
    </xf>
    <xf numFmtId="49" fontId="50" fillId="0" borderId="5" xfId="0" applyNumberFormat="1" applyFont="1" applyBorder="1" applyAlignment="1">
      <alignment horizontal="left" wrapText="1"/>
    </xf>
    <xf numFmtId="49" fontId="65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62" fillId="0" borderId="1" xfId="0" applyNumberFormat="1" applyFont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57" fillId="0" borderId="8" xfId="0" applyNumberFormat="1" applyFont="1" applyBorder="1" applyAlignment="1">
      <alignment horizontal="center" wrapText="1"/>
    </xf>
    <xf numFmtId="49" fontId="57" fillId="0" borderId="5" xfId="0" applyNumberFormat="1" applyFont="1" applyFill="1" applyBorder="1" applyAlignment="1">
      <alignment horizontal="center" wrapText="1"/>
    </xf>
    <xf numFmtId="49" fontId="57" fillId="0" borderId="13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3" fontId="5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49" fontId="18" fillId="0" borderId="5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5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>
      <alignment horizontal="left" wrapText="1"/>
    </xf>
    <xf numFmtId="49" fontId="62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4" xfId="0" applyNumberFormat="1" applyFont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wrapText="1"/>
    </xf>
    <xf numFmtId="49" fontId="69" fillId="0" borderId="1" xfId="0" applyNumberFormat="1" applyFont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left" wrapText="1"/>
    </xf>
    <xf numFmtId="3" fontId="62" fillId="0" borderId="1" xfId="0" applyNumberFormat="1" applyFont="1" applyFill="1" applyBorder="1" applyAlignment="1">
      <alignment horizontal="center" wrapText="1"/>
    </xf>
    <xf numFmtId="49" fontId="50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justify" vertic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left" wrapText="1"/>
    </xf>
    <xf numFmtId="49" fontId="71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left" wrapText="1"/>
    </xf>
    <xf numFmtId="49" fontId="65" fillId="0" borderId="1" xfId="2" applyNumberFormat="1" applyFont="1" applyFill="1" applyBorder="1" applyAlignment="1">
      <alignment horizontal="center" wrapText="1"/>
    </xf>
    <xf numFmtId="49" fontId="65" fillId="0" borderId="1" xfId="2" applyNumberFormat="1" applyFont="1" applyFill="1" applyBorder="1" applyAlignment="1">
      <alignment horizontal="left" wrapText="1"/>
    </xf>
    <xf numFmtId="3" fontId="43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50" fillId="0" borderId="1" xfId="0" applyNumberFormat="1" applyFont="1" applyFill="1" applyBorder="1" applyAlignment="1">
      <alignment horizontal="center"/>
    </xf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60" fillId="0" borderId="1" xfId="0" applyNumberFormat="1" applyFont="1" applyFill="1" applyBorder="1" applyAlignment="1">
      <alignment horizontal="center"/>
    </xf>
    <xf numFmtId="49" fontId="59" fillId="0" borderId="1" xfId="2" applyNumberFormat="1" applyFont="1" applyFill="1" applyBorder="1" applyAlignment="1">
      <alignment horizontal="center" wrapText="1"/>
    </xf>
    <xf numFmtId="49" fontId="59" fillId="0" borderId="1" xfId="2" applyNumberFormat="1" applyFont="1" applyFill="1" applyBorder="1" applyAlignment="1">
      <alignment horizontal="left" wrapText="1"/>
    </xf>
    <xf numFmtId="0" fontId="58" fillId="0" borderId="0" xfId="0" applyFont="1" applyFill="1" applyBorder="1"/>
    <xf numFmtId="3" fontId="13" fillId="0" borderId="1" xfId="0" applyNumberFormat="1" applyFont="1" applyFill="1" applyBorder="1" applyAlignment="1" applyProtection="1">
      <alignment horizontal="center"/>
      <protection locked="0"/>
    </xf>
    <xf numFmtId="49" fontId="31" fillId="0" borderId="8" xfId="0" applyNumberFormat="1" applyFont="1" applyBorder="1" applyAlignment="1">
      <alignment horizontal="center" wrapText="1"/>
    </xf>
    <xf numFmtId="49" fontId="19" fillId="0" borderId="5" xfId="0" applyNumberFormat="1" applyFont="1" applyBorder="1" applyAlignment="1" applyProtection="1">
      <alignment horizontal="left" wrapText="1"/>
      <protection locked="0"/>
    </xf>
    <xf numFmtId="49" fontId="19" fillId="0" borderId="7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 applyProtection="1">
      <alignment horizontal="left" wrapText="1"/>
      <protection locked="0"/>
    </xf>
    <xf numFmtId="3" fontId="69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49" fontId="69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8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 applyProtection="1">
      <alignment horizontal="center" wrapText="1"/>
      <protection locked="0"/>
    </xf>
    <xf numFmtId="49" fontId="57" fillId="0" borderId="8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center" wrapText="1"/>
    </xf>
    <xf numFmtId="49" fontId="18" fillId="0" borderId="4" xfId="0" applyNumberFormat="1" applyFont="1" applyFill="1" applyBorder="1" applyAlignment="1">
      <alignment horizontal="center" wrapText="1"/>
    </xf>
    <xf numFmtId="49" fontId="50" fillId="0" borderId="4" xfId="0" applyNumberFormat="1" applyFont="1" applyBorder="1" applyAlignment="1">
      <alignment horizontal="left" wrapText="1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>
      <alignment horizontal="left" wrapText="1"/>
    </xf>
    <xf numFmtId="49" fontId="17" fillId="2" borderId="1" xfId="0" applyNumberFormat="1" applyFont="1" applyFill="1" applyBorder="1" applyAlignment="1" applyProtection="1">
      <alignment horizontal="left" wrapText="1"/>
      <protection locked="0"/>
    </xf>
    <xf numFmtId="49" fontId="59" fillId="3" borderId="1" xfId="0" applyNumberFormat="1" applyFont="1" applyFill="1" applyBorder="1" applyAlignment="1">
      <alignment horizontal="left" wrapText="1"/>
    </xf>
    <xf numFmtId="0" fontId="50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0" fillId="0" borderId="4" xfId="0" applyFont="1" applyBorder="1" applyAlignment="1">
      <alignment horizontal="center" wrapText="1"/>
    </xf>
    <xf numFmtId="0" fontId="60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left" wrapText="1"/>
    </xf>
    <xf numFmtId="49" fontId="32" fillId="0" borderId="1" xfId="2" applyNumberFormat="1" applyFont="1" applyFill="1" applyBorder="1" applyAlignment="1">
      <alignment horizontal="left" wrapText="1"/>
    </xf>
    <xf numFmtId="49" fontId="74" fillId="0" borderId="1" xfId="2" applyNumberFormat="1" applyFont="1" applyFill="1" applyBorder="1" applyAlignment="1">
      <alignment horizontal="center" wrapText="1"/>
    </xf>
    <xf numFmtId="49" fontId="74" fillId="0" borderId="1" xfId="2" applyNumberFormat="1" applyFont="1" applyFill="1" applyBorder="1" applyAlignment="1">
      <alignment horizontal="left" wrapText="1"/>
    </xf>
    <xf numFmtId="3" fontId="38" fillId="0" borderId="1" xfId="5" applyNumberFormat="1" applyFont="1" applyFill="1" applyBorder="1" applyAlignment="1">
      <alignment horizontal="center" wrapText="1"/>
    </xf>
    <xf numFmtId="49" fontId="30" fillId="0" borderId="1" xfId="5" applyNumberFormat="1" applyFont="1" applyFill="1" applyBorder="1" applyAlignment="1" applyProtection="1">
      <alignment horizontal="center" wrapText="1"/>
      <protection locked="0"/>
    </xf>
    <xf numFmtId="3" fontId="19" fillId="0" borderId="6" xfId="5" applyNumberFormat="1" applyFont="1" applyFill="1" applyBorder="1" applyAlignment="1">
      <alignment wrapText="1"/>
    </xf>
    <xf numFmtId="0" fontId="33" fillId="0" borderId="0" xfId="5" applyFont="1" applyFill="1" applyAlignment="1">
      <alignment wrapText="1"/>
    </xf>
    <xf numFmtId="0" fontId="25" fillId="0" borderId="1" xfId="0" applyFont="1" applyBorder="1" applyAlignment="1">
      <alignment horizontal="left" vertical="center" wrapText="1"/>
    </xf>
    <xf numFmtId="49" fontId="71" fillId="0" borderId="8" xfId="0" applyNumberFormat="1" applyFont="1" applyBorder="1" applyAlignment="1">
      <alignment horizontal="center" wrapText="1"/>
    </xf>
    <xf numFmtId="0" fontId="61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/>
    </xf>
    <xf numFmtId="49" fontId="61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 applyProtection="1">
      <alignment horizontal="left" wrapText="1"/>
      <protection locked="0"/>
    </xf>
    <xf numFmtId="49" fontId="19" fillId="0" borderId="1" xfId="0" applyNumberFormat="1" applyFont="1" applyFill="1" applyBorder="1" applyAlignment="1">
      <alignment horizontal="left" wrapText="1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left" wrapText="1"/>
    </xf>
    <xf numFmtId="3" fontId="25" fillId="0" borderId="1" xfId="5" applyNumberFormat="1" applyFont="1" applyFill="1" applyBorder="1" applyAlignment="1">
      <alignment horizontal="center" wrapText="1"/>
    </xf>
    <xf numFmtId="0" fontId="19" fillId="0" borderId="1" xfId="5" applyFont="1" applyFill="1" applyBorder="1" applyAlignment="1">
      <alignment horizontal="left" wrapText="1"/>
    </xf>
    <xf numFmtId="49" fontId="76" fillId="2" borderId="1" xfId="0" applyNumberFormat="1" applyFont="1" applyFill="1" applyBorder="1" applyAlignment="1" applyProtection="1">
      <alignment horizontal="left" wrapText="1"/>
      <protection locked="0"/>
    </xf>
    <xf numFmtId="0" fontId="18" fillId="0" borderId="0" xfId="0" applyFont="1"/>
    <xf numFmtId="0" fontId="18" fillId="0" borderId="0" xfId="0" applyFont="1" applyFill="1"/>
    <xf numFmtId="49" fontId="72" fillId="0" borderId="1" xfId="0" applyNumberFormat="1" applyFont="1" applyFill="1" applyBorder="1" applyAlignment="1">
      <alignment horizontal="center" wrapText="1"/>
    </xf>
    <xf numFmtId="0" fontId="57" fillId="0" borderId="0" xfId="0" applyFont="1"/>
    <xf numFmtId="0" fontId="57" fillId="0" borderId="0" xfId="0" applyFont="1" applyBorder="1"/>
    <xf numFmtId="0" fontId="57" fillId="0" borderId="0" xfId="0" applyFont="1" applyFill="1"/>
    <xf numFmtId="0" fontId="57" fillId="0" borderId="0" xfId="0" applyFont="1" applyAlignment="1">
      <alignment horizontal="left"/>
    </xf>
    <xf numFmtId="0" fontId="57" fillId="0" borderId="0" xfId="0" applyFont="1" applyFill="1" applyAlignment="1">
      <alignment horizontal="left"/>
    </xf>
    <xf numFmtId="0" fontId="57" fillId="0" borderId="0" xfId="0" applyFont="1" applyAlignment="1">
      <alignment horizontal="center"/>
    </xf>
    <xf numFmtId="0" fontId="57" fillId="0" borderId="0" xfId="0" applyFont="1" applyFill="1" applyAlignment="1">
      <alignment horizontal="center"/>
    </xf>
    <xf numFmtId="49" fontId="25" fillId="0" borderId="5" xfId="0" applyNumberFormat="1" applyFont="1" applyBorder="1" applyAlignment="1">
      <alignment horizontal="left" wrapText="1"/>
    </xf>
    <xf numFmtId="49" fontId="4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Border="1" applyAlignment="1">
      <alignment horizontal="center" wrapText="1"/>
    </xf>
    <xf numFmtId="49" fontId="60" fillId="0" borderId="4" xfId="0" applyNumberFormat="1" applyFont="1" applyBorder="1" applyAlignment="1">
      <alignment horizontal="left" wrapText="1"/>
    </xf>
    <xf numFmtId="0" fontId="50" fillId="0" borderId="8" xfId="0" applyFont="1" applyBorder="1" applyAlignment="1">
      <alignment horizontal="center" wrapText="1"/>
    </xf>
    <xf numFmtId="0" fontId="60" fillId="0" borderId="8" xfId="0" applyFont="1" applyBorder="1" applyAlignment="1">
      <alignment horizontal="center" wrapText="1"/>
    </xf>
    <xf numFmtId="0" fontId="50" fillId="0" borderId="1" xfId="0" applyFont="1" applyBorder="1" applyAlignment="1">
      <alignment horizontal="left" wrapText="1"/>
    </xf>
    <xf numFmtId="0" fontId="60" fillId="0" borderId="1" xfId="0" applyFont="1" applyBorder="1" applyAlignment="1">
      <alignment horizontal="left" wrapText="1"/>
    </xf>
    <xf numFmtId="0" fontId="60" fillId="0" borderId="4" xfId="0" applyFont="1" applyBorder="1" applyAlignment="1">
      <alignment horizontal="left" wrapText="1"/>
    </xf>
    <xf numFmtId="0" fontId="50" fillId="0" borderId="1" xfId="0" applyFont="1" applyBorder="1" applyAlignment="1">
      <alignment horizontal="justify" wrapText="1"/>
    </xf>
    <xf numFmtId="0" fontId="60" fillId="0" borderId="1" xfId="0" applyFont="1" applyBorder="1" applyAlignment="1">
      <alignment horizontal="justify" wrapText="1"/>
    </xf>
    <xf numFmtId="3" fontId="75" fillId="0" borderId="1" xfId="5" applyNumberFormat="1" applyFont="1" applyBorder="1" applyAlignment="1">
      <alignment horizontal="center" wrapText="1"/>
    </xf>
    <xf numFmtId="49" fontId="59" fillId="0" borderId="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5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60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0" fillId="0" borderId="1" xfId="0" applyNumberFormat="1" applyFont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" fontId="60" fillId="0" borderId="3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3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 applyProtection="1">
      <alignment horizontal="center"/>
      <protection locked="0"/>
    </xf>
    <xf numFmtId="4" fontId="9" fillId="0" borderId="1" xfId="0" applyNumberFormat="1" applyFont="1" applyBorder="1" applyAlignment="1">
      <alignment horizontal="center" wrapText="1"/>
    </xf>
    <xf numFmtId="4" fontId="6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0" fontId="50" fillId="0" borderId="1" xfId="0" applyFont="1" applyBorder="1" applyAlignment="1">
      <alignment wrapText="1"/>
    </xf>
    <xf numFmtId="4" fontId="66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 wrapText="1"/>
      <protection locked="0"/>
    </xf>
    <xf numFmtId="4" fontId="43" fillId="0" borderId="3" xfId="0" applyNumberFormat="1" applyFont="1" applyFill="1" applyBorder="1" applyAlignment="1">
      <alignment horizontal="center" wrapText="1"/>
    </xf>
    <xf numFmtId="4" fontId="60" fillId="0" borderId="3" xfId="0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/>
      <protection locked="0"/>
    </xf>
    <xf numFmtId="49" fontId="17" fillId="5" borderId="1" xfId="0" applyNumberFormat="1" applyFont="1" applyFill="1" applyBorder="1" applyAlignment="1">
      <alignment horizontal="center" wrapText="1"/>
    </xf>
    <xf numFmtId="49" fontId="17" fillId="5" borderId="1" xfId="1" applyNumberFormat="1" applyFont="1" applyFill="1" applyBorder="1" applyAlignment="1" applyProtection="1">
      <alignment horizontal="left" wrapText="1"/>
      <protection locked="0"/>
    </xf>
    <xf numFmtId="4" fontId="17" fillId="5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49" fontId="17" fillId="5" borderId="1" xfId="0" applyNumberFormat="1" applyFont="1" applyFill="1" applyBorder="1" applyAlignment="1" applyProtection="1">
      <alignment horizontal="left" wrapText="1"/>
      <protection locked="0"/>
    </xf>
    <xf numFmtId="4" fontId="9" fillId="5" borderId="1" xfId="0" applyNumberFormat="1" applyFont="1" applyFill="1" applyBorder="1" applyAlignment="1">
      <alignment horizontal="center" wrapText="1"/>
    </xf>
    <xf numFmtId="49" fontId="14" fillId="5" borderId="1" xfId="0" applyNumberFormat="1" applyFont="1" applyFill="1" applyBorder="1" applyAlignment="1" applyProtection="1">
      <alignment horizontal="center" wrapText="1"/>
      <protection locked="0"/>
    </xf>
    <xf numFmtId="4" fontId="5" fillId="0" borderId="0" xfId="0" applyNumberFormat="1" applyFont="1"/>
    <xf numFmtId="4" fontId="0" fillId="0" borderId="0" xfId="0" applyNumberFormat="1"/>
    <xf numFmtId="4" fontId="5" fillId="0" borderId="14" xfId="0" applyNumberFormat="1" applyFont="1" applyBorder="1"/>
    <xf numFmtId="4" fontId="0" fillId="0" borderId="14" xfId="0" applyNumberFormat="1" applyBorder="1"/>
    <xf numFmtId="4" fontId="27" fillId="0" borderId="0" xfId="0" applyNumberFormat="1" applyFont="1"/>
    <xf numFmtId="4" fontId="77" fillId="0" borderId="0" xfId="0" applyNumberFormat="1" applyFont="1"/>
    <xf numFmtId="4" fontId="78" fillId="0" borderId="0" xfId="0" applyNumberFormat="1" applyFont="1"/>
    <xf numFmtId="4" fontId="17" fillId="0" borderId="0" xfId="0" applyNumberFormat="1" applyFont="1" applyFill="1"/>
    <xf numFmtId="4" fontId="17" fillId="0" borderId="0" xfId="0" applyNumberFormat="1" applyFont="1"/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5" applyFont="1" applyFill="1" applyBorder="1" applyAlignment="1">
      <alignment horizontal="center" wrapText="1"/>
    </xf>
    <xf numFmtId="3" fontId="38" fillId="5" borderId="1" xfId="5" applyNumberFormat="1" applyFont="1" applyFill="1" applyBorder="1" applyAlignment="1">
      <alignment horizontal="center" wrapText="1"/>
    </xf>
    <xf numFmtId="49" fontId="31" fillId="0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 applyProtection="1">
      <alignment horizontal="center" wrapText="1"/>
      <protection locked="0"/>
    </xf>
    <xf numFmtId="3" fontId="30" fillId="5" borderId="1" xfId="5" applyNumberFormat="1" applyFont="1" applyFill="1" applyBorder="1" applyAlignment="1" applyProtection="1">
      <alignment horizontal="center" wrapText="1"/>
      <protection locked="0"/>
    </xf>
    <xf numFmtId="49" fontId="39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>
      <alignment horizontal="center" vertical="top" wrapText="1"/>
    </xf>
    <xf numFmtId="49" fontId="30" fillId="5" borderId="1" xfId="5" applyNumberFormat="1" applyFont="1" applyFill="1" applyBorder="1" applyAlignment="1">
      <alignment horizontal="center" wrapText="1"/>
    </xf>
    <xf numFmtId="49" fontId="73" fillId="5" borderId="1" xfId="5" applyNumberFormat="1" applyFont="1" applyFill="1" applyBorder="1" applyAlignment="1" applyProtection="1">
      <alignment horizontal="center" wrapText="1"/>
      <protection locked="0"/>
    </xf>
    <xf numFmtId="1" fontId="30" fillId="5" borderId="1" xfId="5" applyNumberFormat="1" applyFont="1" applyFill="1" applyBorder="1" applyAlignment="1" applyProtection="1">
      <alignment horizontal="center" wrapText="1"/>
      <protection locked="0"/>
    </xf>
    <xf numFmtId="0" fontId="33" fillId="0" borderId="1" xfId="5" applyFont="1" applyBorder="1" applyAlignment="1">
      <alignment horizontal="center" vertical="center" wrapText="1"/>
    </xf>
    <xf numFmtId="4" fontId="38" fillId="5" borderId="1" xfId="5" applyNumberFormat="1" applyFont="1" applyFill="1" applyBorder="1" applyAlignment="1">
      <alignment horizontal="center" wrapText="1"/>
    </xf>
    <xf numFmtId="4" fontId="64" fillId="0" borderId="1" xfId="5" applyNumberFormat="1" applyFont="1" applyFill="1" applyBorder="1" applyAlignment="1">
      <alignment horizontal="center" wrapText="1"/>
    </xf>
    <xf numFmtId="4" fontId="63" fillId="0" borderId="1" xfId="5" applyNumberFormat="1" applyFont="1" applyFill="1" applyBorder="1" applyAlignment="1">
      <alignment horizontal="center" wrapText="1"/>
    </xf>
    <xf numFmtId="4" fontId="31" fillId="0" borderId="1" xfId="5" applyNumberFormat="1" applyFont="1" applyFill="1" applyBorder="1" applyAlignment="1">
      <alignment horizontal="center" wrapText="1"/>
    </xf>
    <xf numFmtId="4" fontId="30" fillId="5" borderId="1" xfId="5" applyNumberFormat="1" applyFont="1" applyFill="1" applyBorder="1" applyAlignment="1" applyProtection="1">
      <alignment horizontal="center" wrapText="1"/>
      <protection locked="0"/>
    </xf>
    <xf numFmtId="4" fontId="63" fillId="0" borderId="1" xfId="5" applyNumberFormat="1" applyFont="1" applyFill="1" applyBorder="1" applyAlignment="1" applyProtection="1">
      <alignment horizontal="center" wrapText="1"/>
      <protection locked="0"/>
    </xf>
    <xf numFmtId="4" fontId="64" fillId="0" borderId="1" xfId="5" applyNumberFormat="1" applyFont="1" applyFill="1" applyBorder="1" applyAlignment="1" applyProtection="1">
      <alignment horizontal="center" wrapText="1"/>
      <protection locked="0"/>
    </xf>
    <xf numFmtId="4" fontId="30" fillId="0" borderId="1" xfId="5" applyNumberFormat="1" applyFont="1" applyFill="1" applyBorder="1" applyAlignment="1" applyProtection="1">
      <alignment horizontal="center" wrapText="1"/>
      <protection locked="0"/>
    </xf>
    <xf numFmtId="4" fontId="73" fillId="5" borderId="1" xfId="5" applyNumberFormat="1" applyFont="1" applyFill="1" applyBorder="1" applyAlignment="1" applyProtection="1">
      <alignment horizontal="center" wrapText="1"/>
      <protection locked="0"/>
    </xf>
    <xf numFmtId="4" fontId="43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 wrapText="1"/>
    </xf>
    <xf numFmtId="4" fontId="49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/>
    </xf>
    <xf numFmtId="4" fontId="43" fillId="0" borderId="1" xfId="4" applyNumberFormat="1" applyFont="1" applyFill="1" applyBorder="1" applyAlignment="1">
      <alignment horizontal="center"/>
    </xf>
    <xf numFmtId="0" fontId="79" fillId="0" borderId="0" xfId="0" applyFont="1"/>
    <xf numFmtId="0" fontId="80" fillId="0" borderId="0" xfId="0" applyFont="1"/>
    <xf numFmtId="0" fontId="36" fillId="0" borderId="0" xfId="0" applyFont="1"/>
    <xf numFmtId="16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 applyProtection="1">
      <alignment vertical="top" wrapText="1"/>
    </xf>
    <xf numFmtId="0" fontId="37" fillId="0" borderId="0" xfId="0" applyFont="1" applyBorder="1" applyAlignment="1" applyProtection="1">
      <alignment horizontal="center" vertical="top" wrapText="1"/>
    </xf>
    <xf numFmtId="164" fontId="81" fillId="0" borderId="0" xfId="0" applyNumberFormat="1" applyFont="1" applyFill="1" applyBorder="1" applyAlignment="1">
      <alignment horizontal="right" wrapText="1"/>
    </xf>
    <xf numFmtId="49" fontId="81" fillId="0" borderId="0" xfId="0" applyNumberFormat="1" applyFont="1" applyFill="1" applyBorder="1" applyAlignment="1" applyProtection="1">
      <alignment wrapText="1"/>
      <protection locked="0"/>
    </xf>
    <xf numFmtId="0" fontId="37" fillId="0" borderId="0" xfId="0" applyFont="1" applyFill="1" applyBorder="1" applyAlignment="1">
      <alignment horizontal="center" vertical="top" wrapText="1"/>
    </xf>
    <xf numFmtId="0" fontId="36" fillId="0" borderId="0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>
      <alignment horizontal="center"/>
    </xf>
    <xf numFmtId="3" fontId="79" fillId="0" borderId="0" xfId="0" applyNumberFormat="1" applyFont="1"/>
    <xf numFmtId="3" fontId="81" fillId="0" borderId="0" xfId="0" applyNumberFormat="1" applyFont="1" applyBorder="1" applyAlignment="1">
      <alignment horizontal="right" wrapText="1"/>
    </xf>
    <xf numFmtId="3" fontId="83" fillId="0" borderId="0" xfId="0" applyNumberFormat="1" applyFont="1" applyBorder="1" applyAlignment="1">
      <alignment horizontal="right" wrapText="1"/>
    </xf>
    <xf numFmtId="0" fontId="83" fillId="0" borderId="0" xfId="0" applyFont="1" applyBorder="1" applyAlignment="1">
      <alignment horizontal="justify" wrapText="1"/>
    </xf>
    <xf numFmtId="0" fontId="84" fillId="0" borderId="0" xfId="0" applyFont="1" applyBorder="1" applyAlignment="1">
      <alignment horizontal="left" wrapText="1"/>
    </xf>
    <xf numFmtId="0" fontId="85" fillId="0" borderId="0" xfId="0" applyFont="1" applyBorder="1" applyAlignment="1">
      <alignment horizontal="left"/>
    </xf>
    <xf numFmtId="4" fontId="86" fillId="0" borderId="16" xfId="0" applyNumberFormat="1" applyFont="1" applyBorder="1" applyAlignment="1">
      <alignment horizontal="right" wrapText="1"/>
    </xf>
    <xf numFmtId="0" fontId="87" fillId="0" borderId="17" xfId="0" applyFont="1" applyBorder="1" applyAlignment="1">
      <alignment horizontal="left"/>
    </xf>
    <xf numFmtId="0" fontId="37" fillId="0" borderId="18" xfId="0" applyFont="1" applyBorder="1" applyAlignment="1">
      <alignment horizontal="center" wrapText="1"/>
    </xf>
    <xf numFmtId="3" fontId="88" fillId="0" borderId="19" xfId="0" applyNumberFormat="1" applyFont="1" applyBorder="1" applyAlignment="1">
      <alignment horizontal="right" wrapText="1"/>
    </xf>
    <xf numFmtId="4" fontId="89" fillId="0" borderId="20" xfId="0" applyNumberFormat="1" applyFont="1" applyBorder="1" applyAlignment="1">
      <alignment horizontal="right" wrapText="1"/>
    </xf>
    <xf numFmtId="0" fontId="90" fillId="0" borderId="19" xfId="0" applyFont="1" applyBorder="1" applyAlignment="1">
      <alignment horizontal="left" wrapText="1"/>
    </xf>
    <xf numFmtId="0" fontId="91" fillId="0" borderId="21" xfId="0" applyFont="1" applyBorder="1" applyAlignment="1">
      <alignment horizontal="left"/>
    </xf>
    <xf numFmtId="3" fontId="88" fillId="0" borderId="20" xfId="0" applyNumberFormat="1" applyFont="1" applyBorder="1" applyAlignment="1">
      <alignment horizontal="right" wrapText="1"/>
    </xf>
    <xf numFmtId="0" fontId="90" fillId="0" borderId="20" xfId="0" applyFont="1" applyBorder="1" applyAlignment="1">
      <alignment horizontal="left" vertical="center" wrapText="1"/>
    </xf>
    <xf numFmtId="0" fontId="91" fillId="0" borderId="22" xfId="0" applyFont="1" applyBorder="1" applyAlignment="1">
      <alignment horizontal="left"/>
    </xf>
    <xf numFmtId="0" fontId="88" fillId="0" borderId="19" xfId="0" applyFont="1" applyBorder="1" applyAlignment="1">
      <alignment horizontal="center" wrapText="1"/>
    </xf>
    <xf numFmtId="0" fontId="92" fillId="0" borderId="20" xfId="0" applyFont="1" applyBorder="1" applyAlignment="1">
      <alignment horizontal="left" wrapText="1"/>
    </xf>
    <xf numFmtId="0" fontId="37" fillId="0" borderId="23" xfId="0" applyFont="1" applyBorder="1" applyAlignment="1">
      <alignment horizontal="center" wrapText="1"/>
    </xf>
    <xf numFmtId="0" fontId="88" fillId="0" borderId="20" xfId="0" applyFont="1" applyBorder="1" applyAlignment="1">
      <alignment horizontal="center" wrapText="1"/>
    </xf>
    <xf numFmtId="4" fontId="88" fillId="0" borderId="20" xfId="0" applyNumberFormat="1" applyFont="1" applyBorder="1" applyAlignment="1">
      <alignment horizontal="right" wrapText="1"/>
    </xf>
    <xf numFmtId="0" fontId="92" fillId="0" borderId="20" xfId="0" applyFont="1" applyBorder="1" applyAlignment="1">
      <alignment wrapText="1"/>
    </xf>
    <xf numFmtId="0" fontId="91" fillId="0" borderId="24" xfId="0" applyFont="1" applyBorder="1" applyAlignment="1">
      <alignment horizontal="left"/>
    </xf>
    <xf numFmtId="4" fontId="86" fillId="0" borderId="20" xfId="0" applyNumberFormat="1" applyFont="1" applyBorder="1" applyAlignment="1">
      <alignment horizontal="right" wrapText="1"/>
    </xf>
    <xf numFmtId="4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horizontal="left" wrapText="1"/>
    </xf>
    <xf numFmtId="0" fontId="95" fillId="0" borderId="25" xfId="0" applyFont="1" applyBorder="1" applyAlignment="1">
      <alignment horizontal="left"/>
    </xf>
    <xf numFmtId="3" fontId="37" fillId="0" borderId="23" xfId="0" applyNumberFormat="1" applyFont="1" applyBorder="1" applyAlignment="1">
      <alignment horizontal="center" wrapText="1"/>
    </xf>
    <xf numFmtId="3" fontId="88" fillId="0" borderId="20" xfId="0" applyNumberFormat="1" applyFont="1" applyBorder="1" applyAlignment="1">
      <alignment horizontal="center" wrapText="1"/>
    </xf>
    <xf numFmtId="4" fontId="86" fillId="0" borderId="20" xfId="0" applyNumberFormat="1" applyFont="1" applyBorder="1" applyAlignment="1">
      <alignment horizontal="right" vertical="center" wrapText="1"/>
    </xf>
    <xf numFmtId="4" fontId="86" fillId="0" borderId="20" xfId="0" applyNumberFormat="1" applyFont="1" applyBorder="1" applyAlignment="1" applyProtection="1">
      <alignment horizontal="right" wrapText="1"/>
      <protection locked="0"/>
    </xf>
    <xf numFmtId="49" fontId="84" fillId="0" borderId="20" xfId="0" applyNumberFormat="1" applyFont="1" applyBorder="1" applyAlignment="1" applyProtection="1">
      <alignment horizontal="left" wrapText="1"/>
      <protection locked="0"/>
    </xf>
    <xf numFmtId="0" fontId="96" fillId="0" borderId="25" xfId="0" applyFont="1" applyBorder="1" applyAlignment="1">
      <alignment horizontal="left" wrapText="1"/>
    </xf>
    <xf numFmtId="3" fontId="97" fillId="0" borderId="0" xfId="0" applyNumberFormat="1" applyFont="1" applyBorder="1" applyAlignment="1">
      <alignment horizontal="justify" wrapText="1"/>
    </xf>
    <xf numFmtId="3" fontId="86" fillId="0" borderId="23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>
      <alignment horizontal="right" wrapText="1"/>
    </xf>
    <xf numFmtId="0" fontId="98" fillId="0" borderId="25" xfId="0" applyFont="1" applyBorder="1" applyAlignment="1">
      <alignment horizontal="left" wrapText="1"/>
    </xf>
    <xf numFmtId="3" fontId="88" fillId="0" borderId="23" xfId="0" applyNumberFormat="1" applyFont="1" applyBorder="1" applyAlignment="1">
      <alignment horizontal="right" wrapText="1"/>
    </xf>
    <xf numFmtId="0" fontId="88" fillId="0" borderId="20" xfId="0" applyFont="1" applyBorder="1" applyAlignment="1">
      <alignment horizontal="right" wrapText="1"/>
    </xf>
    <xf numFmtId="3" fontId="89" fillId="0" borderId="20" xfId="0" applyNumberFormat="1" applyFont="1" applyBorder="1" applyAlignment="1">
      <alignment horizontal="right" wrapText="1"/>
    </xf>
    <xf numFmtId="0" fontId="92" fillId="0" borderId="0" xfId="0" applyFont="1" applyBorder="1" applyAlignment="1">
      <alignment wrapText="1"/>
    </xf>
    <xf numFmtId="0" fontId="92" fillId="0" borderId="26" xfId="0" applyFont="1" applyBorder="1"/>
    <xf numFmtId="0" fontId="91" fillId="0" borderId="25" xfId="0" applyFont="1" applyBorder="1" applyAlignment="1">
      <alignment horizontal="left" wrapText="1"/>
    </xf>
    <xf numFmtId="0" fontId="86" fillId="0" borderId="20" xfId="0" applyFont="1" applyBorder="1" applyAlignment="1">
      <alignment horizontal="right" wrapText="1"/>
    </xf>
    <xf numFmtId="3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wrapText="1"/>
    </xf>
    <xf numFmtId="0" fontId="95" fillId="0" borderId="25" xfId="0" applyFont="1" applyBorder="1" applyAlignment="1">
      <alignment horizontal="left" wrapText="1"/>
    </xf>
    <xf numFmtId="0" fontId="93" fillId="0" borderId="20" xfId="0" applyFont="1" applyBorder="1"/>
    <xf numFmtId="3" fontId="37" fillId="0" borderId="23" xfId="0" applyNumberFormat="1" applyFont="1" applyBorder="1" applyAlignment="1">
      <alignment horizontal="right" wrapText="1"/>
    </xf>
    <xf numFmtId="3" fontId="37" fillId="0" borderId="23" xfId="0" applyNumberFormat="1" applyFont="1" applyFill="1" applyBorder="1" applyAlignment="1">
      <alignment horizontal="center" wrapText="1"/>
    </xf>
    <xf numFmtId="3" fontId="88" fillId="0" borderId="20" xfId="0" applyNumberFormat="1" applyFont="1" applyFill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 applyProtection="1">
      <alignment horizontal="right" wrapText="1"/>
      <protection locked="0"/>
    </xf>
    <xf numFmtId="3" fontId="81" fillId="0" borderId="23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center" wrapText="1"/>
    </xf>
    <xf numFmtId="0" fontId="94" fillId="0" borderId="0" xfId="0" applyFont="1" applyBorder="1" applyAlignment="1">
      <alignment horizontal="left" wrapText="1"/>
    </xf>
    <xf numFmtId="0" fontId="79" fillId="0" borderId="0" xfId="0" applyFont="1" applyAlignment="1">
      <alignment wrapText="1"/>
    </xf>
    <xf numFmtId="0" fontId="90" fillId="0" borderId="0" xfId="0" applyFont="1"/>
    <xf numFmtId="49" fontId="99" fillId="0" borderId="26" xfId="0" applyNumberFormat="1" applyFont="1" applyBorder="1" applyAlignment="1" applyProtection="1">
      <alignment horizontal="left" wrapText="1"/>
      <protection locked="0"/>
    </xf>
    <xf numFmtId="49" fontId="100" fillId="0" borderId="19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right" wrapText="1"/>
    </xf>
    <xf numFmtId="3" fontId="89" fillId="0" borderId="20" xfId="0" applyNumberFormat="1" applyFont="1" applyBorder="1" applyAlignment="1">
      <alignment wrapText="1"/>
    </xf>
    <xf numFmtId="49" fontId="92" fillId="0" borderId="20" xfId="0" applyNumberFormat="1" applyFont="1" applyBorder="1" applyAlignment="1">
      <alignment horizontal="left" wrapText="1"/>
    </xf>
    <xf numFmtId="0" fontId="92" fillId="0" borderId="26" xfId="0" applyFont="1" applyBorder="1" applyAlignment="1">
      <alignment horizontal="left" wrapText="1"/>
    </xf>
    <xf numFmtId="3" fontId="81" fillId="0" borderId="23" xfId="0" applyNumberFormat="1" applyFont="1" applyBorder="1" applyAlignment="1">
      <alignment horizontal="right" wrapText="1"/>
    </xf>
    <xf numFmtId="3" fontId="93" fillId="0" borderId="20" xfId="0" applyNumberFormat="1" applyFont="1" applyBorder="1" applyAlignment="1">
      <alignment wrapText="1"/>
    </xf>
    <xf numFmtId="0" fontId="94" fillId="0" borderId="20" xfId="0" applyFont="1" applyBorder="1" applyAlignment="1">
      <alignment horizontal="left"/>
    </xf>
    <xf numFmtId="0" fontId="92" fillId="0" borderId="20" xfId="0" applyFont="1" applyBorder="1" applyAlignment="1">
      <alignment horizontal="left"/>
    </xf>
    <xf numFmtId="0" fontId="92" fillId="0" borderId="30" xfId="0" applyFont="1" applyBorder="1" applyAlignment="1">
      <alignment horizontal="left" wrapText="1"/>
    </xf>
    <xf numFmtId="0" fontId="91" fillId="0" borderId="31" xfId="0" applyFont="1" applyBorder="1" applyAlignment="1">
      <alignment horizontal="left" wrapText="1"/>
    </xf>
    <xf numFmtId="0" fontId="92" fillId="0" borderId="32" xfId="0" applyFont="1" applyBorder="1" applyAlignment="1">
      <alignment horizontal="left" wrapText="1"/>
    </xf>
    <xf numFmtId="0" fontId="91" fillId="0" borderId="33" xfId="0" applyFont="1" applyBorder="1" applyAlignment="1">
      <alignment horizontal="left" wrapText="1"/>
    </xf>
    <xf numFmtId="0" fontId="94" fillId="0" borderId="34" xfId="0" applyFont="1" applyBorder="1" applyAlignment="1">
      <alignment horizontal="left" wrapText="1"/>
    </xf>
    <xf numFmtId="0" fontId="95" fillId="0" borderId="35" xfId="0" applyFont="1" applyBorder="1" applyAlignment="1">
      <alignment horizontal="left" wrapText="1"/>
    </xf>
    <xf numFmtId="0" fontId="92" fillId="0" borderId="36" xfId="0" applyNumberFormat="1" applyFont="1" applyBorder="1" applyAlignment="1">
      <alignment horizontal="left" wrapText="1"/>
    </xf>
    <xf numFmtId="0" fontId="98" fillId="0" borderId="28" xfId="0" applyFont="1" applyBorder="1" applyAlignment="1">
      <alignment horizontal="left" wrapText="1"/>
    </xf>
    <xf numFmtId="0" fontId="92" fillId="0" borderId="37" xfId="0" applyNumberFormat="1" applyFont="1" applyBorder="1" applyAlignment="1">
      <alignment horizontal="left" wrapText="1"/>
    </xf>
    <xf numFmtId="0" fontId="94" fillId="0" borderId="20" xfId="0" applyFont="1" applyFill="1" applyBorder="1" applyAlignment="1" applyProtection="1">
      <alignment horizontal="left" wrapText="1"/>
    </xf>
    <xf numFmtId="0" fontId="90" fillId="0" borderId="20" xfId="0" applyFont="1" applyBorder="1" applyAlignment="1">
      <alignment wrapText="1"/>
    </xf>
    <xf numFmtId="0" fontId="90" fillId="0" borderId="0" xfId="0" applyFont="1" applyBorder="1" applyAlignment="1">
      <alignment wrapText="1"/>
    </xf>
    <xf numFmtId="4" fontId="37" fillId="0" borderId="23" xfId="0" applyNumberFormat="1" applyFont="1" applyBorder="1" applyAlignment="1">
      <alignment horizontal="center" wrapText="1"/>
    </xf>
    <xf numFmtId="4" fontId="100" fillId="0" borderId="20" xfId="0" applyNumberFormat="1" applyFont="1" applyBorder="1" applyAlignment="1">
      <alignment horizontal="center" wrapText="1"/>
    </xf>
    <xf numFmtId="0" fontId="94" fillId="0" borderId="20" xfId="0" applyFont="1" applyBorder="1"/>
    <xf numFmtId="4" fontId="37" fillId="0" borderId="20" xfId="0" applyNumberFormat="1" applyFont="1" applyBorder="1" applyAlignment="1">
      <alignment horizontal="center" wrapText="1"/>
    </xf>
    <xf numFmtId="3" fontId="86" fillId="0" borderId="20" xfId="0" applyNumberFormat="1" applyFont="1" applyBorder="1" applyAlignment="1">
      <alignment wrapText="1"/>
    </xf>
    <xf numFmtId="3" fontId="86" fillId="0" borderId="20" xfId="0" applyNumberFormat="1" applyFont="1" applyBorder="1" applyAlignment="1" applyProtection="1">
      <alignment wrapText="1"/>
      <protection locked="0"/>
    </xf>
    <xf numFmtId="3" fontId="81" fillId="0" borderId="38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wrapText="1"/>
    </xf>
    <xf numFmtId="49" fontId="84" fillId="0" borderId="39" xfId="0" applyNumberFormat="1" applyFont="1" applyBorder="1" applyAlignment="1" applyProtection="1">
      <alignment horizontal="left" wrapText="1"/>
      <protection locked="0"/>
    </xf>
    <xf numFmtId="0" fontId="96" fillId="0" borderId="40" xfId="0" applyFont="1" applyBorder="1" applyAlignment="1">
      <alignment horizontal="left" wrapText="1"/>
    </xf>
    <xf numFmtId="0" fontId="101" fillId="0" borderId="5" xfId="0" applyFont="1" applyBorder="1" applyAlignment="1">
      <alignment horizontal="center" vertical="center" wrapText="1"/>
    </xf>
    <xf numFmtId="0" fontId="101" fillId="0" borderId="4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49" fontId="101" fillId="0" borderId="41" xfId="0" applyNumberFormat="1" applyFont="1" applyBorder="1" applyAlignment="1" applyProtection="1">
      <alignment horizontal="center" vertical="center" wrapText="1"/>
      <protection locked="0"/>
    </xf>
    <xf numFmtId="0" fontId="95" fillId="0" borderId="3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49" fillId="0" borderId="0" xfId="0" applyFont="1" applyBorder="1"/>
    <xf numFmtId="0" fontId="101" fillId="0" borderId="0" xfId="0" applyFont="1" applyBorder="1"/>
    <xf numFmtId="49" fontId="101" fillId="0" borderId="0" xfId="0" applyNumberFormat="1" applyFont="1" applyBorder="1" applyAlignment="1" applyProtection="1">
      <alignment vertical="top"/>
      <protection locked="0"/>
    </xf>
    <xf numFmtId="0" fontId="101" fillId="0" borderId="0" xfId="0" applyFont="1" applyBorder="1" applyAlignment="1">
      <alignment horizontal="center"/>
    </xf>
    <xf numFmtId="0" fontId="92" fillId="0" borderId="0" xfId="0" applyFont="1" applyAlignment="1"/>
    <xf numFmtId="0" fontId="92" fillId="0" borderId="0" xfId="0" applyFont="1"/>
    <xf numFmtId="0" fontId="25" fillId="0" borderId="1" xfId="0" applyFont="1" applyBorder="1" applyAlignment="1">
      <alignment horizontal="left" wrapText="1"/>
    </xf>
    <xf numFmtId="49" fontId="74" fillId="3" borderId="1" xfId="0" applyNumberFormat="1" applyFont="1" applyFill="1" applyBorder="1" applyAlignment="1">
      <alignment horizontal="center" wrapText="1"/>
    </xf>
    <xf numFmtId="0" fontId="62" fillId="0" borderId="1" xfId="0" applyFont="1" applyBorder="1" applyAlignment="1">
      <alignment horizontal="left" wrapText="1"/>
    </xf>
    <xf numFmtId="49" fontId="66" fillId="0" borderId="1" xfId="5" applyNumberFormat="1" applyFont="1" applyFill="1" applyBorder="1" applyAlignment="1" applyProtection="1">
      <alignment horizontal="center" wrapText="1"/>
      <protection locked="0"/>
    </xf>
    <xf numFmtId="4" fontId="88" fillId="0" borderId="19" xfId="0" applyNumberFormat="1" applyFont="1" applyBorder="1" applyAlignment="1">
      <alignment horizontal="right" wrapText="1"/>
    </xf>
    <xf numFmtId="4" fontId="88" fillId="0" borderId="20" xfId="0" applyNumberFormat="1" applyFont="1" applyBorder="1" applyAlignment="1">
      <alignment wrapText="1"/>
    </xf>
    <xf numFmtId="4" fontId="88" fillId="0" borderId="20" xfId="0" applyNumberFormat="1" applyFont="1" applyBorder="1" applyAlignment="1">
      <alignment horizontal="center" wrapText="1"/>
    </xf>
    <xf numFmtId="4" fontId="81" fillId="0" borderId="23" xfId="0" applyNumberFormat="1" applyFont="1" applyBorder="1" applyAlignment="1">
      <alignment horizontal="center" vertical="center" wrapText="1"/>
    </xf>
    <xf numFmtId="4" fontId="81" fillId="0" borderId="23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center" wrapText="1"/>
    </xf>
    <xf numFmtId="4" fontId="37" fillId="0" borderId="18" xfId="0" applyNumberFormat="1" applyFont="1" applyBorder="1" applyAlignment="1">
      <alignment horizontal="center" wrapText="1"/>
    </xf>
    <xf numFmtId="0" fontId="91" fillId="0" borderId="22" xfId="0" applyFont="1" applyBorder="1" applyAlignment="1">
      <alignment horizontal="right" vertical="top"/>
    </xf>
    <xf numFmtId="4" fontId="99" fillId="0" borderId="19" xfId="0" applyNumberFormat="1" applyFont="1" applyBorder="1" applyAlignment="1">
      <alignment horizontal="right" wrapText="1"/>
    </xf>
    <xf numFmtId="0" fontId="107" fillId="0" borderId="16" xfId="0" applyFont="1" applyBorder="1" applyAlignment="1">
      <alignment horizontal="left" wrapText="1"/>
    </xf>
    <xf numFmtId="4" fontId="86" fillId="0" borderId="20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right" wrapText="1"/>
    </xf>
    <xf numFmtId="4" fontId="37" fillId="0" borderId="18" xfId="0" applyNumberFormat="1" applyFont="1" applyBorder="1" applyAlignment="1">
      <alignment horizontal="right" wrapText="1"/>
    </xf>
    <xf numFmtId="4" fontId="88" fillId="0" borderId="19" xfId="0" applyNumberFormat="1" applyFont="1" applyBorder="1" applyAlignment="1">
      <alignment wrapText="1"/>
    </xf>
    <xf numFmtId="4" fontId="37" fillId="0" borderId="18" xfId="0" applyNumberFormat="1" applyFont="1" applyBorder="1" applyAlignment="1">
      <alignment wrapText="1"/>
    </xf>
    <xf numFmtId="4" fontId="86" fillId="0" borderId="16" xfId="0" applyNumberFormat="1" applyFont="1" applyBorder="1" applyAlignment="1">
      <alignment wrapText="1"/>
    </xf>
    <xf numFmtId="4" fontId="81" fillId="0" borderId="15" xfId="0" applyNumberFormat="1" applyFont="1" applyBorder="1" applyAlignment="1">
      <alignment wrapText="1"/>
    </xf>
    <xf numFmtId="0" fontId="100" fillId="0" borderId="20" xfId="0" applyFont="1" applyFill="1" applyBorder="1" applyAlignment="1">
      <alignment horizontal="left" wrapText="1"/>
    </xf>
    <xf numFmtId="0" fontId="108" fillId="0" borderId="19" xfId="0" applyFont="1" applyBorder="1" applyAlignment="1">
      <alignment horizontal="left" wrapText="1"/>
    </xf>
    <xf numFmtId="49" fontId="69" fillId="0" borderId="1" xfId="5" applyNumberFormat="1" applyFont="1" applyFill="1" applyBorder="1" applyAlignment="1" applyProtection="1">
      <alignment horizontal="center" wrapText="1"/>
      <protection locked="0"/>
    </xf>
    <xf numFmtId="0" fontId="92" fillId="0" borderId="0" xfId="0" applyFont="1" applyAlignment="1"/>
    <xf numFmtId="0" fontId="106" fillId="0" borderId="0" xfId="0" applyFont="1" applyAlignment="1"/>
    <xf numFmtId="4" fontId="17" fillId="0" borderId="1" xfId="0" applyNumberFormat="1" applyFont="1" applyFill="1" applyBorder="1" applyAlignment="1">
      <alignment horizontal="center" wrapText="1"/>
    </xf>
    <xf numFmtId="4" fontId="43" fillId="0" borderId="3" xfId="0" applyNumberFormat="1" applyFont="1" applyBorder="1" applyAlignment="1">
      <alignment horizontal="center" wrapText="1"/>
    </xf>
    <xf numFmtId="4" fontId="50" fillId="0" borderId="4" xfId="0" applyNumberFormat="1" applyFont="1" applyBorder="1" applyAlignment="1">
      <alignment horizontal="center" wrapText="1"/>
    </xf>
    <xf numFmtId="4" fontId="18" fillId="0" borderId="4" xfId="0" applyNumberFormat="1" applyFont="1" applyFill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60" fillId="0" borderId="4" xfId="0" applyNumberFormat="1" applyFont="1" applyBorder="1" applyAlignment="1">
      <alignment horizontal="center" wrapText="1"/>
    </xf>
    <xf numFmtId="4" fontId="57" fillId="0" borderId="4" xfId="0" applyNumberFormat="1" applyFont="1" applyFill="1" applyBorder="1" applyAlignment="1">
      <alignment horizontal="center" wrapText="1"/>
    </xf>
    <xf numFmtId="4" fontId="62" fillId="0" borderId="4" xfId="0" applyNumberFormat="1" applyFont="1" applyBorder="1" applyAlignment="1">
      <alignment horizontal="center" wrapText="1"/>
    </xf>
    <xf numFmtId="4" fontId="43" fillId="0" borderId="11" xfId="0" applyNumberFormat="1" applyFont="1" applyBorder="1" applyAlignment="1">
      <alignment horizontal="center" wrapText="1"/>
    </xf>
    <xf numFmtId="4" fontId="68" fillId="0" borderId="1" xfId="0" applyNumberFormat="1" applyFont="1" applyFill="1" applyBorder="1" applyAlignment="1">
      <alignment horizontal="center" wrapText="1"/>
    </xf>
    <xf numFmtId="4" fontId="60" fillId="0" borderId="5" xfId="0" applyNumberFormat="1" applyFont="1" applyBorder="1" applyAlignment="1">
      <alignment horizontal="center" wrapText="1"/>
    </xf>
    <xf numFmtId="4" fontId="57" fillId="0" borderId="5" xfId="0" applyNumberFormat="1" applyFont="1" applyFill="1" applyBorder="1" applyAlignment="1">
      <alignment horizontal="center" wrapText="1"/>
    </xf>
    <xf numFmtId="4" fontId="60" fillId="0" borderId="11" xfId="0" applyNumberFormat="1" applyFont="1" applyBorder="1" applyAlignment="1">
      <alignment horizontal="center" wrapText="1"/>
    </xf>
    <xf numFmtId="4" fontId="43" fillId="0" borderId="4" xfId="0" applyNumberFormat="1" applyFont="1" applyBorder="1" applyAlignment="1">
      <alignment horizontal="center" wrapText="1"/>
    </xf>
    <xf numFmtId="4" fontId="18" fillId="0" borderId="5" xfId="0" applyNumberFormat="1" applyFont="1" applyFill="1" applyBorder="1" applyAlignment="1">
      <alignment horizontal="center" wrapText="1"/>
    </xf>
    <xf numFmtId="4" fontId="17" fillId="0" borderId="5" xfId="0" applyNumberFormat="1" applyFont="1" applyFill="1" applyBorder="1" applyAlignment="1">
      <alignment horizontal="center" wrapText="1"/>
    </xf>
    <xf numFmtId="4" fontId="69" fillId="0" borderId="5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wrapText="1"/>
      <protection locked="0"/>
    </xf>
    <xf numFmtId="4" fontId="62" fillId="0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 wrapText="1"/>
    </xf>
    <xf numFmtId="4" fontId="13" fillId="0" borderId="4" xfId="0" applyNumberFormat="1" applyFont="1" applyFill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4" fontId="37" fillId="0" borderId="23" xfId="0" applyNumberFormat="1" applyFont="1" applyBorder="1" applyAlignment="1">
      <alignment horizontal="right" wrapText="1"/>
    </xf>
    <xf numFmtId="0" fontId="91" fillId="0" borderId="25" xfId="0" applyFont="1" applyBorder="1" applyAlignment="1">
      <alignment horizontal="left"/>
    </xf>
    <xf numFmtId="49" fontId="67" fillId="3" borderId="1" xfId="0" applyNumberFormat="1" applyFont="1" applyFill="1" applyBorder="1" applyAlignment="1">
      <alignment horizontal="left" wrapText="1"/>
    </xf>
    <xf numFmtId="0" fontId="43" fillId="0" borderId="1" xfId="5" applyFont="1" applyBorder="1" applyAlignment="1">
      <alignment horizontal="center" vertical="center" wrapText="1"/>
    </xf>
    <xf numFmtId="0" fontId="90" fillId="0" borderId="19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left" wrapText="1"/>
    </xf>
    <xf numFmtId="49" fontId="110" fillId="0" borderId="1" xfId="0" applyNumberFormat="1" applyFont="1" applyFill="1" applyBorder="1" applyAlignment="1">
      <alignment horizontal="left" wrapText="1"/>
    </xf>
    <xf numFmtId="0" fontId="105" fillId="0" borderId="0" xfId="0" applyFont="1" applyAlignment="1">
      <alignment horizontal="center"/>
    </xf>
    <xf numFmtId="0" fontId="92" fillId="0" borderId="0" xfId="0" applyFont="1" applyAlignment="1"/>
    <xf numFmtId="49" fontId="82" fillId="0" borderId="0" xfId="0" applyNumberFormat="1" applyFont="1" applyBorder="1" applyAlignment="1" applyProtection="1">
      <alignment horizontal="left"/>
      <protection locked="0"/>
    </xf>
    <xf numFmtId="49" fontId="104" fillId="0" borderId="0" xfId="0" applyNumberFormat="1" applyFont="1" applyBorder="1" applyAlignment="1" applyProtection="1">
      <alignment horizontal="center" vertical="top"/>
      <protection locked="0"/>
    </xf>
    <xf numFmtId="49" fontId="93" fillId="0" borderId="4" xfId="0" applyNumberFormat="1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 wrapText="1"/>
    </xf>
    <xf numFmtId="0" fontId="89" fillId="0" borderId="5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49" fontId="93" fillId="0" borderId="10" xfId="0" applyNumberFormat="1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96" fillId="0" borderId="29" xfId="0" applyFont="1" applyBorder="1" applyAlignment="1">
      <alignment horizontal="left" wrapText="1"/>
    </xf>
    <xf numFmtId="0" fontId="96" fillId="0" borderId="28" xfId="0" applyFont="1" applyBorder="1" applyAlignment="1">
      <alignment horizontal="left" wrapText="1"/>
    </xf>
    <xf numFmtId="3" fontId="86" fillId="0" borderId="19" xfId="0" applyNumberFormat="1" applyFont="1" applyBorder="1" applyAlignment="1" applyProtection="1">
      <alignment horizontal="right" wrapText="1"/>
      <protection locked="0"/>
    </xf>
    <xf numFmtId="3" fontId="86" fillId="0" borderId="26" xfId="0" applyNumberFormat="1" applyFont="1" applyBorder="1" applyAlignment="1" applyProtection="1">
      <alignment horizontal="right" wrapText="1"/>
      <protection locked="0"/>
    </xf>
    <xf numFmtId="3" fontId="86" fillId="0" borderId="19" xfId="0" applyNumberFormat="1" applyFont="1" applyBorder="1" applyAlignment="1">
      <alignment horizontal="right" wrapText="1"/>
    </xf>
    <xf numFmtId="3" fontId="86" fillId="0" borderId="26" xfId="0" applyNumberFormat="1" applyFont="1" applyBorder="1" applyAlignment="1">
      <alignment horizontal="right" wrapText="1"/>
    </xf>
    <xf numFmtId="3" fontId="100" fillId="0" borderId="19" xfId="0" applyNumberFormat="1" applyFont="1" applyBorder="1" applyAlignment="1">
      <alignment horizontal="center" wrapText="1"/>
    </xf>
    <xf numFmtId="3" fontId="100" fillId="0" borderId="26" xfId="0" applyNumberFormat="1" applyFont="1" applyBorder="1" applyAlignment="1">
      <alignment horizontal="center" wrapText="1"/>
    </xf>
    <xf numFmtId="3" fontId="37" fillId="0" borderId="18" xfId="0" applyNumberFormat="1" applyFont="1" applyBorder="1" applyAlignment="1">
      <alignment horizontal="center" wrapText="1"/>
    </xf>
    <xf numFmtId="3" fontId="37" fillId="0" borderId="27" xfId="0" applyNumberFormat="1" applyFont="1" applyBorder="1" applyAlignment="1">
      <alignment horizontal="center" wrapText="1"/>
    </xf>
    <xf numFmtId="49" fontId="37" fillId="0" borderId="0" xfId="4" applyNumberFormat="1" applyFont="1" applyFill="1" applyBorder="1" applyAlignment="1" applyProtection="1">
      <alignment horizontal="left" vertical="top" wrapText="1"/>
      <protection locked="0"/>
    </xf>
    <xf numFmtId="0" fontId="43" fillId="0" borderId="1" xfId="4" applyFont="1" applyFill="1" applyBorder="1" applyAlignment="1">
      <alignment horizontal="center" vertical="center" wrapText="1"/>
    </xf>
    <xf numFmtId="49" fontId="44" fillId="0" borderId="1" xfId="4" applyNumberFormat="1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0" fontId="44" fillId="0" borderId="1" xfId="4" applyFont="1" applyFill="1" applyBorder="1" applyAlignment="1">
      <alignment horizontal="center" vertical="center" wrapText="1"/>
    </xf>
    <xf numFmtId="0" fontId="25" fillId="0" borderId="0" xfId="4" applyFont="1" applyAlignment="1"/>
    <xf numFmtId="0" fontId="25" fillId="0" borderId="0" xfId="4" applyFont="1" applyAlignment="1">
      <alignment horizontal="right"/>
    </xf>
    <xf numFmtId="1" fontId="42" fillId="0" borderId="0" xfId="4" applyNumberFormat="1" applyFont="1" applyFill="1" applyBorder="1" applyAlignment="1">
      <alignment horizontal="center" vertical="center" wrapText="1"/>
    </xf>
    <xf numFmtId="49" fontId="53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6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18 травня  2018 року № 1076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482450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18 травня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№1076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1771651</xdr:colOff>
      <xdr:row>153</xdr:row>
      <xdr:rowOff>238125</xdr:rowOff>
    </xdr:from>
    <xdr:to>
      <xdr:col>12</xdr:col>
      <xdr:colOff>333376</xdr:colOff>
      <xdr:row>154</xdr:row>
      <xdr:rowOff>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14751" y="18459450"/>
          <a:ext cx="9525000" cy="790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18 травня  2018 року  №1076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66</xdr:row>
      <xdr:rowOff>228600</xdr:rowOff>
    </xdr:from>
    <xdr:to>
      <xdr:col>6</xdr:col>
      <xdr:colOff>1104902</xdr:colOff>
      <xdr:row>67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view="pageBreakPreview" zoomScale="69" zoomScaleNormal="100" zoomScaleSheetLayoutView="69" workbookViewId="0">
      <selection activeCell="E87" sqref="E87"/>
    </sheetView>
  </sheetViews>
  <sheetFormatPr defaultRowHeight="12.75" x14ac:dyDescent="0.2"/>
  <cols>
    <col min="1" max="1" width="14.7109375" style="332" customWidth="1"/>
    <col min="2" max="2" width="91.85546875" style="332" customWidth="1"/>
    <col min="3" max="3" width="26" style="332" customWidth="1"/>
    <col min="4" max="4" width="25" style="332" customWidth="1"/>
    <col min="5" max="5" width="25.28515625" style="332" customWidth="1"/>
    <col min="6" max="6" width="21.85546875" style="332" customWidth="1"/>
    <col min="7" max="7" width="11" style="332" customWidth="1"/>
    <col min="8" max="16384" width="9.140625" style="332"/>
  </cols>
  <sheetData>
    <row r="1" spans="1:6" ht="26.25" x14ac:dyDescent="0.4">
      <c r="A1" s="334"/>
      <c r="B1" s="447"/>
      <c r="D1" s="472" t="s">
        <v>536</v>
      </c>
      <c r="E1" s="473"/>
      <c r="F1" s="473"/>
    </row>
    <row r="2" spans="1:6" ht="26.25" x14ac:dyDescent="0.4">
      <c r="A2" s="334"/>
      <c r="B2" s="447"/>
      <c r="D2" s="472" t="s">
        <v>537</v>
      </c>
      <c r="E2" s="473"/>
      <c r="F2" s="473"/>
    </row>
    <row r="3" spans="1:6" ht="26.25" x14ac:dyDescent="0.4">
      <c r="A3" s="334"/>
      <c r="B3" s="446"/>
      <c r="C3" s="446"/>
      <c r="D3" s="506" t="s">
        <v>542</v>
      </c>
      <c r="E3" s="506"/>
      <c r="F3" s="506"/>
    </row>
    <row r="4" spans="1:6" ht="18" customHeight="1" x14ac:dyDescent="0.35">
      <c r="A4" s="334"/>
      <c r="B4" s="334"/>
      <c r="C4" s="334"/>
      <c r="D4" s="334"/>
      <c r="E4" s="334"/>
      <c r="F4" s="334"/>
    </row>
    <row r="5" spans="1:6" ht="91.5" customHeight="1" x14ac:dyDescent="0.45">
      <c r="A5" s="505" t="s">
        <v>515</v>
      </c>
      <c r="B5" s="505"/>
      <c r="C5" s="505"/>
      <c r="D5" s="505"/>
      <c r="E5" s="505"/>
      <c r="F5" s="505"/>
    </row>
    <row r="6" spans="1:6" ht="48" customHeight="1" x14ac:dyDescent="0.2">
      <c r="A6" s="508" t="s">
        <v>514</v>
      </c>
      <c r="B6" s="508"/>
      <c r="C6" s="508"/>
      <c r="D6" s="508"/>
      <c r="E6" s="508"/>
      <c r="F6" s="508"/>
    </row>
    <row r="7" spans="1:6" ht="21" customHeight="1" x14ac:dyDescent="0.25">
      <c r="A7" s="445"/>
      <c r="B7" s="444"/>
      <c r="C7" s="444"/>
      <c r="D7" s="443"/>
      <c r="E7" s="443"/>
      <c r="F7" s="442" t="s">
        <v>0</v>
      </c>
    </row>
    <row r="8" spans="1:6" ht="56.25" customHeight="1" x14ac:dyDescent="0.2">
      <c r="A8" s="509" t="s">
        <v>513</v>
      </c>
      <c r="B8" s="511" t="s">
        <v>512</v>
      </c>
      <c r="C8" s="511" t="s">
        <v>93</v>
      </c>
      <c r="D8" s="511" t="s">
        <v>83</v>
      </c>
      <c r="E8" s="514" t="s">
        <v>84</v>
      </c>
      <c r="F8" s="515"/>
    </row>
    <row r="9" spans="1:6" ht="61.5" customHeight="1" x14ac:dyDescent="0.2">
      <c r="A9" s="510"/>
      <c r="B9" s="512"/>
      <c r="C9" s="513"/>
      <c r="D9" s="512"/>
      <c r="E9" s="441" t="s">
        <v>93</v>
      </c>
      <c r="F9" s="440" t="s">
        <v>511</v>
      </c>
    </row>
    <row r="10" spans="1:6" ht="17.25" customHeight="1" x14ac:dyDescent="0.2">
      <c r="A10" s="436">
        <v>1</v>
      </c>
      <c r="B10" s="439">
        <v>2</v>
      </c>
      <c r="C10" s="439" t="s">
        <v>510</v>
      </c>
      <c r="D10" s="438">
        <v>4</v>
      </c>
      <c r="E10" s="437">
        <v>5</v>
      </c>
      <c r="F10" s="436">
        <v>6</v>
      </c>
    </row>
    <row r="11" spans="1:6" ht="30" hidden="1" customHeight="1" x14ac:dyDescent="0.35">
      <c r="A11" s="435">
        <v>10000000</v>
      </c>
      <c r="B11" s="434" t="s">
        <v>509</v>
      </c>
      <c r="C11" s="430">
        <f>SUM(D11:E11)</f>
        <v>0</v>
      </c>
      <c r="D11" s="433">
        <f>SUM(D44,D26,D20,D12)</f>
        <v>0</v>
      </c>
      <c r="E11" s="432">
        <f>SUM(E44)</f>
        <v>0</v>
      </c>
      <c r="F11" s="431"/>
    </row>
    <row r="12" spans="1:6" ht="48" hidden="1" customHeight="1" x14ac:dyDescent="0.35">
      <c r="A12" s="375">
        <v>11000000</v>
      </c>
      <c r="B12" s="374" t="s">
        <v>508</v>
      </c>
      <c r="C12" s="430">
        <f>SUM(D12)</f>
        <v>0</v>
      </c>
      <c r="D12" s="429">
        <f>SUM(D13,D18)</f>
        <v>0</v>
      </c>
      <c r="E12" s="428"/>
      <c r="F12" s="425"/>
    </row>
    <row r="13" spans="1:6" ht="30" hidden="1" customHeight="1" x14ac:dyDescent="0.35">
      <c r="A13" s="375">
        <v>11010000</v>
      </c>
      <c r="B13" s="374" t="s">
        <v>507</v>
      </c>
      <c r="C13" s="430">
        <f>SUM(D13)</f>
        <v>0</v>
      </c>
      <c r="D13" s="429">
        <f>SUM(D14:D17)</f>
        <v>0</v>
      </c>
      <c r="E13" s="428"/>
      <c r="F13" s="425"/>
    </row>
    <row r="14" spans="1:6" ht="78" hidden="1" customHeight="1" x14ac:dyDescent="0.4">
      <c r="A14" s="379">
        <v>11010100</v>
      </c>
      <c r="B14" s="360" t="s">
        <v>506</v>
      </c>
      <c r="C14" s="382"/>
      <c r="D14" s="356"/>
      <c r="E14" s="426"/>
      <c r="F14" s="425"/>
    </row>
    <row r="15" spans="1:6" ht="101.25" hidden="1" customHeight="1" x14ac:dyDescent="0.4">
      <c r="A15" s="379">
        <v>11010200</v>
      </c>
      <c r="B15" s="360" t="s">
        <v>505</v>
      </c>
      <c r="C15" s="382"/>
      <c r="D15" s="356"/>
      <c r="E15" s="426"/>
      <c r="F15" s="425"/>
    </row>
    <row r="16" spans="1:6" ht="83.25" hidden="1" customHeight="1" x14ac:dyDescent="0.4">
      <c r="A16" s="379">
        <v>11010400</v>
      </c>
      <c r="B16" s="360" t="s">
        <v>504</v>
      </c>
      <c r="C16" s="382"/>
      <c r="D16" s="356"/>
      <c r="E16" s="426"/>
      <c r="F16" s="425"/>
    </row>
    <row r="17" spans="1:6" ht="57" hidden="1" customHeight="1" x14ac:dyDescent="0.4">
      <c r="A17" s="379">
        <v>11010500</v>
      </c>
      <c r="B17" s="360" t="s">
        <v>503</v>
      </c>
      <c r="C17" s="382"/>
      <c r="D17" s="356"/>
      <c r="E17" s="426"/>
      <c r="F17" s="425"/>
    </row>
    <row r="18" spans="1:6" ht="27.75" hidden="1" customHeight="1" x14ac:dyDescent="0.35">
      <c r="A18" s="389">
        <v>11020000</v>
      </c>
      <c r="B18" s="427" t="s">
        <v>502</v>
      </c>
      <c r="C18" s="387">
        <f>SUM(D18)</f>
        <v>0</v>
      </c>
      <c r="D18" s="378">
        <f>SUM(D19)</f>
        <v>0</v>
      </c>
      <c r="E18" s="426"/>
      <c r="F18" s="425"/>
    </row>
    <row r="19" spans="1:6" ht="52.5" hidden="1" customHeight="1" x14ac:dyDescent="0.4">
      <c r="A19" s="385">
        <v>11020200</v>
      </c>
      <c r="B19" s="383" t="s">
        <v>501</v>
      </c>
      <c r="C19" s="382"/>
      <c r="D19" s="356"/>
      <c r="E19" s="426"/>
      <c r="F19" s="425"/>
    </row>
    <row r="20" spans="1:6" ht="30" hidden="1" customHeight="1" x14ac:dyDescent="0.35">
      <c r="A20" s="375">
        <v>14000000</v>
      </c>
      <c r="B20" s="368" t="s">
        <v>500</v>
      </c>
      <c r="C20" s="397">
        <f>SUM(D20)</f>
        <v>0</v>
      </c>
      <c r="D20" s="378">
        <f>SUM(D25,D21,D23)</f>
        <v>0</v>
      </c>
      <c r="E20" s="405"/>
      <c r="F20" s="370"/>
    </row>
    <row r="21" spans="1:6" ht="51.75" hidden="1" customHeight="1" x14ac:dyDescent="0.4">
      <c r="A21" s="379">
        <v>14020000</v>
      </c>
      <c r="B21" s="424" t="s">
        <v>499</v>
      </c>
      <c r="C21" s="356"/>
      <c r="D21" s="356"/>
      <c r="E21" s="405"/>
      <c r="F21" s="370"/>
    </row>
    <row r="22" spans="1:6" ht="30" hidden="1" customHeight="1" x14ac:dyDescent="0.4">
      <c r="A22" s="379">
        <v>14021900</v>
      </c>
      <c r="B22" s="360" t="s">
        <v>497</v>
      </c>
      <c r="C22" s="356"/>
      <c r="D22" s="356"/>
      <c r="E22" s="405"/>
      <c r="F22" s="370"/>
    </row>
    <row r="23" spans="1:6" ht="49.5" hidden="1" customHeight="1" x14ac:dyDescent="0.4">
      <c r="A23" s="379">
        <v>14030000</v>
      </c>
      <c r="B23" s="423" t="s">
        <v>498</v>
      </c>
      <c r="C23" s="356"/>
      <c r="D23" s="356"/>
      <c r="E23" s="405"/>
      <c r="F23" s="370"/>
    </row>
    <row r="24" spans="1:6" ht="30" hidden="1" customHeight="1" x14ac:dyDescent="0.4">
      <c r="A24" s="379">
        <v>14031900</v>
      </c>
      <c r="B24" s="360" t="s">
        <v>497</v>
      </c>
      <c r="C24" s="356"/>
      <c r="D24" s="356"/>
      <c r="E24" s="405"/>
      <c r="F24" s="370"/>
    </row>
    <row r="25" spans="1:6" ht="47.25" hidden="1" customHeight="1" x14ac:dyDescent="0.4">
      <c r="A25" s="379">
        <v>14040000</v>
      </c>
      <c r="B25" s="360" t="s">
        <v>496</v>
      </c>
      <c r="C25" s="382"/>
      <c r="D25" s="356"/>
      <c r="E25" s="405"/>
      <c r="F25" s="370"/>
    </row>
    <row r="26" spans="1:6" ht="30" hidden="1" customHeight="1" x14ac:dyDescent="0.35">
      <c r="A26" s="375">
        <v>18000000</v>
      </c>
      <c r="B26" s="374" t="s">
        <v>495</v>
      </c>
      <c r="C26" s="397">
        <f>SUM(D26)</f>
        <v>0</v>
      </c>
      <c r="D26" s="378">
        <f>SUM(D40,D37,D27)</f>
        <v>0</v>
      </c>
      <c r="E26" s="396"/>
      <c r="F26" s="409"/>
    </row>
    <row r="27" spans="1:6" ht="30" hidden="1" customHeight="1" x14ac:dyDescent="0.35">
      <c r="A27" s="375">
        <v>18010000</v>
      </c>
      <c r="B27" s="422" t="s">
        <v>494</v>
      </c>
      <c r="C27" s="397">
        <f>SUM(D27)</f>
        <v>0</v>
      </c>
      <c r="D27" s="378">
        <f>SUM(D28:D36)</f>
        <v>0</v>
      </c>
      <c r="E27" s="396"/>
      <c r="F27" s="409"/>
    </row>
    <row r="28" spans="1:6" ht="75.75" hidden="1" customHeight="1" x14ac:dyDescent="0.4">
      <c r="A28" s="379">
        <v>18010100</v>
      </c>
      <c r="B28" s="419" t="s">
        <v>493</v>
      </c>
      <c r="C28" s="382"/>
      <c r="D28" s="356"/>
      <c r="E28" s="405"/>
      <c r="F28" s="391"/>
    </row>
    <row r="29" spans="1:6" ht="75" hidden="1" customHeight="1" x14ac:dyDescent="0.4">
      <c r="A29" s="379">
        <v>18010200</v>
      </c>
      <c r="B29" s="421" t="s">
        <v>492</v>
      </c>
      <c r="C29" s="382"/>
      <c r="D29" s="356"/>
      <c r="E29" s="405"/>
      <c r="F29" s="391"/>
    </row>
    <row r="30" spans="1:6" ht="81" hidden="1" customHeight="1" x14ac:dyDescent="0.4">
      <c r="A30" s="420">
        <v>18010300</v>
      </c>
      <c r="B30" s="419" t="s">
        <v>491</v>
      </c>
      <c r="C30" s="382"/>
      <c r="D30" s="356"/>
      <c r="E30" s="405"/>
      <c r="F30" s="391"/>
    </row>
    <row r="31" spans="1:6" ht="76.5" hidden="1" customHeight="1" x14ac:dyDescent="0.4">
      <c r="A31" s="379">
        <v>18010400</v>
      </c>
      <c r="B31" s="419" t="s">
        <v>490</v>
      </c>
      <c r="C31" s="382"/>
      <c r="D31" s="356"/>
      <c r="E31" s="405"/>
      <c r="F31" s="391"/>
    </row>
    <row r="32" spans="1:6" ht="30" hidden="1" customHeight="1" x14ac:dyDescent="0.4">
      <c r="A32" s="379">
        <v>18010500</v>
      </c>
      <c r="B32" s="394" t="s">
        <v>489</v>
      </c>
      <c r="C32" s="382"/>
      <c r="D32" s="356"/>
      <c r="E32" s="395"/>
      <c r="F32" s="370"/>
    </row>
    <row r="33" spans="1:6" ht="30" hidden="1" customHeight="1" x14ac:dyDescent="0.4">
      <c r="A33" s="379">
        <v>18010600</v>
      </c>
      <c r="B33" s="394" t="s">
        <v>488</v>
      </c>
      <c r="C33" s="382"/>
      <c r="D33" s="356"/>
      <c r="E33" s="395"/>
      <c r="F33" s="370"/>
    </row>
    <row r="34" spans="1:6" ht="30" hidden="1" customHeight="1" x14ac:dyDescent="0.4">
      <c r="A34" s="379">
        <v>18010700</v>
      </c>
      <c r="B34" s="394" t="s">
        <v>487</v>
      </c>
      <c r="C34" s="382"/>
      <c r="D34" s="356"/>
      <c r="E34" s="395"/>
      <c r="F34" s="370"/>
    </row>
    <row r="35" spans="1:6" ht="30" hidden="1" customHeight="1" x14ac:dyDescent="0.4">
      <c r="A35" s="379">
        <v>18010900</v>
      </c>
      <c r="B35" s="394" t="s">
        <v>486</v>
      </c>
      <c r="C35" s="382"/>
      <c r="D35" s="356"/>
      <c r="E35" s="395"/>
      <c r="F35" s="370"/>
    </row>
    <row r="36" spans="1:6" ht="30" hidden="1" customHeight="1" x14ac:dyDescent="0.4">
      <c r="A36" s="379">
        <v>18011000</v>
      </c>
      <c r="B36" s="394" t="s">
        <v>485</v>
      </c>
      <c r="C36" s="382"/>
      <c r="D36" s="356"/>
      <c r="E36" s="395"/>
      <c r="F36" s="370"/>
    </row>
    <row r="37" spans="1:6" ht="30" hidden="1" customHeight="1" x14ac:dyDescent="0.4">
      <c r="A37" s="418">
        <v>18030000</v>
      </c>
      <c r="B37" s="417" t="s">
        <v>484</v>
      </c>
      <c r="C37" s="410">
        <f>SUM(D37)</f>
        <v>0</v>
      </c>
      <c r="D37" s="378">
        <f>SUM(D38:D39)</f>
        <v>0</v>
      </c>
      <c r="E37" s="395"/>
      <c r="F37" s="370"/>
    </row>
    <row r="38" spans="1:6" ht="27" hidden="1" customHeight="1" x14ac:dyDescent="0.4">
      <c r="A38" s="416">
        <v>18030100</v>
      </c>
      <c r="B38" s="415" t="s">
        <v>483</v>
      </c>
      <c r="C38" s="382"/>
      <c r="D38" s="356"/>
      <c r="E38" s="395"/>
      <c r="F38" s="370"/>
    </row>
    <row r="39" spans="1:6" ht="47.25" hidden="1" customHeight="1" x14ac:dyDescent="0.4">
      <c r="A39" s="414" t="s">
        <v>482</v>
      </c>
      <c r="B39" s="413" t="s">
        <v>481</v>
      </c>
      <c r="C39" s="382">
        <f>SUM(D39)</f>
        <v>0</v>
      </c>
      <c r="D39" s="356"/>
      <c r="E39" s="395"/>
      <c r="F39" s="370"/>
    </row>
    <row r="40" spans="1:6" ht="24.75" hidden="1" customHeight="1" x14ac:dyDescent="0.35">
      <c r="A40" s="375">
        <v>18050000</v>
      </c>
      <c r="B40" s="374" t="s">
        <v>480</v>
      </c>
      <c r="C40" s="410">
        <f>SUM(D40)</f>
        <v>0</v>
      </c>
      <c r="D40" s="378">
        <f>SUM(D41:D43)</f>
        <v>0</v>
      </c>
      <c r="E40" s="396"/>
      <c r="F40" s="409"/>
    </row>
    <row r="41" spans="1:6" ht="30" hidden="1" customHeight="1" x14ac:dyDescent="0.4">
      <c r="A41" s="379">
        <v>18050300</v>
      </c>
      <c r="B41" s="412" t="s">
        <v>479</v>
      </c>
      <c r="C41" s="382"/>
      <c r="D41" s="356"/>
      <c r="E41" s="405"/>
      <c r="F41" s="391"/>
    </row>
    <row r="42" spans="1:6" ht="30" hidden="1" customHeight="1" x14ac:dyDescent="0.4">
      <c r="A42" s="379">
        <v>18050400</v>
      </c>
      <c r="B42" s="412" t="s">
        <v>478</v>
      </c>
      <c r="C42" s="382"/>
      <c r="D42" s="356"/>
      <c r="E42" s="405"/>
      <c r="F42" s="391"/>
    </row>
    <row r="43" spans="1:6" ht="105.75" hidden="1" customHeight="1" x14ac:dyDescent="0.4">
      <c r="A43" s="379">
        <v>18050500</v>
      </c>
      <c r="B43" s="360" t="s">
        <v>477</v>
      </c>
      <c r="C43" s="382"/>
      <c r="D43" s="356"/>
      <c r="E43" s="405"/>
      <c r="F43" s="391"/>
    </row>
    <row r="44" spans="1:6" ht="30" hidden="1" customHeight="1" x14ac:dyDescent="0.35">
      <c r="A44" s="375">
        <v>19000000</v>
      </c>
      <c r="B44" s="411" t="s">
        <v>476</v>
      </c>
      <c r="C44" s="410">
        <f>SUM(E44)</f>
        <v>0</v>
      </c>
      <c r="D44" s="378"/>
      <c r="E44" s="378">
        <f>SUM(E45)</f>
        <v>0</v>
      </c>
      <c r="F44" s="409"/>
    </row>
    <row r="45" spans="1:6" ht="27" hidden="1" customHeight="1" x14ac:dyDescent="0.35">
      <c r="A45" s="375">
        <v>19010000</v>
      </c>
      <c r="B45" s="411" t="s">
        <v>475</v>
      </c>
      <c r="C45" s="410">
        <f>SUM(E45)</f>
        <v>0</v>
      </c>
      <c r="D45" s="378"/>
      <c r="E45" s="378">
        <f>SUM(E46:E48)</f>
        <v>0</v>
      </c>
      <c r="F45" s="409"/>
    </row>
    <row r="46" spans="1:6" ht="51.75" hidden="1" customHeight="1" x14ac:dyDescent="0.4">
      <c r="A46" s="379">
        <v>19010100</v>
      </c>
      <c r="B46" s="408" t="s">
        <v>474</v>
      </c>
      <c r="C46" s="406">
        <f>SUM(E46)</f>
        <v>0</v>
      </c>
      <c r="D46" s="356"/>
      <c r="E46" s="405"/>
      <c r="F46" s="391"/>
    </row>
    <row r="47" spans="1:6" ht="50.25" hidden="1" customHeight="1" x14ac:dyDescent="0.4">
      <c r="A47" s="379">
        <v>19010200</v>
      </c>
      <c r="B47" s="360" t="s">
        <v>473</v>
      </c>
      <c r="C47" s="406">
        <f>SUM(E47)</f>
        <v>0</v>
      </c>
      <c r="D47" s="356"/>
      <c r="E47" s="405"/>
      <c r="F47" s="391"/>
    </row>
    <row r="48" spans="1:6" ht="78" hidden="1" customHeight="1" x14ac:dyDescent="0.4">
      <c r="A48" s="379">
        <v>19010300</v>
      </c>
      <c r="B48" s="407" t="s">
        <v>472</v>
      </c>
      <c r="C48" s="406">
        <f>SUM(E48)</f>
        <v>0</v>
      </c>
      <c r="D48" s="356"/>
      <c r="E48" s="405"/>
      <c r="F48" s="391"/>
    </row>
    <row r="49" spans="1:7" ht="30" hidden="1" customHeight="1" x14ac:dyDescent="0.35">
      <c r="A49" s="375">
        <v>20000000</v>
      </c>
      <c r="B49" s="374" t="s">
        <v>471</v>
      </c>
      <c r="C49" s="397">
        <f>SUM(D49,E49)</f>
        <v>0</v>
      </c>
      <c r="D49" s="378">
        <f>SUM(D66,D56,D50)</f>
        <v>0</v>
      </c>
      <c r="E49" s="378">
        <f>SUM(E66,E69)</f>
        <v>0</v>
      </c>
      <c r="F49" s="370"/>
    </row>
    <row r="50" spans="1:7" ht="26.25" hidden="1" customHeight="1" x14ac:dyDescent="0.35">
      <c r="A50" s="375">
        <v>21000000</v>
      </c>
      <c r="B50" s="374" t="s">
        <v>470</v>
      </c>
      <c r="C50" s="397">
        <f t="shared" ref="C50:C61" si="0">SUM(D50)</f>
        <v>0</v>
      </c>
      <c r="D50" s="378">
        <f>SUM(D51,D54)</f>
        <v>0</v>
      </c>
      <c r="E50" s="395"/>
      <c r="F50" s="370"/>
    </row>
    <row r="51" spans="1:7" ht="98.25" hidden="1" customHeight="1" x14ac:dyDescent="0.4">
      <c r="A51" s="516">
        <v>21010000</v>
      </c>
      <c r="B51" s="404" t="s">
        <v>469</v>
      </c>
      <c r="C51" s="518">
        <f t="shared" si="0"/>
        <v>0</v>
      </c>
      <c r="D51" s="520">
        <f>SUM(D53)</f>
        <v>0</v>
      </c>
      <c r="E51" s="522"/>
      <c r="F51" s="524"/>
      <c r="G51" s="402"/>
    </row>
    <row r="52" spans="1:7" ht="21.75" hidden="1" customHeight="1" x14ac:dyDescent="0.4">
      <c r="A52" s="517"/>
      <c r="B52" s="403" t="s">
        <v>468</v>
      </c>
      <c r="C52" s="519">
        <f t="shared" si="0"/>
        <v>0</v>
      </c>
      <c r="D52" s="521"/>
      <c r="E52" s="523"/>
      <c r="F52" s="525"/>
      <c r="G52" s="402"/>
    </row>
    <row r="53" spans="1:7" s="401" customFormat="1" ht="77.25" hidden="1" customHeight="1" x14ac:dyDescent="0.4">
      <c r="A53" s="379">
        <v>21010300</v>
      </c>
      <c r="B53" s="394" t="s">
        <v>467</v>
      </c>
      <c r="C53" s="382">
        <f t="shared" si="0"/>
        <v>0</v>
      </c>
      <c r="D53" s="356"/>
      <c r="E53" s="395"/>
      <c r="F53" s="370"/>
    </row>
    <row r="54" spans="1:7" ht="27.75" hidden="1" customHeight="1" x14ac:dyDescent="0.35">
      <c r="A54" s="375">
        <v>21080000</v>
      </c>
      <c r="B54" s="374" t="s">
        <v>466</v>
      </c>
      <c r="C54" s="397">
        <f t="shared" si="0"/>
        <v>0</v>
      </c>
      <c r="D54" s="378">
        <f>SUM(D55:D55)</f>
        <v>0</v>
      </c>
      <c r="E54" s="399"/>
      <c r="F54" s="398"/>
    </row>
    <row r="55" spans="1:7" ht="28.5" hidden="1" customHeight="1" x14ac:dyDescent="0.4">
      <c r="A55" s="379">
        <v>21081100</v>
      </c>
      <c r="B55" s="394" t="s">
        <v>465</v>
      </c>
      <c r="C55" s="382">
        <f t="shared" si="0"/>
        <v>0</v>
      </c>
      <c r="D55" s="356"/>
      <c r="E55" s="395"/>
      <c r="F55" s="370"/>
    </row>
    <row r="56" spans="1:7" ht="52.5" hidden="1" customHeight="1" x14ac:dyDescent="0.35">
      <c r="A56" s="375">
        <v>22000000</v>
      </c>
      <c r="B56" s="374" t="s">
        <v>464</v>
      </c>
      <c r="C56" s="397">
        <f t="shared" si="0"/>
        <v>0</v>
      </c>
      <c r="D56" s="378">
        <f>SUM(D63,D61,D57)</f>
        <v>0</v>
      </c>
      <c r="E56" s="395"/>
      <c r="F56" s="370"/>
    </row>
    <row r="57" spans="1:7" ht="30" hidden="1" customHeight="1" x14ac:dyDescent="0.35">
      <c r="A57" s="375">
        <v>22010000</v>
      </c>
      <c r="B57" s="374" t="s">
        <v>463</v>
      </c>
      <c r="C57" s="397">
        <f t="shared" si="0"/>
        <v>0</v>
      </c>
      <c r="D57" s="378">
        <f>SUM(D58:D60)</f>
        <v>0</v>
      </c>
      <c r="E57" s="395"/>
      <c r="F57" s="370"/>
    </row>
    <row r="58" spans="1:7" ht="76.5" hidden="1" customHeight="1" x14ac:dyDescent="0.4">
      <c r="A58" s="379">
        <v>22010300</v>
      </c>
      <c r="B58" s="383" t="s">
        <v>462</v>
      </c>
      <c r="C58" s="382">
        <f t="shared" si="0"/>
        <v>0</v>
      </c>
      <c r="D58" s="356"/>
      <c r="E58" s="395"/>
      <c r="F58" s="370"/>
    </row>
    <row r="59" spans="1:7" ht="28.5" hidden="1" customHeight="1" x14ac:dyDescent="0.4">
      <c r="A59" s="379">
        <v>22012500</v>
      </c>
      <c r="B59" s="394" t="s">
        <v>461</v>
      </c>
      <c r="C59" s="382">
        <f t="shared" si="0"/>
        <v>0</v>
      </c>
      <c r="D59" s="356"/>
      <c r="E59" s="395"/>
      <c r="F59" s="370"/>
    </row>
    <row r="60" spans="1:7" ht="54" hidden="1" customHeight="1" x14ac:dyDescent="0.4">
      <c r="A60" s="379">
        <v>22012600</v>
      </c>
      <c r="B60" s="364" t="s">
        <v>460</v>
      </c>
      <c r="C60" s="382">
        <f t="shared" si="0"/>
        <v>0</v>
      </c>
      <c r="D60" s="356"/>
      <c r="E60" s="395"/>
      <c r="F60" s="370"/>
    </row>
    <row r="61" spans="1:7" ht="72" hidden="1" customHeight="1" x14ac:dyDescent="0.35">
      <c r="A61" s="375">
        <v>22080000</v>
      </c>
      <c r="B61" s="400" t="s">
        <v>459</v>
      </c>
      <c r="C61" s="397">
        <f t="shared" si="0"/>
        <v>0</v>
      </c>
      <c r="D61" s="378">
        <f>SUM(D62)</f>
        <v>0</v>
      </c>
      <c r="E61" s="399"/>
      <c r="F61" s="398"/>
    </row>
    <row r="62" spans="1:7" ht="84" hidden="1" customHeight="1" x14ac:dyDescent="0.4">
      <c r="A62" s="379">
        <v>22080400</v>
      </c>
      <c r="B62" s="394" t="s">
        <v>458</v>
      </c>
      <c r="C62" s="382"/>
      <c r="D62" s="356"/>
      <c r="E62" s="395"/>
      <c r="F62" s="370"/>
    </row>
    <row r="63" spans="1:7" ht="27" hidden="1" customHeight="1" x14ac:dyDescent="0.35">
      <c r="A63" s="375">
        <v>22090000</v>
      </c>
      <c r="B63" s="374" t="s">
        <v>457</v>
      </c>
      <c r="C63" s="397">
        <f t="shared" ref="C63:C68" si="1">SUM(D63)</f>
        <v>0</v>
      </c>
      <c r="D63" s="378">
        <f>SUM(D64:D65)</f>
        <v>0</v>
      </c>
      <c r="E63" s="399"/>
      <c r="F63" s="398"/>
    </row>
    <row r="64" spans="1:7" ht="72" hidden="1" customHeight="1" x14ac:dyDescent="0.4">
      <c r="A64" s="379">
        <v>22090100</v>
      </c>
      <c r="B64" s="394" t="s">
        <v>456</v>
      </c>
      <c r="C64" s="382">
        <f t="shared" si="1"/>
        <v>0</v>
      </c>
      <c r="D64" s="356"/>
      <c r="E64" s="395"/>
      <c r="F64" s="370"/>
    </row>
    <row r="65" spans="1:7" ht="70.5" hidden="1" customHeight="1" x14ac:dyDescent="0.4">
      <c r="A65" s="379">
        <v>22090400</v>
      </c>
      <c r="B65" s="394" t="s">
        <v>455</v>
      </c>
      <c r="C65" s="382">
        <f t="shared" si="1"/>
        <v>0</v>
      </c>
      <c r="D65" s="356"/>
      <c r="E65" s="395"/>
      <c r="F65" s="370"/>
    </row>
    <row r="66" spans="1:7" ht="25.5" hidden="1" customHeight="1" x14ac:dyDescent="0.35">
      <c r="A66" s="375">
        <v>24000000</v>
      </c>
      <c r="B66" s="374" t="s">
        <v>454</v>
      </c>
      <c r="C66" s="397">
        <f t="shared" si="1"/>
        <v>0</v>
      </c>
      <c r="D66" s="378">
        <f>SUM(D67)</f>
        <v>0</v>
      </c>
      <c r="E66" s="396"/>
      <c r="F66" s="370"/>
    </row>
    <row r="67" spans="1:7" ht="26.25" hidden="1" x14ac:dyDescent="0.35">
      <c r="A67" s="375">
        <v>24060000</v>
      </c>
      <c r="B67" s="374" t="s">
        <v>453</v>
      </c>
      <c r="C67" s="397">
        <f t="shared" si="1"/>
        <v>0</v>
      </c>
      <c r="D67" s="378">
        <f>SUM(D68)</f>
        <v>0</v>
      </c>
      <c r="E67" s="396"/>
      <c r="F67" s="370"/>
    </row>
    <row r="68" spans="1:7" ht="27" hidden="1" x14ac:dyDescent="0.4">
      <c r="A68" s="379">
        <v>24060300</v>
      </c>
      <c r="B68" s="394" t="s">
        <v>453</v>
      </c>
      <c r="C68" s="382">
        <f t="shared" si="1"/>
        <v>0</v>
      </c>
      <c r="D68" s="356"/>
      <c r="E68" s="395"/>
      <c r="F68" s="370" t="s">
        <v>452</v>
      </c>
    </row>
    <row r="69" spans="1:7" ht="28.5" hidden="1" customHeight="1" x14ac:dyDescent="0.4">
      <c r="A69" s="375">
        <v>25000000</v>
      </c>
      <c r="B69" s="374" t="s">
        <v>451</v>
      </c>
      <c r="C69" s="387">
        <f>SUM(E69)</f>
        <v>0</v>
      </c>
      <c r="D69" s="371"/>
      <c r="E69" s="378">
        <f>SUM(E70)</f>
        <v>0</v>
      </c>
      <c r="F69" s="370"/>
    </row>
    <row r="70" spans="1:7" ht="48" hidden="1" customHeight="1" x14ac:dyDescent="0.4">
      <c r="A70" s="375">
        <v>25010000</v>
      </c>
      <c r="B70" s="374" t="s">
        <v>450</v>
      </c>
      <c r="C70" s="387">
        <f>SUM(E70)</f>
        <v>0</v>
      </c>
      <c r="D70" s="362"/>
      <c r="E70" s="378">
        <f>SUM(E71:E74)</f>
        <v>0</v>
      </c>
      <c r="F70" s="370"/>
    </row>
    <row r="71" spans="1:7" ht="51" hidden="1" customHeight="1" x14ac:dyDescent="0.4">
      <c r="A71" s="379">
        <v>25010100</v>
      </c>
      <c r="B71" s="394" t="s">
        <v>449</v>
      </c>
      <c r="C71" s="382"/>
      <c r="D71" s="362"/>
      <c r="E71" s="393"/>
      <c r="F71" s="392"/>
    </row>
    <row r="72" spans="1:7" ht="51" hidden="1" customHeight="1" x14ac:dyDescent="0.4">
      <c r="A72" s="379">
        <v>25010200</v>
      </c>
      <c r="B72" s="394" t="s">
        <v>448</v>
      </c>
      <c r="C72" s="382"/>
      <c r="D72" s="362"/>
      <c r="E72" s="393"/>
      <c r="F72" s="392"/>
    </row>
    <row r="73" spans="1:7" ht="27" hidden="1" customHeight="1" x14ac:dyDescent="0.4">
      <c r="A73" s="379">
        <v>25010300</v>
      </c>
      <c r="B73" s="394" t="s">
        <v>447</v>
      </c>
      <c r="C73" s="382"/>
      <c r="D73" s="362"/>
      <c r="E73" s="393"/>
      <c r="F73" s="392"/>
    </row>
    <row r="74" spans="1:7" ht="75" hidden="1" customHeight="1" x14ac:dyDescent="0.4">
      <c r="A74" s="379">
        <v>25010400</v>
      </c>
      <c r="B74" s="364" t="s">
        <v>446</v>
      </c>
      <c r="C74" s="382"/>
      <c r="D74" s="381"/>
      <c r="E74" s="356"/>
      <c r="F74" s="391"/>
    </row>
    <row r="75" spans="1:7" ht="26.25" hidden="1" customHeight="1" x14ac:dyDescent="0.4">
      <c r="A75" s="389">
        <v>30000000</v>
      </c>
      <c r="B75" s="390" t="s">
        <v>445</v>
      </c>
      <c r="C75" s="387">
        <f>SUM(E75)</f>
        <v>0</v>
      </c>
      <c r="D75" s="381"/>
      <c r="E75" s="378">
        <f>SUM(F75)</f>
        <v>0</v>
      </c>
      <c r="F75" s="377">
        <f>SUM(F76)</f>
        <v>0</v>
      </c>
    </row>
    <row r="76" spans="1:7" ht="33" hidden="1" customHeight="1" x14ac:dyDescent="0.35">
      <c r="A76" s="389">
        <v>33000000</v>
      </c>
      <c r="B76" s="388" t="s">
        <v>444</v>
      </c>
      <c r="C76" s="387">
        <f>SUM(E76)</f>
        <v>0</v>
      </c>
      <c r="D76" s="386"/>
      <c r="E76" s="378">
        <f>SUM(F76)</f>
        <v>0</v>
      </c>
      <c r="F76" s="377">
        <f>SUM(F77)</f>
        <v>0</v>
      </c>
    </row>
    <row r="77" spans="1:7" ht="26.25" hidden="1" customHeight="1" x14ac:dyDescent="0.4">
      <c r="A77" s="385">
        <v>33010000</v>
      </c>
      <c r="B77" s="384" t="s">
        <v>443</v>
      </c>
      <c r="C77" s="382">
        <f>SUM(E77)</f>
        <v>0</v>
      </c>
      <c r="D77" s="381"/>
      <c r="E77" s="356">
        <f>SUM(F77)</f>
        <v>0</v>
      </c>
      <c r="F77" s="380"/>
    </row>
    <row r="78" spans="1:7" ht="99" hidden="1" customHeight="1" x14ac:dyDescent="0.4">
      <c r="A78" s="379">
        <v>33010100</v>
      </c>
      <c r="B78" s="383" t="s">
        <v>442</v>
      </c>
      <c r="C78" s="382">
        <f>SUM(E78)</f>
        <v>0</v>
      </c>
      <c r="D78" s="381"/>
      <c r="E78" s="356">
        <f>SUM(F78)</f>
        <v>0</v>
      </c>
      <c r="F78" s="380"/>
    </row>
    <row r="79" spans="1:7" ht="28.5" hidden="1" customHeight="1" x14ac:dyDescent="0.35">
      <c r="A79" s="379"/>
      <c r="B79" s="374" t="s">
        <v>430</v>
      </c>
      <c r="C79" s="378">
        <f>SUM(C11,C49,C75)</f>
        <v>0</v>
      </c>
      <c r="D79" s="378">
        <f>SUM(D11,D49)</f>
        <v>0</v>
      </c>
      <c r="E79" s="378">
        <f>SUM(E11,E49,E75)</f>
        <v>0</v>
      </c>
      <c r="F79" s="377">
        <f>SUM(F75)</f>
        <v>0</v>
      </c>
      <c r="G79" s="376"/>
    </row>
    <row r="80" spans="1:7" ht="36" customHeight="1" x14ac:dyDescent="0.35">
      <c r="A80" s="375">
        <v>40000000</v>
      </c>
      <c r="B80" s="374" t="s">
        <v>441</v>
      </c>
      <c r="C80" s="373">
        <f>SUM(D80:E80)</f>
        <v>5166321</v>
      </c>
      <c r="D80" s="462">
        <f>SUM(D81)</f>
        <v>2628591</v>
      </c>
      <c r="E80" s="366">
        <f t="shared" ref="E80:F80" si="2">SUM(E81)</f>
        <v>2537730</v>
      </c>
      <c r="F80" s="463">
        <f t="shared" si="2"/>
        <v>2537730</v>
      </c>
    </row>
    <row r="81" spans="1:6" ht="30" customHeight="1" x14ac:dyDescent="0.35">
      <c r="A81" s="375">
        <v>41000000</v>
      </c>
      <c r="B81" s="374" t="s">
        <v>440</v>
      </c>
      <c r="C81" s="373">
        <f>SUM(D81:E81)</f>
        <v>5166321</v>
      </c>
      <c r="D81" s="462">
        <f>SUM(D82,D86)</f>
        <v>2628591</v>
      </c>
      <c r="E81" s="366">
        <f t="shared" ref="E81:F81" si="3">SUM(E82,E86)</f>
        <v>2537730</v>
      </c>
      <c r="F81" s="463">
        <f t="shared" si="3"/>
        <v>2537730</v>
      </c>
    </row>
    <row r="82" spans="1:6" ht="28.5" hidden="1" customHeight="1" x14ac:dyDescent="0.35">
      <c r="A82" s="375">
        <v>41030000</v>
      </c>
      <c r="B82" s="374" t="s">
        <v>439</v>
      </c>
      <c r="C82" s="373">
        <f t="shared" ref="C82:C93" si="4">SUM(D82)</f>
        <v>0</v>
      </c>
      <c r="D82" s="372">
        <f>SUM(D83:D85)</f>
        <v>0</v>
      </c>
      <c r="E82" s="372"/>
      <c r="F82" s="455"/>
    </row>
    <row r="83" spans="1:6" ht="42" hidden="1" customHeight="1" x14ac:dyDescent="0.4">
      <c r="A83" s="358">
        <v>41033900</v>
      </c>
      <c r="B83" s="360" t="s">
        <v>438</v>
      </c>
      <c r="C83" s="353">
        <f t="shared" si="4"/>
        <v>0</v>
      </c>
      <c r="D83" s="363"/>
      <c r="E83" s="453"/>
      <c r="F83" s="456"/>
    </row>
    <row r="84" spans="1:6" ht="52.5" hidden="1" customHeight="1" x14ac:dyDescent="0.4">
      <c r="A84" s="358">
        <v>41034200</v>
      </c>
      <c r="B84" s="360" t="s">
        <v>437</v>
      </c>
      <c r="C84" s="353">
        <f t="shared" si="4"/>
        <v>0</v>
      </c>
      <c r="D84" s="363"/>
      <c r="E84" s="453"/>
      <c r="F84" s="456"/>
    </row>
    <row r="85" spans="1:6" ht="106.5" hidden="1" customHeight="1" x14ac:dyDescent="0.4">
      <c r="A85" s="358">
        <v>41035100</v>
      </c>
      <c r="B85" s="357" t="s">
        <v>436</v>
      </c>
      <c r="C85" s="353">
        <f t="shared" si="4"/>
        <v>0</v>
      </c>
      <c r="D85" s="363"/>
      <c r="E85" s="454"/>
      <c r="F85" s="457"/>
    </row>
    <row r="86" spans="1:6" ht="49.5" customHeight="1" x14ac:dyDescent="0.35">
      <c r="A86" s="369">
        <v>41050000</v>
      </c>
      <c r="B86" s="368" t="s">
        <v>435</v>
      </c>
      <c r="C86" s="367">
        <f>SUM(D86:E86)</f>
        <v>5166321</v>
      </c>
      <c r="D86" s="366">
        <f>SUM(D87:D94)</f>
        <v>2628591</v>
      </c>
      <c r="E86" s="366">
        <f t="shared" ref="E86:F86" si="5">SUM(E88:E94)</f>
        <v>2537730</v>
      </c>
      <c r="F86" s="463">
        <f t="shared" si="5"/>
        <v>2537730</v>
      </c>
    </row>
    <row r="87" spans="1:6" ht="102.75" customHeight="1" x14ac:dyDescent="0.4">
      <c r="A87" s="499">
        <v>41050800</v>
      </c>
      <c r="B87" s="360" t="s">
        <v>538</v>
      </c>
      <c r="C87" s="353">
        <f t="shared" ref="C87" si="6">SUM(D87)</f>
        <v>199896</v>
      </c>
      <c r="D87" s="363">
        <v>199896</v>
      </c>
      <c r="E87" s="363"/>
      <c r="F87" s="498"/>
    </row>
    <row r="88" spans="1:6" ht="76.5" customHeight="1" x14ac:dyDescent="0.4">
      <c r="A88" s="365">
        <v>41051100</v>
      </c>
      <c r="B88" s="364" t="s">
        <v>524</v>
      </c>
      <c r="C88" s="353">
        <f t="shared" si="4"/>
        <v>580169</v>
      </c>
      <c r="D88" s="363">
        <v>580169</v>
      </c>
      <c r="E88" s="362"/>
      <c r="F88" s="361"/>
    </row>
    <row r="89" spans="1:6" ht="79.5" customHeight="1" x14ac:dyDescent="0.4">
      <c r="A89" s="358">
        <v>41051200</v>
      </c>
      <c r="B89" s="360" t="s">
        <v>525</v>
      </c>
      <c r="C89" s="353">
        <f t="shared" si="4"/>
        <v>539697</v>
      </c>
      <c r="D89" s="363">
        <v>539697</v>
      </c>
      <c r="E89" s="362"/>
      <c r="F89" s="361"/>
    </row>
    <row r="90" spans="1:6" ht="289.5" hidden="1" customHeight="1" x14ac:dyDescent="0.4">
      <c r="A90" s="358">
        <v>41050300</v>
      </c>
      <c r="B90" s="360" t="s">
        <v>434</v>
      </c>
      <c r="C90" s="353">
        <f t="shared" si="4"/>
        <v>0</v>
      </c>
      <c r="D90" s="356"/>
      <c r="E90" s="362"/>
      <c r="F90" s="361"/>
    </row>
    <row r="91" spans="1:6" ht="80.25" hidden="1" customHeight="1" x14ac:dyDescent="0.4">
      <c r="A91" s="358">
        <v>41051500</v>
      </c>
      <c r="B91" s="360" t="s">
        <v>433</v>
      </c>
      <c r="C91" s="353">
        <f t="shared" si="4"/>
        <v>0</v>
      </c>
      <c r="D91" s="356"/>
      <c r="E91" s="359"/>
      <c r="F91" s="351"/>
    </row>
    <row r="92" spans="1:6" ht="80.25" hidden="1" customHeight="1" x14ac:dyDescent="0.4">
      <c r="A92" s="358">
        <v>41052000</v>
      </c>
      <c r="B92" s="357" t="s">
        <v>432</v>
      </c>
      <c r="C92" s="353">
        <f t="shared" si="4"/>
        <v>0</v>
      </c>
      <c r="D92" s="356"/>
      <c r="E92" s="352"/>
      <c r="F92" s="351"/>
    </row>
    <row r="93" spans="1:6" ht="102.75" customHeight="1" x14ac:dyDescent="0.4">
      <c r="A93" s="355">
        <v>41051400</v>
      </c>
      <c r="B93" s="502" t="s">
        <v>540</v>
      </c>
      <c r="C93" s="353">
        <f t="shared" si="4"/>
        <v>888829</v>
      </c>
      <c r="D93" s="452">
        <v>888829</v>
      </c>
      <c r="E93" s="352"/>
      <c r="F93" s="351"/>
    </row>
    <row r="94" spans="1:6" ht="38.25" customHeight="1" x14ac:dyDescent="0.4">
      <c r="A94" s="355">
        <v>41053900</v>
      </c>
      <c r="B94" s="354" t="s">
        <v>431</v>
      </c>
      <c r="C94" s="353">
        <f>SUM(D94,E94)</f>
        <v>2957730</v>
      </c>
      <c r="D94" s="452">
        <v>420000</v>
      </c>
      <c r="E94" s="452">
        <v>2537730</v>
      </c>
      <c r="F94" s="464">
        <v>2537730</v>
      </c>
    </row>
    <row r="95" spans="1:6" ht="123" customHeight="1" x14ac:dyDescent="0.4">
      <c r="A95" s="459" t="s">
        <v>526</v>
      </c>
      <c r="B95" s="469" t="s">
        <v>527</v>
      </c>
      <c r="C95" s="353">
        <f>SUM(D95,E95)</f>
        <v>420000</v>
      </c>
      <c r="D95" s="460">
        <f>SUM(D96:D102)</f>
        <v>420000</v>
      </c>
      <c r="E95" s="452"/>
      <c r="F95" s="458"/>
    </row>
    <row r="96" spans="1:6" ht="35.25" customHeight="1" x14ac:dyDescent="0.4">
      <c r="A96" s="355"/>
      <c r="B96" s="469" t="s">
        <v>528</v>
      </c>
      <c r="C96" s="353">
        <f t="shared" ref="C96:C103" si="7">SUM(D96,E96)</f>
        <v>80000</v>
      </c>
      <c r="D96" s="452">
        <v>80000</v>
      </c>
      <c r="E96" s="452"/>
      <c r="F96" s="458"/>
    </row>
    <row r="97" spans="1:7" ht="34.5" customHeight="1" x14ac:dyDescent="0.4">
      <c r="A97" s="355"/>
      <c r="B97" s="470" t="s">
        <v>529</v>
      </c>
      <c r="C97" s="353">
        <f t="shared" si="7"/>
        <v>99000</v>
      </c>
      <c r="D97" s="452">
        <v>99000</v>
      </c>
      <c r="E97" s="452"/>
      <c r="F97" s="458"/>
    </row>
    <row r="98" spans="1:7" ht="36" customHeight="1" x14ac:dyDescent="0.4">
      <c r="A98" s="355"/>
      <c r="B98" s="470" t="s">
        <v>530</v>
      </c>
      <c r="C98" s="353">
        <f t="shared" si="7"/>
        <v>80000</v>
      </c>
      <c r="D98" s="452">
        <v>80000</v>
      </c>
      <c r="E98" s="452"/>
      <c r="F98" s="458"/>
    </row>
    <row r="99" spans="1:7" ht="36.75" customHeight="1" x14ac:dyDescent="0.4">
      <c r="A99" s="355"/>
      <c r="B99" s="470" t="s">
        <v>531</v>
      </c>
      <c r="C99" s="353">
        <f t="shared" si="7"/>
        <v>40000</v>
      </c>
      <c r="D99" s="452">
        <v>40000</v>
      </c>
      <c r="E99" s="452"/>
      <c r="F99" s="458"/>
    </row>
    <row r="100" spans="1:7" ht="36" customHeight="1" x14ac:dyDescent="0.4">
      <c r="A100" s="355"/>
      <c r="B100" s="470" t="s">
        <v>532</v>
      </c>
      <c r="C100" s="353">
        <f t="shared" si="7"/>
        <v>40000</v>
      </c>
      <c r="D100" s="452">
        <v>40000</v>
      </c>
      <c r="E100" s="452"/>
      <c r="F100" s="458"/>
    </row>
    <row r="101" spans="1:7" ht="36" customHeight="1" x14ac:dyDescent="0.4">
      <c r="A101" s="355"/>
      <c r="B101" s="470" t="s">
        <v>533</v>
      </c>
      <c r="C101" s="353">
        <f t="shared" si="7"/>
        <v>25000</v>
      </c>
      <c r="D101" s="452">
        <v>25000</v>
      </c>
      <c r="E101" s="452"/>
      <c r="F101" s="458"/>
    </row>
    <row r="102" spans="1:7" ht="34.5" customHeight="1" x14ac:dyDescent="0.4">
      <c r="A102" s="355"/>
      <c r="B102" s="470" t="s">
        <v>534</v>
      </c>
      <c r="C102" s="353">
        <f t="shared" si="7"/>
        <v>56000</v>
      </c>
      <c r="D102" s="452">
        <v>56000</v>
      </c>
      <c r="E102" s="452"/>
      <c r="F102" s="458"/>
    </row>
    <row r="103" spans="1:7" ht="51" customHeight="1" x14ac:dyDescent="0.4">
      <c r="A103" s="355"/>
      <c r="B103" s="354" t="s">
        <v>535</v>
      </c>
      <c r="C103" s="353">
        <f t="shared" si="7"/>
        <v>2537730</v>
      </c>
      <c r="D103" s="452"/>
      <c r="E103" s="465">
        <v>2537730</v>
      </c>
      <c r="F103" s="466">
        <v>2537730</v>
      </c>
    </row>
    <row r="104" spans="1:7" ht="34.5" customHeight="1" x14ac:dyDescent="0.35">
      <c r="A104" s="350"/>
      <c r="B104" s="461" t="s">
        <v>430</v>
      </c>
      <c r="C104" s="349">
        <f>SUM(D104:E104)</f>
        <v>5166321</v>
      </c>
      <c r="D104" s="349">
        <f>SUM(D79:D80)</f>
        <v>2628591</v>
      </c>
      <c r="E104" s="467">
        <f>SUM(E79:E80)</f>
        <v>2537730</v>
      </c>
      <c r="F104" s="468">
        <f>SUM(F79:F80)</f>
        <v>2537730</v>
      </c>
      <c r="G104" s="343"/>
    </row>
    <row r="105" spans="1:7" ht="61.5" customHeight="1" x14ac:dyDescent="0.35">
      <c r="A105" s="348"/>
      <c r="B105" s="347"/>
      <c r="C105" s="346"/>
      <c r="D105" s="345"/>
      <c r="E105" s="345"/>
      <c r="F105" s="344"/>
      <c r="G105" s="343"/>
    </row>
    <row r="106" spans="1:7" ht="64.5" customHeight="1" x14ac:dyDescent="0.5">
      <c r="A106" s="507" t="s">
        <v>429</v>
      </c>
      <c r="B106" s="507"/>
      <c r="C106" s="507"/>
      <c r="D106" s="507"/>
      <c r="E106" s="507"/>
      <c r="F106" s="507"/>
      <c r="G106" s="343"/>
    </row>
    <row r="107" spans="1:7" ht="33.75" customHeight="1" x14ac:dyDescent="0.35">
      <c r="A107" s="342"/>
      <c r="B107" s="341"/>
      <c r="C107" s="341"/>
      <c r="D107" s="335"/>
      <c r="E107" s="335"/>
      <c r="F107" s="335"/>
    </row>
    <row r="108" spans="1:7" ht="24.75" customHeight="1" x14ac:dyDescent="0.3">
      <c r="A108" s="340"/>
      <c r="B108" s="339"/>
      <c r="C108" s="339"/>
      <c r="D108" s="338"/>
      <c r="E108" s="338"/>
      <c r="F108" s="338"/>
    </row>
    <row r="109" spans="1:7" ht="23.25" x14ac:dyDescent="0.35">
      <c r="A109" s="333"/>
      <c r="B109" s="333"/>
      <c r="C109" s="333"/>
      <c r="D109" s="333"/>
      <c r="E109" s="333"/>
      <c r="F109" s="333"/>
    </row>
    <row r="110" spans="1:7" ht="23.25" x14ac:dyDescent="0.35">
      <c r="A110" s="337"/>
      <c r="B110" s="336"/>
      <c r="C110" s="336"/>
      <c r="D110" s="335"/>
      <c r="E110" s="335"/>
      <c r="F110" s="335"/>
    </row>
    <row r="111" spans="1:7" ht="21.75" customHeight="1" x14ac:dyDescent="0.35">
      <c r="A111" s="333"/>
      <c r="B111" s="333"/>
      <c r="C111" s="333"/>
      <c r="D111" s="333"/>
      <c r="E111" s="333"/>
      <c r="F111" s="333"/>
    </row>
    <row r="112" spans="1:7" ht="23.25" x14ac:dyDescent="0.35">
      <c r="A112" s="334"/>
      <c r="B112" s="334"/>
      <c r="C112" s="334"/>
      <c r="D112" s="334"/>
      <c r="E112" s="334"/>
      <c r="F112" s="334"/>
    </row>
    <row r="113" spans="1:6" ht="23.25" x14ac:dyDescent="0.35">
      <c r="A113" s="333"/>
      <c r="B113" s="333"/>
      <c r="C113" s="333"/>
      <c r="D113" s="333"/>
      <c r="E113" s="333"/>
      <c r="F113" s="333"/>
    </row>
    <row r="114" spans="1:6" ht="23.25" x14ac:dyDescent="0.35">
      <c r="A114" s="334"/>
      <c r="B114" s="334"/>
      <c r="C114" s="334"/>
      <c r="D114" s="334"/>
      <c r="E114" s="334"/>
      <c r="F114" s="334"/>
    </row>
    <row r="115" spans="1:6" ht="23.25" x14ac:dyDescent="0.35">
      <c r="A115" s="334"/>
      <c r="B115" s="334"/>
      <c r="C115" s="334"/>
      <c r="D115" s="334"/>
      <c r="E115" s="334"/>
      <c r="F115" s="334"/>
    </row>
    <row r="116" spans="1:6" ht="23.25" x14ac:dyDescent="0.35">
      <c r="A116" s="334"/>
      <c r="B116" s="334"/>
      <c r="C116" s="334"/>
      <c r="D116" s="334"/>
      <c r="E116" s="334"/>
      <c r="F116" s="334"/>
    </row>
    <row r="117" spans="1:6" ht="23.25" x14ac:dyDescent="0.35">
      <c r="A117" s="334"/>
      <c r="B117" s="334"/>
      <c r="C117" s="334"/>
      <c r="D117" s="334"/>
      <c r="E117" s="334"/>
      <c r="F117" s="334"/>
    </row>
    <row r="118" spans="1:6" ht="23.25" x14ac:dyDescent="0.35">
      <c r="A118" s="334"/>
      <c r="B118" s="334"/>
      <c r="C118" s="334"/>
      <c r="D118" s="334"/>
      <c r="E118" s="334"/>
      <c r="F118" s="334"/>
    </row>
    <row r="119" spans="1:6" ht="23.25" x14ac:dyDescent="0.35">
      <c r="A119" s="334"/>
      <c r="B119" s="334"/>
      <c r="C119" s="334"/>
      <c r="D119" s="334"/>
      <c r="E119" s="334"/>
      <c r="F119" s="334"/>
    </row>
    <row r="120" spans="1:6" ht="23.25" x14ac:dyDescent="0.35">
      <c r="A120" s="334"/>
      <c r="B120" s="334"/>
      <c r="C120" s="334"/>
      <c r="D120" s="334"/>
      <c r="E120" s="334"/>
      <c r="F120" s="334"/>
    </row>
    <row r="121" spans="1:6" ht="23.25" x14ac:dyDescent="0.35">
      <c r="A121" s="334"/>
      <c r="B121" s="334"/>
      <c r="C121" s="334"/>
      <c r="D121" s="334"/>
      <c r="E121" s="334"/>
      <c r="F121" s="334"/>
    </row>
    <row r="122" spans="1:6" ht="23.25" x14ac:dyDescent="0.35">
      <c r="A122" s="334"/>
      <c r="B122" s="334"/>
      <c r="C122" s="334"/>
      <c r="D122" s="334"/>
      <c r="E122" s="334"/>
      <c r="F122" s="334"/>
    </row>
    <row r="123" spans="1:6" ht="23.25" x14ac:dyDescent="0.35">
      <c r="A123" s="334"/>
      <c r="B123" s="334"/>
      <c r="C123" s="334"/>
      <c r="D123" s="334"/>
      <c r="E123" s="334"/>
      <c r="F123" s="334"/>
    </row>
    <row r="124" spans="1:6" ht="23.25" x14ac:dyDescent="0.35">
      <c r="A124" s="334"/>
      <c r="B124" s="334"/>
      <c r="C124" s="334"/>
      <c r="D124" s="334"/>
      <c r="E124" s="334"/>
      <c r="F124" s="334"/>
    </row>
    <row r="125" spans="1:6" ht="23.25" x14ac:dyDescent="0.35">
      <c r="A125" s="333"/>
      <c r="B125" s="333"/>
      <c r="C125" s="333"/>
      <c r="D125" s="333"/>
      <c r="E125" s="333"/>
      <c r="F125" s="333"/>
    </row>
    <row r="126" spans="1:6" ht="23.25" x14ac:dyDescent="0.35">
      <c r="A126" s="333"/>
      <c r="B126" s="333"/>
      <c r="C126" s="333"/>
      <c r="D126" s="333"/>
      <c r="E126" s="333"/>
      <c r="F126" s="333"/>
    </row>
    <row r="127" spans="1:6" ht="23.25" x14ac:dyDescent="0.35">
      <c r="A127" s="333"/>
      <c r="B127" s="333"/>
      <c r="C127" s="333"/>
      <c r="D127" s="333"/>
      <c r="E127" s="333"/>
      <c r="F127" s="333"/>
    </row>
    <row r="128" spans="1:6" ht="23.25" x14ac:dyDescent="0.35">
      <c r="A128" s="333"/>
      <c r="B128" s="333"/>
      <c r="C128" s="333"/>
      <c r="D128" s="333"/>
      <c r="E128" s="333"/>
      <c r="F128" s="333"/>
    </row>
    <row r="129" spans="1:6" ht="23.25" x14ac:dyDescent="0.35">
      <c r="A129" s="333"/>
      <c r="B129" s="333"/>
      <c r="C129" s="333"/>
      <c r="D129" s="333"/>
      <c r="E129" s="333"/>
      <c r="F129" s="333"/>
    </row>
    <row r="130" spans="1:6" ht="23.25" x14ac:dyDescent="0.35">
      <c r="A130" s="333"/>
      <c r="B130" s="333"/>
      <c r="C130" s="333"/>
      <c r="D130" s="333"/>
      <c r="E130" s="333"/>
      <c r="F130" s="333"/>
    </row>
    <row r="131" spans="1:6" ht="23.25" x14ac:dyDescent="0.35">
      <c r="A131" s="333"/>
      <c r="B131" s="333"/>
      <c r="C131" s="333"/>
      <c r="D131" s="333"/>
      <c r="E131" s="333"/>
      <c r="F131" s="333"/>
    </row>
    <row r="132" spans="1:6" ht="23.25" x14ac:dyDescent="0.35">
      <c r="A132" s="333"/>
      <c r="B132" s="333"/>
      <c r="C132" s="333"/>
      <c r="D132" s="333"/>
      <c r="E132" s="333"/>
      <c r="F132" s="333"/>
    </row>
    <row r="133" spans="1:6" ht="23.25" x14ac:dyDescent="0.35">
      <c r="A133" s="333"/>
      <c r="B133" s="333"/>
      <c r="C133" s="333"/>
      <c r="D133" s="333"/>
      <c r="E133" s="333"/>
      <c r="F133" s="333"/>
    </row>
    <row r="134" spans="1:6" ht="23.25" x14ac:dyDescent="0.35">
      <c r="A134" s="333"/>
      <c r="B134" s="333"/>
      <c r="C134" s="333"/>
      <c r="D134" s="333"/>
      <c r="E134" s="333"/>
      <c r="F134" s="333"/>
    </row>
    <row r="135" spans="1:6" ht="23.25" x14ac:dyDescent="0.35">
      <c r="A135" s="333"/>
      <c r="B135" s="333"/>
      <c r="C135" s="333"/>
      <c r="D135" s="333"/>
      <c r="E135" s="333"/>
      <c r="F135" s="333"/>
    </row>
    <row r="136" spans="1:6" ht="23.25" x14ac:dyDescent="0.35">
      <c r="A136" s="333"/>
      <c r="B136" s="333"/>
      <c r="C136" s="333"/>
      <c r="D136" s="333"/>
      <c r="E136" s="333"/>
      <c r="F136" s="333"/>
    </row>
    <row r="137" spans="1:6" ht="23.25" x14ac:dyDescent="0.35">
      <c r="A137" s="333"/>
      <c r="B137" s="333"/>
      <c r="C137" s="333"/>
      <c r="D137" s="333"/>
      <c r="E137" s="333"/>
      <c r="F137" s="333"/>
    </row>
    <row r="138" spans="1:6" ht="23.25" x14ac:dyDescent="0.35">
      <c r="A138" s="333"/>
      <c r="B138" s="333"/>
      <c r="C138" s="333"/>
      <c r="D138" s="333"/>
      <c r="E138" s="333"/>
      <c r="F138" s="333"/>
    </row>
    <row r="139" spans="1:6" ht="23.25" x14ac:dyDescent="0.35">
      <c r="A139" s="333"/>
      <c r="B139" s="333"/>
      <c r="C139" s="333"/>
      <c r="D139" s="333"/>
      <c r="E139" s="333"/>
      <c r="F139" s="333"/>
    </row>
    <row r="140" spans="1:6" ht="23.25" x14ac:dyDescent="0.35">
      <c r="A140" s="333"/>
      <c r="B140" s="333"/>
      <c r="C140" s="333"/>
      <c r="D140" s="333"/>
      <c r="E140" s="333"/>
      <c r="F140" s="333"/>
    </row>
    <row r="141" spans="1:6" ht="23.25" x14ac:dyDescent="0.35">
      <c r="A141" s="333"/>
      <c r="B141" s="333"/>
      <c r="C141" s="333"/>
      <c r="D141" s="333"/>
      <c r="E141" s="333"/>
      <c r="F141" s="333"/>
    </row>
    <row r="142" spans="1:6" ht="23.25" x14ac:dyDescent="0.35">
      <c r="A142" s="333"/>
      <c r="B142" s="333"/>
      <c r="C142" s="333"/>
      <c r="D142" s="333"/>
      <c r="E142" s="333"/>
      <c r="F142" s="333"/>
    </row>
    <row r="143" spans="1:6" ht="23.25" x14ac:dyDescent="0.35">
      <c r="A143" s="333"/>
      <c r="B143" s="333"/>
      <c r="C143" s="333"/>
      <c r="D143" s="333"/>
      <c r="E143" s="333"/>
      <c r="F143" s="333"/>
    </row>
    <row r="144" spans="1:6" ht="23.25" x14ac:dyDescent="0.35">
      <c r="A144" s="333"/>
      <c r="B144" s="333"/>
      <c r="C144" s="333"/>
      <c r="D144" s="333"/>
      <c r="E144" s="333"/>
      <c r="F144" s="333"/>
    </row>
    <row r="145" spans="1:6" ht="23.25" x14ac:dyDescent="0.35">
      <c r="A145" s="333"/>
      <c r="B145" s="333"/>
      <c r="C145" s="333"/>
      <c r="D145" s="333"/>
      <c r="E145" s="333"/>
      <c r="F145" s="333"/>
    </row>
    <row r="146" spans="1:6" ht="23.25" x14ac:dyDescent="0.35">
      <c r="A146" s="333"/>
      <c r="B146" s="333"/>
      <c r="C146" s="333"/>
      <c r="D146" s="333"/>
      <c r="E146" s="333"/>
      <c r="F146" s="333"/>
    </row>
    <row r="147" spans="1:6" ht="23.25" x14ac:dyDescent="0.35">
      <c r="A147" s="333"/>
      <c r="B147" s="333"/>
      <c r="C147" s="333"/>
      <c r="D147" s="333"/>
      <c r="E147" s="333"/>
      <c r="F147" s="333"/>
    </row>
    <row r="148" spans="1:6" ht="23.25" x14ac:dyDescent="0.35">
      <c r="A148" s="333"/>
      <c r="B148" s="333"/>
      <c r="C148" s="333"/>
      <c r="D148" s="333"/>
      <c r="E148" s="333"/>
      <c r="F148" s="333"/>
    </row>
    <row r="149" spans="1:6" ht="23.25" x14ac:dyDescent="0.35">
      <c r="A149" s="333"/>
      <c r="B149" s="333"/>
      <c r="C149" s="333"/>
      <c r="D149" s="333"/>
      <c r="E149" s="333"/>
      <c r="F149" s="333"/>
    </row>
    <row r="150" spans="1:6" ht="23.25" x14ac:dyDescent="0.35">
      <c r="A150" s="333"/>
      <c r="B150" s="333"/>
      <c r="C150" s="333"/>
      <c r="D150" s="333"/>
      <c r="E150" s="333"/>
      <c r="F150" s="333"/>
    </row>
  </sheetData>
  <mergeCells count="14">
    <mergeCell ref="A5:F5"/>
    <mergeCell ref="D3:F3"/>
    <mergeCell ref="A106:F106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</mergeCells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Normal="100" zoomScaleSheetLayoutView="100" workbookViewId="0">
      <selection activeCell="D10" sqref="D10"/>
    </sheetView>
  </sheetViews>
  <sheetFormatPr defaultColWidth="8" defaultRowHeight="12.75" x14ac:dyDescent="0.2"/>
  <cols>
    <col min="1" max="1" width="10.5703125" style="78" customWidth="1"/>
    <col min="2" max="2" width="29.140625" style="71" customWidth="1"/>
    <col min="3" max="3" width="21" style="71" customWidth="1"/>
    <col min="4" max="4" width="20.7109375" style="72" customWidth="1"/>
    <col min="5" max="5" width="17.28515625" style="72" customWidth="1"/>
    <col min="6" max="6" width="17" style="54" customWidth="1"/>
    <col min="7" max="8" width="8" style="54"/>
    <col min="9" max="9" width="12.140625" style="54" bestFit="1" customWidth="1"/>
    <col min="10" max="16384" width="8" style="54"/>
  </cols>
  <sheetData>
    <row r="1" spans="1:9" ht="16.5" customHeight="1" x14ac:dyDescent="0.3">
      <c r="A1" s="51"/>
      <c r="B1" s="52"/>
      <c r="C1" s="52"/>
      <c r="D1" s="53"/>
      <c r="E1" s="531"/>
      <c r="F1" s="531"/>
    </row>
    <row r="2" spans="1:9" ht="17.25" customHeight="1" x14ac:dyDescent="0.3">
      <c r="A2" s="51"/>
      <c r="B2" s="52"/>
      <c r="C2" s="52"/>
      <c r="D2" s="53"/>
      <c r="E2" s="532"/>
      <c r="F2" s="532"/>
    </row>
    <row r="3" spans="1:9" ht="18" customHeight="1" x14ac:dyDescent="0.3">
      <c r="A3" s="51"/>
      <c r="B3" s="52"/>
      <c r="C3" s="52"/>
      <c r="D3" s="53"/>
      <c r="E3" s="532"/>
      <c r="F3" s="532"/>
    </row>
    <row r="4" spans="1:9" ht="42.75" customHeight="1" x14ac:dyDescent="0.25">
      <c r="A4" s="51"/>
      <c r="B4" s="52"/>
      <c r="C4" s="52"/>
      <c r="D4" s="53"/>
      <c r="E4" s="53"/>
      <c r="F4" s="53"/>
    </row>
    <row r="5" spans="1:9" ht="64.5" customHeight="1" x14ac:dyDescent="0.2">
      <c r="A5" s="533" t="s">
        <v>421</v>
      </c>
      <c r="B5" s="533"/>
      <c r="C5" s="533"/>
      <c r="D5" s="533"/>
      <c r="E5" s="533"/>
      <c r="F5" s="533"/>
    </row>
    <row r="6" spans="1:9" ht="21" customHeight="1" x14ac:dyDescent="0.25">
      <c r="A6" s="51"/>
      <c r="B6" s="52"/>
      <c r="C6" s="52"/>
      <c r="D6" s="55"/>
      <c r="E6" s="55"/>
      <c r="F6" s="56" t="s">
        <v>0</v>
      </c>
    </row>
    <row r="7" spans="1:9" ht="39" customHeight="1" x14ac:dyDescent="0.2">
      <c r="A7" s="527" t="s">
        <v>37</v>
      </c>
      <c r="B7" s="528" t="s">
        <v>38</v>
      </c>
      <c r="C7" s="529" t="s">
        <v>39</v>
      </c>
      <c r="D7" s="530" t="s">
        <v>83</v>
      </c>
      <c r="E7" s="529" t="s">
        <v>84</v>
      </c>
      <c r="F7" s="529"/>
    </row>
    <row r="8" spans="1:9" ht="62.25" customHeight="1" x14ac:dyDescent="0.2">
      <c r="A8" s="527"/>
      <c r="B8" s="528"/>
      <c r="C8" s="529"/>
      <c r="D8" s="530"/>
      <c r="E8" s="58" t="s">
        <v>40</v>
      </c>
      <c r="F8" s="57" t="s">
        <v>41</v>
      </c>
    </row>
    <row r="9" spans="1:9" s="61" customFormat="1" ht="16.5" customHeight="1" x14ac:dyDescent="0.2">
      <c r="A9" s="59">
        <v>1</v>
      </c>
      <c r="B9" s="59">
        <v>2</v>
      </c>
      <c r="C9" s="60">
        <v>6</v>
      </c>
      <c r="D9" s="60">
        <v>3</v>
      </c>
      <c r="E9" s="60">
        <v>4</v>
      </c>
      <c r="F9" s="60">
        <v>5</v>
      </c>
    </row>
    <row r="10" spans="1:9" s="64" customFormat="1" ht="39.75" customHeight="1" x14ac:dyDescent="0.25">
      <c r="A10" s="100" t="s">
        <v>42</v>
      </c>
      <c r="B10" s="62" t="s">
        <v>43</v>
      </c>
      <c r="C10" s="326">
        <f t="shared" ref="C10:C29" si="0">SUM(D10:E10)</f>
        <v>825833</v>
      </c>
      <c r="D10" s="326">
        <f>D11</f>
        <v>-666670</v>
      </c>
      <c r="E10" s="326">
        <f>E11</f>
        <v>1492503</v>
      </c>
      <c r="F10" s="326">
        <f>F11</f>
        <v>1492503</v>
      </c>
      <c r="G10" s="63"/>
    </row>
    <row r="11" spans="1:9" s="64" customFormat="1" ht="54.75" customHeight="1" x14ac:dyDescent="0.25">
      <c r="A11" s="100">
        <v>208000</v>
      </c>
      <c r="B11" s="62" t="s">
        <v>44</v>
      </c>
      <c r="C11" s="326">
        <f t="shared" si="0"/>
        <v>825833</v>
      </c>
      <c r="D11" s="326">
        <f>D12+D13</f>
        <v>-666670</v>
      </c>
      <c r="E11" s="326">
        <f>E12+E13</f>
        <v>1492503</v>
      </c>
      <c r="F11" s="326">
        <f>F12+F13</f>
        <v>1492503</v>
      </c>
      <c r="G11" s="63"/>
    </row>
    <row r="12" spans="1:9" s="64" customFormat="1" ht="26.25" customHeight="1" x14ac:dyDescent="0.25">
      <c r="A12" s="101">
        <v>208100</v>
      </c>
      <c r="B12" s="65" t="s">
        <v>45</v>
      </c>
      <c r="C12" s="327">
        <f t="shared" si="0"/>
        <v>825833</v>
      </c>
      <c r="D12" s="328">
        <v>825833</v>
      </c>
      <c r="E12" s="327">
        <v>0</v>
      </c>
      <c r="F12" s="327">
        <v>0</v>
      </c>
      <c r="G12" s="63"/>
      <c r="I12" s="66"/>
    </row>
    <row r="13" spans="1:9" ht="69" customHeight="1" x14ac:dyDescent="0.25">
      <c r="A13" s="101" t="s">
        <v>46</v>
      </c>
      <c r="B13" s="67" t="s">
        <v>47</v>
      </c>
      <c r="C13" s="85">
        <f t="shared" si="0"/>
        <v>0</v>
      </c>
      <c r="D13" s="330">
        <v>-1492503</v>
      </c>
      <c r="E13" s="330">
        <v>1492503</v>
      </c>
      <c r="F13" s="330">
        <v>1492503</v>
      </c>
      <c r="G13" s="68"/>
    </row>
    <row r="14" spans="1:9" ht="24.75" hidden="1" customHeight="1" x14ac:dyDescent="0.25">
      <c r="A14" s="100" t="s">
        <v>1</v>
      </c>
      <c r="B14" s="62" t="s">
        <v>2</v>
      </c>
      <c r="C14" s="83">
        <f>SUM(D14:E14)</f>
        <v>0</v>
      </c>
      <c r="D14" s="83">
        <f t="shared" ref="D14:F15" si="1">D15</f>
        <v>0</v>
      </c>
      <c r="E14" s="83">
        <f t="shared" si="1"/>
        <v>0</v>
      </c>
      <c r="F14" s="83">
        <f t="shared" si="1"/>
        <v>0</v>
      </c>
      <c r="G14" s="68"/>
    </row>
    <row r="15" spans="1:9" ht="50.25" hidden="1" customHeight="1" x14ac:dyDescent="0.25">
      <c r="A15" s="100">
        <v>301000</v>
      </c>
      <c r="B15" s="62" t="s">
        <v>3</v>
      </c>
      <c r="C15" s="83">
        <f>SUM(D15:E15)</f>
        <v>0</v>
      </c>
      <c r="D15" s="83">
        <f t="shared" si="1"/>
        <v>0</v>
      </c>
      <c r="E15" s="83">
        <f>SUM(E16:E17)</f>
        <v>0</v>
      </c>
      <c r="F15" s="83">
        <f>SUM(F16:F17)</f>
        <v>0</v>
      </c>
      <c r="G15" s="68"/>
    </row>
    <row r="16" spans="1:9" ht="30" hidden="1" customHeight="1" x14ac:dyDescent="0.25">
      <c r="A16" s="101">
        <v>301100</v>
      </c>
      <c r="B16" s="65" t="s">
        <v>4</v>
      </c>
      <c r="C16" s="85">
        <f>SUM(D16:E16)</f>
        <v>0</v>
      </c>
      <c r="D16" s="84">
        <v>0</v>
      </c>
      <c r="E16" s="85"/>
      <c r="F16" s="85"/>
      <c r="G16" s="68"/>
    </row>
    <row r="17" spans="1:8" ht="27.75" hidden="1" customHeight="1" x14ac:dyDescent="0.25">
      <c r="A17" s="101" t="s">
        <v>378</v>
      </c>
      <c r="B17" s="65" t="s">
        <v>379</v>
      </c>
      <c r="C17" s="85">
        <f>SUM(D17:E17)</f>
        <v>0</v>
      </c>
      <c r="D17" s="84">
        <v>0</v>
      </c>
      <c r="E17" s="85"/>
      <c r="F17" s="85"/>
      <c r="G17" s="68"/>
    </row>
    <row r="18" spans="1:8" ht="28.5" customHeight="1" x14ac:dyDescent="0.25">
      <c r="A18" s="100"/>
      <c r="B18" s="69" t="s">
        <v>48</v>
      </c>
      <c r="C18" s="326">
        <f t="shared" si="0"/>
        <v>825833</v>
      </c>
      <c r="D18" s="329">
        <f>SUM(D10,D14)</f>
        <v>-666670</v>
      </c>
      <c r="E18" s="329">
        <f>SUM(E10,E14)</f>
        <v>1492503</v>
      </c>
      <c r="F18" s="329">
        <f>SUM(F10,F14)</f>
        <v>1492503</v>
      </c>
      <c r="G18" s="68"/>
    </row>
    <row r="19" spans="1:8" ht="35.25" hidden="1" customHeight="1" x14ac:dyDescent="0.25">
      <c r="A19" s="100" t="s">
        <v>5</v>
      </c>
      <c r="B19" s="62" t="s">
        <v>6</v>
      </c>
      <c r="C19" s="326">
        <f>SUM(D19:E19)</f>
        <v>0</v>
      </c>
      <c r="D19" s="326">
        <f>D20</f>
        <v>0</v>
      </c>
      <c r="E19" s="326">
        <f>SUM(E20,E23)</f>
        <v>0</v>
      </c>
      <c r="F19" s="326">
        <f>SUM(F20,F23)</f>
        <v>0</v>
      </c>
      <c r="G19" s="68"/>
    </row>
    <row r="20" spans="1:8" ht="28.5" hidden="1" customHeight="1" x14ac:dyDescent="0.25">
      <c r="A20" s="100" t="s">
        <v>7</v>
      </c>
      <c r="B20" s="62" t="s">
        <v>8</v>
      </c>
      <c r="C20" s="326">
        <f>SUM(D20:E20)</f>
        <v>0</v>
      </c>
      <c r="D20" s="326">
        <f>D21+D22</f>
        <v>0</v>
      </c>
      <c r="E20" s="326">
        <f>E21</f>
        <v>0</v>
      </c>
      <c r="F20" s="326">
        <f>F21</f>
        <v>0</v>
      </c>
      <c r="G20" s="68"/>
    </row>
    <row r="21" spans="1:8" ht="28.5" hidden="1" customHeight="1" x14ac:dyDescent="0.25">
      <c r="A21" s="101" t="s">
        <v>9</v>
      </c>
      <c r="B21" s="65" t="s">
        <v>10</v>
      </c>
      <c r="C21" s="327">
        <f>SUM(D21:E21)</f>
        <v>0</v>
      </c>
      <c r="D21" s="328">
        <f>D16</f>
        <v>0</v>
      </c>
      <c r="E21" s="327"/>
      <c r="F21" s="327"/>
      <c r="G21" s="68"/>
    </row>
    <row r="22" spans="1:8" ht="34.5" hidden="1" customHeight="1" x14ac:dyDescent="0.25">
      <c r="A22" s="101" t="s">
        <v>11</v>
      </c>
      <c r="B22" s="70" t="s">
        <v>12</v>
      </c>
      <c r="C22" s="327">
        <f>SUM(D22:E22)</f>
        <v>0</v>
      </c>
      <c r="D22" s="330">
        <v>0</v>
      </c>
      <c r="E22" s="330"/>
      <c r="F22" s="330"/>
      <c r="G22" s="68"/>
    </row>
    <row r="23" spans="1:8" ht="28.5" hidden="1" customHeight="1" x14ac:dyDescent="0.25">
      <c r="A23" s="100" t="s">
        <v>380</v>
      </c>
      <c r="B23" s="62" t="s">
        <v>381</v>
      </c>
      <c r="C23" s="326">
        <f t="shared" ref="C23:C25" si="2">SUM(D23:E23)</f>
        <v>0</v>
      </c>
      <c r="D23" s="331">
        <f t="shared" ref="D23:F24" si="3">SUM(D24)</f>
        <v>0</v>
      </c>
      <c r="E23" s="331">
        <f t="shared" si="3"/>
        <v>0</v>
      </c>
      <c r="F23" s="331">
        <f t="shared" si="3"/>
        <v>0</v>
      </c>
      <c r="G23" s="68"/>
    </row>
    <row r="24" spans="1:8" ht="26.25" hidden="1" customHeight="1" x14ac:dyDescent="0.25">
      <c r="A24" s="101" t="s">
        <v>382</v>
      </c>
      <c r="B24" s="70" t="s">
        <v>383</v>
      </c>
      <c r="C24" s="327">
        <f t="shared" si="2"/>
        <v>0</v>
      </c>
      <c r="D24" s="330">
        <f t="shared" si="3"/>
        <v>0</v>
      </c>
      <c r="E24" s="330">
        <f t="shared" si="3"/>
        <v>0</v>
      </c>
      <c r="F24" s="330">
        <f t="shared" si="3"/>
        <v>0</v>
      </c>
      <c r="G24" s="68"/>
    </row>
    <row r="25" spans="1:8" ht="36" hidden="1" customHeight="1" x14ac:dyDescent="0.25">
      <c r="A25" s="101" t="s">
        <v>384</v>
      </c>
      <c r="B25" s="70" t="s">
        <v>12</v>
      </c>
      <c r="C25" s="327">
        <f t="shared" si="2"/>
        <v>0</v>
      </c>
      <c r="D25" s="330">
        <v>0</v>
      </c>
      <c r="E25" s="327"/>
      <c r="F25" s="327"/>
      <c r="G25" s="68"/>
    </row>
    <row r="26" spans="1:8" ht="43.5" customHeight="1" x14ac:dyDescent="0.25">
      <c r="A26" s="100" t="s">
        <v>49</v>
      </c>
      <c r="B26" s="62" t="s">
        <v>50</v>
      </c>
      <c r="C26" s="326">
        <f t="shared" si="0"/>
        <v>825833</v>
      </c>
      <c r="D26" s="326">
        <f>D27</f>
        <v>-666670</v>
      </c>
      <c r="E26" s="326">
        <f>E27</f>
        <v>1492503</v>
      </c>
      <c r="F26" s="326">
        <f>F27</f>
        <v>1492503</v>
      </c>
      <c r="G26" s="68"/>
    </row>
    <row r="27" spans="1:8" ht="33.75" customHeight="1" x14ac:dyDescent="0.25">
      <c r="A27" s="100" t="s">
        <v>51</v>
      </c>
      <c r="B27" s="62" t="s">
        <v>52</v>
      </c>
      <c r="C27" s="326">
        <f t="shared" si="0"/>
        <v>825833</v>
      </c>
      <c r="D27" s="326">
        <f>D28+D29</f>
        <v>-666670</v>
      </c>
      <c r="E27" s="326">
        <f>E28+E29</f>
        <v>1492503</v>
      </c>
      <c r="F27" s="326">
        <f>F28+F29</f>
        <v>1492503</v>
      </c>
      <c r="G27" s="68"/>
    </row>
    <row r="28" spans="1:8" ht="27.75" customHeight="1" x14ac:dyDescent="0.25">
      <c r="A28" s="101" t="s">
        <v>53</v>
      </c>
      <c r="B28" s="70" t="s">
        <v>54</v>
      </c>
      <c r="C28" s="327">
        <f t="shared" si="0"/>
        <v>825833</v>
      </c>
      <c r="D28" s="327">
        <f t="shared" ref="D28:F28" si="4">D12</f>
        <v>825833</v>
      </c>
      <c r="E28" s="327">
        <f t="shared" si="4"/>
        <v>0</v>
      </c>
      <c r="F28" s="327">
        <f t="shared" si="4"/>
        <v>0</v>
      </c>
    </row>
    <row r="29" spans="1:8" ht="48.75" customHeight="1" x14ac:dyDescent="0.25">
      <c r="A29" s="101" t="s">
        <v>55</v>
      </c>
      <c r="B29" s="67" t="s">
        <v>47</v>
      </c>
      <c r="C29" s="85">
        <f t="shared" si="0"/>
        <v>0</v>
      </c>
      <c r="D29" s="330">
        <v>-1492503</v>
      </c>
      <c r="E29" s="330">
        <v>1492503</v>
      </c>
      <c r="F29" s="330">
        <v>1492503</v>
      </c>
    </row>
    <row r="30" spans="1:8" ht="31.5" customHeight="1" x14ac:dyDescent="0.25">
      <c r="A30" s="83"/>
      <c r="B30" s="102" t="s">
        <v>56</v>
      </c>
      <c r="C30" s="326">
        <f>SUM(C19,C26)</f>
        <v>825833</v>
      </c>
      <c r="D30" s="326">
        <f>SUM(D19,D26)</f>
        <v>-666670</v>
      </c>
      <c r="E30" s="326">
        <f>SUM(E19,E26)</f>
        <v>1492503</v>
      </c>
      <c r="F30" s="326">
        <f>SUM(F19,F26)</f>
        <v>1492503</v>
      </c>
      <c r="G30" s="534"/>
      <c r="H30" s="534"/>
    </row>
    <row r="31" spans="1:8" x14ac:dyDescent="0.2">
      <c r="A31" s="71"/>
    </row>
    <row r="32" spans="1:8" ht="15.75" x14ac:dyDescent="0.25">
      <c r="A32" s="71"/>
      <c r="D32" s="73"/>
      <c r="E32" s="73"/>
      <c r="F32" s="64"/>
    </row>
    <row r="33" spans="1:6" ht="23.25" x14ac:dyDescent="0.2">
      <c r="F33" s="74"/>
    </row>
    <row r="34" spans="1:6" ht="15.75" x14ac:dyDescent="0.25">
      <c r="A34" s="71"/>
      <c r="D34" s="73"/>
      <c r="E34" s="73"/>
      <c r="F34" s="64"/>
    </row>
    <row r="35" spans="1:6" ht="15" x14ac:dyDescent="0.2">
      <c r="A35" s="71"/>
      <c r="B35" s="75"/>
      <c r="C35" s="75"/>
      <c r="D35" s="76"/>
    </row>
    <row r="36" spans="1:6" ht="40.5" customHeight="1" x14ac:dyDescent="0.2">
      <c r="A36" s="526" t="s">
        <v>427</v>
      </c>
      <c r="B36" s="526"/>
      <c r="C36" s="526"/>
      <c r="D36" s="526"/>
      <c r="E36" s="526"/>
    </row>
    <row r="37" spans="1:6" ht="15" x14ac:dyDescent="0.2">
      <c r="A37" s="71"/>
      <c r="B37" s="75"/>
      <c r="C37" s="75"/>
      <c r="D37" s="76"/>
    </row>
    <row r="38" spans="1:6" ht="15" x14ac:dyDescent="0.2">
      <c r="A38" s="71"/>
      <c r="B38" s="75"/>
      <c r="C38" s="75"/>
      <c r="D38" s="76"/>
    </row>
    <row r="39" spans="1:6" ht="15" x14ac:dyDescent="0.2">
      <c r="A39" s="71"/>
      <c r="B39" s="75"/>
      <c r="C39" s="75"/>
      <c r="D39" s="76"/>
    </row>
    <row r="40" spans="1:6" x14ac:dyDescent="0.2">
      <c r="A40" s="71"/>
    </row>
    <row r="41" spans="1:6" x14ac:dyDescent="0.2">
      <c r="A41" s="71"/>
      <c r="D41" s="76"/>
      <c r="E41" s="76"/>
    </row>
    <row r="42" spans="1:6" x14ac:dyDescent="0.2">
      <c r="A42" s="71"/>
      <c r="D42" s="77"/>
    </row>
    <row r="43" spans="1:6" x14ac:dyDescent="0.2">
      <c r="A43" s="71"/>
    </row>
    <row r="44" spans="1:6" x14ac:dyDescent="0.2">
      <c r="A44" s="71"/>
      <c r="E44" s="76"/>
    </row>
    <row r="48" spans="1:6" x14ac:dyDescent="0.2">
      <c r="D48" s="76"/>
    </row>
  </sheetData>
  <mergeCells count="11">
    <mergeCell ref="E1:F1"/>
    <mergeCell ref="E2:F2"/>
    <mergeCell ref="E3:F3"/>
    <mergeCell ref="A5:F5"/>
    <mergeCell ref="G30:H30"/>
    <mergeCell ref="A36:E36"/>
    <mergeCell ref="A7:A8"/>
    <mergeCell ref="B7:B8"/>
    <mergeCell ref="C7:C8"/>
    <mergeCell ref="D7:D8"/>
    <mergeCell ref="E7:F7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3"/>
  <sheetViews>
    <sheetView view="pageBreakPreview" topLeftCell="D1" zoomScaleNormal="100" zoomScaleSheetLayoutView="100" workbookViewId="0">
      <selection activeCell="E151" sqref="E151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5.140625" style="3" customWidth="1"/>
    <col min="6" max="6" width="15.42578125" style="3" customWidth="1"/>
    <col min="7" max="7" width="14" customWidth="1"/>
    <col min="8" max="8" width="11.5703125" customWidth="1"/>
    <col min="9" max="9" width="9.28515625" customWidth="1"/>
    <col min="10" max="10" width="14.5703125" style="22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  <col min="21" max="21" width="14.42578125" customWidth="1"/>
  </cols>
  <sheetData>
    <row r="1" spans="1:21" x14ac:dyDescent="0.2">
      <c r="C1" s="21"/>
      <c r="D1" s="2"/>
    </row>
    <row r="2" spans="1:21" x14ac:dyDescent="0.2">
      <c r="C2" s="21"/>
      <c r="D2" s="2"/>
    </row>
    <row r="3" spans="1:21" ht="21" customHeight="1" x14ac:dyDescent="0.2">
      <c r="C3" s="21"/>
      <c r="D3" s="2"/>
    </row>
    <row r="4" spans="1:21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21" ht="23.25" customHeight="1" x14ac:dyDescent="0.2">
      <c r="A5" s="535" t="s">
        <v>23</v>
      </c>
      <c r="B5" s="541" t="s">
        <v>103</v>
      </c>
      <c r="C5" s="541" t="s">
        <v>28</v>
      </c>
      <c r="D5" s="538" t="s">
        <v>27</v>
      </c>
      <c r="E5" s="544" t="s">
        <v>83</v>
      </c>
      <c r="F5" s="545"/>
      <c r="G5" s="545"/>
      <c r="H5" s="545"/>
      <c r="I5" s="546"/>
      <c r="J5" s="544" t="s">
        <v>84</v>
      </c>
      <c r="K5" s="545"/>
      <c r="L5" s="545"/>
      <c r="M5" s="545"/>
      <c r="N5" s="545"/>
      <c r="O5" s="545"/>
      <c r="P5" s="557"/>
      <c r="Q5" s="551" t="s">
        <v>92</v>
      </c>
    </row>
    <row r="6" spans="1:21" ht="19.5" customHeight="1" x14ac:dyDescent="0.2">
      <c r="A6" s="536"/>
      <c r="B6" s="549"/>
      <c r="C6" s="542"/>
      <c r="D6" s="539"/>
      <c r="E6" s="554" t="s">
        <v>93</v>
      </c>
      <c r="F6" s="558" t="s">
        <v>97</v>
      </c>
      <c r="G6" s="544" t="s">
        <v>94</v>
      </c>
      <c r="H6" s="557"/>
      <c r="I6" s="558" t="s">
        <v>98</v>
      </c>
      <c r="J6" s="554" t="s">
        <v>93</v>
      </c>
      <c r="K6" s="558" t="s">
        <v>97</v>
      </c>
      <c r="L6" s="544" t="s">
        <v>94</v>
      </c>
      <c r="M6" s="557"/>
      <c r="N6" s="558" t="s">
        <v>98</v>
      </c>
      <c r="O6" s="563" t="s">
        <v>94</v>
      </c>
      <c r="P6" s="564"/>
      <c r="Q6" s="552"/>
    </row>
    <row r="7" spans="1:21" ht="12.75" customHeight="1" x14ac:dyDescent="0.2">
      <c r="A7" s="537"/>
      <c r="B7" s="549"/>
      <c r="C7" s="542"/>
      <c r="D7" s="539"/>
      <c r="E7" s="555"/>
      <c r="F7" s="559"/>
      <c r="G7" s="547" t="s">
        <v>33</v>
      </c>
      <c r="H7" s="547" t="s">
        <v>34</v>
      </c>
      <c r="I7" s="560"/>
      <c r="J7" s="555"/>
      <c r="K7" s="559"/>
      <c r="L7" s="547" t="s">
        <v>35</v>
      </c>
      <c r="M7" s="547" t="s">
        <v>36</v>
      </c>
      <c r="N7" s="560"/>
      <c r="O7" s="561" t="s">
        <v>95</v>
      </c>
      <c r="P7" s="13" t="s">
        <v>94</v>
      </c>
      <c r="Q7" s="552"/>
    </row>
    <row r="8" spans="1:21" ht="77.25" customHeight="1" x14ac:dyDescent="0.2">
      <c r="A8" s="537"/>
      <c r="B8" s="550"/>
      <c r="C8" s="543"/>
      <c r="D8" s="540"/>
      <c r="E8" s="556"/>
      <c r="F8" s="559"/>
      <c r="G8" s="548"/>
      <c r="H8" s="548"/>
      <c r="I8" s="560"/>
      <c r="J8" s="556"/>
      <c r="K8" s="559"/>
      <c r="L8" s="548"/>
      <c r="M8" s="548"/>
      <c r="N8" s="560"/>
      <c r="O8" s="562"/>
      <c r="P8" s="12" t="s">
        <v>96</v>
      </c>
      <c r="Q8" s="553"/>
    </row>
    <row r="9" spans="1:21" ht="15.75" customHeight="1" x14ac:dyDescent="0.2">
      <c r="A9" s="19">
        <v>1</v>
      </c>
      <c r="B9" s="19" t="s">
        <v>82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104</v>
      </c>
      <c r="S9" s="17"/>
    </row>
    <row r="10" spans="1:21" ht="29.25" customHeight="1" x14ac:dyDescent="0.25">
      <c r="A10" s="287" t="s">
        <v>130</v>
      </c>
      <c r="B10" s="287"/>
      <c r="C10" s="287"/>
      <c r="D10" s="288" t="s">
        <v>121</v>
      </c>
      <c r="E10" s="289">
        <f>SUM(E11)</f>
        <v>199896</v>
      </c>
      <c r="F10" s="289">
        <f t="shared" ref="F10:Q10" si="0">SUM(F11)</f>
        <v>199896</v>
      </c>
      <c r="G10" s="289">
        <f t="shared" si="0"/>
        <v>0</v>
      </c>
      <c r="H10" s="290">
        <f t="shared" si="0"/>
        <v>0</v>
      </c>
      <c r="I10" s="290">
        <f t="shared" si="0"/>
        <v>0</v>
      </c>
      <c r="J10" s="289">
        <f t="shared" si="0"/>
        <v>0</v>
      </c>
      <c r="K10" s="290">
        <f t="shared" si="0"/>
        <v>0</v>
      </c>
      <c r="L10" s="290">
        <f t="shared" si="0"/>
        <v>0</v>
      </c>
      <c r="M10" s="290">
        <f t="shared" si="0"/>
        <v>0</v>
      </c>
      <c r="N10" s="289">
        <f t="shared" si="0"/>
        <v>0</v>
      </c>
      <c r="O10" s="289">
        <f t="shared" si="0"/>
        <v>0</v>
      </c>
      <c r="P10" s="290">
        <f t="shared" si="0"/>
        <v>0</v>
      </c>
      <c r="Q10" s="289">
        <f t="shared" si="0"/>
        <v>199896</v>
      </c>
      <c r="S10" s="115">
        <f t="shared" ref="S10:S11" si="1">SUM(E10,J10)</f>
        <v>199896</v>
      </c>
      <c r="U10" s="295">
        <f t="shared" ref="U10:U11" si="2">SUM(E10,J10)</f>
        <v>199896</v>
      </c>
    </row>
    <row r="11" spans="1:21" s="4" customFormat="1" ht="27" customHeight="1" x14ac:dyDescent="0.25">
      <c r="A11" s="287" t="s">
        <v>131</v>
      </c>
      <c r="B11" s="287"/>
      <c r="C11" s="287"/>
      <c r="D11" s="288" t="s">
        <v>121</v>
      </c>
      <c r="E11" s="289">
        <f>SUM(E12:E13,E14,E16,E23,E26,E28,E31,E34,E35,E37,E40,E43,E44,E46,E47,E48,E49,E50,E52,E53)</f>
        <v>199896</v>
      </c>
      <c r="F11" s="289">
        <f t="shared" ref="F11:Q11" si="3">SUM(F12:F13,F14,F16,F23,F26,F28,F31,F34,F35,F37,F40,F43,F44,F46,F47,F48,F49,F50,F52,F53)</f>
        <v>199896</v>
      </c>
      <c r="G11" s="289">
        <f t="shared" si="3"/>
        <v>0</v>
      </c>
      <c r="H11" s="290">
        <f t="shared" si="3"/>
        <v>0</v>
      </c>
      <c r="I11" s="290">
        <f t="shared" si="3"/>
        <v>0</v>
      </c>
      <c r="J11" s="289">
        <f t="shared" si="3"/>
        <v>0</v>
      </c>
      <c r="K11" s="290">
        <f t="shared" si="3"/>
        <v>0</v>
      </c>
      <c r="L11" s="290">
        <f t="shared" si="3"/>
        <v>0</v>
      </c>
      <c r="M11" s="290">
        <f t="shared" si="3"/>
        <v>0</v>
      </c>
      <c r="N11" s="289">
        <f t="shared" si="3"/>
        <v>0</v>
      </c>
      <c r="O11" s="289">
        <f t="shared" si="3"/>
        <v>0</v>
      </c>
      <c r="P11" s="290">
        <f t="shared" si="3"/>
        <v>0</v>
      </c>
      <c r="Q11" s="289">
        <f t="shared" si="3"/>
        <v>199896</v>
      </c>
      <c r="S11" s="115">
        <f t="shared" si="1"/>
        <v>199896</v>
      </c>
      <c r="U11" s="295">
        <f t="shared" si="2"/>
        <v>199896</v>
      </c>
    </row>
    <row r="12" spans="1:21" s="4" customFormat="1" ht="66.75" hidden="1" customHeight="1" x14ac:dyDescent="0.25">
      <c r="A12" s="135" t="s">
        <v>263</v>
      </c>
      <c r="B12" s="135" t="s">
        <v>129</v>
      </c>
      <c r="C12" s="135" t="s">
        <v>59</v>
      </c>
      <c r="D12" s="253" t="s">
        <v>128</v>
      </c>
      <c r="E12" s="283">
        <f t="shared" ref="E12:E57" si="4">SUM(F12,I12)</f>
        <v>0</v>
      </c>
      <c r="F12" s="279"/>
      <c r="G12" s="152"/>
      <c r="H12" s="152"/>
      <c r="I12" s="80"/>
      <c r="J12" s="82">
        <f t="shared" ref="J12:J33" si="5">SUM(K12,N12)</f>
        <v>0</v>
      </c>
      <c r="K12" s="80"/>
      <c r="L12" s="80"/>
      <c r="M12" s="80"/>
      <c r="N12" s="152"/>
      <c r="O12" s="152"/>
      <c r="P12" s="152"/>
      <c r="Q12" s="275">
        <f t="shared" ref="Q12:Q49" si="6">SUM(E12,J12)</f>
        <v>0</v>
      </c>
      <c r="S12" s="5"/>
      <c r="U12"/>
    </row>
    <row r="13" spans="1:21" s="4" customFormat="1" ht="36" hidden="1" customHeight="1" x14ac:dyDescent="0.25">
      <c r="A13" s="135" t="s">
        <v>132</v>
      </c>
      <c r="B13" s="135" t="s">
        <v>127</v>
      </c>
      <c r="C13" s="135" t="s">
        <v>59</v>
      </c>
      <c r="D13" s="164" t="s">
        <v>126</v>
      </c>
      <c r="E13" s="269">
        <f t="shared" si="4"/>
        <v>0</v>
      </c>
      <c r="F13" s="270"/>
      <c r="G13" s="279"/>
      <c r="H13" s="152"/>
      <c r="I13" s="152"/>
      <c r="J13" s="149">
        <f t="shared" si="5"/>
        <v>0</v>
      </c>
      <c r="K13" s="81"/>
      <c r="L13" s="80"/>
      <c r="M13" s="80"/>
      <c r="N13" s="152"/>
      <c r="O13" s="152"/>
      <c r="P13" s="152"/>
      <c r="Q13" s="275">
        <f t="shared" si="6"/>
        <v>0</v>
      </c>
      <c r="S13" s="5"/>
      <c r="U13"/>
    </row>
    <row r="14" spans="1:21" s="4" customFormat="1" ht="21" hidden="1" customHeight="1" x14ac:dyDescent="0.25">
      <c r="A14" s="135" t="s">
        <v>134</v>
      </c>
      <c r="B14" s="135" t="s">
        <v>135</v>
      </c>
      <c r="C14" s="135" t="s">
        <v>58</v>
      </c>
      <c r="D14" s="116" t="s">
        <v>133</v>
      </c>
      <c r="E14" s="269">
        <f t="shared" si="4"/>
        <v>0</v>
      </c>
      <c r="F14" s="270"/>
      <c r="G14" s="270"/>
      <c r="H14" s="148"/>
      <c r="I14" s="152"/>
      <c r="J14" s="149">
        <f t="shared" si="5"/>
        <v>0</v>
      </c>
      <c r="K14" s="81"/>
      <c r="L14" s="81"/>
      <c r="M14" s="81"/>
      <c r="N14" s="152"/>
      <c r="O14" s="152"/>
      <c r="P14" s="152"/>
      <c r="Q14" s="275">
        <f t="shared" si="6"/>
        <v>0</v>
      </c>
      <c r="S14" s="5"/>
      <c r="U14"/>
    </row>
    <row r="15" spans="1:21" s="234" customFormat="1" ht="30.75" hidden="1" customHeight="1" x14ac:dyDescent="0.25">
      <c r="A15" s="135"/>
      <c r="B15" s="135"/>
      <c r="C15" s="135"/>
      <c r="D15" s="107" t="s">
        <v>242</v>
      </c>
      <c r="E15" s="271">
        <f t="shared" si="4"/>
        <v>0</v>
      </c>
      <c r="F15" s="271"/>
      <c r="G15" s="271"/>
      <c r="H15" s="105"/>
      <c r="I15" s="189"/>
      <c r="J15" s="163">
        <f t="shared" si="5"/>
        <v>0</v>
      </c>
      <c r="K15" s="90"/>
      <c r="L15" s="90"/>
      <c r="M15" s="90"/>
      <c r="N15" s="189"/>
      <c r="O15" s="189"/>
      <c r="P15" s="189"/>
      <c r="Q15" s="276">
        <f t="shared" si="6"/>
        <v>0</v>
      </c>
      <c r="S15" s="235"/>
      <c r="U15" s="4"/>
    </row>
    <row r="16" spans="1:21" s="4" customFormat="1" ht="21" hidden="1" customHeight="1" x14ac:dyDescent="0.25">
      <c r="A16" s="135" t="s">
        <v>137</v>
      </c>
      <c r="B16" s="135" t="s">
        <v>138</v>
      </c>
      <c r="C16" s="135"/>
      <c r="D16" s="116" t="s">
        <v>13</v>
      </c>
      <c r="E16" s="269">
        <f t="shared" si="4"/>
        <v>0</v>
      </c>
      <c r="F16" s="270"/>
      <c r="G16" s="269"/>
      <c r="H16" s="175"/>
      <c r="I16" s="175"/>
      <c r="J16" s="149">
        <f t="shared" si="5"/>
        <v>0</v>
      </c>
      <c r="K16" s="175"/>
      <c r="L16" s="175"/>
      <c r="M16" s="175"/>
      <c r="N16" s="175"/>
      <c r="O16" s="175"/>
      <c r="P16" s="152"/>
      <c r="Q16" s="275">
        <f t="shared" si="6"/>
        <v>0</v>
      </c>
      <c r="S16" s="5"/>
    </row>
    <row r="17" spans="1:21" s="242" customFormat="1" ht="35.25" hidden="1" customHeight="1" x14ac:dyDescent="0.25">
      <c r="A17" s="104" t="s">
        <v>139</v>
      </c>
      <c r="B17" s="104" t="s">
        <v>140</v>
      </c>
      <c r="C17" s="104" t="s">
        <v>99</v>
      </c>
      <c r="D17" s="121" t="s">
        <v>141</v>
      </c>
      <c r="E17" s="271">
        <f t="shared" si="4"/>
        <v>0</v>
      </c>
      <c r="F17" s="272"/>
      <c r="G17" s="272"/>
      <c r="H17" s="90"/>
      <c r="I17" s="90"/>
      <c r="J17" s="163">
        <f t="shared" si="5"/>
        <v>0</v>
      </c>
      <c r="K17" s="90"/>
      <c r="L17" s="90"/>
      <c r="M17" s="90"/>
      <c r="N17" s="90"/>
      <c r="O17" s="90"/>
      <c r="P17" s="90"/>
      <c r="Q17" s="276">
        <f t="shared" si="6"/>
        <v>0</v>
      </c>
      <c r="S17" s="243"/>
      <c r="U17" s="4"/>
    </row>
    <row r="18" spans="1:21" s="242" customFormat="1" ht="35.25" hidden="1" customHeight="1" x14ac:dyDescent="0.25">
      <c r="A18" s="104" t="s">
        <v>142</v>
      </c>
      <c r="B18" s="104" t="s">
        <v>143</v>
      </c>
      <c r="C18" s="104" t="s">
        <v>99</v>
      </c>
      <c r="D18" s="114" t="s">
        <v>144</v>
      </c>
      <c r="E18" s="271">
        <f t="shared" si="4"/>
        <v>0</v>
      </c>
      <c r="F18" s="271"/>
      <c r="G18" s="272"/>
      <c r="H18" s="90"/>
      <c r="I18" s="90"/>
      <c r="J18" s="105">
        <f t="shared" si="5"/>
        <v>0</v>
      </c>
      <c r="K18" s="90"/>
      <c r="L18" s="90"/>
      <c r="M18" s="90"/>
      <c r="N18" s="90"/>
      <c r="O18" s="90"/>
      <c r="P18" s="90"/>
      <c r="Q18" s="276">
        <f t="shared" si="6"/>
        <v>0</v>
      </c>
      <c r="S18" s="243"/>
      <c r="U18" s="4"/>
    </row>
    <row r="19" spans="1:21" s="242" customFormat="1" ht="22.5" hidden="1" customHeight="1" x14ac:dyDescent="0.25">
      <c r="A19" s="104"/>
      <c r="B19" s="104"/>
      <c r="C19" s="104"/>
      <c r="D19" s="107" t="s">
        <v>368</v>
      </c>
      <c r="E19" s="271">
        <f t="shared" si="4"/>
        <v>0</v>
      </c>
      <c r="F19" s="271"/>
      <c r="G19" s="272"/>
      <c r="H19" s="90"/>
      <c r="I19" s="90"/>
      <c r="J19" s="105">
        <f t="shared" si="5"/>
        <v>0</v>
      </c>
      <c r="K19" s="90"/>
      <c r="L19" s="90"/>
      <c r="M19" s="90"/>
      <c r="N19" s="90"/>
      <c r="O19" s="90"/>
      <c r="P19" s="90"/>
      <c r="Q19" s="276">
        <f t="shared" si="6"/>
        <v>0</v>
      </c>
      <c r="S19" s="243"/>
      <c r="U19" s="234"/>
    </row>
    <row r="20" spans="1:21" s="242" customFormat="1" ht="24" hidden="1" customHeight="1" x14ac:dyDescent="0.25">
      <c r="A20" s="104" t="s">
        <v>145</v>
      </c>
      <c r="B20" s="104" t="s">
        <v>146</v>
      </c>
      <c r="C20" s="104" t="s">
        <v>99</v>
      </c>
      <c r="D20" s="107" t="s">
        <v>14</v>
      </c>
      <c r="E20" s="271">
        <f t="shared" si="4"/>
        <v>0</v>
      </c>
      <c r="F20" s="271"/>
      <c r="G20" s="271"/>
      <c r="H20" s="105"/>
      <c r="I20" s="189"/>
      <c r="J20" s="163">
        <f t="shared" si="5"/>
        <v>0</v>
      </c>
      <c r="K20" s="90"/>
      <c r="L20" s="90"/>
      <c r="M20" s="90"/>
      <c r="N20" s="189"/>
      <c r="O20" s="189"/>
      <c r="P20" s="189"/>
      <c r="Q20" s="276">
        <f t="shared" si="6"/>
        <v>0</v>
      </c>
      <c r="S20" s="243"/>
      <c r="U20" s="4"/>
    </row>
    <row r="21" spans="1:21" s="242" customFormat="1" ht="33" hidden="1" customHeight="1" x14ac:dyDescent="0.25">
      <c r="A21" s="104" t="s">
        <v>415</v>
      </c>
      <c r="B21" s="104" t="s">
        <v>416</v>
      </c>
      <c r="C21" s="104" t="s">
        <v>99</v>
      </c>
      <c r="D21" s="107" t="s">
        <v>417</v>
      </c>
      <c r="E21" s="271">
        <f t="shared" si="4"/>
        <v>0</v>
      </c>
      <c r="F21" s="271"/>
      <c r="G21" s="271"/>
      <c r="H21" s="105"/>
      <c r="I21" s="189"/>
      <c r="J21" s="163">
        <f t="shared" si="5"/>
        <v>0</v>
      </c>
      <c r="K21" s="90"/>
      <c r="L21" s="90"/>
      <c r="M21" s="90"/>
      <c r="N21" s="189"/>
      <c r="O21" s="189"/>
      <c r="P21" s="189"/>
      <c r="Q21" s="276">
        <f t="shared" si="6"/>
        <v>0</v>
      </c>
      <c r="S21" s="243"/>
    </row>
    <row r="22" spans="1:21" s="242" customFormat="1" ht="24" hidden="1" customHeight="1" x14ac:dyDescent="0.25">
      <c r="A22" s="104"/>
      <c r="B22" s="104"/>
      <c r="C22" s="104"/>
      <c r="D22" s="107" t="s">
        <v>368</v>
      </c>
      <c r="E22" s="271">
        <f t="shared" si="4"/>
        <v>0</v>
      </c>
      <c r="F22" s="271"/>
      <c r="G22" s="271"/>
      <c r="H22" s="105"/>
      <c r="I22" s="189"/>
      <c r="J22" s="163">
        <f t="shared" si="5"/>
        <v>0</v>
      </c>
      <c r="K22" s="90"/>
      <c r="L22" s="90"/>
      <c r="M22" s="90"/>
      <c r="N22" s="189"/>
      <c r="O22" s="189"/>
      <c r="P22" s="189"/>
      <c r="Q22" s="276">
        <f t="shared" si="6"/>
        <v>0</v>
      </c>
      <c r="S22" s="243"/>
    </row>
    <row r="23" spans="1:21" s="4" customFormat="1" ht="27" hidden="1" customHeight="1" x14ac:dyDescent="0.25">
      <c r="A23" s="135" t="s">
        <v>147</v>
      </c>
      <c r="B23" s="135" t="s">
        <v>149</v>
      </c>
      <c r="C23" s="135"/>
      <c r="D23" s="122" t="s">
        <v>148</v>
      </c>
      <c r="E23" s="269">
        <f t="shared" si="4"/>
        <v>0</v>
      </c>
      <c r="F23" s="270"/>
      <c r="G23" s="270"/>
      <c r="H23" s="148"/>
      <c r="I23" s="152"/>
      <c r="J23" s="149">
        <f t="shared" si="5"/>
        <v>0</v>
      </c>
      <c r="K23" s="81"/>
      <c r="L23" s="81"/>
      <c r="M23" s="81"/>
      <c r="N23" s="152"/>
      <c r="O23" s="152"/>
      <c r="P23" s="152"/>
      <c r="Q23" s="275">
        <f t="shared" si="6"/>
        <v>0</v>
      </c>
      <c r="S23" s="5"/>
      <c r="U23" s="242"/>
    </row>
    <row r="24" spans="1:21" s="237" customFormat="1" ht="21.75" hidden="1" customHeight="1" x14ac:dyDescent="0.25">
      <c r="A24" s="104" t="s">
        <v>136</v>
      </c>
      <c r="B24" s="104" t="s">
        <v>151</v>
      </c>
      <c r="C24" s="104" t="s">
        <v>99</v>
      </c>
      <c r="D24" s="107" t="s">
        <v>150</v>
      </c>
      <c r="E24" s="271">
        <f t="shared" si="4"/>
        <v>0</v>
      </c>
      <c r="F24" s="271"/>
      <c r="G24" s="271"/>
      <c r="H24" s="105"/>
      <c r="I24" s="189"/>
      <c r="J24" s="163">
        <f t="shared" si="5"/>
        <v>0</v>
      </c>
      <c r="K24" s="90"/>
      <c r="L24" s="90"/>
      <c r="M24" s="90"/>
      <c r="N24" s="189"/>
      <c r="O24" s="189"/>
      <c r="P24" s="189"/>
      <c r="Q24" s="276">
        <f t="shared" si="6"/>
        <v>0</v>
      </c>
      <c r="S24" s="239"/>
      <c r="U24" s="242"/>
    </row>
    <row r="25" spans="1:21" s="242" customFormat="1" ht="22.5" hidden="1" customHeight="1" x14ac:dyDescent="0.25">
      <c r="A25" s="104"/>
      <c r="B25" s="104"/>
      <c r="C25" s="104"/>
      <c r="D25" s="107" t="s">
        <v>368</v>
      </c>
      <c r="E25" s="271">
        <f t="shared" ref="E25" si="7">SUM(F25,I25)</f>
        <v>0</v>
      </c>
      <c r="F25" s="271"/>
      <c r="G25" s="272"/>
      <c r="H25" s="90"/>
      <c r="I25" s="90"/>
      <c r="J25" s="105">
        <f t="shared" ref="J25" si="8">SUM(K25,N25)</f>
        <v>0</v>
      </c>
      <c r="K25" s="90"/>
      <c r="L25" s="90"/>
      <c r="M25" s="90"/>
      <c r="N25" s="90"/>
      <c r="O25" s="90"/>
      <c r="P25" s="90"/>
      <c r="Q25" s="276">
        <f t="shared" ref="Q25" si="9">SUM(E25,J25)</f>
        <v>0</v>
      </c>
      <c r="S25" s="243"/>
    </row>
    <row r="26" spans="1:21" s="1" customFormat="1" ht="23.25" hidden="1" customHeight="1" x14ac:dyDescent="0.25">
      <c r="A26" s="135" t="s">
        <v>154</v>
      </c>
      <c r="B26" s="135" t="s">
        <v>105</v>
      </c>
      <c r="C26" s="135"/>
      <c r="D26" s="124" t="s">
        <v>100</v>
      </c>
      <c r="E26" s="269">
        <f t="shared" si="4"/>
        <v>0</v>
      </c>
      <c r="F26" s="265"/>
      <c r="G26" s="280"/>
      <c r="H26" s="81"/>
      <c r="I26" s="81"/>
      <c r="J26" s="149">
        <f t="shared" si="5"/>
        <v>0</v>
      </c>
      <c r="K26" s="81"/>
      <c r="L26" s="81"/>
      <c r="M26" s="81"/>
      <c r="N26" s="81"/>
      <c r="O26" s="81"/>
      <c r="P26" s="81"/>
      <c r="Q26" s="275">
        <f t="shared" si="6"/>
        <v>0</v>
      </c>
      <c r="U26" s="242"/>
    </row>
    <row r="27" spans="1:21" s="183" customFormat="1" ht="35.25" hidden="1" customHeight="1" x14ac:dyDescent="0.25">
      <c r="A27" s="104" t="s">
        <v>155</v>
      </c>
      <c r="B27" s="104" t="s">
        <v>106</v>
      </c>
      <c r="C27" s="104" t="s">
        <v>67</v>
      </c>
      <c r="D27" s="203" t="s">
        <v>15</v>
      </c>
      <c r="E27" s="271">
        <f t="shared" si="4"/>
        <v>0</v>
      </c>
      <c r="F27" s="266"/>
      <c r="G27" s="272"/>
      <c r="H27" s="90"/>
      <c r="I27" s="90"/>
      <c r="J27" s="163">
        <f t="shared" si="5"/>
        <v>0</v>
      </c>
      <c r="K27" s="90"/>
      <c r="L27" s="90"/>
      <c r="M27" s="90"/>
      <c r="N27" s="90"/>
      <c r="O27" s="90"/>
      <c r="P27" s="90"/>
      <c r="Q27" s="276">
        <f t="shared" si="6"/>
        <v>0</v>
      </c>
      <c r="U27" s="4"/>
    </row>
    <row r="28" spans="1:21" s="4" customFormat="1" ht="31.5" hidden="1" customHeight="1" x14ac:dyDescent="0.25">
      <c r="A28" s="135" t="s">
        <v>152</v>
      </c>
      <c r="B28" s="135" t="s">
        <v>158</v>
      </c>
      <c r="C28" s="135"/>
      <c r="D28" s="124" t="s">
        <v>16</v>
      </c>
      <c r="E28" s="269">
        <f t="shared" si="4"/>
        <v>0</v>
      </c>
      <c r="F28" s="265"/>
      <c r="G28" s="265"/>
      <c r="H28" s="96"/>
      <c r="I28" s="81"/>
      <c r="J28" s="149">
        <f t="shared" si="5"/>
        <v>0</v>
      </c>
      <c r="K28" s="81"/>
      <c r="L28" s="81"/>
      <c r="M28" s="81"/>
      <c r="N28" s="81"/>
      <c r="O28" s="81"/>
      <c r="P28" s="81"/>
      <c r="Q28" s="275">
        <f t="shared" si="6"/>
        <v>0</v>
      </c>
      <c r="S28" s="5"/>
      <c r="U28" s="237"/>
    </row>
    <row r="29" spans="1:21" s="237" customFormat="1" ht="33" hidden="1" customHeight="1" x14ac:dyDescent="0.25">
      <c r="A29" s="104" t="s">
        <v>153</v>
      </c>
      <c r="B29" s="104" t="s">
        <v>157</v>
      </c>
      <c r="C29" s="104" t="s">
        <v>67</v>
      </c>
      <c r="D29" s="109" t="s">
        <v>156</v>
      </c>
      <c r="E29" s="271">
        <f t="shared" si="4"/>
        <v>0</v>
      </c>
      <c r="F29" s="266"/>
      <c r="G29" s="266"/>
      <c r="H29" s="108"/>
      <c r="I29" s="108"/>
      <c r="J29" s="163">
        <f t="shared" si="5"/>
        <v>0</v>
      </c>
      <c r="K29" s="108"/>
      <c r="L29" s="108"/>
      <c r="M29" s="108"/>
      <c r="N29" s="108"/>
      <c r="O29" s="108"/>
      <c r="P29" s="108"/>
      <c r="Q29" s="276">
        <f t="shared" si="6"/>
        <v>0</v>
      </c>
      <c r="S29" s="239"/>
      <c r="U29" s="242"/>
    </row>
    <row r="30" spans="1:21" s="237" customFormat="1" ht="21" hidden="1" customHeight="1" x14ac:dyDescent="0.25">
      <c r="A30" s="106" t="s">
        <v>159</v>
      </c>
      <c r="B30" s="104" t="s">
        <v>160</v>
      </c>
      <c r="C30" s="106" t="s">
        <v>67</v>
      </c>
      <c r="D30" s="125" t="s">
        <v>161</v>
      </c>
      <c r="E30" s="271">
        <f t="shared" si="4"/>
        <v>0</v>
      </c>
      <c r="F30" s="266"/>
      <c r="G30" s="272"/>
      <c r="H30" s="133"/>
      <c r="I30" s="133"/>
      <c r="J30" s="163">
        <f t="shared" si="5"/>
        <v>0</v>
      </c>
      <c r="K30" s="133"/>
      <c r="L30" s="133"/>
      <c r="M30" s="133"/>
      <c r="N30" s="133"/>
      <c r="O30" s="133"/>
      <c r="P30" s="133"/>
      <c r="Q30" s="276">
        <f t="shared" si="6"/>
        <v>0</v>
      </c>
      <c r="S30" s="239"/>
      <c r="U30" s="1"/>
    </row>
    <row r="31" spans="1:21" s="86" customFormat="1" ht="25.5" hidden="1" customHeight="1" x14ac:dyDescent="0.25">
      <c r="A31" s="135" t="s">
        <v>162</v>
      </c>
      <c r="B31" s="135" t="s">
        <v>107</v>
      </c>
      <c r="C31" s="106"/>
      <c r="D31" s="122" t="s">
        <v>166</v>
      </c>
      <c r="E31" s="269">
        <f t="shared" si="4"/>
        <v>0</v>
      </c>
      <c r="F31" s="265"/>
      <c r="G31" s="265"/>
      <c r="H31" s="96"/>
      <c r="I31" s="96"/>
      <c r="J31" s="175">
        <f t="shared" si="5"/>
        <v>0</v>
      </c>
      <c r="K31" s="96"/>
      <c r="L31" s="96"/>
      <c r="M31" s="96"/>
      <c r="N31" s="96">
        <f t="shared" ref="N31:O31" si="10">SUM(N32:N33)</f>
        <v>0</v>
      </c>
      <c r="O31" s="96">
        <f t="shared" si="10"/>
        <v>0</v>
      </c>
      <c r="P31" s="133"/>
      <c r="Q31" s="275">
        <f t="shared" si="6"/>
        <v>0</v>
      </c>
      <c r="S31" s="87"/>
      <c r="U31" s="183"/>
    </row>
    <row r="32" spans="1:21" s="240" customFormat="1" ht="21" hidden="1" customHeight="1" x14ac:dyDescent="0.25">
      <c r="A32" s="104" t="s">
        <v>167</v>
      </c>
      <c r="B32" s="104" t="s">
        <v>108</v>
      </c>
      <c r="C32" s="104" t="s">
        <v>67</v>
      </c>
      <c r="D32" s="109" t="s">
        <v>168</v>
      </c>
      <c r="E32" s="271">
        <f t="shared" si="4"/>
        <v>0</v>
      </c>
      <c r="F32" s="266"/>
      <c r="G32" s="266"/>
      <c r="H32" s="108"/>
      <c r="I32" s="108"/>
      <c r="J32" s="105">
        <f t="shared" si="5"/>
        <v>0</v>
      </c>
      <c r="K32" s="108"/>
      <c r="L32" s="108"/>
      <c r="M32" s="108"/>
      <c r="N32" s="108"/>
      <c r="O32" s="108"/>
      <c r="P32" s="108"/>
      <c r="Q32" s="266">
        <f t="shared" si="6"/>
        <v>0</v>
      </c>
      <c r="S32" s="241"/>
      <c r="U32" s="4"/>
    </row>
    <row r="33" spans="1:21" s="234" customFormat="1" ht="21" hidden="1" customHeight="1" x14ac:dyDescent="0.25">
      <c r="A33" s="104" t="s">
        <v>163</v>
      </c>
      <c r="B33" s="104" t="s">
        <v>164</v>
      </c>
      <c r="C33" s="104" t="s">
        <v>67</v>
      </c>
      <c r="D33" s="109" t="s">
        <v>165</v>
      </c>
      <c r="E33" s="271">
        <f t="shared" si="4"/>
        <v>0</v>
      </c>
      <c r="F33" s="266"/>
      <c r="G33" s="272"/>
      <c r="H33" s="133"/>
      <c r="I33" s="133"/>
      <c r="J33" s="131">
        <f t="shared" si="5"/>
        <v>0</v>
      </c>
      <c r="K33" s="81"/>
      <c r="L33" s="81"/>
      <c r="M33" s="81"/>
      <c r="N33" s="81"/>
      <c r="O33" s="81"/>
      <c r="P33" s="81"/>
      <c r="Q33" s="266">
        <f t="shared" si="6"/>
        <v>0</v>
      </c>
      <c r="S33" s="235"/>
      <c r="U33" s="237"/>
    </row>
    <row r="34" spans="1:21" s="4" customFormat="1" ht="64.5" hidden="1" customHeight="1" x14ac:dyDescent="0.25">
      <c r="A34" s="146" t="s">
        <v>169</v>
      </c>
      <c r="B34" s="135" t="s">
        <v>109</v>
      </c>
      <c r="C34" s="146" t="s">
        <v>67</v>
      </c>
      <c r="D34" s="122" t="s">
        <v>17</v>
      </c>
      <c r="E34" s="269">
        <f t="shared" si="4"/>
        <v>0</v>
      </c>
      <c r="F34" s="265"/>
      <c r="G34" s="277"/>
      <c r="H34" s="132"/>
      <c r="I34" s="132"/>
      <c r="J34" s="149">
        <f t="shared" ref="J34:J53" si="11">SUM(K34,N34)</f>
        <v>0</v>
      </c>
      <c r="K34" s="81"/>
      <c r="L34" s="81"/>
      <c r="M34" s="81"/>
      <c r="N34" s="81"/>
      <c r="O34" s="81"/>
      <c r="P34" s="81"/>
      <c r="Q34" s="275">
        <f t="shared" si="6"/>
        <v>0</v>
      </c>
      <c r="S34" s="5"/>
      <c r="U34" s="237"/>
    </row>
    <row r="35" spans="1:21" s="88" customFormat="1" ht="25.5" hidden="1" customHeight="1" x14ac:dyDescent="0.25">
      <c r="A35" s="135" t="s">
        <v>172</v>
      </c>
      <c r="B35" s="135" t="s">
        <v>173</v>
      </c>
      <c r="C35" s="190"/>
      <c r="D35" s="126" t="s">
        <v>174</v>
      </c>
      <c r="E35" s="269">
        <f t="shared" si="4"/>
        <v>0</v>
      </c>
      <c r="F35" s="270"/>
      <c r="G35" s="281"/>
      <c r="H35" s="150"/>
      <c r="I35" s="150"/>
      <c r="J35" s="149">
        <f t="shared" si="11"/>
        <v>0</v>
      </c>
      <c r="K35" s="150"/>
      <c r="L35" s="150"/>
      <c r="M35" s="150"/>
      <c r="N35" s="150"/>
      <c r="O35" s="150"/>
      <c r="P35" s="150"/>
      <c r="Q35" s="275">
        <f t="shared" si="6"/>
        <v>0</v>
      </c>
      <c r="S35" s="89"/>
      <c r="U35" s="86"/>
    </row>
    <row r="36" spans="1:21" s="237" customFormat="1" ht="35.25" hidden="1" customHeight="1" x14ac:dyDescent="0.25">
      <c r="A36" s="191" t="s">
        <v>170</v>
      </c>
      <c r="B36" s="191" t="s">
        <v>171</v>
      </c>
      <c r="C36" s="192" t="s">
        <v>66</v>
      </c>
      <c r="D36" s="127" t="s">
        <v>175</v>
      </c>
      <c r="E36" s="271">
        <f t="shared" si="4"/>
        <v>0</v>
      </c>
      <c r="F36" s="271"/>
      <c r="G36" s="282"/>
      <c r="H36" s="193"/>
      <c r="I36" s="193"/>
      <c r="J36" s="163">
        <f t="shared" si="11"/>
        <v>0</v>
      </c>
      <c r="K36" s="193"/>
      <c r="L36" s="193"/>
      <c r="M36" s="193"/>
      <c r="N36" s="193"/>
      <c r="O36" s="193"/>
      <c r="P36" s="193"/>
      <c r="Q36" s="266">
        <f t="shared" si="6"/>
        <v>0</v>
      </c>
      <c r="S36" s="239"/>
      <c r="U36" s="240"/>
    </row>
    <row r="37" spans="1:21" s="4" customFormat="1" ht="25.5" hidden="1" customHeight="1" x14ac:dyDescent="0.25">
      <c r="A37" s="117" t="s">
        <v>176</v>
      </c>
      <c r="B37" s="135" t="s">
        <v>112</v>
      </c>
      <c r="C37" s="194"/>
      <c r="D37" s="253" t="s">
        <v>18</v>
      </c>
      <c r="E37" s="283">
        <f t="shared" si="4"/>
        <v>0</v>
      </c>
      <c r="F37" s="270"/>
      <c r="G37" s="281"/>
      <c r="H37" s="150"/>
      <c r="I37" s="150"/>
      <c r="J37" s="149">
        <f t="shared" si="11"/>
        <v>0</v>
      </c>
      <c r="K37" s="150"/>
      <c r="L37" s="150"/>
      <c r="M37" s="150"/>
      <c r="N37" s="150"/>
      <c r="O37" s="150"/>
      <c r="P37" s="150"/>
      <c r="Q37" s="275">
        <f t="shared" si="6"/>
        <v>0</v>
      </c>
      <c r="S37" s="5"/>
      <c r="U37" s="234"/>
    </row>
    <row r="38" spans="1:21" s="237" customFormat="1" ht="31.5" hidden="1" customHeight="1" x14ac:dyDescent="0.25">
      <c r="A38" s="118" t="s">
        <v>177</v>
      </c>
      <c r="B38" s="104" t="s">
        <v>113</v>
      </c>
      <c r="C38" s="259" t="s">
        <v>65</v>
      </c>
      <c r="D38" s="254" t="s">
        <v>20</v>
      </c>
      <c r="E38" s="284">
        <f t="shared" si="4"/>
        <v>0</v>
      </c>
      <c r="F38" s="271"/>
      <c r="G38" s="285"/>
      <c r="H38" s="195"/>
      <c r="I38" s="195"/>
      <c r="J38" s="163">
        <f t="shared" si="11"/>
        <v>0</v>
      </c>
      <c r="K38" s="195"/>
      <c r="L38" s="195"/>
      <c r="M38" s="195"/>
      <c r="N38" s="195"/>
      <c r="O38" s="195"/>
      <c r="P38" s="195"/>
      <c r="Q38" s="276">
        <f t="shared" si="6"/>
        <v>0</v>
      </c>
      <c r="S38" s="239"/>
      <c r="U38" s="4"/>
    </row>
    <row r="39" spans="1:21" s="237" customFormat="1" ht="33.75" hidden="1" customHeight="1" x14ac:dyDescent="0.25">
      <c r="A39" s="104" t="s">
        <v>178</v>
      </c>
      <c r="B39" s="104" t="s">
        <v>114</v>
      </c>
      <c r="C39" s="196" t="s">
        <v>65</v>
      </c>
      <c r="D39" s="254" t="s">
        <v>19</v>
      </c>
      <c r="E39" s="284">
        <f t="shared" si="4"/>
        <v>0</v>
      </c>
      <c r="F39" s="266"/>
      <c r="G39" s="272"/>
      <c r="H39" s="90"/>
      <c r="I39" s="90"/>
      <c r="J39" s="163">
        <f t="shared" si="11"/>
        <v>0</v>
      </c>
      <c r="K39" s="193"/>
      <c r="L39" s="193"/>
      <c r="M39" s="193"/>
      <c r="N39" s="193"/>
      <c r="O39" s="193"/>
      <c r="P39" s="193"/>
      <c r="Q39" s="276">
        <f t="shared" si="6"/>
        <v>0</v>
      </c>
      <c r="S39" s="239"/>
      <c r="U39" s="88"/>
    </row>
    <row r="40" spans="1:21" s="237" customFormat="1" ht="33.75" hidden="1" customHeight="1" x14ac:dyDescent="0.25">
      <c r="A40" s="173" t="s">
        <v>412</v>
      </c>
      <c r="B40" s="173" t="s">
        <v>111</v>
      </c>
      <c r="C40" s="173"/>
      <c r="D40" s="174" t="s">
        <v>267</v>
      </c>
      <c r="E40" s="269">
        <f t="shared" si="4"/>
        <v>0</v>
      </c>
      <c r="F40" s="270"/>
      <c r="G40" s="274"/>
      <c r="H40" s="176"/>
      <c r="I40" s="176"/>
      <c r="J40" s="175">
        <f t="shared" si="11"/>
        <v>0</v>
      </c>
      <c r="K40" s="176"/>
      <c r="L40" s="176"/>
      <c r="M40" s="176"/>
      <c r="N40" s="148">
        <f t="shared" ref="N40:O40" si="12">SUM(N41:N42)</f>
        <v>0</v>
      </c>
      <c r="O40" s="148">
        <f t="shared" si="12"/>
        <v>0</v>
      </c>
      <c r="P40" s="176"/>
      <c r="Q40" s="268">
        <f>SUM(E40,J40)</f>
        <v>0</v>
      </c>
      <c r="S40" s="239"/>
    </row>
    <row r="41" spans="1:21" s="237" customFormat="1" ht="33.75" hidden="1" customHeight="1" x14ac:dyDescent="0.25">
      <c r="A41" s="181" t="s">
        <v>413</v>
      </c>
      <c r="B41" s="181" t="s">
        <v>265</v>
      </c>
      <c r="C41" s="181" t="s">
        <v>68</v>
      </c>
      <c r="D41" s="182" t="s">
        <v>266</v>
      </c>
      <c r="E41" s="271">
        <f t="shared" si="4"/>
        <v>0</v>
      </c>
      <c r="F41" s="271"/>
      <c r="G41" s="286"/>
      <c r="H41" s="179"/>
      <c r="I41" s="179"/>
      <c r="J41" s="163">
        <f t="shared" si="11"/>
        <v>0</v>
      </c>
      <c r="K41" s="179"/>
      <c r="L41" s="179"/>
      <c r="M41" s="179"/>
      <c r="N41" s="179"/>
      <c r="O41" s="179"/>
      <c r="P41" s="179"/>
      <c r="Q41" s="276">
        <f t="shared" ref="Q41:Q42" si="13">SUM(E41,J41)</f>
        <v>0</v>
      </c>
      <c r="S41" s="239"/>
      <c r="U41" s="4"/>
    </row>
    <row r="42" spans="1:21" s="237" customFormat="1" ht="34.5" hidden="1" customHeight="1" x14ac:dyDescent="0.25">
      <c r="A42" s="104" t="s">
        <v>422</v>
      </c>
      <c r="B42" s="181" t="s">
        <v>423</v>
      </c>
      <c r="C42" s="181" t="s">
        <v>68</v>
      </c>
      <c r="D42" s="182" t="s">
        <v>424</v>
      </c>
      <c r="E42" s="271">
        <f t="shared" si="4"/>
        <v>0</v>
      </c>
      <c r="F42" s="266"/>
      <c r="G42" s="272"/>
      <c r="H42" s="90"/>
      <c r="I42" s="90"/>
      <c r="J42" s="163">
        <f t="shared" si="11"/>
        <v>0</v>
      </c>
      <c r="K42" s="193"/>
      <c r="L42" s="193"/>
      <c r="M42" s="193"/>
      <c r="N42" s="193"/>
      <c r="O42" s="193"/>
      <c r="P42" s="193"/>
      <c r="Q42" s="276">
        <f t="shared" si="13"/>
        <v>0</v>
      </c>
      <c r="S42" s="239"/>
    </row>
    <row r="43" spans="1:21" s="4" customFormat="1" ht="27.75" hidden="1" customHeight="1" x14ac:dyDescent="0.25">
      <c r="A43" s="135" t="s">
        <v>179</v>
      </c>
      <c r="B43" s="135" t="s">
        <v>180</v>
      </c>
      <c r="C43" s="135" t="s">
        <v>68</v>
      </c>
      <c r="D43" s="128" t="s">
        <v>181</v>
      </c>
      <c r="E43" s="269">
        <f t="shared" si="4"/>
        <v>0</v>
      </c>
      <c r="F43" s="270"/>
      <c r="G43" s="280"/>
      <c r="H43" s="81"/>
      <c r="I43" s="81"/>
      <c r="J43" s="149">
        <f t="shared" si="11"/>
        <v>0</v>
      </c>
      <c r="K43" s="81"/>
      <c r="L43" s="81"/>
      <c r="M43" s="81"/>
      <c r="N43" s="81"/>
      <c r="O43" s="81"/>
      <c r="P43" s="81"/>
      <c r="Q43" s="275">
        <f t="shared" si="6"/>
        <v>0</v>
      </c>
      <c r="S43" s="5"/>
      <c r="U43" s="237"/>
    </row>
    <row r="44" spans="1:21" s="4" customFormat="1" ht="33.75" hidden="1" customHeight="1" x14ac:dyDescent="0.25">
      <c r="A44" s="135" t="s">
        <v>425</v>
      </c>
      <c r="B44" s="135" t="s">
        <v>273</v>
      </c>
      <c r="C44" s="135"/>
      <c r="D44" s="278" t="s">
        <v>274</v>
      </c>
      <c r="E44" s="269">
        <f t="shared" si="4"/>
        <v>0</v>
      </c>
      <c r="F44" s="270"/>
      <c r="G44" s="280"/>
      <c r="H44" s="81"/>
      <c r="I44" s="81"/>
      <c r="J44" s="163">
        <f t="shared" si="11"/>
        <v>0</v>
      </c>
      <c r="K44" s="81"/>
      <c r="L44" s="81"/>
      <c r="M44" s="81"/>
      <c r="N44" s="81"/>
      <c r="O44" s="81"/>
      <c r="P44" s="81"/>
      <c r="Q44" s="275">
        <f t="shared" si="6"/>
        <v>0</v>
      </c>
      <c r="S44" s="5"/>
      <c r="U44" s="237"/>
    </row>
    <row r="45" spans="1:21" s="237" customFormat="1" ht="49.5" hidden="1" customHeight="1" x14ac:dyDescent="0.25">
      <c r="A45" s="104" t="s">
        <v>426</v>
      </c>
      <c r="B45" s="104" t="s">
        <v>276</v>
      </c>
      <c r="C45" s="104" t="s">
        <v>69</v>
      </c>
      <c r="D45" s="263" t="s">
        <v>275</v>
      </c>
      <c r="E45" s="271">
        <f t="shared" si="4"/>
        <v>0</v>
      </c>
      <c r="F45" s="271"/>
      <c r="G45" s="272"/>
      <c r="H45" s="90"/>
      <c r="I45" s="90"/>
      <c r="J45" s="163">
        <f t="shared" si="11"/>
        <v>0</v>
      </c>
      <c r="K45" s="90"/>
      <c r="L45" s="90"/>
      <c r="M45" s="90"/>
      <c r="N45" s="90"/>
      <c r="O45" s="90"/>
      <c r="P45" s="90"/>
      <c r="Q45" s="276">
        <f t="shared" si="6"/>
        <v>0</v>
      </c>
      <c r="S45" s="239"/>
    </row>
    <row r="46" spans="1:21" s="4" customFormat="1" ht="24" hidden="1" customHeight="1" x14ac:dyDescent="0.25">
      <c r="A46" s="135" t="s">
        <v>182</v>
      </c>
      <c r="B46" s="135" t="s">
        <v>183</v>
      </c>
      <c r="C46" s="135" t="s">
        <v>81</v>
      </c>
      <c r="D46" s="120" t="s">
        <v>22</v>
      </c>
      <c r="E46" s="269">
        <f t="shared" si="4"/>
        <v>0</v>
      </c>
      <c r="F46" s="265"/>
      <c r="G46" s="280"/>
      <c r="H46" s="81"/>
      <c r="I46" s="81"/>
      <c r="J46" s="149">
        <f t="shared" si="11"/>
        <v>0</v>
      </c>
      <c r="K46" s="81"/>
      <c r="L46" s="81"/>
      <c r="M46" s="81"/>
      <c r="N46" s="81"/>
      <c r="O46" s="81"/>
      <c r="P46" s="81"/>
      <c r="Q46" s="82">
        <f t="shared" si="6"/>
        <v>0</v>
      </c>
      <c r="S46" s="5"/>
      <c r="U46" s="237"/>
    </row>
    <row r="47" spans="1:21" s="4" customFormat="1" ht="24" hidden="1" customHeight="1" x14ac:dyDescent="0.25">
      <c r="A47" s="135" t="s">
        <v>184</v>
      </c>
      <c r="B47" s="135" t="s">
        <v>185</v>
      </c>
      <c r="C47" s="135" t="s">
        <v>79</v>
      </c>
      <c r="D47" s="120" t="s">
        <v>21</v>
      </c>
      <c r="E47" s="269">
        <f t="shared" si="4"/>
        <v>0</v>
      </c>
      <c r="F47" s="270"/>
      <c r="G47" s="270"/>
      <c r="H47" s="148"/>
      <c r="I47" s="148"/>
      <c r="J47" s="273">
        <f t="shared" ref="J47" si="14">SUM(K47,N47)</f>
        <v>0</v>
      </c>
      <c r="K47" s="274"/>
      <c r="L47" s="274"/>
      <c r="M47" s="274"/>
      <c r="N47" s="274"/>
      <c r="O47" s="274"/>
      <c r="P47" s="274"/>
      <c r="Q47" s="275">
        <f t="shared" si="6"/>
        <v>0</v>
      </c>
      <c r="S47" s="5"/>
    </row>
    <row r="48" spans="1:21" s="4" customFormat="1" ht="24.75" hidden="1" customHeight="1" x14ac:dyDescent="0.25">
      <c r="A48" s="135" t="s">
        <v>186</v>
      </c>
      <c r="B48" s="135" t="s">
        <v>187</v>
      </c>
      <c r="C48" s="135" t="s">
        <v>72</v>
      </c>
      <c r="D48" s="124" t="s">
        <v>101</v>
      </c>
      <c r="E48" s="269">
        <f t="shared" si="4"/>
        <v>0</v>
      </c>
      <c r="F48" s="265"/>
      <c r="G48" s="280"/>
      <c r="H48" s="81"/>
      <c r="I48" s="81"/>
      <c r="J48" s="149">
        <f t="shared" si="11"/>
        <v>0</v>
      </c>
      <c r="K48" s="81"/>
      <c r="L48" s="81"/>
      <c r="M48" s="81"/>
      <c r="N48" s="81"/>
      <c r="O48" s="81"/>
      <c r="P48" s="81"/>
      <c r="Q48" s="82">
        <f t="shared" si="6"/>
        <v>0</v>
      </c>
      <c r="S48" s="5"/>
    </row>
    <row r="49" spans="1:21" s="86" customFormat="1" ht="33" hidden="1" customHeight="1" x14ac:dyDescent="0.25">
      <c r="A49" s="167" t="s">
        <v>189</v>
      </c>
      <c r="B49" s="167" t="s">
        <v>190</v>
      </c>
      <c r="C49" s="167" t="s">
        <v>72</v>
      </c>
      <c r="D49" s="124" t="s">
        <v>188</v>
      </c>
      <c r="E49" s="269">
        <f t="shared" si="4"/>
        <v>0</v>
      </c>
      <c r="F49" s="265"/>
      <c r="G49" s="272"/>
      <c r="H49" s="90"/>
      <c r="I49" s="90"/>
      <c r="J49" s="149">
        <f t="shared" si="11"/>
        <v>0</v>
      </c>
      <c r="K49" s="90"/>
      <c r="L49" s="90"/>
      <c r="M49" s="90"/>
      <c r="N49" s="90"/>
      <c r="O49" s="90"/>
      <c r="P49" s="90"/>
      <c r="Q49" s="82">
        <f t="shared" si="6"/>
        <v>0</v>
      </c>
      <c r="S49" s="87"/>
      <c r="U49" s="237"/>
    </row>
    <row r="50" spans="1:21" ht="30.75" customHeight="1" x14ac:dyDescent="0.25">
      <c r="A50" s="117" t="s">
        <v>191</v>
      </c>
      <c r="B50" s="135" t="s">
        <v>192</v>
      </c>
      <c r="C50" s="166" t="s">
        <v>193</v>
      </c>
      <c r="D50" s="129" t="s">
        <v>194</v>
      </c>
      <c r="E50" s="269">
        <f t="shared" si="4"/>
        <v>199896</v>
      </c>
      <c r="F50" s="270">
        <v>199896</v>
      </c>
      <c r="G50" s="274"/>
      <c r="H50" s="176"/>
      <c r="I50" s="176"/>
      <c r="J50" s="149">
        <f t="shared" si="11"/>
        <v>0</v>
      </c>
      <c r="K50" s="176"/>
      <c r="L50" s="176"/>
      <c r="M50" s="176"/>
      <c r="N50" s="176"/>
      <c r="O50" s="176"/>
      <c r="P50" s="176"/>
      <c r="Q50" s="275">
        <f t="shared" ref="Q50:Q68" si="15">SUM(E50,J50)</f>
        <v>199896</v>
      </c>
      <c r="U50" s="4"/>
    </row>
    <row r="51" spans="1:21" ht="77.25" customHeight="1" x14ac:dyDescent="0.25">
      <c r="A51" s="117"/>
      <c r="B51" s="135"/>
      <c r="C51" s="166"/>
      <c r="D51" s="500" t="s">
        <v>539</v>
      </c>
      <c r="E51" s="271">
        <f t="shared" ref="E51" si="16">SUM(F51,I51)</f>
        <v>199896</v>
      </c>
      <c r="F51" s="271">
        <v>199896</v>
      </c>
      <c r="G51" s="286"/>
      <c r="H51" s="179"/>
      <c r="I51" s="179"/>
      <c r="J51" s="105">
        <f t="shared" ref="J51" si="17">SUM(K51,N51)</f>
        <v>0</v>
      </c>
      <c r="K51" s="179"/>
      <c r="L51" s="179"/>
      <c r="M51" s="179"/>
      <c r="N51" s="179"/>
      <c r="O51" s="179"/>
      <c r="P51" s="179"/>
      <c r="Q51" s="266">
        <f t="shared" ref="Q51" si="18">SUM(E51,J51)</f>
        <v>199896</v>
      </c>
      <c r="U51" s="4"/>
    </row>
    <row r="52" spans="1:21" ht="33" hidden="1" customHeight="1" x14ac:dyDescent="0.25">
      <c r="A52" s="166" t="s">
        <v>195</v>
      </c>
      <c r="B52" s="135" t="s">
        <v>196</v>
      </c>
      <c r="C52" s="166" t="s">
        <v>80</v>
      </c>
      <c r="D52" s="129" t="s">
        <v>197</v>
      </c>
      <c r="E52" s="269">
        <f t="shared" si="4"/>
        <v>0</v>
      </c>
      <c r="F52" s="270"/>
      <c r="G52" s="274"/>
      <c r="H52" s="176"/>
      <c r="I52" s="176"/>
      <c r="J52" s="149">
        <f t="shared" si="11"/>
        <v>0</v>
      </c>
      <c r="K52" s="176"/>
      <c r="L52" s="176"/>
      <c r="M52" s="176"/>
      <c r="N52" s="176"/>
      <c r="O52" s="176"/>
      <c r="P52" s="176"/>
      <c r="Q52" s="82">
        <f t="shared" si="15"/>
        <v>0</v>
      </c>
      <c r="U52" s="4"/>
    </row>
    <row r="53" spans="1:21" ht="27" hidden="1" customHeight="1" x14ac:dyDescent="0.25">
      <c r="A53" s="135" t="s">
        <v>198</v>
      </c>
      <c r="B53" s="135" t="s">
        <v>199</v>
      </c>
      <c r="C53" s="135" t="s">
        <v>70</v>
      </c>
      <c r="D53" s="124" t="s">
        <v>200</v>
      </c>
      <c r="E53" s="269">
        <f t="shared" si="4"/>
        <v>0</v>
      </c>
      <c r="F53" s="270"/>
      <c r="G53" s="274"/>
      <c r="H53" s="176"/>
      <c r="I53" s="176"/>
      <c r="J53" s="273">
        <f t="shared" si="11"/>
        <v>0</v>
      </c>
      <c r="K53" s="274"/>
      <c r="L53" s="274"/>
      <c r="M53" s="274"/>
      <c r="N53" s="274"/>
      <c r="O53" s="274"/>
      <c r="P53" s="274"/>
      <c r="Q53" s="275">
        <f t="shared" si="15"/>
        <v>0</v>
      </c>
      <c r="U53" s="86"/>
    </row>
    <row r="54" spans="1:21" s="4" customFormat="1" ht="21" hidden="1" customHeight="1" x14ac:dyDescent="0.25">
      <c r="A54" s="117"/>
      <c r="B54" s="135"/>
      <c r="C54" s="151"/>
      <c r="D54" s="126"/>
      <c r="E54" s="175">
        <f t="shared" si="4"/>
        <v>0</v>
      </c>
      <c r="F54" s="96"/>
      <c r="G54" s="81"/>
      <c r="H54" s="81"/>
      <c r="I54" s="81"/>
      <c r="J54" s="82">
        <f t="shared" ref="J54:J68" si="19">SUM(K54,N54)</f>
        <v>0</v>
      </c>
      <c r="K54" s="81"/>
      <c r="L54" s="81"/>
      <c r="M54" s="81"/>
      <c r="N54" s="81"/>
      <c r="O54" s="81"/>
      <c r="P54" s="81"/>
      <c r="Q54" s="82">
        <f t="shared" si="15"/>
        <v>0</v>
      </c>
      <c r="S54" s="5"/>
      <c r="U54"/>
    </row>
    <row r="55" spans="1:21" s="1" customFormat="1" ht="21" hidden="1" customHeight="1" x14ac:dyDescent="0.25">
      <c r="A55" s="117"/>
      <c r="B55" s="135"/>
      <c r="C55" s="151"/>
      <c r="D55" s="116"/>
      <c r="E55" s="175">
        <f t="shared" si="4"/>
        <v>0</v>
      </c>
      <c r="F55" s="148"/>
      <c r="G55" s="176"/>
      <c r="H55" s="176"/>
      <c r="I55" s="176"/>
      <c r="J55" s="149">
        <f>SUM(K55,N55)</f>
        <v>0</v>
      </c>
      <c r="K55" s="176"/>
      <c r="L55" s="176"/>
      <c r="M55" s="176"/>
      <c r="N55" s="176"/>
      <c r="O55" s="176"/>
      <c r="P55" s="176"/>
      <c r="Q55" s="82">
        <f t="shared" si="15"/>
        <v>0</v>
      </c>
      <c r="U55"/>
    </row>
    <row r="56" spans="1:21" s="1" customFormat="1" ht="21" hidden="1" customHeight="1" x14ac:dyDescent="0.25">
      <c r="A56" s="173"/>
      <c r="B56" s="135"/>
      <c r="C56" s="173"/>
      <c r="D56" s="174"/>
      <c r="E56" s="175">
        <f t="shared" si="4"/>
        <v>0</v>
      </c>
      <c r="F56" s="148"/>
      <c r="G56" s="176"/>
      <c r="H56" s="176"/>
      <c r="I56" s="176"/>
      <c r="J56" s="149">
        <f t="shared" ref="J56" si="20">SUM(K56,N56)</f>
        <v>0</v>
      </c>
      <c r="K56" s="176"/>
      <c r="L56" s="176"/>
      <c r="M56" s="176"/>
      <c r="N56" s="176"/>
      <c r="O56" s="176"/>
      <c r="P56" s="176"/>
      <c r="Q56" s="82">
        <f t="shared" ref="Q56" si="21">SUM(E56,J56)</f>
        <v>0</v>
      </c>
      <c r="U56"/>
    </row>
    <row r="57" spans="1:21" s="1" customFormat="1" ht="21" hidden="1" customHeight="1" x14ac:dyDescent="0.25">
      <c r="A57" s="117"/>
      <c r="B57" s="135"/>
      <c r="C57" s="151"/>
      <c r="D57" s="116"/>
      <c r="E57" s="175">
        <f t="shared" si="4"/>
        <v>0</v>
      </c>
      <c r="F57" s="148"/>
      <c r="G57" s="176"/>
      <c r="H57" s="176"/>
      <c r="I57" s="176"/>
      <c r="J57" s="149">
        <f>SUM(K57,N57)</f>
        <v>0</v>
      </c>
      <c r="K57" s="176"/>
      <c r="L57" s="176"/>
      <c r="M57" s="176"/>
      <c r="N57" s="176"/>
      <c r="O57" s="176"/>
      <c r="P57" s="176"/>
      <c r="Q57" s="82">
        <f t="shared" si="15"/>
        <v>0</v>
      </c>
      <c r="U57"/>
    </row>
    <row r="58" spans="1:21" ht="52.5" hidden="1" customHeight="1" x14ac:dyDescent="0.25">
      <c r="A58" s="134" t="s">
        <v>31</v>
      </c>
      <c r="B58" s="134"/>
      <c r="C58" s="134"/>
      <c r="D58" s="202" t="s">
        <v>125</v>
      </c>
      <c r="E58" s="79">
        <f>SUM(E59)</f>
        <v>0</v>
      </c>
      <c r="F58" s="79">
        <f t="shared" ref="F58:Q58" si="22">SUM(F59)</f>
        <v>0</v>
      </c>
      <c r="G58" s="79">
        <f t="shared" si="22"/>
        <v>0</v>
      </c>
      <c r="H58" s="79">
        <f t="shared" si="22"/>
        <v>0</v>
      </c>
      <c r="I58" s="79">
        <f t="shared" si="22"/>
        <v>0</v>
      </c>
      <c r="J58" s="79">
        <f t="shared" si="22"/>
        <v>0</v>
      </c>
      <c r="K58" s="79">
        <f t="shared" si="22"/>
        <v>0</v>
      </c>
      <c r="L58" s="79">
        <f t="shared" si="22"/>
        <v>0</v>
      </c>
      <c r="M58" s="79">
        <f t="shared" si="22"/>
        <v>0</v>
      </c>
      <c r="N58" s="79">
        <f t="shared" si="22"/>
        <v>0</v>
      </c>
      <c r="O58" s="79">
        <f t="shared" si="22"/>
        <v>0</v>
      </c>
      <c r="P58" s="79">
        <f t="shared" si="22"/>
        <v>0</v>
      </c>
      <c r="Q58" s="79">
        <f t="shared" si="22"/>
        <v>0</v>
      </c>
      <c r="S58" s="115">
        <f>SUM(E58,J58)</f>
        <v>0</v>
      </c>
      <c r="U58" s="4"/>
    </row>
    <row r="59" spans="1:21" ht="48.75" hidden="1" customHeight="1" x14ac:dyDescent="0.25">
      <c r="A59" s="134" t="s">
        <v>32</v>
      </c>
      <c r="B59" s="134"/>
      <c r="C59" s="134"/>
      <c r="D59" s="202" t="s">
        <v>125</v>
      </c>
      <c r="E59" s="79">
        <f>SUM(E60,E61,E64,E65,E66,E67)</f>
        <v>0</v>
      </c>
      <c r="F59" s="79">
        <f t="shared" ref="F59:O59" si="23">SUM(F60,F61,F64,F65,F66,F67)</f>
        <v>0</v>
      </c>
      <c r="G59" s="79">
        <f t="shared" si="23"/>
        <v>0</v>
      </c>
      <c r="H59" s="79">
        <f t="shared" si="23"/>
        <v>0</v>
      </c>
      <c r="I59" s="79">
        <f t="shared" si="23"/>
        <v>0</v>
      </c>
      <c r="J59" s="79">
        <f t="shared" si="23"/>
        <v>0</v>
      </c>
      <c r="K59" s="79">
        <f t="shared" si="23"/>
        <v>0</v>
      </c>
      <c r="L59" s="79">
        <f t="shared" si="23"/>
        <v>0</v>
      </c>
      <c r="M59" s="79">
        <f t="shared" si="23"/>
        <v>0</v>
      </c>
      <c r="N59" s="79">
        <f t="shared" si="23"/>
        <v>0</v>
      </c>
      <c r="O59" s="79">
        <f t="shared" si="23"/>
        <v>0</v>
      </c>
      <c r="P59" s="79">
        <f>SUM(P60,P61,P64,P65,P66,P67)</f>
        <v>0</v>
      </c>
      <c r="Q59" s="79">
        <f>SUM(Q60,Q61,Q64,Q65,Q66,Q67)</f>
        <v>0</v>
      </c>
      <c r="S59" s="115">
        <f>SUM(E59,J59)</f>
        <v>0</v>
      </c>
      <c r="U59" s="1"/>
    </row>
    <row r="60" spans="1:21" ht="39.75" hidden="1" customHeight="1" x14ac:dyDescent="0.25">
      <c r="A60" s="135" t="s">
        <v>213</v>
      </c>
      <c r="B60" s="135" t="s">
        <v>127</v>
      </c>
      <c r="C60" s="135" t="s">
        <v>59</v>
      </c>
      <c r="D60" s="120" t="s">
        <v>126</v>
      </c>
      <c r="E60" s="175">
        <f t="shared" ref="E60" si="24">SUM(F60,I60)</f>
        <v>0</v>
      </c>
      <c r="F60" s="148"/>
      <c r="G60" s="131"/>
      <c r="H60" s="131"/>
      <c r="I60" s="131"/>
      <c r="J60" s="175">
        <f t="shared" ref="J60:J61" si="25">SUM(K60,N60)</f>
        <v>0</v>
      </c>
      <c r="K60" s="184"/>
      <c r="L60" s="184"/>
      <c r="M60" s="184"/>
      <c r="N60" s="184"/>
      <c r="O60" s="184"/>
      <c r="P60" s="184"/>
      <c r="Q60" s="82">
        <f>SUM(E60,J60)</f>
        <v>0</v>
      </c>
      <c r="U60" s="1"/>
    </row>
    <row r="61" spans="1:21" s="1" customFormat="1" ht="36.75" hidden="1" customHeight="1" x14ac:dyDescent="0.25">
      <c r="A61" s="173" t="s">
        <v>268</v>
      </c>
      <c r="B61" s="173" t="s">
        <v>111</v>
      </c>
      <c r="C61" s="173"/>
      <c r="D61" s="174" t="s">
        <v>267</v>
      </c>
      <c r="E61" s="175">
        <f t="shared" ref="E61:E73" si="26">SUM(F61,I61)</f>
        <v>0</v>
      </c>
      <c r="F61" s="148"/>
      <c r="G61" s="176"/>
      <c r="H61" s="176"/>
      <c r="I61" s="176"/>
      <c r="J61" s="175">
        <f t="shared" si="25"/>
        <v>0</v>
      </c>
      <c r="K61" s="176"/>
      <c r="L61" s="176"/>
      <c r="M61" s="176"/>
      <c r="N61" s="176">
        <f>SUM(N62:N63)</f>
        <v>0</v>
      </c>
      <c r="O61" s="176">
        <f>SUM(O62:O63)</f>
        <v>0</v>
      </c>
      <c r="P61" s="176"/>
      <c r="Q61" s="138">
        <f>SUM(E61,J61)</f>
        <v>0</v>
      </c>
    </row>
    <row r="62" spans="1:21" s="183" customFormat="1" ht="35.25" hidden="1" customHeight="1" x14ac:dyDescent="0.25">
      <c r="A62" s="181" t="s">
        <v>264</v>
      </c>
      <c r="B62" s="181" t="s">
        <v>265</v>
      </c>
      <c r="C62" s="181" t="s">
        <v>68</v>
      </c>
      <c r="D62" s="182" t="s">
        <v>266</v>
      </c>
      <c r="E62" s="105">
        <f t="shared" si="26"/>
        <v>0</v>
      </c>
      <c r="F62" s="105"/>
      <c r="G62" s="179"/>
      <c r="H62" s="179"/>
      <c r="I62" s="179"/>
      <c r="J62" s="163">
        <f t="shared" si="19"/>
        <v>0</v>
      </c>
      <c r="K62" s="179"/>
      <c r="L62" s="179"/>
      <c r="M62" s="179"/>
      <c r="N62" s="179"/>
      <c r="O62" s="179"/>
      <c r="P62" s="179"/>
      <c r="Q62" s="133">
        <f t="shared" si="15"/>
        <v>0</v>
      </c>
      <c r="U62"/>
    </row>
    <row r="63" spans="1:21" s="183" customFormat="1" ht="35.25" hidden="1" customHeight="1" x14ac:dyDescent="0.25">
      <c r="A63" s="181" t="s">
        <v>385</v>
      </c>
      <c r="B63" s="181" t="s">
        <v>386</v>
      </c>
      <c r="C63" s="181" t="s">
        <v>68</v>
      </c>
      <c r="D63" s="182" t="s">
        <v>387</v>
      </c>
      <c r="E63" s="105">
        <f t="shared" ref="E63" si="27">SUM(F63,I63)</f>
        <v>0</v>
      </c>
      <c r="F63" s="105"/>
      <c r="G63" s="179"/>
      <c r="H63" s="179"/>
      <c r="I63" s="179"/>
      <c r="J63" s="163">
        <f t="shared" ref="J63" si="28">SUM(K63,N63)</f>
        <v>0</v>
      </c>
      <c r="K63" s="179"/>
      <c r="L63" s="179"/>
      <c r="M63" s="179"/>
      <c r="N63" s="179"/>
      <c r="O63" s="179"/>
      <c r="P63" s="179"/>
      <c r="Q63" s="133">
        <f t="shared" ref="Q63" si="29">SUM(E63,J63)</f>
        <v>0</v>
      </c>
      <c r="U63"/>
    </row>
    <row r="64" spans="1:21" ht="29.25" hidden="1" customHeight="1" x14ac:dyDescent="0.25">
      <c r="A64" s="117" t="s">
        <v>269</v>
      </c>
      <c r="B64" s="117" t="s">
        <v>115</v>
      </c>
      <c r="C64" s="117" t="s">
        <v>271</v>
      </c>
      <c r="D64" s="116" t="s">
        <v>270</v>
      </c>
      <c r="E64" s="175">
        <f t="shared" si="26"/>
        <v>0</v>
      </c>
      <c r="F64" s="148"/>
      <c r="G64" s="176"/>
      <c r="H64" s="176"/>
      <c r="I64" s="176"/>
      <c r="J64" s="149">
        <f t="shared" si="19"/>
        <v>0</v>
      </c>
      <c r="K64" s="177"/>
      <c r="L64" s="177"/>
      <c r="M64" s="177"/>
      <c r="N64" s="177"/>
      <c r="O64" s="177"/>
      <c r="P64" s="176"/>
      <c r="Q64" s="82">
        <f t="shared" si="15"/>
        <v>0</v>
      </c>
    </row>
    <row r="65" spans="1:21" ht="36.75" hidden="1" customHeight="1" x14ac:dyDescent="0.25">
      <c r="A65" s="245" t="s">
        <v>352</v>
      </c>
      <c r="B65" s="245" t="s">
        <v>353</v>
      </c>
      <c r="C65" s="245" t="s">
        <v>271</v>
      </c>
      <c r="D65" s="122" t="s">
        <v>354</v>
      </c>
      <c r="E65" s="175">
        <f>SUM(F65,I65)</f>
        <v>0</v>
      </c>
      <c r="F65" s="148"/>
      <c r="G65" s="176"/>
      <c r="H65" s="176"/>
      <c r="I65" s="176"/>
      <c r="J65" s="149">
        <f t="shared" si="19"/>
        <v>0</v>
      </c>
      <c r="K65" s="177"/>
      <c r="L65" s="177"/>
      <c r="M65" s="177"/>
      <c r="N65" s="177"/>
      <c r="O65" s="177"/>
      <c r="P65" s="176"/>
      <c r="Q65" s="138">
        <f>SUM(E65,J65)</f>
        <v>0</v>
      </c>
      <c r="U65" s="1"/>
    </row>
    <row r="66" spans="1:21" ht="35.25" hidden="1" customHeight="1" x14ac:dyDescent="0.25">
      <c r="A66" s="135" t="s">
        <v>351</v>
      </c>
      <c r="B66" s="135" t="s">
        <v>350</v>
      </c>
      <c r="C66" s="135" t="s">
        <v>271</v>
      </c>
      <c r="D66" s="120" t="s">
        <v>349</v>
      </c>
      <c r="E66" s="175">
        <f>SUM(F66,I66)</f>
        <v>0</v>
      </c>
      <c r="F66" s="148"/>
      <c r="G66" s="131"/>
      <c r="H66" s="131"/>
      <c r="I66" s="131"/>
      <c r="J66" s="175">
        <f>SUM(K66,N66)</f>
        <v>0</v>
      </c>
      <c r="K66" s="184"/>
      <c r="L66" s="184"/>
      <c r="M66" s="184"/>
      <c r="N66" s="176"/>
      <c r="O66" s="176"/>
      <c r="P66" s="184"/>
      <c r="Q66" s="138">
        <f>SUM(E66,J66)</f>
        <v>0</v>
      </c>
      <c r="U66" s="183"/>
    </row>
    <row r="67" spans="1:21" ht="36" hidden="1" customHeight="1" x14ac:dyDescent="0.25">
      <c r="A67" s="117" t="s">
        <v>272</v>
      </c>
      <c r="B67" s="117" t="s">
        <v>273</v>
      </c>
      <c r="C67" s="117"/>
      <c r="D67" s="116" t="s">
        <v>274</v>
      </c>
      <c r="E67" s="175">
        <f t="shared" si="26"/>
        <v>0</v>
      </c>
      <c r="F67" s="148"/>
      <c r="G67" s="176"/>
      <c r="H67" s="176"/>
      <c r="I67" s="176"/>
      <c r="J67" s="149">
        <f t="shared" si="19"/>
        <v>0</v>
      </c>
      <c r="K67" s="177"/>
      <c r="L67" s="177"/>
      <c r="M67" s="177"/>
      <c r="N67" s="177"/>
      <c r="O67" s="177"/>
      <c r="P67" s="176"/>
      <c r="Q67" s="149">
        <f>SUM(J67,E67)</f>
        <v>0</v>
      </c>
      <c r="U67" s="183"/>
    </row>
    <row r="68" spans="1:21" s="92" customFormat="1" ht="51" hidden="1" customHeight="1" x14ac:dyDescent="0.25">
      <c r="A68" s="118" t="s">
        <v>277</v>
      </c>
      <c r="B68" s="118" t="s">
        <v>276</v>
      </c>
      <c r="C68" s="104" t="s">
        <v>69</v>
      </c>
      <c r="D68" s="178" t="s">
        <v>275</v>
      </c>
      <c r="E68" s="105">
        <f t="shared" si="26"/>
        <v>0</v>
      </c>
      <c r="F68" s="105"/>
      <c r="G68" s="179"/>
      <c r="H68" s="179"/>
      <c r="I68" s="179"/>
      <c r="J68" s="163">
        <f t="shared" si="19"/>
        <v>0</v>
      </c>
      <c r="K68" s="180"/>
      <c r="L68" s="180"/>
      <c r="M68" s="180"/>
      <c r="N68" s="180"/>
      <c r="O68" s="180"/>
      <c r="P68" s="179"/>
      <c r="Q68" s="133">
        <f t="shared" si="15"/>
        <v>0</v>
      </c>
      <c r="U68"/>
    </row>
    <row r="69" spans="1:21" ht="14.1" hidden="1" customHeight="1" x14ac:dyDescent="0.25">
      <c r="A69" s="117"/>
      <c r="B69" s="117"/>
      <c r="C69" s="117"/>
      <c r="D69" s="197"/>
      <c r="E69" s="175">
        <f t="shared" si="26"/>
        <v>0</v>
      </c>
      <c r="F69" s="148"/>
      <c r="G69" s="131"/>
      <c r="H69" s="131"/>
      <c r="I69" s="131"/>
      <c r="J69" s="149">
        <f>SUM(N69,K69)</f>
        <v>0</v>
      </c>
      <c r="K69" s="131"/>
      <c r="L69" s="131"/>
      <c r="M69" s="131"/>
      <c r="N69" s="131"/>
      <c r="O69" s="131"/>
      <c r="P69" s="131"/>
      <c r="Q69" s="82">
        <f t="shared" ref="Q69:Q73" si="30">SUM(E69,J69)</f>
        <v>0</v>
      </c>
    </row>
    <row r="70" spans="1:21" ht="14.1" hidden="1" customHeight="1" x14ac:dyDescent="0.25">
      <c r="A70" s="117"/>
      <c r="B70" s="117"/>
      <c r="C70" s="117"/>
      <c r="D70" s="197"/>
      <c r="E70" s="175">
        <f t="shared" si="26"/>
        <v>0</v>
      </c>
      <c r="F70" s="148"/>
      <c r="G70" s="131"/>
      <c r="H70" s="131"/>
      <c r="I70" s="148"/>
      <c r="J70" s="149">
        <f>SUM(N70,K70)</f>
        <v>0</v>
      </c>
      <c r="K70" s="131"/>
      <c r="L70" s="131"/>
      <c r="M70" s="131"/>
      <c r="N70" s="131"/>
      <c r="O70" s="131"/>
      <c r="P70" s="131"/>
      <c r="Q70" s="82">
        <f t="shared" si="30"/>
        <v>0</v>
      </c>
    </row>
    <row r="71" spans="1:21" ht="14.1" hidden="1" customHeight="1" x14ac:dyDescent="0.25">
      <c r="A71" s="117"/>
      <c r="B71" s="117"/>
      <c r="C71" s="117"/>
      <c r="D71" s="197"/>
      <c r="E71" s="175">
        <f>SUM(F71,I71)</f>
        <v>0</v>
      </c>
      <c r="F71" s="148"/>
      <c r="G71" s="131"/>
      <c r="H71" s="131"/>
      <c r="I71" s="131"/>
      <c r="J71" s="149">
        <f>SUM(N71,K71)</f>
        <v>0</v>
      </c>
      <c r="K71" s="131"/>
      <c r="L71" s="131"/>
      <c r="M71" s="131"/>
      <c r="N71" s="131"/>
      <c r="O71" s="131"/>
      <c r="P71" s="131"/>
      <c r="Q71" s="82">
        <f t="shared" si="30"/>
        <v>0</v>
      </c>
    </row>
    <row r="72" spans="1:21" ht="14.1" hidden="1" customHeight="1" x14ac:dyDescent="0.25">
      <c r="A72" s="117"/>
      <c r="B72" s="117"/>
      <c r="C72" s="117"/>
      <c r="D72" s="197"/>
      <c r="E72" s="175">
        <f t="shared" si="26"/>
        <v>0</v>
      </c>
      <c r="F72" s="148"/>
      <c r="G72" s="131"/>
      <c r="H72" s="131"/>
      <c r="I72" s="131"/>
      <c r="J72" s="149">
        <f>SUM(N72,K72)</f>
        <v>0</v>
      </c>
      <c r="K72" s="131"/>
      <c r="L72" s="131"/>
      <c r="M72" s="131"/>
      <c r="N72" s="131"/>
      <c r="O72" s="131"/>
      <c r="P72" s="131"/>
      <c r="Q72" s="82">
        <f t="shared" si="30"/>
        <v>0</v>
      </c>
      <c r="U72" s="92"/>
    </row>
    <row r="73" spans="1:21" ht="14.1" hidden="1" customHeight="1" x14ac:dyDescent="0.25">
      <c r="A73" s="117"/>
      <c r="B73" s="117"/>
      <c r="C73" s="117"/>
      <c r="D73" s="197"/>
      <c r="E73" s="175">
        <f t="shared" si="26"/>
        <v>0</v>
      </c>
      <c r="F73" s="148"/>
      <c r="G73" s="184"/>
      <c r="H73" s="184"/>
      <c r="I73" s="184"/>
      <c r="J73" s="149">
        <f>SUM(K73,N73)</f>
        <v>0</v>
      </c>
      <c r="K73" s="184"/>
      <c r="L73" s="184"/>
      <c r="M73" s="184"/>
      <c r="N73" s="184"/>
      <c r="O73" s="184"/>
      <c r="P73" s="184"/>
      <c r="Q73" s="82">
        <f t="shared" si="30"/>
        <v>0</v>
      </c>
    </row>
    <row r="74" spans="1:21" ht="31.5" customHeight="1" x14ac:dyDescent="0.25">
      <c r="A74" s="287" t="s">
        <v>216</v>
      </c>
      <c r="B74" s="287"/>
      <c r="C74" s="287"/>
      <c r="D74" s="291" t="s">
        <v>122</v>
      </c>
      <c r="E74" s="292">
        <f>SUM(E75)</f>
        <v>1342025</v>
      </c>
      <c r="F74" s="292">
        <f t="shared" ref="F74:Q74" si="31">SUM(F75)</f>
        <v>1342025</v>
      </c>
      <c r="G74" s="292">
        <f t="shared" si="31"/>
        <v>287544</v>
      </c>
      <c r="H74" s="292">
        <f t="shared" si="31"/>
        <v>0</v>
      </c>
      <c r="I74" s="292">
        <f t="shared" si="31"/>
        <v>0</v>
      </c>
      <c r="J74" s="292">
        <f t="shared" si="31"/>
        <v>4030233</v>
      </c>
      <c r="K74" s="292">
        <f t="shared" si="31"/>
        <v>0</v>
      </c>
      <c r="L74" s="292">
        <f t="shared" si="31"/>
        <v>0</v>
      </c>
      <c r="M74" s="292">
        <f t="shared" si="31"/>
        <v>0</v>
      </c>
      <c r="N74" s="292">
        <f t="shared" si="31"/>
        <v>4030233</v>
      </c>
      <c r="O74" s="292">
        <f t="shared" si="31"/>
        <v>4030233</v>
      </c>
      <c r="P74" s="292">
        <f t="shared" si="31"/>
        <v>0</v>
      </c>
      <c r="Q74" s="292">
        <f t="shared" si="31"/>
        <v>5372258</v>
      </c>
      <c r="S74" s="115">
        <f t="shared" ref="S74:S75" si="32">SUM(E74,J74)</f>
        <v>5372258</v>
      </c>
      <c r="U74" s="295">
        <f>SUM(E74,J74)</f>
        <v>5372258</v>
      </c>
    </row>
    <row r="75" spans="1:21" s="4" customFormat="1" ht="34.5" customHeight="1" x14ac:dyDescent="0.25">
      <c r="A75" s="287" t="s">
        <v>215</v>
      </c>
      <c r="B75" s="287"/>
      <c r="C75" s="287"/>
      <c r="D75" s="291" t="s">
        <v>122</v>
      </c>
      <c r="E75" s="292">
        <f t="shared" ref="E75:Q75" si="33">SUM(E77,E79,E85,E97)</f>
        <v>1342025</v>
      </c>
      <c r="F75" s="292">
        <f t="shared" si="33"/>
        <v>1342025</v>
      </c>
      <c r="G75" s="292">
        <f t="shared" si="33"/>
        <v>287544</v>
      </c>
      <c r="H75" s="292">
        <f t="shared" si="33"/>
        <v>0</v>
      </c>
      <c r="I75" s="292">
        <f t="shared" si="33"/>
        <v>0</v>
      </c>
      <c r="J75" s="292">
        <f t="shared" si="33"/>
        <v>4030233</v>
      </c>
      <c r="K75" s="292">
        <f t="shared" si="33"/>
        <v>0</v>
      </c>
      <c r="L75" s="292">
        <f t="shared" si="33"/>
        <v>0</v>
      </c>
      <c r="M75" s="292">
        <f t="shared" si="33"/>
        <v>0</v>
      </c>
      <c r="N75" s="292">
        <f t="shared" si="33"/>
        <v>4030233</v>
      </c>
      <c r="O75" s="292">
        <f t="shared" si="33"/>
        <v>4030233</v>
      </c>
      <c r="P75" s="292">
        <f t="shared" si="33"/>
        <v>0</v>
      </c>
      <c r="Q75" s="292">
        <f t="shared" si="33"/>
        <v>5372258</v>
      </c>
      <c r="S75" s="115">
        <f t="shared" si="32"/>
        <v>5372258</v>
      </c>
      <c r="U75" s="295">
        <f>SUM(E75,J75)</f>
        <v>5372258</v>
      </c>
    </row>
    <row r="76" spans="1:21" s="4" customFormat="1" ht="42.75" hidden="1" customHeight="1" x14ac:dyDescent="0.25">
      <c r="A76" s="135" t="s">
        <v>214</v>
      </c>
      <c r="B76" s="135" t="s">
        <v>127</v>
      </c>
      <c r="C76" s="135" t="s">
        <v>59</v>
      </c>
      <c r="D76" s="120" t="s">
        <v>126</v>
      </c>
      <c r="E76" s="268">
        <f>SUM(F76,I76)</f>
        <v>0</v>
      </c>
      <c r="F76" s="265"/>
      <c r="G76" s="265"/>
      <c r="H76" s="280"/>
      <c r="I76" s="280"/>
      <c r="J76" s="275">
        <f t="shared" ref="J76:J96" si="34">SUM(K76,N76)</f>
        <v>0</v>
      </c>
      <c r="K76" s="280"/>
      <c r="L76" s="474"/>
      <c r="M76" s="474"/>
      <c r="N76" s="277"/>
      <c r="O76" s="277"/>
      <c r="P76" s="277"/>
      <c r="Q76" s="275">
        <f>SUM(E76,J76)</f>
        <v>0</v>
      </c>
      <c r="U76"/>
    </row>
    <row r="77" spans="1:21" ht="24.75" customHeight="1" x14ac:dyDescent="0.25">
      <c r="A77" s="146" t="s">
        <v>280</v>
      </c>
      <c r="B77" s="146" t="s">
        <v>74</v>
      </c>
      <c r="C77" s="137" t="s">
        <v>60</v>
      </c>
      <c r="D77" s="253" t="s">
        <v>278</v>
      </c>
      <c r="E77" s="475">
        <f t="shared" ref="E77:E96" si="35">SUM(F77,I77)</f>
        <v>0</v>
      </c>
      <c r="F77" s="265"/>
      <c r="G77" s="265"/>
      <c r="H77" s="280"/>
      <c r="I77" s="280"/>
      <c r="J77" s="275">
        <f t="shared" ref="J77:J78" si="36">SUM(K77,N77)</f>
        <v>525833</v>
      </c>
      <c r="K77" s="280"/>
      <c r="L77" s="474"/>
      <c r="M77" s="474"/>
      <c r="N77" s="277">
        <v>525833</v>
      </c>
      <c r="O77" s="277">
        <v>525833</v>
      </c>
      <c r="P77" s="277"/>
      <c r="Q77" s="275">
        <f t="shared" ref="Q77:Q98" si="37">SUM(E77,J77)</f>
        <v>525833</v>
      </c>
    </row>
    <row r="78" spans="1:21" ht="44.25" customHeight="1" x14ac:dyDescent="0.25">
      <c r="A78" s="146"/>
      <c r="B78" s="146"/>
      <c r="C78" s="137"/>
      <c r="D78" s="107" t="s">
        <v>428</v>
      </c>
      <c r="E78" s="475">
        <f t="shared" si="35"/>
        <v>0</v>
      </c>
      <c r="F78" s="265"/>
      <c r="G78" s="265"/>
      <c r="H78" s="280"/>
      <c r="I78" s="280"/>
      <c r="J78" s="276">
        <f t="shared" si="36"/>
        <v>525833</v>
      </c>
      <c r="K78" s="272"/>
      <c r="L78" s="272"/>
      <c r="M78" s="272"/>
      <c r="N78" s="276">
        <v>525833</v>
      </c>
      <c r="O78" s="276">
        <v>525833</v>
      </c>
      <c r="P78" s="276"/>
      <c r="Q78" s="276">
        <f t="shared" si="37"/>
        <v>525833</v>
      </c>
    </row>
    <row r="79" spans="1:21" ht="61.5" customHeight="1" x14ac:dyDescent="0.25">
      <c r="A79" s="146" t="s">
        <v>281</v>
      </c>
      <c r="B79" s="146" t="s">
        <v>75</v>
      </c>
      <c r="C79" s="137" t="s">
        <v>61</v>
      </c>
      <c r="D79" s="253" t="s">
        <v>279</v>
      </c>
      <c r="E79" s="268">
        <f>SUM(E80:E84)</f>
        <v>1163449</v>
      </c>
      <c r="F79" s="265">
        <f t="shared" ref="F79:G79" si="38">SUM(F80:F84)</f>
        <v>1163449</v>
      </c>
      <c r="G79" s="265">
        <f t="shared" si="38"/>
        <v>179715</v>
      </c>
      <c r="H79" s="277"/>
      <c r="I79" s="277"/>
      <c r="J79" s="268">
        <f t="shared" ref="J79" si="39">SUM(J80:J84)</f>
        <v>942860</v>
      </c>
      <c r="K79" s="265">
        <f t="shared" ref="K79" si="40">SUM(K80:K84)</f>
        <v>0</v>
      </c>
      <c r="L79" s="265">
        <f t="shared" ref="L79" si="41">SUM(L80:L84)</f>
        <v>0</v>
      </c>
      <c r="M79" s="265">
        <f t="shared" ref="M79" si="42">SUM(M80:M84)</f>
        <v>0</v>
      </c>
      <c r="N79" s="265">
        <f t="shared" ref="N79" si="43">SUM(N80:N84)</f>
        <v>942860</v>
      </c>
      <c r="O79" s="265">
        <f t="shared" ref="O79" si="44">SUM(O80:O84)</f>
        <v>942860</v>
      </c>
      <c r="P79" s="265">
        <f t="shared" ref="P79" si="45">SUM(P80,P81,P82,P83)</f>
        <v>0</v>
      </c>
      <c r="Q79" s="268">
        <f t="shared" ref="Q79" si="46">SUM(Q80:Q84)</f>
        <v>2106309</v>
      </c>
      <c r="U79" s="295">
        <f>SUM(E79,J79)</f>
        <v>2106309</v>
      </c>
    </row>
    <row r="80" spans="1:21" ht="45" customHeight="1" x14ac:dyDescent="0.25">
      <c r="A80" s="106"/>
      <c r="B80" s="106"/>
      <c r="C80" s="140"/>
      <c r="D80" s="504" t="s">
        <v>428</v>
      </c>
      <c r="E80" s="267">
        <f t="shared" ref="E80" si="47">SUM(F80,I80)</f>
        <v>0</v>
      </c>
      <c r="F80" s="265"/>
      <c r="G80" s="265"/>
      <c r="H80" s="276"/>
      <c r="I80" s="276"/>
      <c r="J80" s="266">
        <f>SUM(K80,N80)</f>
        <v>300000</v>
      </c>
      <c r="K80" s="276"/>
      <c r="L80" s="276"/>
      <c r="M80" s="276"/>
      <c r="N80" s="276">
        <v>300000</v>
      </c>
      <c r="O80" s="276">
        <v>300000</v>
      </c>
      <c r="P80" s="276"/>
      <c r="Q80" s="276">
        <f>SUM(E80,J80)</f>
        <v>300000</v>
      </c>
      <c r="U80" s="4"/>
    </row>
    <row r="81" spans="1:21" s="92" customFormat="1" ht="57.75" customHeight="1" x14ac:dyDescent="0.25">
      <c r="A81" s="106"/>
      <c r="B81" s="106"/>
      <c r="C81" s="140"/>
      <c r="D81" s="503" t="s">
        <v>516</v>
      </c>
      <c r="E81" s="267">
        <f t="shared" si="35"/>
        <v>274620</v>
      </c>
      <c r="F81" s="266">
        <v>274620</v>
      </c>
      <c r="G81" s="266">
        <v>179715</v>
      </c>
      <c r="H81" s="276"/>
      <c r="I81" s="276"/>
      <c r="J81" s="266">
        <f t="shared" si="34"/>
        <v>62691</v>
      </c>
      <c r="K81" s="276"/>
      <c r="L81" s="276"/>
      <c r="M81" s="276"/>
      <c r="N81" s="276">
        <v>62691</v>
      </c>
      <c r="O81" s="276">
        <v>62691</v>
      </c>
      <c r="P81" s="276"/>
      <c r="Q81" s="276">
        <f t="shared" si="37"/>
        <v>337311</v>
      </c>
      <c r="U81"/>
    </row>
    <row r="82" spans="1:21" s="92" customFormat="1" ht="118.5" customHeight="1" x14ac:dyDescent="0.25">
      <c r="A82" s="106"/>
      <c r="B82" s="106"/>
      <c r="C82" s="140"/>
      <c r="D82" s="503" t="s">
        <v>517</v>
      </c>
      <c r="E82" s="267">
        <f t="shared" si="35"/>
        <v>0</v>
      </c>
      <c r="F82" s="265"/>
      <c r="G82" s="265"/>
      <c r="H82" s="276"/>
      <c r="I82" s="276"/>
      <c r="J82" s="266">
        <f>SUM(K82,N82)</f>
        <v>479801</v>
      </c>
      <c r="K82" s="276"/>
      <c r="L82" s="276"/>
      <c r="M82" s="276"/>
      <c r="N82" s="276">
        <v>479801</v>
      </c>
      <c r="O82" s="276">
        <v>479801</v>
      </c>
      <c r="P82" s="276"/>
      <c r="Q82" s="276">
        <f>SUM(E82,J82)</f>
        <v>479801</v>
      </c>
      <c r="U82"/>
    </row>
    <row r="83" spans="1:21" s="92" customFormat="1" ht="88.5" customHeight="1" x14ac:dyDescent="0.25">
      <c r="A83" s="106"/>
      <c r="B83" s="106"/>
      <c r="C83" s="140"/>
      <c r="D83" s="503" t="s">
        <v>518</v>
      </c>
      <c r="E83" s="267">
        <f t="shared" si="35"/>
        <v>0</v>
      </c>
      <c r="F83" s="265"/>
      <c r="G83" s="265"/>
      <c r="H83" s="276"/>
      <c r="I83" s="276"/>
      <c r="J83" s="266">
        <f>SUM(K83,N83)</f>
        <v>100368</v>
      </c>
      <c r="K83" s="276"/>
      <c r="L83" s="276"/>
      <c r="M83" s="276"/>
      <c r="N83" s="276">
        <v>100368</v>
      </c>
      <c r="O83" s="276">
        <v>100368</v>
      </c>
      <c r="P83" s="276"/>
      <c r="Q83" s="276">
        <f>SUM(E83,J83)</f>
        <v>100368</v>
      </c>
    </row>
    <row r="84" spans="1:21" s="92" customFormat="1" ht="59.25" customHeight="1" x14ac:dyDescent="0.25">
      <c r="A84" s="106"/>
      <c r="B84" s="106"/>
      <c r="C84" s="140"/>
      <c r="D84" s="503" t="s">
        <v>541</v>
      </c>
      <c r="E84" s="267">
        <f t="shared" si="35"/>
        <v>888829</v>
      </c>
      <c r="F84" s="266">
        <v>888829</v>
      </c>
      <c r="G84" s="265"/>
      <c r="H84" s="276"/>
      <c r="I84" s="276"/>
      <c r="J84" s="266">
        <f>SUM(K84,N84)</f>
        <v>0</v>
      </c>
      <c r="K84" s="276"/>
      <c r="L84" s="276"/>
      <c r="M84" s="276"/>
      <c r="N84" s="276"/>
      <c r="O84" s="276"/>
      <c r="P84" s="276"/>
      <c r="Q84" s="276">
        <f>SUM(E84,J84)</f>
        <v>888829</v>
      </c>
      <c r="U84"/>
    </row>
    <row r="85" spans="1:21" ht="63" customHeight="1" x14ac:dyDescent="0.25">
      <c r="A85" s="146" t="s">
        <v>283</v>
      </c>
      <c r="B85" s="146" t="s">
        <v>73</v>
      </c>
      <c r="C85" s="146" t="s">
        <v>62</v>
      </c>
      <c r="D85" s="155" t="s">
        <v>282</v>
      </c>
      <c r="E85" s="268">
        <f t="shared" si="35"/>
        <v>178576</v>
      </c>
      <c r="F85" s="265">
        <v>178576</v>
      </c>
      <c r="G85" s="265">
        <v>107829</v>
      </c>
      <c r="H85" s="277"/>
      <c r="I85" s="277"/>
      <c r="J85" s="275">
        <f t="shared" si="34"/>
        <v>23810</v>
      </c>
      <c r="K85" s="277"/>
      <c r="L85" s="277"/>
      <c r="M85" s="277"/>
      <c r="N85" s="265">
        <v>23810</v>
      </c>
      <c r="O85" s="265">
        <v>23810</v>
      </c>
      <c r="P85" s="277"/>
      <c r="Q85" s="275">
        <f t="shared" si="37"/>
        <v>202386</v>
      </c>
      <c r="U85" s="92"/>
    </row>
    <row r="86" spans="1:21" s="92" customFormat="1" ht="62.25" customHeight="1" x14ac:dyDescent="0.25">
      <c r="A86" s="106"/>
      <c r="B86" s="106"/>
      <c r="C86" s="106"/>
      <c r="D86" s="254" t="s">
        <v>516</v>
      </c>
      <c r="E86" s="267">
        <f t="shared" si="35"/>
        <v>178576</v>
      </c>
      <c r="F86" s="266">
        <v>178576</v>
      </c>
      <c r="G86" s="266">
        <v>107829</v>
      </c>
      <c r="H86" s="276"/>
      <c r="I86" s="276"/>
      <c r="J86" s="276">
        <f t="shared" si="34"/>
        <v>23810</v>
      </c>
      <c r="K86" s="276"/>
      <c r="L86" s="276"/>
      <c r="M86" s="276"/>
      <c r="N86" s="276">
        <v>23810</v>
      </c>
      <c r="O86" s="276">
        <v>23810</v>
      </c>
      <c r="P86" s="276"/>
      <c r="Q86" s="276">
        <f t="shared" si="37"/>
        <v>202386</v>
      </c>
    </row>
    <row r="87" spans="1:21" ht="33" hidden="1" customHeight="1" x14ac:dyDescent="0.25">
      <c r="A87" s="146" t="s">
        <v>285</v>
      </c>
      <c r="B87" s="146" t="s">
        <v>66</v>
      </c>
      <c r="C87" s="146" t="s">
        <v>63</v>
      </c>
      <c r="D87" s="154" t="s">
        <v>284</v>
      </c>
      <c r="E87" s="268">
        <f t="shared" si="35"/>
        <v>0</v>
      </c>
      <c r="F87" s="265"/>
      <c r="G87" s="265"/>
      <c r="H87" s="277"/>
      <c r="I87" s="277"/>
      <c r="J87" s="275">
        <f t="shared" si="34"/>
        <v>0</v>
      </c>
      <c r="K87" s="277"/>
      <c r="L87" s="277"/>
      <c r="M87" s="277"/>
      <c r="N87" s="277"/>
      <c r="O87" s="277"/>
      <c r="P87" s="277"/>
      <c r="Q87" s="275">
        <f t="shared" si="37"/>
        <v>0</v>
      </c>
      <c r="U87" s="92"/>
    </row>
    <row r="88" spans="1:21" ht="33" hidden="1" customHeight="1" x14ac:dyDescent="0.25">
      <c r="A88" s="146" t="s">
        <v>291</v>
      </c>
      <c r="B88" s="146" t="s">
        <v>292</v>
      </c>
      <c r="C88" s="137" t="s">
        <v>293</v>
      </c>
      <c r="D88" s="253" t="s">
        <v>286</v>
      </c>
      <c r="E88" s="268">
        <f t="shared" si="35"/>
        <v>0</v>
      </c>
      <c r="F88" s="265"/>
      <c r="G88" s="265"/>
      <c r="H88" s="277"/>
      <c r="I88" s="277"/>
      <c r="J88" s="275">
        <f t="shared" si="34"/>
        <v>0</v>
      </c>
      <c r="K88" s="277"/>
      <c r="L88" s="277"/>
      <c r="M88" s="277"/>
      <c r="N88" s="277"/>
      <c r="O88" s="277"/>
      <c r="P88" s="277"/>
      <c r="Q88" s="275">
        <f t="shared" si="37"/>
        <v>0</v>
      </c>
      <c r="U88" s="92"/>
    </row>
    <row r="89" spans="1:21" ht="26.25" hidden="1" customHeight="1" x14ac:dyDescent="0.25">
      <c r="A89" s="146" t="s">
        <v>294</v>
      </c>
      <c r="B89" s="146" t="s">
        <v>295</v>
      </c>
      <c r="C89" s="137" t="s">
        <v>64</v>
      </c>
      <c r="D89" s="253" t="s">
        <v>287</v>
      </c>
      <c r="E89" s="475">
        <f t="shared" si="35"/>
        <v>0</v>
      </c>
      <c r="F89" s="265"/>
      <c r="G89" s="265"/>
      <c r="H89" s="277"/>
      <c r="I89" s="277"/>
      <c r="J89" s="275">
        <f t="shared" si="34"/>
        <v>0</v>
      </c>
      <c r="K89" s="277"/>
      <c r="L89" s="277"/>
      <c r="M89" s="277"/>
      <c r="N89" s="277"/>
      <c r="O89" s="277"/>
      <c r="P89" s="277"/>
      <c r="Q89" s="275">
        <f t="shared" si="37"/>
        <v>0</v>
      </c>
    </row>
    <row r="90" spans="1:21" ht="25.5" hidden="1" customHeight="1" x14ac:dyDescent="0.25">
      <c r="A90" s="146" t="s">
        <v>298</v>
      </c>
      <c r="B90" s="146" t="s">
        <v>296</v>
      </c>
      <c r="C90" s="137"/>
      <c r="D90" s="253" t="s">
        <v>288</v>
      </c>
      <c r="E90" s="475">
        <f t="shared" si="35"/>
        <v>0</v>
      </c>
      <c r="F90" s="265"/>
      <c r="G90" s="265"/>
      <c r="H90" s="265"/>
      <c r="I90" s="277"/>
      <c r="J90" s="275">
        <f t="shared" si="34"/>
        <v>0</v>
      </c>
      <c r="K90" s="277"/>
      <c r="L90" s="277"/>
      <c r="M90" s="277"/>
      <c r="N90" s="265">
        <f t="shared" ref="N90:O90" si="48">SUM(N91:N92)</f>
        <v>0</v>
      </c>
      <c r="O90" s="265">
        <f t="shared" si="48"/>
        <v>0</v>
      </c>
      <c r="P90" s="277"/>
      <c r="Q90" s="275">
        <f t="shared" si="37"/>
        <v>0</v>
      </c>
      <c r="U90" s="92"/>
    </row>
    <row r="91" spans="1:21" s="92" customFormat="1" ht="25.5" hidden="1" customHeight="1" x14ac:dyDescent="0.25">
      <c r="A91" s="106" t="s">
        <v>299</v>
      </c>
      <c r="B91" s="106" t="s">
        <v>300</v>
      </c>
      <c r="C91" s="106" t="s">
        <v>64</v>
      </c>
      <c r="D91" s="254" t="s">
        <v>289</v>
      </c>
      <c r="E91" s="266">
        <f t="shared" si="35"/>
        <v>0</v>
      </c>
      <c r="F91" s="266"/>
      <c r="G91" s="266"/>
      <c r="H91" s="276"/>
      <c r="I91" s="276"/>
      <c r="J91" s="276">
        <f t="shared" si="34"/>
        <v>0</v>
      </c>
      <c r="K91" s="276"/>
      <c r="L91" s="276"/>
      <c r="M91" s="276"/>
      <c r="N91" s="276"/>
      <c r="O91" s="276"/>
      <c r="P91" s="276"/>
      <c r="Q91" s="276">
        <f t="shared" si="37"/>
        <v>0</v>
      </c>
      <c r="U91"/>
    </row>
    <row r="92" spans="1:21" s="92" customFormat="1" ht="24" hidden="1" customHeight="1" x14ac:dyDescent="0.25">
      <c r="A92" s="106" t="s">
        <v>340</v>
      </c>
      <c r="B92" s="106" t="s">
        <v>297</v>
      </c>
      <c r="C92" s="106" t="s">
        <v>64</v>
      </c>
      <c r="D92" s="254" t="s">
        <v>290</v>
      </c>
      <c r="E92" s="266">
        <f t="shared" si="35"/>
        <v>0</v>
      </c>
      <c r="F92" s="266"/>
      <c r="G92" s="266"/>
      <c r="H92" s="276"/>
      <c r="I92" s="276"/>
      <c r="J92" s="276">
        <f t="shared" si="34"/>
        <v>0</v>
      </c>
      <c r="K92" s="276"/>
      <c r="L92" s="276"/>
      <c r="M92" s="276"/>
      <c r="N92" s="276"/>
      <c r="O92" s="276"/>
      <c r="P92" s="276"/>
      <c r="Q92" s="276">
        <f t="shared" si="37"/>
        <v>0</v>
      </c>
      <c r="U92"/>
    </row>
    <row r="93" spans="1:21" ht="144.75" hidden="1" customHeight="1" x14ac:dyDescent="0.25">
      <c r="A93" s="146" t="s">
        <v>302</v>
      </c>
      <c r="B93" s="146" t="s">
        <v>301</v>
      </c>
      <c r="C93" s="146" t="s">
        <v>67</v>
      </c>
      <c r="D93" s="188" t="s">
        <v>303</v>
      </c>
      <c r="E93" s="268">
        <f t="shared" si="35"/>
        <v>0</v>
      </c>
      <c r="F93" s="265"/>
      <c r="G93" s="265"/>
      <c r="H93" s="277"/>
      <c r="I93" s="277"/>
      <c r="J93" s="275">
        <f t="shared" si="34"/>
        <v>0</v>
      </c>
      <c r="K93" s="277"/>
      <c r="L93" s="277"/>
      <c r="M93" s="277"/>
      <c r="N93" s="277"/>
      <c r="O93" s="277"/>
      <c r="P93" s="277"/>
      <c r="Q93" s="275">
        <f t="shared" si="37"/>
        <v>0</v>
      </c>
    </row>
    <row r="94" spans="1:21" ht="24" hidden="1" customHeight="1" x14ac:dyDescent="0.25">
      <c r="A94" s="146" t="s">
        <v>306</v>
      </c>
      <c r="B94" s="146" t="s">
        <v>309</v>
      </c>
      <c r="C94" s="137"/>
      <c r="D94" s="253" t="s">
        <v>304</v>
      </c>
      <c r="E94" s="475">
        <f t="shared" si="35"/>
        <v>0</v>
      </c>
      <c r="F94" s="265"/>
      <c r="G94" s="265"/>
      <c r="H94" s="277"/>
      <c r="I94" s="277"/>
      <c r="J94" s="275">
        <f t="shared" ref="J94" si="49">SUM(K94,N94)</f>
        <v>0</v>
      </c>
      <c r="K94" s="277"/>
      <c r="L94" s="277"/>
      <c r="M94" s="277"/>
      <c r="N94" s="277"/>
      <c r="O94" s="277"/>
      <c r="P94" s="277"/>
      <c r="Q94" s="275">
        <f t="shared" si="37"/>
        <v>0</v>
      </c>
    </row>
    <row r="95" spans="1:21" s="92" customFormat="1" ht="34.5" hidden="1" customHeight="1" x14ac:dyDescent="0.25">
      <c r="A95" s="106" t="s">
        <v>307</v>
      </c>
      <c r="B95" s="106" t="s">
        <v>308</v>
      </c>
      <c r="C95" s="140" t="s">
        <v>65</v>
      </c>
      <c r="D95" s="254" t="s">
        <v>305</v>
      </c>
      <c r="E95" s="267">
        <f t="shared" si="35"/>
        <v>0</v>
      </c>
      <c r="F95" s="266"/>
      <c r="G95" s="266"/>
      <c r="H95" s="276"/>
      <c r="I95" s="276"/>
      <c r="J95" s="276">
        <f t="shared" si="34"/>
        <v>0</v>
      </c>
      <c r="K95" s="276"/>
      <c r="L95" s="276"/>
      <c r="M95" s="276"/>
      <c r="N95" s="276"/>
      <c r="O95" s="276"/>
      <c r="P95" s="276"/>
      <c r="Q95" s="276">
        <f t="shared" si="37"/>
        <v>0</v>
      </c>
    </row>
    <row r="96" spans="1:21" ht="25.5" hidden="1" customHeight="1" x14ac:dyDescent="0.25">
      <c r="A96" s="146" t="s">
        <v>310</v>
      </c>
      <c r="B96" s="135" t="s">
        <v>185</v>
      </c>
      <c r="C96" s="135" t="s">
        <v>79</v>
      </c>
      <c r="D96" s="120" t="s">
        <v>21</v>
      </c>
      <c r="E96" s="475">
        <f t="shared" si="35"/>
        <v>0</v>
      </c>
      <c r="F96" s="265"/>
      <c r="G96" s="265"/>
      <c r="H96" s="277"/>
      <c r="I96" s="277"/>
      <c r="J96" s="275">
        <f t="shared" si="34"/>
        <v>0</v>
      </c>
      <c r="K96" s="277"/>
      <c r="L96" s="277"/>
      <c r="M96" s="277"/>
      <c r="N96" s="277"/>
      <c r="O96" s="277"/>
      <c r="P96" s="277"/>
      <c r="Q96" s="275">
        <f t="shared" si="37"/>
        <v>0</v>
      </c>
      <c r="U96" s="92"/>
    </row>
    <row r="97" spans="1:34" ht="35.25" customHeight="1" x14ac:dyDescent="0.25">
      <c r="A97" s="146" t="s">
        <v>520</v>
      </c>
      <c r="B97" s="146" t="s">
        <v>521</v>
      </c>
      <c r="C97" s="146" t="s">
        <v>72</v>
      </c>
      <c r="D97" s="154" t="s">
        <v>519</v>
      </c>
      <c r="E97" s="268">
        <f>SUM(E98)</f>
        <v>0</v>
      </c>
      <c r="F97" s="265"/>
      <c r="G97" s="265"/>
      <c r="H97" s="265"/>
      <c r="I97" s="265">
        <f t="shared" ref="I97:P97" si="50">SUM(I98)</f>
        <v>0</v>
      </c>
      <c r="J97" s="268">
        <f t="shared" si="50"/>
        <v>2537730</v>
      </c>
      <c r="K97" s="265"/>
      <c r="L97" s="265"/>
      <c r="M97" s="265"/>
      <c r="N97" s="276">
        <v>2537730</v>
      </c>
      <c r="O97" s="276">
        <v>2537730</v>
      </c>
      <c r="P97" s="268">
        <f t="shared" si="50"/>
        <v>0</v>
      </c>
      <c r="Q97" s="275">
        <f t="shared" si="37"/>
        <v>2537730</v>
      </c>
    </row>
    <row r="98" spans="1:34" s="92" customFormat="1" ht="23.25" customHeight="1" x14ac:dyDescent="0.25">
      <c r="A98" s="198"/>
      <c r="B98" s="198"/>
      <c r="C98" s="198"/>
      <c r="D98" s="205" t="s">
        <v>522</v>
      </c>
      <c r="E98" s="266">
        <f>SUM(F98,I98)</f>
        <v>0</v>
      </c>
      <c r="F98" s="266"/>
      <c r="G98" s="266"/>
      <c r="H98" s="276"/>
      <c r="I98" s="276"/>
      <c r="J98" s="276">
        <f>SUM(K98,N98)</f>
        <v>2537730</v>
      </c>
      <c r="K98" s="276"/>
      <c r="L98" s="276"/>
      <c r="M98" s="276"/>
      <c r="N98" s="276">
        <v>2537730</v>
      </c>
      <c r="O98" s="276">
        <v>2537730</v>
      </c>
      <c r="P98" s="276"/>
      <c r="Q98" s="277">
        <f t="shared" si="37"/>
        <v>2537730</v>
      </c>
      <c r="U98"/>
    </row>
    <row r="99" spans="1:34" ht="38.25" customHeight="1" x14ac:dyDescent="0.25">
      <c r="A99" s="287" t="s">
        <v>212</v>
      </c>
      <c r="B99" s="287"/>
      <c r="C99" s="287"/>
      <c r="D99" s="291" t="s">
        <v>123</v>
      </c>
      <c r="E99" s="292">
        <f>SUM(E100)</f>
        <v>420000</v>
      </c>
      <c r="F99" s="292">
        <f t="shared" ref="F99:P99" si="51">SUM(F100)</f>
        <v>420000</v>
      </c>
      <c r="G99" s="292">
        <f t="shared" si="51"/>
        <v>259305</v>
      </c>
      <c r="H99" s="292">
        <f t="shared" si="51"/>
        <v>5700</v>
      </c>
      <c r="I99" s="292">
        <f t="shared" si="51"/>
        <v>0</v>
      </c>
      <c r="J99" s="292">
        <f t="shared" si="51"/>
        <v>0</v>
      </c>
      <c r="K99" s="292">
        <f t="shared" si="51"/>
        <v>0</v>
      </c>
      <c r="L99" s="292">
        <f t="shared" si="51"/>
        <v>0</v>
      </c>
      <c r="M99" s="292">
        <f t="shared" si="51"/>
        <v>0</v>
      </c>
      <c r="N99" s="292">
        <f t="shared" si="51"/>
        <v>0</v>
      </c>
      <c r="O99" s="292">
        <f t="shared" si="51"/>
        <v>0</v>
      </c>
      <c r="P99" s="292">
        <f t="shared" si="51"/>
        <v>0</v>
      </c>
      <c r="Q99" s="292">
        <f>SUM(E99,J99)</f>
        <v>420000</v>
      </c>
      <c r="S99" s="115">
        <f t="shared" ref="S99:S100" si="52">SUM(E99,J99)</f>
        <v>420000</v>
      </c>
      <c r="U99" s="295">
        <f t="shared" ref="U99:U100" si="53">SUM(E99,J99)</f>
        <v>420000</v>
      </c>
    </row>
    <row r="100" spans="1:34" s="4" customFormat="1" ht="36.75" customHeight="1" x14ac:dyDescent="0.25">
      <c r="A100" s="287" t="s">
        <v>211</v>
      </c>
      <c r="B100" s="287"/>
      <c r="C100" s="287"/>
      <c r="D100" s="291" t="s">
        <v>123</v>
      </c>
      <c r="E100" s="292">
        <f t="shared" ref="E100:O100" si="54">SUM(E101,E102,E105,E107,E111,E119,E120,E127,E130,E131,E133)</f>
        <v>420000</v>
      </c>
      <c r="F100" s="292">
        <f t="shared" si="54"/>
        <v>420000</v>
      </c>
      <c r="G100" s="292">
        <f t="shared" si="54"/>
        <v>259305</v>
      </c>
      <c r="H100" s="292">
        <f t="shared" si="54"/>
        <v>5700</v>
      </c>
      <c r="I100" s="292">
        <f t="shared" si="54"/>
        <v>0</v>
      </c>
      <c r="J100" s="292">
        <f t="shared" si="54"/>
        <v>0</v>
      </c>
      <c r="K100" s="292">
        <f t="shared" si="54"/>
        <v>0</v>
      </c>
      <c r="L100" s="292">
        <f t="shared" si="54"/>
        <v>0</v>
      </c>
      <c r="M100" s="292">
        <f t="shared" si="54"/>
        <v>0</v>
      </c>
      <c r="N100" s="292">
        <f t="shared" si="54"/>
        <v>0</v>
      </c>
      <c r="O100" s="292">
        <f t="shared" si="54"/>
        <v>0</v>
      </c>
      <c r="P100" s="292">
        <f>SUM(P101,P102,P105,P107,P111,P120,P127,P130,P131,P133)</f>
        <v>0</v>
      </c>
      <c r="Q100" s="292">
        <f>SUM(Q101,Q102,Q105,Q107,Q111,Q119,Q120,Q127,Q130,Q131,Q133)</f>
        <v>420000</v>
      </c>
      <c r="S100" s="115">
        <f t="shared" si="52"/>
        <v>420000</v>
      </c>
      <c r="T100" s="6"/>
      <c r="U100" s="295">
        <f t="shared" si="53"/>
        <v>420000</v>
      </c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39.75" hidden="1" customHeight="1" x14ac:dyDescent="0.25">
      <c r="A101" s="135" t="s">
        <v>217</v>
      </c>
      <c r="B101" s="200" t="s">
        <v>127</v>
      </c>
      <c r="C101" s="200" t="s">
        <v>59</v>
      </c>
      <c r="D101" s="201" t="s">
        <v>126</v>
      </c>
      <c r="E101" s="268">
        <f t="shared" ref="E101:E134" si="55">SUM(F101,I101)</f>
        <v>0</v>
      </c>
      <c r="F101" s="476"/>
      <c r="G101" s="477"/>
      <c r="H101" s="477"/>
      <c r="I101" s="477"/>
      <c r="J101" s="478">
        <f>SUM(K101,N101)</f>
        <v>0</v>
      </c>
      <c r="K101" s="477"/>
      <c r="L101" s="477"/>
      <c r="M101" s="477"/>
      <c r="N101" s="477"/>
      <c r="O101" s="477"/>
      <c r="P101" s="477"/>
      <c r="Q101" s="478">
        <f>SUM(E101,J101)</f>
        <v>0</v>
      </c>
      <c r="S101" s="6"/>
      <c r="T101" s="6"/>
      <c r="U101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4" customFormat="1" ht="62.25" hidden="1" customHeight="1" x14ac:dyDescent="0.25">
      <c r="A102" s="199" t="s">
        <v>315</v>
      </c>
      <c r="B102" s="206">
        <v>3010</v>
      </c>
      <c r="C102" s="206"/>
      <c r="D102" s="253" t="s">
        <v>312</v>
      </c>
      <c r="E102" s="268">
        <f t="shared" si="55"/>
        <v>0</v>
      </c>
      <c r="F102" s="476"/>
      <c r="G102" s="477"/>
      <c r="H102" s="477"/>
      <c r="I102" s="477"/>
      <c r="J102" s="476">
        <f>SUM(J103:J104)</f>
        <v>0</v>
      </c>
      <c r="K102" s="477"/>
      <c r="L102" s="477"/>
      <c r="M102" s="477"/>
      <c r="N102" s="477"/>
      <c r="O102" s="477"/>
      <c r="P102" s="477"/>
      <c r="Q102" s="478">
        <f t="shared" ref="Q102:Q126" si="56">SUM(E102,J102)</f>
        <v>0</v>
      </c>
      <c r="S102" s="6"/>
      <c r="T102" s="6"/>
      <c r="U102" s="92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237" customFormat="1" ht="48" hidden="1" customHeight="1" x14ac:dyDescent="0.25">
      <c r="A103" s="196" t="s">
        <v>316</v>
      </c>
      <c r="B103" s="207">
        <v>3011</v>
      </c>
      <c r="C103" s="207">
        <v>1030</v>
      </c>
      <c r="D103" s="254" t="s">
        <v>313</v>
      </c>
      <c r="E103" s="266">
        <f t="shared" si="55"/>
        <v>0</v>
      </c>
      <c r="F103" s="479"/>
      <c r="G103" s="480"/>
      <c r="H103" s="480"/>
      <c r="I103" s="480"/>
      <c r="J103" s="481">
        <f t="shared" ref="J103:J126" si="57">SUM(K103,N103)</f>
        <v>0</v>
      </c>
      <c r="K103" s="480"/>
      <c r="L103" s="480"/>
      <c r="M103" s="480"/>
      <c r="N103" s="480"/>
      <c r="O103" s="480"/>
      <c r="P103" s="480"/>
      <c r="Q103" s="481">
        <f t="shared" si="56"/>
        <v>0</v>
      </c>
      <c r="S103" s="238"/>
      <c r="T103" s="238"/>
      <c r="U103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</row>
    <row r="104" spans="1:34" s="237" customFormat="1" ht="35.25" hidden="1" customHeight="1" x14ac:dyDescent="0.25">
      <c r="A104" s="196" t="s">
        <v>339</v>
      </c>
      <c r="B104" s="208">
        <v>3012</v>
      </c>
      <c r="C104" s="208">
        <v>1060</v>
      </c>
      <c r="D104" s="255" t="s">
        <v>314</v>
      </c>
      <c r="E104" s="479">
        <f t="shared" si="55"/>
        <v>0</v>
      </c>
      <c r="F104" s="479"/>
      <c r="G104" s="480"/>
      <c r="H104" s="480"/>
      <c r="I104" s="480"/>
      <c r="J104" s="481">
        <f t="shared" si="57"/>
        <v>0</v>
      </c>
      <c r="K104" s="480"/>
      <c r="L104" s="480"/>
      <c r="M104" s="480"/>
      <c r="N104" s="480"/>
      <c r="O104" s="480"/>
      <c r="P104" s="480"/>
      <c r="Q104" s="481">
        <f t="shared" si="56"/>
        <v>0</v>
      </c>
      <c r="S104" s="238"/>
      <c r="T104" s="238"/>
      <c r="U104" s="6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</row>
    <row r="105" spans="1:34" s="4" customFormat="1" ht="42" hidden="1" customHeight="1" x14ac:dyDescent="0.25">
      <c r="A105" s="199" t="s">
        <v>325</v>
      </c>
      <c r="B105" s="209">
        <v>3020</v>
      </c>
      <c r="C105" s="210"/>
      <c r="D105" s="253" t="s">
        <v>324</v>
      </c>
      <c r="E105" s="482">
        <f t="shared" ref="E105:E106" si="58">SUM(F105,I105)</f>
        <v>0</v>
      </c>
      <c r="F105" s="476"/>
      <c r="G105" s="477"/>
      <c r="H105" s="477"/>
      <c r="I105" s="477"/>
      <c r="J105" s="478">
        <f t="shared" ref="J105:J120" si="59">SUM(K105,N105)</f>
        <v>0</v>
      </c>
      <c r="K105" s="477"/>
      <c r="L105" s="477"/>
      <c r="M105" s="477"/>
      <c r="N105" s="477"/>
      <c r="O105" s="477"/>
      <c r="P105" s="477"/>
      <c r="Q105" s="478">
        <f t="shared" ref="Q105:Q110" si="60">SUM(E105,J105)</f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237" customFormat="1" ht="46.5" hidden="1" customHeight="1" x14ac:dyDescent="0.25">
      <c r="A106" s="104" t="s">
        <v>326</v>
      </c>
      <c r="B106" s="207">
        <v>3022</v>
      </c>
      <c r="C106" s="207">
        <v>1060</v>
      </c>
      <c r="D106" s="254" t="s">
        <v>327</v>
      </c>
      <c r="E106" s="266">
        <f t="shared" si="58"/>
        <v>0</v>
      </c>
      <c r="F106" s="266"/>
      <c r="G106" s="272"/>
      <c r="H106" s="272"/>
      <c r="I106" s="272"/>
      <c r="J106" s="276">
        <f t="shared" si="59"/>
        <v>0</v>
      </c>
      <c r="K106" s="272"/>
      <c r="L106" s="272"/>
      <c r="M106" s="272"/>
      <c r="N106" s="272"/>
      <c r="O106" s="272"/>
      <c r="P106" s="272"/>
      <c r="Q106" s="276">
        <f t="shared" si="60"/>
        <v>0</v>
      </c>
      <c r="S106" s="238"/>
      <c r="T106" s="238"/>
      <c r="U106" s="6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</row>
    <row r="107" spans="1:34" s="4" customFormat="1" ht="58.5" hidden="1" customHeight="1" x14ac:dyDescent="0.25">
      <c r="A107" s="136" t="s">
        <v>220</v>
      </c>
      <c r="B107" s="136" t="s">
        <v>218</v>
      </c>
      <c r="C107" s="146"/>
      <c r="D107" s="253" t="s">
        <v>226</v>
      </c>
      <c r="E107" s="268">
        <f>SUM(F107,I107)</f>
        <v>0</v>
      </c>
      <c r="F107" s="265"/>
      <c r="G107" s="268"/>
      <c r="H107" s="268"/>
      <c r="I107" s="268"/>
      <c r="J107" s="275">
        <f t="shared" si="59"/>
        <v>0</v>
      </c>
      <c r="K107" s="280"/>
      <c r="L107" s="280"/>
      <c r="M107" s="280"/>
      <c r="N107" s="280"/>
      <c r="O107" s="280"/>
      <c r="P107" s="280"/>
      <c r="Q107" s="275">
        <f t="shared" si="60"/>
        <v>0</v>
      </c>
      <c r="S107" s="6"/>
      <c r="T107" s="6"/>
      <c r="U107" s="238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237" customFormat="1" ht="36" hidden="1" customHeight="1" x14ac:dyDescent="0.25">
      <c r="A108" s="139" t="s">
        <v>221</v>
      </c>
      <c r="B108" s="139" t="s">
        <v>219</v>
      </c>
      <c r="C108" s="140" t="s">
        <v>25</v>
      </c>
      <c r="D108" s="254" t="s">
        <v>227</v>
      </c>
      <c r="E108" s="266">
        <f>SUM(F108,I108)</f>
        <v>0</v>
      </c>
      <c r="F108" s="266"/>
      <c r="G108" s="483"/>
      <c r="H108" s="483"/>
      <c r="I108" s="483"/>
      <c r="J108" s="481">
        <f t="shared" si="59"/>
        <v>0</v>
      </c>
      <c r="K108" s="480"/>
      <c r="L108" s="480"/>
      <c r="M108" s="480"/>
      <c r="N108" s="480"/>
      <c r="O108" s="480"/>
      <c r="P108" s="480"/>
      <c r="Q108" s="481">
        <f t="shared" si="60"/>
        <v>0</v>
      </c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</row>
    <row r="109" spans="1:34" s="237" customFormat="1" ht="38.25" hidden="1" customHeight="1" x14ac:dyDescent="0.25">
      <c r="A109" s="139" t="s">
        <v>224</v>
      </c>
      <c r="B109" s="141" t="s">
        <v>223</v>
      </c>
      <c r="C109" s="142" t="s">
        <v>73</v>
      </c>
      <c r="D109" s="254" t="s">
        <v>228</v>
      </c>
      <c r="E109" s="266">
        <f>SUM(F109,I109)</f>
        <v>0</v>
      </c>
      <c r="F109" s="484"/>
      <c r="G109" s="485"/>
      <c r="H109" s="485"/>
      <c r="I109" s="485"/>
      <c r="J109" s="481">
        <f t="shared" si="59"/>
        <v>0</v>
      </c>
      <c r="K109" s="480"/>
      <c r="L109" s="480"/>
      <c r="M109" s="480"/>
      <c r="N109" s="480"/>
      <c r="O109" s="480"/>
      <c r="P109" s="480"/>
      <c r="Q109" s="481">
        <f t="shared" si="60"/>
        <v>0</v>
      </c>
      <c r="S109" s="238"/>
      <c r="T109" s="238"/>
      <c r="U109" s="6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</row>
    <row r="110" spans="1:34" s="237" customFormat="1" ht="37.5" hidden="1" customHeight="1" x14ac:dyDescent="0.25">
      <c r="A110" s="139" t="s">
        <v>225</v>
      </c>
      <c r="B110" s="139" t="s">
        <v>222</v>
      </c>
      <c r="C110" s="140" t="s">
        <v>73</v>
      </c>
      <c r="D110" s="255" t="s">
        <v>26</v>
      </c>
      <c r="E110" s="266">
        <f>SUM(F110,I110)</f>
        <v>0</v>
      </c>
      <c r="F110" s="266"/>
      <c r="G110" s="485"/>
      <c r="H110" s="485"/>
      <c r="I110" s="485"/>
      <c r="J110" s="481">
        <f t="shared" si="59"/>
        <v>0</v>
      </c>
      <c r="K110" s="480"/>
      <c r="L110" s="480"/>
      <c r="M110" s="480"/>
      <c r="N110" s="480"/>
      <c r="O110" s="480"/>
      <c r="P110" s="480"/>
      <c r="Q110" s="481">
        <f t="shared" si="60"/>
        <v>0</v>
      </c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</row>
    <row r="111" spans="1:34" s="4" customFormat="1" ht="33.75" hidden="1" customHeight="1" x14ac:dyDescent="0.25">
      <c r="A111" s="199" t="s">
        <v>338</v>
      </c>
      <c r="B111" s="206">
        <v>3040</v>
      </c>
      <c r="C111" s="251"/>
      <c r="D111" s="256" t="s">
        <v>369</v>
      </c>
      <c r="E111" s="482">
        <f t="shared" si="55"/>
        <v>0</v>
      </c>
      <c r="F111" s="476"/>
      <c r="G111" s="477"/>
      <c r="H111" s="477"/>
      <c r="I111" s="477"/>
      <c r="J111" s="478">
        <f t="shared" si="59"/>
        <v>0</v>
      </c>
      <c r="K111" s="477"/>
      <c r="L111" s="477"/>
      <c r="M111" s="477"/>
      <c r="N111" s="477"/>
      <c r="O111" s="477"/>
      <c r="P111" s="477"/>
      <c r="Q111" s="478">
        <f t="shared" si="56"/>
        <v>0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s="237" customFormat="1" ht="19.5" hidden="1" customHeight="1" x14ac:dyDescent="0.25">
      <c r="A112" s="196" t="s">
        <v>337</v>
      </c>
      <c r="B112" s="207">
        <v>3041</v>
      </c>
      <c r="C112" s="252">
        <v>1040</v>
      </c>
      <c r="D112" s="257" t="s">
        <v>317</v>
      </c>
      <c r="E112" s="486">
        <f t="shared" si="55"/>
        <v>0</v>
      </c>
      <c r="F112" s="479"/>
      <c r="G112" s="480"/>
      <c r="H112" s="480"/>
      <c r="I112" s="480"/>
      <c r="J112" s="481">
        <f t="shared" si="59"/>
        <v>0</v>
      </c>
      <c r="K112" s="480"/>
      <c r="L112" s="480"/>
      <c r="M112" s="480"/>
      <c r="N112" s="480"/>
      <c r="O112" s="480"/>
      <c r="P112" s="480"/>
      <c r="Q112" s="481">
        <f t="shared" si="56"/>
        <v>0</v>
      </c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</row>
    <row r="113" spans="1:34" s="237" customFormat="1" ht="24" hidden="1" customHeight="1" x14ac:dyDescent="0.25">
      <c r="A113" s="196" t="s">
        <v>371</v>
      </c>
      <c r="B113" s="207">
        <v>3042</v>
      </c>
      <c r="C113" s="252">
        <v>1040</v>
      </c>
      <c r="D113" s="257" t="s">
        <v>322</v>
      </c>
      <c r="E113" s="486">
        <f t="shared" si="55"/>
        <v>0</v>
      </c>
      <c r="F113" s="479"/>
      <c r="G113" s="480"/>
      <c r="H113" s="480"/>
      <c r="I113" s="480"/>
      <c r="J113" s="481">
        <f t="shared" si="59"/>
        <v>0</v>
      </c>
      <c r="K113" s="480"/>
      <c r="L113" s="480"/>
      <c r="M113" s="480"/>
      <c r="N113" s="480"/>
      <c r="O113" s="480"/>
      <c r="P113" s="480"/>
      <c r="Q113" s="481">
        <f t="shared" si="56"/>
        <v>0</v>
      </c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</row>
    <row r="114" spans="1:34" s="237" customFormat="1" ht="20.25" hidden="1" customHeight="1" x14ac:dyDescent="0.25">
      <c r="A114" s="196" t="s">
        <v>336</v>
      </c>
      <c r="B114" s="207">
        <v>3043</v>
      </c>
      <c r="C114" s="252">
        <v>1040</v>
      </c>
      <c r="D114" s="257" t="s">
        <v>318</v>
      </c>
      <c r="E114" s="486">
        <f t="shared" si="55"/>
        <v>0</v>
      </c>
      <c r="F114" s="479"/>
      <c r="G114" s="480"/>
      <c r="H114" s="480"/>
      <c r="I114" s="480"/>
      <c r="J114" s="481">
        <f t="shared" si="59"/>
        <v>0</v>
      </c>
      <c r="K114" s="480"/>
      <c r="L114" s="480"/>
      <c r="M114" s="480"/>
      <c r="N114" s="480"/>
      <c r="O114" s="480"/>
      <c r="P114" s="480"/>
      <c r="Q114" s="481">
        <f t="shared" si="56"/>
        <v>0</v>
      </c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</row>
    <row r="115" spans="1:34" s="237" customFormat="1" ht="34.5" hidden="1" customHeight="1" x14ac:dyDescent="0.25">
      <c r="A115" s="196" t="s">
        <v>335</v>
      </c>
      <c r="B115" s="207">
        <v>3044</v>
      </c>
      <c r="C115" s="252">
        <v>1040</v>
      </c>
      <c r="D115" s="257" t="s">
        <v>319</v>
      </c>
      <c r="E115" s="486">
        <f t="shared" si="55"/>
        <v>0</v>
      </c>
      <c r="F115" s="479"/>
      <c r="G115" s="480"/>
      <c r="H115" s="480"/>
      <c r="I115" s="480"/>
      <c r="J115" s="481">
        <f t="shared" si="59"/>
        <v>0</v>
      </c>
      <c r="K115" s="480"/>
      <c r="L115" s="480"/>
      <c r="M115" s="480"/>
      <c r="N115" s="480"/>
      <c r="O115" s="480"/>
      <c r="P115" s="480"/>
      <c r="Q115" s="481">
        <f t="shared" si="56"/>
        <v>0</v>
      </c>
      <c r="S115" s="238"/>
      <c r="T115" s="238"/>
      <c r="U115" s="6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</row>
    <row r="116" spans="1:34" s="237" customFormat="1" ht="22.5" hidden="1" customHeight="1" x14ac:dyDescent="0.25">
      <c r="A116" s="196" t="s">
        <v>334</v>
      </c>
      <c r="B116" s="207">
        <v>3045</v>
      </c>
      <c r="C116" s="252">
        <v>1040</v>
      </c>
      <c r="D116" s="257" t="s">
        <v>320</v>
      </c>
      <c r="E116" s="486">
        <f t="shared" si="55"/>
        <v>0</v>
      </c>
      <c r="F116" s="479"/>
      <c r="G116" s="480"/>
      <c r="H116" s="480"/>
      <c r="I116" s="480"/>
      <c r="J116" s="481">
        <f t="shared" si="59"/>
        <v>0</v>
      </c>
      <c r="K116" s="480"/>
      <c r="L116" s="480"/>
      <c r="M116" s="480"/>
      <c r="N116" s="480"/>
      <c r="O116" s="480"/>
      <c r="P116" s="480"/>
      <c r="Q116" s="481">
        <f t="shared" si="56"/>
        <v>0</v>
      </c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</row>
    <row r="117" spans="1:34" s="237" customFormat="1" ht="20.25" hidden="1" customHeight="1" x14ac:dyDescent="0.25">
      <c r="A117" s="196" t="s">
        <v>333</v>
      </c>
      <c r="B117" s="207">
        <v>3046</v>
      </c>
      <c r="C117" s="252">
        <v>1040</v>
      </c>
      <c r="D117" s="257" t="s">
        <v>321</v>
      </c>
      <c r="E117" s="486">
        <f t="shared" si="55"/>
        <v>0</v>
      </c>
      <c r="F117" s="479"/>
      <c r="G117" s="480"/>
      <c r="H117" s="480"/>
      <c r="I117" s="480"/>
      <c r="J117" s="481">
        <f t="shared" si="59"/>
        <v>0</v>
      </c>
      <c r="K117" s="480"/>
      <c r="L117" s="480"/>
      <c r="M117" s="480"/>
      <c r="N117" s="480"/>
      <c r="O117" s="480"/>
      <c r="P117" s="480"/>
      <c r="Q117" s="481">
        <f t="shared" si="56"/>
        <v>0</v>
      </c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</row>
    <row r="118" spans="1:34" s="237" customFormat="1" ht="30.75" hidden="1" customHeight="1" x14ac:dyDescent="0.25">
      <c r="A118" s="196" t="s">
        <v>332</v>
      </c>
      <c r="B118" s="207">
        <v>3047</v>
      </c>
      <c r="C118" s="252">
        <v>1040</v>
      </c>
      <c r="D118" s="257" t="s">
        <v>370</v>
      </c>
      <c r="E118" s="486">
        <f t="shared" si="55"/>
        <v>0</v>
      </c>
      <c r="F118" s="479"/>
      <c r="G118" s="480"/>
      <c r="H118" s="480"/>
      <c r="I118" s="480"/>
      <c r="J118" s="481">
        <f t="shared" si="59"/>
        <v>0</v>
      </c>
      <c r="K118" s="480"/>
      <c r="L118" s="480"/>
      <c r="M118" s="480"/>
      <c r="N118" s="480"/>
      <c r="O118" s="480"/>
      <c r="P118" s="480"/>
      <c r="Q118" s="481">
        <f t="shared" si="56"/>
        <v>0</v>
      </c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</row>
    <row r="119" spans="1:34" s="4" customFormat="1" ht="33" hidden="1" customHeight="1" x14ac:dyDescent="0.25">
      <c r="A119" s="199" t="s">
        <v>331</v>
      </c>
      <c r="B119" s="206">
        <v>3050</v>
      </c>
      <c r="C119" s="206">
        <v>1070</v>
      </c>
      <c r="D119" s="253" t="s">
        <v>323</v>
      </c>
      <c r="E119" s="487">
        <f t="shared" si="55"/>
        <v>0</v>
      </c>
      <c r="F119" s="476"/>
      <c r="G119" s="477"/>
      <c r="H119" s="477"/>
      <c r="I119" s="477"/>
      <c r="J119" s="478">
        <f t="shared" si="59"/>
        <v>0</v>
      </c>
      <c r="K119" s="477"/>
      <c r="L119" s="477"/>
      <c r="M119" s="477"/>
      <c r="N119" s="477"/>
      <c r="O119" s="477"/>
      <c r="P119" s="477"/>
      <c r="Q119" s="478">
        <f t="shared" si="56"/>
        <v>0</v>
      </c>
      <c r="S119" s="6"/>
      <c r="T119" s="6"/>
      <c r="U119" s="238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132.75" hidden="1" customHeight="1" x14ac:dyDescent="0.25">
      <c r="A120" s="135" t="s">
        <v>330</v>
      </c>
      <c r="B120" s="135" t="s">
        <v>329</v>
      </c>
      <c r="C120" s="135"/>
      <c r="D120" s="120" t="s">
        <v>356</v>
      </c>
      <c r="E120" s="268">
        <f t="shared" si="55"/>
        <v>0</v>
      </c>
      <c r="F120" s="265"/>
      <c r="G120" s="280"/>
      <c r="H120" s="280"/>
      <c r="I120" s="280"/>
      <c r="J120" s="487">
        <f t="shared" si="59"/>
        <v>0</v>
      </c>
      <c r="K120" s="280"/>
      <c r="L120" s="280"/>
      <c r="M120" s="280"/>
      <c r="N120" s="280"/>
      <c r="O120" s="280"/>
      <c r="P120" s="280"/>
      <c r="Q120" s="275">
        <f t="shared" si="56"/>
        <v>0</v>
      </c>
      <c r="S120" s="6"/>
      <c r="T120" s="6"/>
      <c r="U120" s="238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86" customFormat="1" ht="33.75" hidden="1" customHeight="1" x14ac:dyDescent="0.25">
      <c r="A121" s="104" t="s">
        <v>358</v>
      </c>
      <c r="B121" s="104" t="s">
        <v>359</v>
      </c>
      <c r="C121" s="196" t="s">
        <v>74</v>
      </c>
      <c r="D121" s="250" t="s">
        <v>357</v>
      </c>
      <c r="E121" s="266">
        <f t="shared" si="55"/>
        <v>0</v>
      </c>
      <c r="F121" s="479"/>
      <c r="G121" s="480"/>
      <c r="H121" s="480"/>
      <c r="I121" s="480"/>
      <c r="J121" s="479">
        <f t="shared" si="57"/>
        <v>0</v>
      </c>
      <c r="K121" s="480"/>
      <c r="L121" s="480"/>
      <c r="M121" s="480"/>
      <c r="N121" s="480"/>
      <c r="O121" s="480"/>
      <c r="P121" s="480"/>
      <c r="Q121" s="479">
        <f t="shared" si="56"/>
        <v>0</v>
      </c>
      <c r="S121" s="91"/>
      <c r="T121" s="91"/>
      <c r="U121" s="238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</row>
    <row r="122" spans="1:34" s="86" customFormat="1" ht="50.25" hidden="1" customHeight="1" x14ac:dyDescent="0.25">
      <c r="A122" s="104" t="s">
        <v>373</v>
      </c>
      <c r="B122" s="104" t="s">
        <v>374</v>
      </c>
      <c r="C122" s="196" t="s">
        <v>74</v>
      </c>
      <c r="D122" s="250" t="s">
        <v>372</v>
      </c>
      <c r="E122" s="267">
        <f t="shared" si="55"/>
        <v>0</v>
      </c>
      <c r="F122" s="479"/>
      <c r="G122" s="480"/>
      <c r="H122" s="480"/>
      <c r="I122" s="480"/>
      <c r="J122" s="479">
        <f t="shared" ref="J122" si="61">SUM(K122,N122)</f>
        <v>0</v>
      </c>
      <c r="K122" s="480"/>
      <c r="L122" s="480"/>
      <c r="M122" s="480"/>
      <c r="N122" s="480"/>
      <c r="O122" s="480"/>
      <c r="P122" s="480"/>
      <c r="Q122" s="479">
        <f t="shared" ref="Q122" si="62">SUM(E122,J122)</f>
        <v>0</v>
      </c>
      <c r="S122" s="91"/>
      <c r="T122" s="91"/>
      <c r="U122" s="238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</row>
    <row r="123" spans="1:34" s="86" customFormat="1" ht="38.25" hidden="1" customHeight="1" x14ac:dyDescent="0.25">
      <c r="A123" s="104" t="s">
        <v>367</v>
      </c>
      <c r="B123" s="104" t="s">
        <v>362</v>
      </c>
      <c r="C123" s="196" t="s">
        <v>74</v>
      </c>
      <c r="D123" s="257" t="s">
        <v>328</v>
      </c>
      <c r="E123" s="266">
        <f t="shared" si="55"/>
        <v>0</v>
      </c>
      <c r="F123" s="266"/>
      <c r="G123" s="272"/>
      <c r="H123" s="272"/>
      <c r="I123" s="272"/>
      <c r="J123" s="266">
        <f t="shared" si="57"/>
        <v>0</v>
      </c>
      <c r="K123" s="272"/>
      <c r="L123" s="272"/>
      <c r="M123" s="272"/>
      <c r="N123" s="272"/>
      <c r="O123" s="272"/>
      <c r="P123" s="272"/>
      <c r="Q123" s="266">
        <f t="shared" si="56"/>
        <v>0</v>
      </c>
      <c r="S123" s="91"/>
      <c r="T123" s="91"/>
      <c r="U123" s="6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</row>
    <row r="124" spans="1:34" s="86" customFormat="1" ht="51" hidden="1" customHeight="1" x14ac:dyDescent="0.25">
      <c r="A124" s="104" t="s">
        <v>366</v>
      </c>
      <c r="B124" s="104" t="s">
        <v>363</v>
      </c>
      <c r="C124" s="196" t="s">
        <v>67</v>
      </c>
      <c r="D124" s="257" t="s">
        <v>360</v>
      </c>
      <c r="E124" s="266">
        <f t="shared" si="55"/>
        <v>0</v>
      </c>
      <c r="F124" s="266"/>
      <c r="G124" s="272"/>
      <c r="H124" s="272"/>
      <c r="I124" s="272"/>
      <c r="J124" s="266">
        <f t="shared" si="57"/>
        <v>0</v>
      </c>
      <c r="K124" s="272"/>
      <c r="L124" s="272"/>
      <c r="M124" s="272"/>
      <c r="N124" s="272"/>
      <c r="O124" s="272"/>
      <c r="P124" s="272"/>
      <c r="Q124" s="266">
        <f t="shared" si="56"/>
        <v>0</v>
      </c>
      <c r="S124" s="91"/>
      <c r="T124" s="91"/>
      <c r="U124" s="6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</row>
    <row r="125" spans="1:34" s="86" customFormat="1" ht="48.75" hidden="1" customHeight="1" x14ac:dyDescent="0.25">
      <c r="A125" s="104" t="s">
        <v>365</v>
      </c>
      <c r="B125" s="104" t="s">
        <v>364</v>
      </c>
      <c r="C125" s="196" t="s">
        <v>74</v>
      </c>
      <c r="D125" s="257" t="s">
        <v>361</v>
      </c>
      <c r="E125" s="267">
        <f t="shared" si="55"/>
        <v>0</v>
      </c>
      <c r="F125" s="479"/>
      <c r="G125" s="480"/>
      <c r="H125" s="480"/>
      <c r="I125" s="272"/>
      <c r="J125" s="479">
        <f t="shared" si="57"/>
        <v>0</v>
      </c>
      <c r="K125" s="480"/>
      <c r="L125" s="480"/>
      <c r="M125" s="480"/>
      <c r="N125" s="480"/>
      <c r="O125" s="480"/>
      <c r="P125" s="480"/>
      <c r="Q125" s="479">
        <f t="shared" si="56"/>
        <v>0</v>
      </c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</row>
    <row r="126" spans="1:34" s="4" customFormat="1" ht="39" hidden="1" customHeight="1" x14ac:dyDescent="0.25">
      <c r="A126" s="135"/>
      <c r="B126" s="135"/>
      <c r="C126" s="199"/>
      <c r="D126" s="128"/>
      <c r="E126" s="268">
        <f t="shared" si="55"/>
        <v>0</v>
      </c>
      <c r="F126" s="476"/>
      <c r="G126" s="477"/>
      <c r="H126" s="477"/>
      <c r="I126" s="280"/>
      <c r="J126" s="478">
        <f t="shared" si="57"/>
        <v>0</v>
      </c>
      <c r="K126" s="477"/>
      <c r="L126" s="477"/>
      <c r="M126" s="477"/>
      <c r="N126" s="477"/>
      <c r="O126" s="477"/>
      <c r="P126" s="477"/>
      <c r="Q126" s="478">
        <f t="shared" si="56"/>
        <v>0</v>
      </c>
      <c r="S126" s="6"/>
      <c r="T126" s="6"/>
      <c r="U126" s="91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4" customFormat="1" ht="48.75" customHeight="1" x14ac:dyDescent="0.25">
      <c r="A127" s="136" t="s">
        <v>231</v>
      </c>
      <c r="B127" s="136" t="s">
        <v>117</v>
      </c>
      <c r="C127" s="146"/>
      <c r="D127" s="156" t="s">
        <v>230</v>
      </c>
      <c r="E127" s="268">
        <f t="shared" si="55"/>
        <v>420000</v>
      </c>
      <c r="F127" s="265">
        <f>SUM(F129)</f>
        <v>420000</v>
      </c>
      <c r="G127" s="265">
        <f t="shared" ref="G127:H127" si="63">SUM(G129)</f>
        <v>259305</v>
      </c>
      <c r="H127" s="265">
        <f t="shared" si="63"/>
        <v>5700</v>
      </c>
      <c r="I127" s="488"/>
      <c r="J127" s="478">
        <f t="shared" ref="J127:J132" si="64">SUM(K127,N127)</f>
        <v>0</v>
      </c>
      <c r="K127" s="265">
        <f t="shared" ref="K127" si="65">SUM(K128:K129)</f>
        <v>0</v>
      </c>
      <c r="L127" s="265">
        <f t="shared" ref="L127" si="66">SUM(L128:L129)</f>
        <v>0</v>
      </c>
      <c r="M127" s="265">
        <f t="shared" ref="M127" si="67">SUM(M128:M129)</f>
        <v>0</v>
      </c>
      <c r="N127" s="265">
        <f t="shared" ref="N127" si="68">SUM(N128:N129)</f>
        <v>0</v>
      </c>
      <c r="O127" s="265">
        <f t="shared" ref="O127" si="69">SUM(O128:O129)</f>
        <v>0</v>
      </c>
      <c r="P127" s="489"/>
      <c r="Q127" s="478">
        <f t="shared" ref="Q127:Q129" si="70">SUM(E127,J127)</f>
        <v>420000</v>
      </c>
      <c r="S127" s="6"/>
      <c r="T127" s="6"/>
      <c r="U127" s="91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237" customFormat="1" ht="62.25" hidden="1" customHeight="1" x14ac:dyDescent="0.25">
      <c r="A128" s="139" t="s">
        <v>229</v>
      </c>
      <c r="B128" s="139" t="s">
        <v>118</v>
      </c>
      <c r="C128" s="140" t="s">
        <v>75</v>
      </c>
      <c r="D128" s="254" t="s">
        <v>24</v>
      </c>
      <c r="E128" s="268">
        <f t="shared" si="55"/>
        <v>0</v>
      </c>
      <c r="F128" s="266"/>
      <c r="G128" s="485"/>
      <c r="H128" s="485"/>
      <c r="I128" s="485"/>
      <c r="J128" s="481">
        <f t="shared" si="64"/>
        <v>0</v>
      </c>
      <c r="K128" s="490"/>
      <c r="L128" s="485"/>
      <c r="M128" s="485"/>
      <c r="N128" s="490"/>
      <c r="O128" s="490"/>
      <c r="P128" s="485"/>
      <c r="Q128" s="481">
        <f t="shared" si="70"/>
        <v>0</v>
      </c>
      <c r="S128" s="238"/>
      <c r="T128" s="238"/>
      <c r="U128" s="91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</row>
    <row r="129" spans="1:123" s="237" customFormat="1" ht="31.5" customHeight="1" x14ac:dyDescent="0.25">
      <c r="A129" s="139" t="s">
        <v>233</v>
      </c>
      <c r="B129" s="139" t="s">
        <v>119</v>
      </c>
      <c r="C129" s="106" t="s">
        <v>74</v>
      </c>
      <c r="D129" s="254" t="s">
        <v>232</v>
      </c>
      <c r="E129" s="266">
        <f t="shared" si="55"/>
        <v>420000</v>
      </c>
      <c r="F129" s="266">
        <v>420000</v>
      </c>
      <c r="G129" s="266">
        <v>259305</v>
      </c>
      <c r="H129" s="266">
        <v>5700</v>
      </c>
      <c r="I129" s="266"/>
      <c r="J129" s="276">
        <f t="shared" si="64"/>
        <v>0</v>
      </c>
      <c r="K129" s="266"/>
      <c r="L129" s="266"/>
      <c r="M129" s="266"/>
      <c r="N129" s="266"/>
      <c r="O129" s="266"/>
      <c r="P129" s="266">
        <f t="shared" ref="P129" si="71">SUM(P130:P132)</f>
        <v>0</v>
      </c>
      <c r="Q129" s="276">
        <f t="shared" si="70"/>
        <v>420000</v>
      </c>
      <c r="S129" s="238"/>
      <c r="T129" s="238"/>
      <c r="U129" s="91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</row>
    <row r="130" spans="1:123" s="4" customFormat="1" ht="67.5" hidden="1" customHeight="1" x14ac:dyDescent="0.25">
      <c r="A130" s="147" t="s">
        <v>235</v>
      </c>
      <c r="B130" s="147" t="s">
        <v>110</v>
      </c>
      <c r="C130" s="146" t="s">
        <v>74</v>
      </c>
      <c r="D130" s="158" t="s">
        <v>234</v>
      </c>
      <c r="E130" s="268">
        <f t="shared" si="55"/>
        <v>0</v>
      </c>
      <c r="F130" s="270"/>
      <c r="G130" s="491"/>
      <c r="H130" s="491"/>
      <c r="I130" s="491"/>
      <c r="J130" s="275">
        <f t="shared" si="64"/>
        <v>0</v>
      </c>
      <c r="K130" s="491"/>
      <c r="L130" s="491"/>
      <c r="M130" s="491"/>
      <c r="N130" s="491"/>
      <c r="O130" s="491"/>
      <c r="P130" s="491"/>
      <c r="Q130" s="273">
        <f>SUM(J130,E130)</f>
        <v>0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123" s="4" customFormat="1" ht="23.25" hidden="1" customHeight="1" x14ac:dyDescent="0.25">
      <c r="A131" s="147" t="s">
        <v>238</v>
      </c>
      <c r="B131" s="147" t="s">
        <v>239</v>
      </c>
      <c r="C131" s="146"/>
      <c r="D131" s="158" t="s">
        <v>343</v>
      </c>
      <c r="E131" s="268">
        <f t="shared" si="55"/>
        <v>0</v>
      </c>
      <c r="F131" s="270"/>
      <c r="G131" s="491"/>
      <c r="H131" s="491"/>
      <c r="I131" s="491"/>
      <c r="J131" s="275">
        <f t="shared" si="64"/>
        <v>0</v>
      </c>
      <c r="K131" s="491"/>
      <c r="L131" s="491"/>
      <c r="M131" s="491"/>
      <c r="N131" s="491"/>
      <c r="O131" s="491"/>
      <c r="P131" s="491"/>
      <c r="Q131" s="273">
        <f>SUM(J131,E131)</f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237" customFormat="1" ht="52.5" hidden="1" customHeight="1" x14ac:dyDescent="0.25">
      <c r="A132" s="143" t="s">
        <v>236</v>
      </c>
      <c r="B132" s="143" t="s">
        <v>237</v>
      </c>
      <c r="C132" s="106" t="s">
        <v>25</v>
      </c>
      <c r="D132" s="157" t="s">
        <v>389</v>
      </c>
      <c r="E132" s="268">
        <f t="shared" si="55"/>
        <v>0</v>
      </c>
      <c r="F132" s="271"/>
      <c r="G132" s="285"/>
      <c r="H132" s="285"/>
      <c r="I132" s="285"/>
      <c r="J132" s="276">
        <f t="shared" si="64"/>
        <v>0</v>
      </c>
      <c r="K132" s="285"/>
      <c r="L132" s="285"/>
      <c r="M132" s="285"/>
      <c r="N132" s="285"/>
      <c r="O132" s="285"/>
      <c r="P132" s="285"/>
      <c r="Q132" s="492">
        <f>SUM(J132,E132)</f>
        <v>0</v>
      </c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</row>
    <row r="133" spans="1:123" s="4" customFormat="1" ht="22.5" hidden="1" customHeight="1" x14ac:dyDescent="0.25">
      <c r="A133" s="144" t="s">
        <v>240</v>
      </c>
      <c r="B133" s="144" t="s">
        <v>173</v>
      </c>
      <c r="C133" s="145"/>
      <c r="D133" s="159" t="s">
        <v>174</v>
      </c>
      <c r="E133" s="268">
        <f t="shared" si="55"/>
        <v>0</v>
      </c>
      <c r="F133" s="476"/>
      <c r="G133" s="487"/>
      <c r="H133" s="487"/>
      <c r="I133" s="487"/>
      <c r="J133" s="487">
        <f t="shared" ref="J133:Q133" si="72">SUM(J134)</f>
        <v>0</v>
      </c>
      <c r="K133" s="487"/>
      <c r="L133" s="487"/>
      <c r="M133" s="487"/>
      <c r="N133" s="487"/>
      <c r="O133" s="487"/>
      <c r="P133" s="487">
        <f t="shared" si="72"/>
        <v>0</v>
      </c>
      <c r="Q133" s="487">
        <f t="shared" si="72"/>
        <v>0</v>
      </c>
      <c r="S133" s="6"/>
      <c r="T133" s="6"/>
      <c r="U133" s="238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123" s="237" customFormat="1" ht="36" hidden="1" customHeight="1" x14ac:dyDescent="0.25">
      <c r="A134" s="139" t="s">
        <v>241</v>
      </c>
      <c r="B134" s="139" t="s">
        <v>171</v>
      </c>
      <c r="C134" s="106" t="s">
        <v>66</v>
      </c>
      <c r="D134" s="157" t="s">
        <v>175</v>
      </c>
      <c r="E134" s="268">
        <f t="shared" si="55"/>
        <v>0</v>
      </c>
      <c r="F134" s="266"/>
      <c r="G134" s="272"/>
      <c r="H134" s="272"/>
      <c r="I134" s="272"/>
      <c r="J134" s="276">
        <f t="shared" ref="J134" si="73">SUM(K134,N134)</f>
        <v>0</v>
      </c>
      <c r="K134" s="272"/>
      <c r="L134" s="272"/>
      <c r="M134" s="272"/>
      <c r="N134" s="272"/>
      <c r="O134" s="272"/>
      <c r="P134" s="272"/>
      <c r="Q134" s="276">
        <f>SUM(E134,J134)</f>
        <v>0</v>
      </c>
      <c r="S134" s="238"/>
      <c r="T134" s="238"/>
      <c r="U134" s="6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</row>
    <row r="135" spans="1:123" s="4" customFormat="1" ht="45.75" hidden="1" customHeight="1" x14ac:dyDescent="0.25">
      <c r="A135" s="134" t="s">
        <v>29</v>
      </c>
      <c r="B135" s="134"/>
      <c r="C135" s="134"/>
      <c r="D135" s="233" t="s">
        <v>344</v>
      </c>
      <c r="E135" s="493">
        <f>SUM(E136)</f>
        <v>0</v>
      </c>
      <c r="F135" s="493">
        <f t="shared" ref="F135:Q135" si="74">SUM(F136)</f>
        <v>0</v>
      </c>
      <c r="G135" s="493">
        <f t="shared" si="74"/>
        <v>0</v>
      </c>
      <c r="H135" s="493">
        <f t="shared" si="74"/>
        <v>0</v>
      </c>
      <c r="I135" s="493">
        <f t="shared" si="74"/>
        <v>0</v>
      </c>
      <c r="J135" s="493">
        <f t="shared" si="74"/>
        <v>0</v>
      </c>
      <c r="K135" s="493">
        <f t="shared" si="74"/>
        <v>0</v>
      </c>
      <c r="L135" s="493">
        <f t="shared" si="74"/>
        <v>0</v>
      </c>
      <c r="M135" s="493">
        <f t="shared" si="74"/>
        <v>0</v>
      </c>
      <c r="N135" s="493">
        <f t="shared" si="74"/>
        <v>0</v>
      </c>
      <c r="O135" s="493">
        <f t="shared" si="74"/>
        <v>0</v>
      </c>
      <c r="P135" s="493">
        <f t="shared" si="74"/>
        <v>0</v>
      </c>
      <c r="Q135" s="493">
        <f t="shared" si="74"/>
        <v>0</v>
      </c>
      <c r="R135" s="6"/>
      <c r="S135" s="115">
        <f t="shared" ref="S135:S136" si="75">SUM(E135,J135)</f>
        <v>0</v>
      </c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</row>
    <row r="136" spans="1:123" s="4" customFormat="1" ht="42" hidden="1" customHeight="1" x14ac:dyDescent="0.25">
      <c r="A136" s="134" t="s">
        <v>30</v>
      </c>
      <c r="B136" s="134"/>
      <c r="C136" s="134"/>
      <c r="D136" s="233" t="s">
        <v>344</v>
      </c>
      <c r="E136" s="493">
        <f t="shared" ref="E136:Q136" si="76">SUM(E137:E141)</f>
        <v>0</v>
      </c>
      <c r="F136" s="493">
        <f t="shared" si="76"/>
        <v>0</v>
      </c>
      <c r="G136" s="493">
        <f t="shared" si="76"/>
        <v>0</v>
      </c>
      <c r="H136" s="493">
        <f t="shared" si="76"/>
        <v>0</v>
      </c>
      <c r="I136" s="493">
        <f t="shared" si="76"/>
        <v>0</v>
      </c>
      <c r="J136" s="493">
        <f t="shared" si="76"/>
        <v>0</v>
      </c>
      <c r="K136" s="493">
        <f t="shared" si="76"/>
        <v>0</v>
      </c>
      <c r="L136" s="493">
        <f t="shared" si="76"/>
        <v>0</v>
      </c>
      <c r="M136" s="493">
        <f t="shared" si="76"/>
        <v>0</v>
      </c>
      <c r="N136" s="493">
        <f t="shared" si="76"/>
        <v>0</v>
      </c>
      <c r="O136" s="493">
        <f t="shared" si="76"/>
        <v>0</v>
      </c>
      <c r="P136" s="493">
        <f t="shared" si="76"/>
        <v>0</v>
      </c>
      <c r="Q136" s="493">
        <f t="shared" si="76"/>
        <v>0</v>
      </c>
      <c r="S136" s="115">
        <f t="shared" si="75"/>
        <v>0</v>
      </c>
      <c r="U136" s="238"/>
    </row>
    <row r="137" spans="1:123" s="4" customFormat="1" ht="38.25" hidden="1" customHeight="1" x14ac:dyDescent="0.25">
      <c r="A137" s="135" t="s">
        <v>245</v>
      </c>
      <c r="B137" s="135" t="s">
        <v>127</v>
      </c>
      <c r="C137" s="135" t="s">
        <v>59</v>
      </c>
      <c r="D137" s="120" t="s">
        <v>126</v>
      </c>
      <c r="E137" s="268">
        <f t="shared" ref="E137:E143" si="77">SUM(F137,I137)</f>
        <v>0</v>
      </c>
      <c r="F137" s="270"/>
      <c r="G137" s="280"/>
      <c r="H137" s="280"/>
      <c r="I137" s="280"/>
      <c r="J137" s="273">
        <f t="shared" ref="J137:J142" si="78">SUM(K137,N137)</f>
        <v>0</v>
      </c>
      <c r="K137" s="474"/>
      <c r="L137" s="474"/>
      <c r="M137" s="474"/>
      <c r="N137" s="280"/>
      <c r="O137" s="280"/>
      <c r="P137" s="279"/>
      <c r="Q137" s="275">
        <f>SUM(J137,E137)</f>
        <v>0</v>
      </c>
      <c r="U137" s="6"/>
    </row>
    <row r="138" spans="1:123" s="4" customFormat="1" ht="48" hidden="1" customHeight="1" x14ac:dyDescent="0.25">
      <c r="A138" s="146" t="s">
        <v>249</v>
      </c>
      <c r="B138" s="146" t="s">
        <v>260</v>
      </c>
      <c r="C138" s="146" t="s">
        <v>63</v>
      </c>
      <c r="D138" s="154" t="s">
        <v>259</v>
      </c>
      <c r="E138" s="268">
        <f>SUM(F138,I138)</f>
        <v>0</v>
      </c>
      <c r="F138" s="270"/>
      <c r="G138" s="277"/>
      <c r="H138" s="277"/>
      <c r="I138" s="277"/>
      <c r="J138" s="273">
        <f>SUM(K138,N138)</f>
        <v>0</v>
      </c>
      <c r="K138" s="277"/>
      <c r="L138" s="277"/>
      <c r="M138" s="277"/>
      <c r="N138" s="277"/>
      <c r="O138" s="277"/>
      <c r="P138" s="277"/>
      <c r="Q138" s="275">
        <f>SUM(J138,E138)</f>
        <v>0</v>
      </c>
      <c r="U138" s="238"/>
    </row>
    <row r="139" spans="1:123" ht="25.5" hidden="1" customHeight="1" x14ac:dyDescent="0.25">
      <c r="A139" s="146" t="s">
        <v>244</v>
      </c>
      <c r="B139" s="146" t="s">
        <v>246</v>
      </c>
      <c r="C139" s="146" t="s">
        <v>76</v>
      </c>
      <c r="D139" s="154" t="s">
        <v>243</v>
      </c>
      <c r="E139" s="268">
        <f t="shared" si="77"/>
        <v>0</v>
      </c>
      <c r="F139" s="270"/>
      <c r="G139" s="277"/>
      <c r="H139" s="277"/>
      <c r="I139" s="277"/>
      <c r="J139" s="273">
        <f t="shared" si="78"/>
        <v>0</v>
      </c>
      <c r="K139" s="277"/>
      <c r="L139" s="277"/>
      <c r="M139" s="277"/>
      <c r="N139" s="277"/>
      <c r="O139" s="277"/>
      <c r="P139" s="277"/>
      <c r="Q139" s="275">
        <f t="shared" ref="Q139:Q142" si="79">SUM(J139,E139)</f>
        <v>0</v>
      </c>
      <c r="U139" s="6"/>
    </row>
    <row r="140" spans="1:123" s="94" customFormat="1" ht="34.5" hidden="1" customHeight="1" x14ac:dyDescent="0.25">
      <c r="A140" s="146" t="s">
        <v>247</v>
      </c>
      <c r="B140" s="146" t="s">
        <v>120</v>
      </c>
      <c r="C140" s="146" t="s">
        <v>77</v>
      </c>
      <c r="D140" s="160" t="s">
        <v>248</v>
      </c>
      <c r="E140" s="268">
        <f t="shared" si="77"/>
        <v>0</v>
      </c>
      <c r="F140" s="270"/>
      <c r="G140" s="277"/>
      <c r="H140" s="277"/>
      <c r="I140" s="277"/>
      <c r="J140" s="273">
        <f t="shared" si="78"/>
        <v>0</v>
      </c>
      <c r="K140" s="277"/>
      <c r="L140" s="277"/>
      <c r="M140" s="277"/>
      <c r="N140" s="277"/>
      <c r="O140" s="277"/>
      <c r="P140" s="277"/>
      <c r="Q140" s="275">
        <f t="shared" si="79"/>
        <v>0</v>
      </c>
      <c r="U140" s="4"/>
    </row>
    <row r="141" spans="1:123" s="94" customFormat="1" ht="27.75" hidden="1" customHeight="1" x14ac:dyDescent="0.25">
      <c r="A141" s="146" t="s">
        <v>253</v>
      </c>
      <c r="B141" s="146" t="s">
        <v>254</v>
      </c>
      <c r="C141" s="146"/>
      <c r="D141" s="160" t="s">
        <v>255</v>
      </c>
      <c r="E141" s="268">
        <f t="shared" si="77"/>
        <v>0</v>
      </c>
      <c r="F141" s="270"/>
      <c r="G141" s="270"/>
      <c r="H141" s="270"/>
      <c r="I141" s="277"/>
      <c r="J141" s="273">
        <f t="shared" si="78"/>
        <v>0</v>
      </c>
      <c r="K141" s="270"/>
      <c r="L141" s="270"/>
      <c r="M141" s="270">
        <f t="shared" ref="M141" si="80">SUM(M142:M143)</f>
        <v>0</v>
      </c>
      <c r="N141" s="270"/>
      <c r="O141" s="270"/>
      <c r="P141" s="277"/>
      <c r="Q141" s="275">
        <f t="shared" si="79"/>
        <v>0</v>
      </c>
      <c r="U141" s="4"/>
    </row>
    <row r="142" spans="1:123" s="92" customFormat="1" ht="34.5" hidden="1" customHeight="1" x14ac:dyDescent="0.25">
      <c r="A142" s="118" t="s">
        <v>250</v>
      </c>
      <c r="B142" s="118" t="s">
        <v>251</v>
      </c>
      <c r="C142" s="119" t="s">
        <v>78</v>
      </c>
      <c r="D142" s="162" t="s">
        <v>252</v>
      </c>
      <c r="E142" s="271">
        <f t="shared" si="77"/>
        <v>0</v>
      </c>
      <c r="F142" s="271"/>
      <c r="G142" s="492"/>
      <c r="H142" s="492"/>
      <c r="I142" s="492"/>
      <c r="J142" s="492">
        <f t="shared" si="78"/>
        <v>0</v>
      </c>
      <c r="K142" s="492"/>
      <c r="L142" s="492"/>
      <c r="M142" s="492"/>
      <c r="N142" s="492"/>
      <c r="O142" s="492"/>
      <c r="P142" s="276"/>
      <c r="Q142" s="276">
        <f t="shared" si="79"/>
        <v>0</v>
      </c>
      <c r="U142" s="4"/>
    </row>
    <row r="143" spans="1:123" s="92" customFormat="1" ht="26.25" hidden="1" customHeight="1" x14ac:dyDescent="0.25">
      <c r="A143" s="118" t="s">
        <v>257</v>
      </c>
      <c r="B143" s="118" t="s">
        <v>258</v>
      </c>
      <c r="C143" s="119" t="s">
        <v>78</v>
      </c>
      <c r="D143" s="161" t="s">
        <v>256</v>
      </c>
      <c r="E143" s="266">
        <f t="shared" si="77"/>
        <v>0</v>
      </c>
      <c r="F143" s="271"/>
      <c r="G143" s="276"/>
      <c r="H143" s="276"/>
      <c r="I143" s="276"/>
      <c r="J143" s="492">
        <f t="shared" ref="J143" si="81">SUM(K143,N143)</f>
        <v>0</v>
      </c>
      <c r="K143" s="276"/>
      <c r="L143" s="276"/>
      <c r="M143" s="276"/>
      <c r="N143" s="276"/>
      <c r="O143" s="276"/>
      <c r="P143" s="276"/>
      <c r="Q143" s="276">
        <f t="shared" ref="Q143" si="82">SUM(J143,E143)</f>
        <v>0</v>
      </c>
      <c r="U143"/>
    </row>
    <row r="144" spans="1:123" ht="42.75" hidden="1" customHeight="1" x14ac:dyDescent="0.25">
      <c r="A144" s="134" t="s">
        <v>202</v>
      </c>
      <c r="B144" s="134"/>
      <c r="C144" s="134"/>
      <c r="D144" s="204" t="s">
        <v>124</v>
      </c>
      <c r="E144" s="493">
        <f>SUM(E145)</f>
        <v>0</v>
      </c>
      <c r="F144" s="493">
        <f t="shared" ref="F144:Q145" si="83">SUM(F145)</f>
        <v>0</v>
      </c>
      <c r="G144" s="493">
        <f t="shared" si="83"/>
        <v>0</v>
      </c>
      <c r="H144" s="493">
        <f t="shared" si="83"/>
        <v>0</v>
      </c>
      <c r="I144" s="493">
        <f t="shared" si="83"/>
        <v>0</v>
      </c>
      <c r="J144" s="493">
        <f t="shared" si="83"/>
        <v>0</v>
      </c>
      <c r="K144" s="493">
        <f t="shared" si="83"/>
        <v>0</v>
      </c>
      <c r="L144" s="493">
        <f t="shared" si="83"/>
        <v>0</v>
      </c>
      <c r="M144" s="493">
        <f t="shared" si="83"/>
        <v>0</v>
      </c>
      <c r="N144" s="493">
        <f t="shared" si="83"/>
        <v>0</v>
      </c>
      <c r="O144" s="493">
        <f t="shared" si="83"/>
        <v>0</v>
      </c>
      <c r="P144" s="493">
        <f t="shared" si="83"/>
        <v>0</v>
      </c>
      <c r="Q144" s="493">
        <f t="shared" si="83"/>
        <v>0</v>
      </c>
      <c r="S144" s="115">
        <f t="shared" ref="S144:S145" si="84">SUM(E144,J144)</f>
        <v>0</v>
      </c>
      <c r="U144" s="94"/>
    </row>
    <row r="145" spans="1:221" ht="41.25" hidden="1" customHeight="1" x14ac:dyDescent="0.25">
      <c r="A145" s="134" t="s">
        <v>203</v>
      </c>
      <c r="B145" s="134"/>
      <c r="C145" s="134"/>
      <c r="D145" s="204" t="s">
        <v>124</v>
      </c>
      <c r="E145" s="493">
        <f>SUM(E146:E150)</f>
        <v>0</v>
      </c>
      <c r="F145" s="493">
        <f t="shared" ref="F145:O145" si="85">SUM(F146:F150)</f>
        <v>0</v>
      </c>
      <c r="G145" s="493">
        <f t="shared" si="85"/>
        <v>0</v>
      </c>
      <c r="H145" s="493">
        <f t="shared" si="85"/>
        <v>0</v>
      </c>
      <c r="I145" s="493">
        <f t="shared" si="85"/>
        <v>0</v>
      </c>
      <c r="J145" s="493">
        <f t="shared" si="85"/>
        <v>0</v>
      </c>
      <c r="K145" s="493">
        <f t="shared" si="85"/>
        <v>0</v>
      </c>
      <c r="L145" s="493">
        <f t="shared" si="85"/>
        <v>0</v>
      </c>
      <c r="M145" s="493">
        <f t="shared" si="85"/>
        <v>0</v>
      </c>
      <c r="N145" s="493">
        <f t="shared" si="85"/>
        <v>0</v>
      </c>
      <c r="O145" s="493">
        <f t="shared" si="85"/>
        <v>0</v>
      </c>
      <c r="P145" s="493">
        <f t="shared" si="83"/>
        <v>0</v>
      </c>
      <c r="Q145" s="494">
        <f t="shared" ref="Q145:Q148" si="86">SUM(E145,J145)</f>
        <v>0</v>
      </c>
      <c r="S145" s="115">
        <f t="shared" si="84"/>
        <v>0</v>
      </c>
      <c r="U145" s="94"/>
    </row>
    <row r="146" spans="1:221" ht="49.5" hidden="1" customHeight="1" x14ac:dyDescent="0.25">
      <c r="A146" s="135" t="s">
        <v>201</v>
      </c>
      <c r="B146" s="135" t="s">
        <v>127</v>
      </c>
      <c r="C146" s="135" t="s">
        <v>59</v>
      </c>
      <c r="D146" s="120" t="s">
        <v>126</v>
      </c>
      <c r="E146" s="275">
        <f>SUM(F146,I146)</f>
        <v>0</v>
      </c>
      <c r="F146" s="495"/>
      <c r="G146" s="496"/>
      <c r="H146" s="496"/>
      <c r="I146" s="496"/>
      <c r="J146" s="275">
        <f t="shared" ref="J146:J148" si="87">SUM(K146,N146)</f>
        <v>0</v>
      </c>
      <c r="K146" s="496"/>
      <c r="L146" s="496"/>
      <c r="M146" s="496"/>
      <c r="N146" s="496"/>
      <c r="O146" s="496"/>
      <c r="P146" s="496"/>
      <c r="Q146" s="275">
        <f>SUM(E146,J146)</f>
        <v>0</v>
      </c>
      <c r="U146" s="92"/>
    </row>
    <row r="147" spans="1:221" s="130" customFormat="1" ht="26.25" hidden="1" customHeight="1" x14ac:dyDescent="0.25">
      <c r="A147" s="153" t="s">
        <v>204</v>
      </c>
      <c r="B147" s="153" t="s">
        <v>205</v>
      </c>
      <c r="C147" s="153" t="s">
        <v>71</v>
      </c>
      <c r="D147" s="154" t="s">
        <v>206</v>
      </c>
      <c r="E147" s="275"/>
      <c r="F147" s="497"/>
      <c r="G147" s="277"/>
      <c r="H147" s="277"/>
      <c r="I147" s="277"/>
      <c r="J147" s="275">
        <f t="shared" si="87"/>
        <v>0</v>
      </c>
      <c r="K147" s="277"/>
      <c r="L147" s="277"/>
      <c r="M147" s="277"/>
      <c r="N147" s="277"/>
      <c r="O147" s="277"/>
      <c r="P147" s="277"/>
      <c r="Q147" s="275">
        <f t="shared" si="86"/>
        <v>0</v>
      </c>
      <c r="R147" s="17"/>
      <c r="S147" s="17"/>
      <c r="T147" s="17"/>
      <c r="U147" s="92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130" customFormat="1" ht="27" hidden="1" customHeight="1" x14ac:dyDescent="0.25">
      <c r="A148" s="146" t="s">
        <v>388</v>
      </c>
      <c r="B148" s="146" t="s">
        <v>375</v>
      </c>
      <c r="C148" s="146" t="s">
        <v>376</v>
      </c>
      <c r="D148" s="120" t="s">
        <v>377</v>
      </c>
      <c r="E148" s="275">
        <f>SUM(F148,I148)</f>
        <v>0</v>
      </c>
      <c r="F148" s="497"/>
      <c r="G148" s="277"/>
      <c r="H148" s="277"/>
      <c r="I148" s="277"/>
      <c r="J148" s="275">
        <f t="shared" si="87"/>
        <v>0</v>
      </c>
      <c r="K148" s="277"/>
      <c r="L148" s="277"/>
      <c r="M148" s="277"/>
      <c r="N148" s="277"/>
      <c r="O148" s="277"/>
      <c r="P148" s="277"/>
      <c r="Q148" s="275">
        <f t="shared" si="86"/>
        <v>0</v>
      </c>
      <c r="R148" s="17"/>
      <c r="S148" s="17"/>
      <c r="T148" s="17"/>
      <c r="U148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153" t="s">
        <v>208</v>
      </c>
      <c r="B149" s="146" t="s">
        <v>209</v>
      </c>
      <c r="C149" s="146" t="s">
        <v>71</v>
      </c>
      <c r="D149" s="120" t="s">
        <v>207</v>
      </c>
      <c r="E149" s="275"/>
      <c r="F149" s="497"/>
      <c r="G149" s="277"/>
      <c r="H149" s="277"/>
      <c r="I149" s="277"/>
      <c r="J149" s="275">
        <f t="shared" ref="J149" si="88">SUM(K149,N149)</f>
        <v>0</v>
      </c>
      <c r="K149" s="277"/>
      <c r="L149" s="277"/>
      <c r="M149" s="277"/>
      <c r="N149" s="277"/>
      <c r="O149" s="277"/>
      <c r="P149" s="277"/>
      <c r="Q149" s="275">
        <f t="shared" ref="Q149" si="89">SUM(E149,J149)</f>
        <v>0</v>
      </c>
    </row>
    <row r="150" spans="1:221" ht="25.5" hidden="1" customHeight="1" x14ac:dyDescent="0.25">
      <c r="A150" s="146" t="s">
        <v>210</v>
      </c>
      <c r="B150" s="146" t="s">
        <v>116</v>
      </c>
      <c r="C150" s="146" t="s">
        <v>70</v>
      </c>
      <c r="D150" s="154" t="s">
        <v>85</v>
      </c>
      <c r="E150" s="275">
        <f>SUM(F150,I150)</f>
        <v>0</v>
      </c>
      <c r="F150" s="277"/>
      <c r="G150" s="276"/>
      <c r="H150" s="276"/>
      <c r="I150" s="276"/>
      <c r="J150" s="275">
        <f>SUM(K150,N150)</f>
        <v>0</v>
      </c>
      <c r="K150" s="276"/>
      <c r="L150" s="276"/>
      <c r="M150" s="276"/>
      <c r="N150" s="276"/>
      <c r="O150" s="276"/>
      <c r="P150" s="276"/>
      <c r="Q150" s="275">
        <f>SUM(E150,J150)</f>
        <v>0</v>
      </c>
    </row>
    <row r="151" spans="1:221" s="4" customFormat="1" ht="34.5" customHeight="1" x14ac:dyDescent="0.25">
      <c r="A151" s="293"/>
      <c r="B151" s="293"/>
      <c r="C151" s="293"/>
      <c r="D151" s="288" t="s">
        <v>57</v>
      </c>
      <c r="E151" s="289">
        <f t="shared" ref="E151:Q151" si="90">SUM(E11,E59,E75,E100,E136,E145)</f>
        <v>1961921</v>
      </c>
      <c r="F151" s="289">
        <f t="shared" si="90"/>
        <v>1961921</v>
      </c>
      <c r="G151" s="289">
        <f t="shared" si="90"/>
        <v>546849</v>
      </c>
      <c r="H151" s="289">
        <f t="shared" si="90"/>
        <v>5700</v>
      </c>
      <c r="I151" s="289">
        <f t="shared" si="90"/>
        <v>0</v>
      </c>
      <c r="J151" s="289">
        <f t="shared" si="90"/>
        <v>4030233</v>
      </c>
      <c r="K151" s="289">
        <f t="shared" si="90"/>
        <v>0</v>
      </c>
      <c r="L151" s="289">
        <f t="shared" si="90"/>
        <v>0</v>
      </c>
      <c r="M151" s="289">
        <f t="shared" si="90"/>
        <v>0</v>
      </c>
      <c r="N151" s="289">
        <f t="shared" si="90"/>
        <v>4030233</v>
      </c>
      <c r="O151" s="289">
        <f t="shared" si="90"/>
        <v>4030233</v>
      </c>
      <c r="P151" s="289">
        <f t="shared" si="90"/>
        <v>0</v>
      </c>
      <c r="Q151" s="289">
        <f t="shared" si="90"/>
        <v>5992154</v>
      </c>
      <c r="S151" s="301">
        <f>SUM(E151,J151)</f>
        <v>5992154</v>
      </c>
      <c r="T151" s="302">
        <f>SUM(E151,J151)</f>
        <v>5992154</v>
      </c>
      <c r="U151" s="295">
        <f>SUM(E151,J151)</f>
        <v>5992154</v>
      </c>
    </row>
    <row r="152" spans="1:221" x14ac:dyDescent="0.2">
      <c r="C152" s="24"/>
      <c r="D152" s="123"/>
      <c r="E152" s="8"/>
      <c r="F152" s="8"/>
      <c r="G152" s="9"/>
      <c r="H152" s="9"/>
      <c r="I152" s="9"/>
      <c r="J152" s="25"/>
      <c r="K152" s="9"/>
      <c r="L152" s="9"/>
      <c r="M152" s="9"/>
      <c r="N152" s="9"/>
      <c r="O152" s="9"/>
      <c r="P152" s="9"/>
      <c r="Q152" s="8"/>
      <c r="U152" s="17"/>
    </row>
    <row r="153" spans="1:221" ht="15.75" customHeight="1" x14ac:dyDescent="0.2">
      <c r="C153" s="24"/>
      <c r="D153" s="123"/>
      <c r="L153" s="9"/>
      <c r="N153" s="9"/>
      <c r="O153" s="9"/>
      <c r="P153" s="9"/>
      <c r="Q153" s="8"/>
    </row>
    <row r="154" spans="1:221" ht="66.75" customHeight="1" x14ac:dyDescent="0.2">
      <c r="C154" s="10"/>
      <c r="D154" s="123"/>
      <c r="P154" s="9"/>
      <c r="Q154" s="8"/>
    </row>
    <row r="155" spans="1:221" ht="15.75" x14ac:dyDescent="0.25">
      <c r="C155" s="24"/>
      <c r="D155" s="123"/>
      <c r="N155" s="9"/>
      <c r="O155" s="9"/>
      <c r="U155" s="4"/>
    </row>
    <row r="156" spans="1:221" x14ac:dyDescent="0.2">
      <c r="C156" s="24"/>
      <c r="D156" s="123"/>
    </row>
    <row r="157" spans="1:221" x14ac:dyDescent="0.2">
      <c r="C157" s="24"/>
    </row>
    <row r="158" spans="1:221" ht="14.25" customHeight="1" x14ac:dyDescent="0.2">
      <c r="C158" s="24"/>
    </row>
    <row r="159" spans="1:221" ht="12.75" customHeight="1" x14ac:dyDescent="0.2">
      <c r="C159" s="24"/>
    </row>
    <row r="160" spans="1:221" hidden="1" x14ac:dyDescent="0.2">
      <c r="C160" s="24"/>
      <c r="E160" s="3" t="s">
        <v>348</v>
      </c>
    </row>
    <row r="161" spans="3:18" hidden="1" x14ac:dyDescent="0.2">
      <c r="C161" s="24"/>
      <c r="D161" s="264" t="s">
        <v>418</v>
      </c>
      <c r="E161" s="294">
        <f>SUM(E14-E15,E16-E19-E22,E24,E27,E30,E33,E34,E36,E38,E39,E40,E43,E44,E46,E47,E49,E50,E52)</f>
        <v>199896</v>
      </c>
      <c r="F161" s="294"/>
      <c r="G161" s="295"/>
      <c r="H161" s="295"/>
      <c r="I161" s="295"/>
      <c r="J161" s="294">
        <f>SUM(J16-J19-J22,J24,J27,J30,J33,J34,J36,J38,J39,J40,J43,J44,J46,J47,J49,J50,J52)</f>
        <v>0</v>
      </c>
      <c r="K161" s="295"/>
      <c r="L161" s="295"/>
      <c r="M161" s="295"/>
      <c r="N161" s="295"/>
      <c r="O161" s="295"/>
      <c r="P161" s="295"/>
      <c r="Q161" s="294">
        <f>SUM(E161,J161)</f>
        <v>199896</v>
      </c>
    </row>
    <row r="162" spans="3:18" ht="22.5" hidden="1" customHeight="1" x14ac:dyDescent="0.2">
      <c r="C162" s="24"/>
      <c r="D162" s="264" t="s">
        <v>419</v>
      </c>
      <c r="E162" s="294">
        <f>SUM(E61,E64,E65,E67,E64,E65)</f>
        <v>0</v>
      </c>
      <c r="F162" s="294"/>
      <c r="G162" s="295"/>
      <c r="H162" s="295"/>
      <c r="I162" s="295"/>
      <c r="J162" s="294">
        <f>SUM(J61,J64,J65:J67)</f>
        <v>0</v>
      </c>
      <c r="K162" s="295"/>
      <c r="L162" s="295"/>
      <c r="M162" s="295"/>
      <c r="N162" s="295"/>
      <c r="O162" s="295"/>
      <c r="P162" s="295"/>
      <c r="Q162" s="294">
        <f>SUM(E162,J162)</f>
        <v>0</v>
      </c>
    </row>
    <row r="163" spans="3:18" ht="12.75" hidden="1" customHeight="1" x14ac:dyDescent="0.2">
      <c r="C163" s="24"/>
      <c r="D163" s="264" t="s">
        <v>391</v>
      </c>
      <c r="E163" s="294">
        <f>SUM(E92,E96)</f>
        <v>0</v>
      </c>
      <c r="F163" s="294"/>
      <c r="G163" s="295"/>
      <c r="H163" s="295"/>
      <c r="I163" s="295"/>
      <c r="J163" s="294">
        <f>SUM(J92,J96)</f>
        <v>0</v>
      </c>
      <c r="K163" s="295"/>
      <c r="L163" s="295"/>
      <c r="M163" s="295"/>
      <c r="N163" s="295"/>
      <c r="O163" s="295"/>
      <c r="P163" s="295"/>
      <c r="Q163" s="294">
        <f t="shared" ref="Q163:Q167" si="91">SUM(E163,J163)</f>
        <v>0</v>
      </c>
    </row>
    <row r="164" spans="3:18" hidden="1" x14ac:dyDescent="0.2">
      <c r="C164" s="24"/>
      <c r="D164" s="264"/>
      <c r="E164" s="294"/>
      <c r="F164" s="294" t="s">
        <v>345</v>
      </c>
      <c r="G164" s="295"/>
      <c r="H164" s="295"/>
      <c r="I164" s="295"/>
      <c r="J164" s="294">
        <f>SUM(K106,K130,K132)</f>
        <v>0</v>
      </c>
      <c r="K164" s="295"/>
      <c r="L164" s="295"/>
      <c r="M164" s="295"/>
      <c r="N164" s="295"/>
      <c r="O164" s="295"/>
      <c r="P164" s="295"/>
      <c r="Q164" s="294">
        <f t="shared" si="91"/>
        <v>0</v>
      </c>
    </row>
    <row r="165" spans="3:18" hidden="1" x14ac:dyDescent="0.2">
      <c r="C165" s="24"/>
      <c r="D165" s="264" t="s">
        <v>420</v>
      </c>
      <c r="E165" s="294">
        <f>SUM(E107,E131,E133)</f>
        <v>0</v>
      </c>
      <c r="F165" s="294"/>
      <c r="G165" s="295"/>
      <c r="H165" s="295"/>
      <c r="I165" s="295"/>
      <c r="J165" s="294">
        <f>SUM(J107,J131,J133)</f>
        <v>0</v>
      </c>
      <c r="K165" s="295"/>
      <c r="L165" s="295"/>
      <c r="M165" s="295"/>
      <c r="N165" s="295"/>
      <c r="O165" s="295"/>
      <c r="P165" s="295"/>
      <c r="Q165" s="294">
        <f t="shared" si="91"/>
        <v>0</v>
      </c>
    </row>
    <row r="166" spans="3:18" hidden="1" x14ac:dyDescent="0.2">
      <c r="C166" s="24"/>
      <c r="D166" s="264" t="s">
        <v>393</v>
      </c>
      <c r="E166" s="294"/>
      <c r="F166" s="294" t="s">
        <v>347</v>
      </c>
      <c r="G166" s="295"/>
      <c r="H166" s="295"/>
      <c r="I166" s="295"/>
      <c r="J166" s="294"/>
      <c r="K166" s="295"/>
      <c r="L166" s="295"/>
      <c r="M166" s="295"/>
      <c r="N166" s="295"/>
      <c r="O166" s="295"/>
      <c r="P166" s="295"/>
      <c r="Q166" s="294">
        <f t="shared" si="91"/>
        <v>0</v>
      </c>
    </row>
    <row r="167" spans="3:18" ht="12.75" hidden="1" customHeight="1" x14ac:dyDescent="0.2">
      <c r="C167" s="24"/>
      <c r="E167" s="296">
        <f>SUM(E143)</f>
        <v>0</v>
      </c>
      <c r="F167" s="296" t="s">
        <v>346</v>
      </c>
      <c r="G167" s="297"/>
      <c r="H167" s="297"/>
      <c r="I167" s="297"/>
      <c r="J167" s="296"/>
      <c r="K167" s="297"/>
      <c r="L167" s="297"/>
      <c r="M167" s="297"/>
      <c r="N167" s="297"/>
      <c r="O167" s="297"/>
      <c r="P167" s="297"/>
      <c r="Q167" s="296">
        <f t="shared" si="91"/>
        <v>0</v>
      </c>
    </row>
    <row r="168" spans="3:18" hidden="1" x14ac:dyDescent="0.2">
      <c r="C168" s="24"/>
      <c r="E168" s="294"/>
      <c r="F168" s="294"/>
      <c r="G168" s="295"/>
      <c r="H168" s="295"/>
      <c r="I168" s="295"/>
      <c r="J168" s="298"/>
      <c r="K168" s="295"/>
      <c r="L168" s="295"/>
      <c r="M168" s="295"/>
      <c r="N168" s="295"/>
      <c r="O168" s="295"/>
      <c r="P168" s="295"/>
      <c r="Q168" s="294"/>
    </row>
    <row r="169" spans="3:18" hidden="1" x14ac:dyDescent="0.2">
      <c r="C169" s="24"/>
      <c r="E169" s="294">
        <f>SUM(E161:E167)</f>
        <v>199896</v>
      </c>
      <c r="F169" s="294"/>
      <c r="G169" s="295"/>
      <c r="H169" s="295"/>
      <c r="I169" s="295"/>
      <c r="J169" s="294">
        <f>SUM(J161:J167)</f>
        <v>0</v>
      </c>
      <c r="K169" s="295"/>
      <c r="L169" s="295"/>
      <c r="M169" s="295"/>
      <c r="N169" s="295"/>
      <c r="O169" s="295"/>
      <c r="P169" s="295"/>
      <c r="Q169" s="294">
        <f>SUM(Q161:Q167)</f>
        <v>199896</v>
      </c>
    </row>
    <row r="170" spans="3:18" hidden="1" x14ac:dyDescent="0.2">
      <c r="C170" s="24"/>
    </row>
    <row r="171" spans="3:18" ht="12.75" hidden="1" customHeight="1" x14ac:dyDescent="0.2">
      <c r="C171" s="24"/>
    </row>
    <row r="172" spans="3:18" hidden="1" x14ac:dyDescent="0.2">
      <c r="C172" s="24"/>
    </row>
    <row r="173" spans="3:18" hidden="1" x14ac:dyDescent="0.2">
      <c r="C173" s="24"/>
    </row>
    <row r="174" spans="3:18" hidden="1" x14ac:dyDescent="0.2">
      <c r="C174" s="24"/>
    </row>
    <row r="175" spans="3:18" ht="12.75" hidden="1" customHeight="1" x14ac:dyDescent="0.2">
      <c r="C175" s="24"/>
    </row>
    <row r="176" spans="3:18" hidden="1" x14ac:dyDescent="0.2">
      <c r="C176" s="262" t="s">
        <v>411</v>
      </c>
      <c r="D176" s="260" t="s">
        <v>390</v>
      </c>
      <c r="E176" s="261">
        <f t="shared" ref="E176:Q176" si="92">SUM(E12,E13,E60,E76,E101,E137,E146)</f>
        <v>0</v>
      </c>
      <c r="F176" s="261">
        <f t="shared" si="92"/>
        <v>0</v>
      </c>
      <c r="G176" s="261">
        <f t="shared" si="92"/>
        <v>0</v>
      </c>
      <c r="H176" s="261">
        <f t="shared" si="92"/>
        <v>0</v>
      </c>
      <c r="I176" s="261">
        <f t="shared" si="92"/>
        <v>0</v>
      </c>
      <c r="J176" s="261">
        <f t="shared" si="92"/>
        <v>0</v>
      </c>
      <c r="K176" s="261">
        <f t="shared" si="92"/>
        <v>0</v>
      </c>
      <c r="L176" s="261">
        <f t="shared" si="92"/>
        <v>0</v>
      </c>
      <c r="M176" s="261">
        <f t="shared" si="92"/>
        <v>0</v>
      </c>
      <c r="N176" s="261">
        <f t="shared" si="92"/>
        <v>0</v>
      </c>
      <c r="O176" s="261">
        <f t="shared" si="92"/>
        <v>0</v>
      </c>
      <c r="P176" s="261">
        <f t="shared" si="92"/>
        <v>0</v>
      </c>
      <c r="Q176" s="261">
        <f t="shared" si="92"/>
        <v>0</v>
      </c>
      <c r="R176" s="95"/>
    </row>
    <row r="177" spans="3:18" hidden="1" x14ac:dyDescent="0.2">
      <c r="C177" s="262" t="s">
        <v>410</v>
      </c>
      <c r="D177" s="260" t="s">
        <v>391</v>
      </c>
      <c r="E177" s="261">
        <f t="shared" ref="E177:Q177" si="93">SUM(E77,E79,E85,E87,E88,E89,E90,E138)</f>
        <v>1342025</v>
      </c>
      <c r="F177" s="261">
        <f t="shared" si="93"/>
        <v>1342025</v>
      </c>
      <c r="G177" s="261">
        <f t="shared" si="93"/>
        <v>287544</v>
      </c>
      <c r="H177" s="261">
        <f t="shared" si="93"/>
        <v>0</v>
      </c>
      <c r="I177" s="261">
        <f t="shared" si="93"/>
        <v>0</v>
      </c>
      <c r="J177" s="261">
        <f t="shared" si="93"/>
        <v>1492503</v>
      </c>
      <c r="K177" s="261">
        <f t="shared" si="93"/>
        <v>0</v>
      </c>
      <c r="L177" s="261">
        <f t="shared" si="93"/>
        <v>0</v>
      </c>
      <c r="M177" s="261">
        <f t="shared" si="93"/>
        <v>0</v>
      </c>
      <c r="N177" s="261">
        <f t="shared" si="93"/>
        <v>1492503</v>
      </c>
      <c r="O177" s="261">
        <f t="shared" si="93"/>
        <v>1492503</v>
      </c>
      <c r="P177" s="261">
        <f t="shared" si="93"/>
        <v>0</v>
      </c>
      <c r="Q177" s="261">
        <f t="shared" si="93"/>
        <v>2834528</v>
      </c>
      <c r="R177" s="95"/>
    </row>
    <row r="178" spans="3:18" hidden="1" x14ac:dyDescent="0.2">
      <c r="C178" s="262" t="s">
        <v>409</v>
      </c>
      <c r="D178" s="260" t="s">
        <v>392</v>
      </c>
      <c r="E178" s="261">
        <f t="shared" ref="E178:Q178" si="94">SUM(E14,E16,E23)</f>
        <v>0</v>
      </c>
      <c r="F178" s="261">
        <f t="shared" si="94"/>
        <v>0</v>
      </c>
      <c r="G178" s="261">
        <f t="shared" si="94"/>
        <v>0</v>
      </c>
      <c r="H178" s="261">
        <f t="shared" si="94"/>
        <v>0</v>
      </c>
      <c r="I178" s="261">
        <f t="shared" si="94"/>
        <v>0</v>
      </c>
      <c r="J178" s="261">
        <f t="shared" si="94"/>
        <v>0</v>
      </c>
      <c r="K178" s="261">
        <f t="shared" si="94"/>
        <v>0</v>
      </c>
      <c r="L178" s="261">
        <f t="shared" si="94"/>
        <v>0</v>
      </c>
      <c r="M178" s="261">
        <f t="shared" si="94"/>
        <v>0</v>
      </c>
      <c r="N178" s="261">
        <f t="shared" si="94"/>
        <v>0</v>
      </c>
      <c r="O178" s="261">
        <f t="shared" si="94"/>
        <v>0</v>
      </c>
      <c r="P178" s="261">
        <f t="shared" si="94"/>
        <v>0</v>
      </c>
      <c r="Q178" s="261">
        <f t="shared" si="94"/>
        <v>0</v>
      </c>
      <c r="R178" s="95"/>
    </row>
    <row r="179" spans="3:18" ht="12.75" hidden="1" customHeight="1" x14ac:dyDescent="0.2">
      <c r="C179" s="262" t="s">
        <v>408</v>
      </c>
      <c r="D179" s="260" t="s">
        <v>311</v>
      </c>
      <c r="E179" s="261">
        <f t="shared" ref="E179:Q179" si="95">SUM(E26,E28,E31,E34,E35,E93,E102,E105,E107,E111,E119,E120,E127,E130,E131,E133)</f>
        <v>420000</v>
      </c>
      <c r="F179" s="261">
        <f t="shared" si="95"/>
        <v>420000</v>
      </c>
      <c r="G179" s="261">
        <f t="shared" si="95"/>
        <v>259305</v>
      </c>
      <c r="H179" s="261">
        <f t="shared" si="95"/>
        <v>5700</v>
      </c>
      <c r="I179" s="261">
        <f t="shared" si="95"/>
        <v>0</v>
      </c>
      <c r="J179" s="261">
        <f t="shared" si="95"/>
        <v>0</v>
      </c>
      <c r="K179" s="261">
        <f t="shared" si="95"/>
        <v>0</v>
      </c>
      <c r="L179" s="261">
        <f t="shared" si="95"/>
        <v>0</v>
      </c>
      <c r="M179" s="261">
        <f t="shared" si="95"/>
        <v>0</v>
      </c>
      <c r="N179" s="261">
        <f t="shared" si="95"/>
        <v>0</v>
      </c>
      <c r="O179" s="261">
        <f t="shared" si="95"/>
        <v>0</v>
      </c>
      <c r="P179" s="261">
        <f t="shared" si="95"/>
        <v>0</v>
      </c>
      <c r="Q179" s="261">
        <f t="shared" si="95"/>
        <v>420000</v>
      </c>
      <c r="R179" s="95"/>
    </row>
    <row r="180" spans="3:18" hidden="1" x14ac:dyDescent="0.2">
      <c r="C180" s="262" t="s">
        <v>407</v>
      </c>
      <c r="D180" s="260" t="s">
        <v>393</v>
      </c>
      <c r="E180" s="261">
        <f t="shared" ref="E180:Q180" si="96">SUM(E139,E140,E141)</f>
        <v>0</v>
      </c>
      <c r="F180" s="261">
        <f t="shared" si="96"/>
        <v>0</v>
      </c>
      <c r="G180" s="261">
        <f t="shared" si="96"/>
        <v>0</v>
      </c>
      <c r="H180" s="261">
        <f t="shared" si="96"/>
        <v>0</v>
      </c>
      <c r="I180" s="261">
        <f t="shared" si="96"/>
        <v>0</v>
      </c>
      <c r="J180" s="261">
        <f t="shared" si="96"/>
        <v>0</v>
      </c>
      <c r="K180" s="261">
        <f t="shared" si="96"/>
        <v>0</v>
      </c>
      <c r="L180" s="261">
        <f t="shared" si="96"/>
        <v>0</v>
      </c>
      <c r="M180" s="261">
        <f t="shared" si="96"/>
        <v>0</v>
      </c>
      <c r="N180" s="261">
        <f t="shared" si="96"/>
        <v>0</v>
      </c>
      <c r="O180" s="261">
        <f t="shared" si="96"/>
        <v>0</v>
      </c>
      <c r="P180" s="261">
        <f t="shared" si="96"/>
        <v>0</v>
      </c>
      <c r="Q180" s="261">
        <f t="shared" si="96"/>
        <v>0</v>
      </c>
      <c r="R180" s="95"/>
    </row>
    <row r="181" spans="3:18" hidden="1" x14ac:dyDescent="0.2">
      <c r="C181" s="262" t="s">
        <v>406</v>
      </c>
      <c r="D181" s="260" t="s">
        <v>395</v>
      </c>
      <c r="E181" s="261">
        <f t="shared" ref="E181:Q181" si="97">SUM(E94,E37)</f>
        <v>0</v>
      </c>
      <c r="F181" s="261">
        <f t="shared" si="97"/>
        <v>0</v>
      </c>
      <c r="G181" s="261">
        <f t="shared" si="97"/>
        <v>0</v>
      </c>
      <c r="H181" s="261">
        <f t="shared" si="97"/>
        <v>0</v>
      </c>
      <c r="I181" s="261">
        <f t="shared" si="97"/>
        <v>0</v>
      </c>
      <c r="J181" s="261">
        <f t="shared" si="97"/>
        <v>0</v>
      </c>
      <c r="K181" s="261">
        <f t="shared" si="97"/>
        <v>0</v>
      </c>
      <c r="L181" s="261">
        <f t="shared" si="97"/>
        <v>0</v>
      </c>
      <c r="M181" s="261">
        <f t="shared" si="97"/>
        <v>0</v>
      </c>
      <c r="N181" s="261">
        <f t="shared" si="97"/>
        <v>0</v>
      </c>
      <c r="O181" s="261">
        <f t="shared" si="97"/>
        <v>0</v>
      </c>
      <c r="P181" s="261">
        <f t="shared" si="97"/>
        <v>0</v>
      </c>
      <c r="Q181" s="261">
        <f t="shared" si="97"/>
        <v>0</v>
      </c>
      <c r="R181" s="95"/>
    </row>
    <row r="182" spans="3:18" hidden="1" x14ac:dyDescent="0.2">
      <c r="C182" s="262" t="s">
        <v>405</v>
      </c>
      <c r="D182" s="260" t="s">
        <v>394</v>
      </c>
      <c r="E182" s="261">
        <f t="shared" ref="E182:Q182" si="98">SUM(E61,E44,E43,E40)</f>
        <v>0</v>
      </c>
      <c r="F182" s="261">
        <f t="shared" si="98"/>
        <v>0</v>
      </c>
      <c r="G182" s="261">
        <f t="shared" si="98"/>
        <v>0</v>
      </c>
      <c r="H182" s="261">
        <f t="shared" si="98"/>
        <v>0</v>
      </c>
      <c r="I182" s="261">
        <f t="shared" si="98"/>
        <v>0</v>
      </c>
      <c r="J182" s="261">
        <f t="shared" si="98"/>
        <v>0</v>
      </c>
      <c r="K182" s="261">
        <f t="shared" si="98"/>
        <v>0</v>
      </c>
      <c r="L182" s="261">
        <f t="shared" si="98"/>
        <v>0</v>
      </c>
      <c r="M182" s="261">
        <f t="shared" si="98"/>
        <v>0</v>
      </c>
      <c r="N182" s="261">
        <f t="shared" si="98"/>
        <v>0</v>
      </c>
      <c r="O182" s="261">
        <f t="shared" si="98"/>
        <v>0</v>
      </c>
      <c r="P182" s="261">
        <f t="shared" si="98"/>
        <v>0</v>
      </c>
      <c r="Q182" s="261">
        <f t="shared" si="98"/>
        <v>0</v>
      </c>
      <c r="R182" s="95"/>
    </row>
    <row r="183" spans="3:18" ht="12.75" hidden="1" customHeight="1" x14ac:dyDescent="0.2">
      <c r="C183" s="262" t="s">
        <v>273</v>
      </c>
      <c r="D183" s="260" t="s">
        <v>400</v>
      </c>
      <c r="E183" s="261">
        <f t="shared" ref="E183:Q183" si="99">SUM(E67)</f>
        <v>0</v>
      </c>
      <c r="F183" s="261">
        <f t="shared" si="99"/>
        <v>0</v>
      </c>
      <c r="G183" s="261">
        <f t="shared" si="99"/>
        <v>0</v>
      </c>
      <c r="H183" s="261">
        <f t="shared" si="99"/>
        <v>0</v>
      </c>
      <c r="I183" s="261">
        <f t="shared" si="99"/>
        <v>0</v>
      </c>
      <c r="J183" s="261">
        <f t="shared" si="99"/>
        <v>0</v>
      </c>
      <c r="K183" s="261">
        <f t="shared" si="99"/>
        <v>0</v>
      </c>
      <c r="L183" s="261">
        <f t="shared" si="99"/>
        <v>0</v>
      </c>
      <c r="M183" s="261">
        <f t="shared" si="99"/>
        <v>0</v>
      </c>
      <c r="N183" s="261">
        <f t="shared" si="99"/>
        <v>0</v>
      </c>
      <c r="O183" s="261">
        <f t="shared" si="99"/>
        <v>0</v>
      </c>
      <c r="P183" s="261">
        <f t="shared" si="99"/>
        <v>0</v>
      </c>
      <c r="Q183" s="261">
        <f t="shared" si="99"/>
        <v>0</v>
      </c>
      <c r="R183" s="95"/>
    </row>
    <row r="184" spans="3:18" hidden="1" x14ac:dyDescent="0.2"/>
    <row r="185" spans="3:18" hidden="1" x14ac:dyDescent="0.2"/>
    <row r="186" spans="3:18" hidden="1" x14ac:dyDescent="0.2">
      <c r="C186" s="262" t="s">
        <v>404</v>
      </c>
      <c r="D186" s="260" t="s">
        <v>397</v>
      </c>
      <c r="E186" s="261">
        <f t="shared" ref="E186:Q186" si="100">SUM(E64,E65)</f>
        <v>0</v>
      </c>
      <c r="F186" s="261">
        <f t="shared" si="100"/>
        <v>0</v>
      </c>
      <c r="G186" s="261">
        <f t="shared" si="100"/>
        <v>0</v>
      </c>
      <c r="H186" s="261">
        <f t="shared" si="100"/>
        <v>0</v>
      </c>
      <c r="I186" s="261">
        <f t="shared" si="100"/>
        <v>0</v>
      </c>
      <c r="J186" s="261">
        <f t="shared" si="100"/>
        <v>0</v>
      </c>
      <c r="K186" s="261">
        <f t="shared" si="100"/>
        <v>0</v>
      </c>
      <c r="L186" s="261">
        <f t="shared" si="100"/>
        <v>0</v>
      </c>
      <c r="M186" s="261">
        <f t="shared" si="100"/>
        <v>0</v>
      </c>
      <c r="N186" s="261">
        <f t="shared" si="100"/>
        <v>0</v>
      </c>
      <c r="O186" s="261">
        <f t="shared" si="100"/>
        <v>0</v>
      </c>
      <c r="P186" s="261">
        <f t="shared" si="100"/>
        <v>0</v>
      </c>
      <c r="Q186" s="261">
        <f t="shared" si="100"/>
        <v>0</v>
      </c>
      <c r="R186" s="95"/>
    </row>
    <row r="187" spans="3:18" hidden="1" x14ac:dyDescent="0.2">
      <c r="C187" s="262" t="s">
        <v>350</v>
      </c>
      <c r="D187" s="260" t="s">
        <v>402</v>
      </c>
      <c r="E187" s="261">
        <f t="shared" ref="E187:Q187" si="101">SUM(E66)</f>
        <v>0</v>
      </c>
      <c r="F187" s="261">
        <f t="shared" si="101"/>
        <v>0</v>
      </c>
      <c r="G187" s="261">
        <f t="shared" si="101"/>
        <v>0</v>
      </c>
      <c r="H187" s="261">
        <f t="shared" si="101"/>
        <v>0</v>
      </c>
      <c r="I187" s="261">
        <f t="shared" si="101"/>
        <v>0</v>
      </c>
      <c r="J187" s="261">
        <f t="shared" si="101"/>
        <v>0</v>
      </c>
      <c r="K187" s="261">
        <f t="shared" si="101"/>
        <v>0</v>
      </c>
      <c r="L187" s="261">
        <f t="shared" si="101"/>
        <v>0</v>
      </c>
      <c r="M187" s="261">
        <f t="shared" si="101"/>
        <v>0</v>
      </c>
      <c r="N187" s="261">
        <f t="shared" si="101"/>
        <v>0</v>
      </c>
      <c r="O187" s="261">
        <f t="shared" si="101"/>
        <v>0</v>
      </c>
      <c r="P187" s="261">
        <f t="shared" si="101"/>
        <v>0</v>
      </c>
      <c r="Q187" s="261">
        <f t="shared" si="101"/>
        <v>0</v>
      </c>
      <c r="R187" s="95"/>
    </row>
    <row r="188" spans="3:18" hidden="1" x14ac:dyDescent="0.2">
      <c r="C188" s="262" t="s">
        <v>183</v>
      </c>
      <c r="D188" s="260" t="s">
        <v>396</v>
      </c>
      <c r="E188" s="261">
        <f t="shared" ref="E188:Q188" si="102">SUM(E46)</f>
        <v>0</v>
      </c>
      <c r="F188" s="261">
        <f t="shared" si="102"/>
        <v>0</v>
      </c>
      <c r="G188" s="261">
        <f t="shared" si="102"/>
        <v>0</v>
      </c>
      <c r="H188" s="261">
        <f t="shared" si="102"/>
        <v>0</v>
      </c>
      <c r="I188" s="261">
        <f t="shared" si="102"/>
        <v>0</v>
      </c>
      <c r="J188" s="261">
        <f t="shared" si="102"/>
        <v>0</v>
      </c>
      <c r="K188" s="261">
        <f t="shared" si="102"/>
        <v>0</v>
      </c>
      <c r="L188" s="261">
        <f t="shared" si="102"/>
        <v>0</v>
      </c>
      <c r="M188" s="261">
        <f t="shared" si="102"/>
        <v>0</v>
      </c>
      <c r="N188" s="261">
        <f t="shared" si="102"/>
        <v>0</v>
      </c>
      <c r="O188" s="261">
        <f t="shared" si="102"/>
        <v>0</v>
      </c>
      <c r="P188" s="261">
        <f t="shared" si="102"/>
        <v>0</v>
      </c>
      <c r="Q188" s="261">
        <f t="shared" si="102"/>
        <v>0</v>
      </c>
      <c r="R188" s="95"/>
    </row>
    <row r="189" spans="3:18" ht="12.75" hidden="1" customHeight="1" x14ac:dyDescent="0.2">
      <c r="C189" s="262" t="s">
        <v>185</v>
      </c>
      <c r="D189" s="260" t="s">
        <v>398</v>
      </c>
      <c r="E189" s="261">
        <f t="shared" ref="E189:Q189" si="103">SUM(E47,E96)</f>
        <v>0</v>
      </c>
      <c r="F189" s="261">
        <f t="shared" si="103"/>
        <v>0</v>
      </c>
      <c r="G189" s="261">
        <f t="shared" si="103"/>
        <v>0</v>
      </c>
      <c r="H189" s="261">
        <f t="shared" si="103"/>
        <v>0</v>
      </c>
      <c r="I189" s="261">
        <f t="shared" si="103"/>
        <v>0</v>
      </c>
      <c r="J189" s="261">
        <f t="shared" si="103"/>
        <v>0</v>
      </c>
      <c r="K189" s="261">
        <f t="shared" si="103"/>
        <v>0</v>
      </c>
      <c r="L189" s="261">
        <f t="shared" si="103"/>
        <v>0</v>
      </c>
      <c r="M189" s="261">
        <f t="shared" si="103"/>
        <v>0</v>
      </c>
      <c r="N189" s="261">
        <f t="shared" si="103"/>
        <v>0</v>
      </c>
      <c r="O189" s="261">
        <f t="shared" si="103"/>
        <v>0</v>
      </c>
      <c r="P189" s="261">
        <f t="shared" si="103"/>
        <v>0</v>
      </c>
      <c r="Q189" s="261">
        <f t="shared" si="103"/>
        <v>0</v>
      </c>
      <c r="R189" s="95"/>
    </row>
    <row r="190" spans="3:18" ht="12.75" hidden="1" customHeight="1" x14ac:dyDescent="0.2">
      <c r="C190" s="262" t="s">
        <v>187</v>
      </c>
      <c r="D190" s="260" t="s">
        <v>401</v>
      </c>
      <c r="E190" s="261">
        <f t="shared" ref="E190:Q190" si="104">SUM(E48)</f>
        <v>0</v>
      </c>
      <c r="F190" s="261">
        <f t="shared" si="104"/>
        <v>0</v>
      </c>
      <c r="G190" s="261">
        <f t="shared" si="104"/>
        <v>0</v>
      </c>
      <c r="H190" s="261">
        <f t="shared" si="104"/>
        <v>0</v>
      </c>
      <c r="I190" s="261">
        <f t="shared" si="104"/>
        <v>0</v>
      </c>
      <c r="J190" s="261">
        <f t="shared" si="104"/>
        <v>0</v>
      </c>
      <c r="K190" s="261">
        <f t="shared" si="104"/>
        <v>0</v>
      </c>
      <c r="L190" s="261">
        <f t="shared" si="104"/>
        <v>0</v>
      </c>
      <c r="M190" s="261">
        <f t="shared" si="104"/>
        <v>0</v>
      </c>
      <c r="N190" s="261">
        <f t="shared" si="104"/>
        <v>0</v>
      </c>
      <c r="O190" s="261">
        <f t="shared" si="104"/>
        <v>0</v>
      </c>
      <c r="P190" s="261">
        <f t="shared" si="104"/>
        <v>0</v>
      </c>
      <c r="Q190" s="261">
        <f t="shared" si="104"/>
        <v>0</v>
      </c>
      <c r="R190" s="95"/>
    </row>
    <row r="191" spans="3:18" hidden="1" x14ac:dyDescent="0.2">
      <c r="C191" s="262" t="s">
        <v>190</v>
      </c>
      <c r="D191" s="260" t="s">
        <v>399</v>
      </c>
      <c r="E191" s="261">
        <f t="shared" ref="E191:Q191" si="105">SUM(E49)</f>
        <v>0</v>
      </c>
      <c r="F191" s="261">
        <f t="shared" si="105"/>
        <v>0</v>
      </c>
      <c r="G191" s="261">
        <f t="shared" si="105"/>
        <v>0</v>
      </c>
      <c r="H191" s="261">
        <f t="shared" si="105"/>
        <v>0</v>
      </c>
      <c r="I191" s="261">
        <f t="shared" si="105"/>
        <v>0</v>
      </c>
      <c r="J191" s="261">
        <f t="shared" si="105"/>
        <v>0</v>
      </c>
      <c r="K191" s="261">
        <f t="shared" si="105"/>
        <v>0</v>
      </c>
      <c r="L191" s="261">
        <f t="shared" si="105"/>
        <v>0</v>
      </c>
      <c r="M191" s="261">
        <f t="shared" si="105"/>
        <v>0</v>
      </c>
      <c r="N191" s="261">
        <f t="shared" si="105"/>
        <v>0</v>
      </c>
      <c r="O191" s="261">
        <f t="shared" si="105"/>
        <v>0</v>
      </c>
      <c r="P191" s="261">
        <f t="shared" si="105"/>
        <v>0</v>
      </c>
      <c r="Q191" s="261">
        <f t="shared" si="105"/>
        <v>0</v>
      </c>
      <c r="R191" s="95"/>
    </row>
    <row r="192" spans="3:18" ht="31.5" hidden="1" x14ac:dyDescent="0.25">
      <c r="C192" s="262" t="s">
        <v>192</v>
      </c>
      <c r="D192" s="129" t="s">
        <v>194</v>
      </c>
      <c r="E192" s="261">
        <f t="shared" ref="E192:Q192" si="106">SUM(E50)</f>
        <v>199896</v>
      </c>
      <c r="F192" s="261">
        <f t="shared" si="106"/>
        <v>199896</v>
      </c>
      <c r="G192" s="261">
        <f t="shared" si="106"/>
        <v>0</v>
      </c>
      <c r="H192" s="261">
        <f t="shared" si="106"/>
        <v>0</v>
      </c>
      <c r="I192" s="261">
        <f t="shared" si="106"/>
        <v>0</v>
      </c>
      <c r="J192" s="261">
        <f t="shared" si="106"/>
        <v>0</v>
      </c>
      <c r="K192" s="261">
        <f t="shared" si="106"/>
        <v>0</v>
      </c>
      <c r="L192" s="261">
        <f t="shared" si="106"/>
        <v>0</v>
      </c>
      <c r="M192" s="261">
        <f t="shared" si="106"/>
        <v>0</v>
      </c>
      <c r="N192" s="261">
        <f t="shared" si="106"/>
        <v>0</v>
      </c>
      <c r="O192" s="261">
        <f t="shared" si="106"/>
        <v>0</v>
      </c>
      <c r="P192" s="261">
        <f t="shared" si="106"/>
        <v>0</v>
      </c>
      <c r="Q192" s="261">
        <f t="shared" si="106"/>
        <v>199896</v>
      </c>
      <c r="R192" s="95"/>
    </row>
    <row r="193" spans="3:18" ht="31.5" hidden="1" x14ac:dyDescent="0.25">
      <c r="C193" s="262" t="s">
        <v>196</v>
      </c>
      <c r="D193" s="129" t="s">
        <v>197</v>
      </c>
      <c r="E193" s="261">
        <f t="shared" ref="E193:Q193" si="107">SUM(E52)</f>
        <v>0</v>
      </c>
      <c r="F193" s="261">
        <f t="shared" si="107"/>
        <v>0</v>
      </c>
      <c r="G193" s="261">
        <f t="shared" si="107"/>
        <v>0</v>
      </c>
      <c r="H193" s="261">
        <f t="shared" si="107"/>
        <v>0</v>
      </c>
      <c r="I193" s="261">
        <f t="shared" si="107"/>
        <v>0</v>
      </c>
      <c r="J193" s="261">
        <f t="shared" si="107"/>
        <v>0</v>
      </c>
      <c r="K193" s="261">
        <f t="shared" si="107"/>
        <v>0</v>
      </c>
      <c r="L193" s="261">
        <f t="shared" si="107"/>
        <v>0</v>
      </c>
      <c r="M193" s="261">
        <f t="shared" si="107"/>
        <v>0</v>
      </c>
      <c r="N193" s="261">
        <f t="shared" si="107"/>
        <v>0</v>
      </c>
      <c r="O193" s="261">
        <f t="shared" si="107"/>
        <v>0</v>
      </c>
      <c r="P193" s="261">
        <f t="shared" si="107"/>
        <v>0</v>
      </c>
      <c r="Q193" s="261">
        <f t="shared" si="107"/>
        <v>0</v>
      </c>
      <c r="R193" s="95"/>
    </row>
    <row r="194" spans="3:18" ht="15.75" hidden="1" x14ac:dyDescent="0.25">
      <c r="C194" s="262" t="s">
        <v>199</v>
      </c>
      <c r="D194" s="124" t="s">
        <v>200</v>
      </c>
      <c r="E194" s="261">
        <f t="shared" ref="E194:Q194" si="108">SUM(E53)</f>
        <v>0</v>
      </c>
      <c r="F194" s="261">
        <f t="shared" si="108"/>
        <v>0</v>
      </c>
      <c r="G194" s="261">
        <f t="shared" si="108"/>
        <v>0</v>
      </c>
      <c r="H194" s="261">
        <f t="shared" si="108"/>
        <v>0</v>
      </c>
      <c r="I194" s="261">
        <f t="shared" si="108"/>
        <v>0</v>
      </c>
      <c r="J194" s="261">
        <f t="shared" si="108"/>
        <v>0</v>
      </c>
      <c r="K194" s="261">
        <f t="shared" si="108"/>
        <v>0</v>
      </c>
      <c r="L194" s="261">
        <f t="shared" si="108"/>
        <v>0</v>
      </c>
      <c r="M194" s="261">
        <f t="shared" si="108"/>
        <v>0</v>
      </c>
      <c r="N194" s="261">
        <f t="shared" si="108"/>
        <v>0</v>
      </c>
      <c r="O194" s="261">
        <f t="shared" si="108"/>
        <v>0</v>
      </c>
      <c r="P194" s="261">
        <f t="shared" si="108"/>
        <v>0</v>
      </c>
      <c r="Q194" s="261">
        <f t="shared" si="108"/>
        <v>0</v>
      </c>
      <c r="R194" s="95"/>
    </row>
    <row r="195" spans="3:18" ht="12.75" hidden="1" customHeight="1" x14ac:dyDescent="0.25">
      <c r="C195" s="262" t="s">
        <v>205</v>
      </c>
      <c r="D195" s="154" t="s">
        <v>206</v>
      </c>
      <c r="E195" s="261">
        <f t="shared" ref="E195:Q195" si="109">SUM(E147)</f>
        <v>0</v>
      </c>
      <c r="F195" s="261">
        <f t="shared" si="109"/>
        <v>0</v>
      </c>
      <c r="G195" s="261">
        <f t="shared" si="109"/>
        <v>0</v>
      </c>
      <c r="H195" s="261">
        <f t="shared" si="109"/>
        <v>0</v>
      </c>
      <c r="I195" s="261">
        <f t="shared" si="109"/>
        <v>0</v>
      </c>
      <c r="J195" s="261">
        <f t="shared" si="109"/>
        <v>0</v>
      </c>
      <c r="K195" s="261">
        <f t="shared" si="109"/>
        <v>0</v>
      </c>
      <c r="L195" s="261">
        <f t="shared" si="109"/>
        <v>0</v>
      </c>
      <c r="M195" s="261">
        <f t="shared" si="109"/>
        <v>0</v>
      </c>
      <c r="N195" s="261">
        <f t="shared" si="109"/>
        <v>0</v>
      </c>
      <c r="O195" s="261">
        <f t="shared" si="109"/>
        <v>0</v>
      </c>
      <c r="P195" s="261">
        <f t="shared" si="109"/>
        <v>0</v>
      </c>
      <c r="Q195" s="261">
        <f t="shared" si="109"/>
        <v>0</v>
      </c>
      <c r="R195" s="95"/>
    </row>
    <row r="196" spans="3:18" ht="15.75" hidden="1" x14ac:dyDescent="0.25">
      <c r="C196" s="24"/>
      <c r="D196" s="120" t="s">
        <v>377</v>
      </c>
      <c r="E196" s="261">
        <f t="shared" ref="E196:Q196" si="110">SUM(E148)</f>
        <v>0</v>
      </c>
      <c r="F196" s="261">
        <f t="shared" si="110"/>
        <v>0</v>
      </c>
      <c r="G196" s="261">
        <f t="shared" si="110"/>
        <v>0</v>
      </c>
      <c r="H196" s="261">
        <f t="shared" si="110"/>
        <v>0</v>
      </c>
      <c r="I196" s="261">
        <f t="shared" si="110"/>
        <v>0</v>
      </c>
      <c r="J196" s="261">
        <f t="shared" si="110"/>
        <v>0</v>
      </c>
      <c r="K196" s="261">
        <f t="shared" si="110"/>
        <v>0</v>
      </c>
      <c r="L196" s="261">
        <f t="shared" si="110"/>
        <v>0</v>
      </c>
      <c r="M196" s="261">
        <f t="shared" si="110"/>
        <v>0</v>
      </c>
      <c r="N196" s="261">
        <f t="shared" si="110"/>
        <v>0</v>
      </c>
      <c r="O196" s="261">
        <f t="shared" si="110"/>
        <v>0</v>
      </c>
      <c r="P196" s="261">
        <f t="shared" si="110"/>
        <v>0</v>
      </c>
      <c r="Q196" s="261">
        <f t="shared" si="110"/>
        <v>0</v>
      </c>
      <c r="R196" s="95"/>
    </row>
    <row r="197" spans="3:18" ht="15.75" hidden="1" x14ac:dyDescent="0.25">
      <c r="C197" s="262" t="s">
        <v>209</v>
      </c>
      <c r="D197" s="120" t="s">
        <v>207</v>
      </c>
      <c r="E197" s="261">
        <f t="shared" ref="E197:Q197" si="111">SUM(E149)</f>
        <v>0</v>
      </c>
      <c r="F197" s="261">
        <f t="shared" si="111"/>
        <v>0</v>
      </c>
      <c r="G197" s="261">
        <f t="shared" si="111"/>
        <v>0</v>
      </c>
      <c r="H197" s="261">
        <f t="shared" si="111"/>
        <v>0</v>
      </c>
      <c r="I197" s="261">
        <f t="shared" si="111"/>
        <v>0</v>
      </c>
      <c r="J197" s="261">
        <f t="shared" si="111"/>
        <v>0</v>
      </c>
      <c r="K197" s="261">
        <f t="shared" si="111"/>
        <v>0</v>
      </c>
      <c r="L197" s="261">
        <f t="shared" si="111"/>
        <v>0</v>
      </c>
      <c r="M197" s="261">
        <f t="shared" si="111"/>
        <v>0</v>
      </c>
      <c r="N197" s="261">
        <f t="shared" si="111"/>
        <v>0</v>
      </c>
      <c r="O197" s="261">
        <f t="shared" si="111"/>
        <v>0</v>
      </c>
      <c r="P197" s="261">
        <f t="shared" si="111"/>
        <v>0</v>
      </c>
      <c r="Q197" s="261">
        <f t="shared" si="111"/>
        <v>0</v>
      </c>
      <c r="R197" s="95"/>
    </row>
    <row r="198" spans="3:18" ht="15.75" hidden="1" x14ac:dyDescent="0.25">
      <c r="C198" s="262" t="s">
        <v>116</v>
      </c>
      <c r="D198" s="154" t="s">
        <v>85</v>
      </c>
      <c r="E198" s="261">
        <f t="shared" ref="E198:Q198" si="112">SUM(E150)</f>
        <v>0</v>
      </c>
      <c r="F198" s="261">
        <f t="shared" si="112"/>
        <v>0</v>
      </c>
      <c r="G198" s="261">
        <f t="shared" si="112"/>
        <v>0</v>
      </c>
      <c r="H198" s="261">
        <f t="shared" si="112"/>
        <v>0</v>
      </c>
      <c r="I198" s="261">
        <f t="shared" si="112"/>
        <v>0</v>
      </c>
      <c r="J198" s="261">
        <f t="shared" si="112"/>
        <v>0</v>
      </c>
      <c r="K198" s="261">
        <f t="shared" si="112"/>
        <v>0</v>
      </c>
      <c r="L198" s="261">
        <f t="shared" si="112"/>
        <v>0</v>
      </c>
      <c r="M198" s="261">
        <f t="shared" si="112"/>
        <v>0</v>
      </c>
      <c r="N198" s="261">
        <f t="shared" si="112"/>
        <v>0</v>
      </c>
      <c r="O198" s="261">
        <f t="shared" si="112"/>
        <v>0</v>
      </c>
      <c r="P198" s="261">
        <f t="shared" si="112"/>
        <v>0</v>
      </c>
      <c r="Q198" s="261">
        <f t="shared" si="112"/>
        <v>0</v>
      </c>
      <c r="R198" s="95"/>
    </row>
    <row r="199" spans="3:18" ht="12.75" hidden="1" customHeight="1" x14ac:dyDescent="0.2">
      <c r="C199" s="24"/>
    </row>
    <row r="200" spans="3:18" ht="12.75" hidden="1" customHeight="1" x14ac:dyDescent="0.2">
      <c r="C200" s="24"/>
    </row>
    <row r="201" spans="3:18" ht="15.75" hidden="1" x14ac:dyDescent="0.25">
      <c r="C201" s="24"/>
      <c r="D201" s="7" t="s">
        <v>403</v>
      </c>
      <c r="E201" s="299">
        <f>SUM(E176:E198)</f>
        <v>1961921</v>
      </c>
      <c r="F201" s="300">
        <f t="shared" ref="F201:Q201" si="113">SUM(F176:F198)</f>
        <v>1961921</v>
      </c>
      <c r="G201" s="300">
        <f t="shared" si="113"/>
        <v>546849</v>
      </c>
      <c r="H201" s="300">
        <f t="shared" si="113"/>
        <v>5700</v>
      </c>
      <c r="I201" s="300">
        <f t="shared" si="113"/>
        <v>0</v>
      </c>
      <c r="J201" s="300">
        <f t="shared" si="113"/>
        <v>1492503</v>
      </c>
      <c r="K201" s="300">
        <f t="shared" si="113"/>
        <v>0</v>
      </c>
      <c r="L201" s="300">
        <f t="shared" si="113"/>
        <v>0</v>
      </c>
      <c r="M201" s="300">
        <f t="shared" si="113"/>
        <v>0</v>
      </c>
      <c r="N201" s="300">
        <f t="shared" si="113"/>
        <v>1492503</v>
      </c>
      <c r="O201" s="300">
        <f t="shared" si="113"/>
        <v>1492503</v>
      </c>
      <c r="P201" s="300">
        <f t="shared" si="113"/>
        <v>0</v>
      </c>
      <c r="Q201" s="300">
        <f t="shared" si="113"/>
        <v>3454424</v>
      </c>
    </row>
    <row r="202" spans="3:18" x14ac:dyDescent="0.2">
      <c r="C202" s="24"/>
    </row>
    <row r="203" spans="3:18" x14ac:dyDescent="0.2">
      <c r="C203" s="24"/>
    </row>
    <row r="204" spans="3:18" ht="12.75" customHeight="1" x14ac:dyDescent="0.2">
      <c r="C204" s="24"/>
    </row>
    <row r="205" spans="3:18" x14ac:dyDescent="0.2">
      <c r="C205" s="24"/>
    </row>
    <row r="206" spans="3:18" x14ac:dyDescent="0.2">
      <c r="C206" s="24"/>
    </row>
    <row r="207" spans="3:18" x14ac:dyDescent="0.2">
      <c r="C207" s="24"/>
    </row>
    <row r="208" spans="3:18" ht="12.75" customHeight="1" x14ac:dyDescent="0.2">
      <c r="C208" s="24"/>
    </row>
    <row r="209" spans="3:3" x14ac:dyDescent="0.2">
      <c r="C209" s="24"/>
    </row>
    <row r="210" spans="3:3" x14ac:dyDescent="0.2">
      <c r="C210" s="24"/>
    </row>
    <row r="211" spans="3:3" x14ac:dyDescent="0.2">
      <c r="C211" s="24"/>
    </row>
    <row r="212" spans="3:3" ht="12.75" customHeight="1" x14ac:dyDescent="0.2">
      <c r="C212" s="24"/>
    </row>
    <row r="213" spans="3:3" x14ac:dyDescent="0.2">
      <c r="C213" s="24"/>
    </row>
    <row r="214" spans="3:3" x14ac:dyDescent="0.2">
      <c r="C214" s="24"/>
    </row>
    <row r="215" spans="3:3" x14ac:dyDescent="0.2">
      <c r="C215" s="24"/>
    </row>
    <row r="216" spans="3:3" ht="12.75" customHeight="1" x14ac:dyDescent="0.2">
      <c r="C216" s="24"/>
    </row>
    <row r="217" spans="3:3" x14ac:dyDescent="0.2">
      <c r="C217" s="24"/>
    </row>
    <row r="218" spans="3:3" x14ac:dyDescent="0.2">
      <c r="C218" s="24"/>
    </row>
    <row r="219" spans="3:3" x14ac:dyDescent="0.2">
      <c r="C219" s="24"/>
    </row>
    <row r="220" spans="3:3" ht="12.75" customHeight="1" x14ac:dyDescent="0.2">
      <c r="C220" s="24"/>
    </row>
    <row r="221" spans="3:3" x14ac:dyDescent="0.2">
      <c r="C221" s="24"/>
    </row>
    <row r="222" spans="3:3" x14ac:dyDescent="0.2">
      <c r="C222" s="24"/>
    </row>
    <row r="223" spans="3:3" x14ac:dyDescent="0.2">
      <c r="C223" s="24"/>
    </row>
    <row r="224" spans="3:3" ht="12.75" customHeight="1" x14ac:dyDescent="0.2">
      <c r="C224" s="24"/>
    </row>
    <row r="225" spans="3:3" x14ac:dyDescent="0.2">
      <c r="C225" s="24"/>
    </row>
    <row r="226" spans="3:3" x14ac:dyDescent="0.2">
      <c r="C226" s="24"/>
    </row>
    <row r="227" spans="3:3" x14ac:dyDescent="0.2">
      <c r="C227" s="24"/>
    </row>
    <row r="228" spans="3:3" ht="12.75" customHeight="1" x14ac:dyDescent="0.2">
      <c r="C228" s="24"/>
    </row>
    <row r="229" spans="3:3" x14ac:dyDescent="0.2">
      <c r="C229" s="24"/>
    </row>
    <row r="230" spans="3:3" x14ac:dyDescent="0.2">
      <c r="C230" s="24"/>
    </row>
    <row r="231" spans="3:3" x14ac:dyDescent="0.2">
      <c r="C231" s="24"/>
    </row>
    <row r="232" spans="3:3" ht="12.75" customHeight="1" x14ac:dyDescent="0.2">
      <c r="C232" s="24"/>
    </row>
    <row r="233" spans="3:3" x14ac:dyDescent="0.2">
      <c r="C233" s="24"/>
    </row>
    <row r="234" spans="3:3" x14ac:dyDescent="0.2">
      <c r="C234" s="24"/>
    </row>
    <row r="235" spans="3:3" x14ac:dyDescent="0.2">
      <c r="C235" s="24"/>
    </row>
    <row r="236" spans="3:3" ht="12.75" customHeight="1" x14ac:dyDescent="0.2">
      <c r="C236" s="24"/>
    </row>
    <row r="237" spans="3:3" x14ac:dyDescent="0.2">
      <c r="C237" s="24"/>
    </row>
    <row r="238" spans="3:3" x14ac:dyDescent="0.2">
      <c r="C238" s="24"/>
    </row>
    <row r="239" spans="3:3" x14ac:dyDescent="0.2">
      <c r="C239" s="24"/>
    </row>
    <row r="240" spans="3:3" ht="12.75" customHeight="1" x14ac:dyDescent="0.2">
      <c r="C240" s="24"/>
    </row>
    <row r="241" spans="3:3" x14ac:dyDescent="0.2">
      <c r="C241" s="24"/>
    </row>
    <row r="242" spans="3:3" x14ac:dyDescent="0.2">
      <c r="C242" s="24"/>
    </row>
    <row r="243" spans="3:3" x14ac:dyDescent="0.2">
      <c r="C243" s="24"/>
    </row>
    <row r="244" spans="3:3" ht="12.75" customHeight="1" x14ac:dyDescent="0.2">
      <c r="C244" s="24"/>
    </row>
    <row r="245" spans="3:3" x14ac:dyDescent="0.2">
      <c r="C245" s="24"/>
    </row>
    <row r="246" spans="3:3" x14ac:dyDescent="0.2">
      <c r="C246" s="24"/>
    </row>
    <row r="247" spans="3:3" x14ac:dyDescent="0.2">
      <c r="C247" s="24"/>
    </row>
    <row r="248" spans="3:3" ht="12.75" customHeight="1" x14ac:dyDescent="0.2">
      <c r="C248" s="24"/>
    </row>
    <row r="249" spans="3:3" x14ac:dyDescent="0.2">
      <c r="C249" s="24"/>
    </row>
    <row r="250" spans="3:3" x14ac:dyDescent="0.2">
      <c r="C250" s="24"/>
    </row>
    <row r="251" spans="3:3" x14ac:dyDescent="0.2">
      <c r="C251" s="24"/>
    </row>
    <row r="252" spans="3:3" ht="12.75" customHeight="1" x14ac:dyDescent="0.2">
      <c r="C252" s="24"/>
    </row>
    <row r="253" spans="3:3" x14ac:dyDescent="0.2">
      <c r="C253" s="24"/>
    </row>
    <row r="254" spans="3:3" x14ac:dyDescent="0.2">
      <c r="C254" s="24"/>
    </row>
    <row r="255" spans="3:3" x14ac:dyDescent="0.2">
      <c r="C255" s="24"/>
    </row>
    <row r="256" spans="3:3" ht="12.75" customHeight="1" x14ac:dyDescent="0.2">
      <c r="C256" s="24"/>
    </row>
    <row r="257" spans="3:3" x14ac:dyDescent="0.2">
      <c r="C257" s="24"/>
    </row>
    <row r="258" spans="3:3" x14ac:dyDescent="0.2">
      <c r="C258" s="24"/>
    </row>
    <row r="259" spans="3:3" x14ac:dyDescent="0.2">
      <c r="C259" s="24"/>
    </row>
    <row r="260" spans="3:3" ht="12.75" customHeight="1" x14ac:dyDescent="0.2">
      <c r="C260" s="24"/>
    </row>
    <row r="261" spans="3:3" x14ac:dyDescent="0.2">
      <c r="C261" s="24"/>
    </row>
    <row r="262" spans="3:3" x14ac:dyDescent="0.2">
      <c r="C262" s="24"/>
    </row>
    <row r="263" spans="3:3" x14ac:dyDescent="0.2">
      <c r="C263" s="24"/>
    </row>
    <row r="264" spans="3:3" ht="12.75" customHeight="1" x14ac:dyDescent="0.2">
      <c r="C264" s="24"/>
    </row>
    <row r="265" spans="3:3" x14ac:dyDescent="0.2">
      <c r="C265" s="24"/>
    </row>
    <row r="266" spans="3:3" x14ac:dyDescent="0.2">
      <c r="C266" s="24"/>
    </row>
    <row r="267" spans="3:3" x14ac:dyDescent="0.2">
      <c r="C267" s="24"/>
    </row>
    <row r="268" spans="3:3" ht="12.75" customHeight="1" x14ac:dyDescent="0.2">
      <c r="C268" s="24"/>
    </row>
    <row r="269" spans="3:3" x14ac:dyDescent="0.2">
      <c r="C269" s="24"/>
    </row>
    <row r="270" spans="3:3" x14ac:dyDescent="0.2">
      <c r="C270" s="24"/>
    </row>
    <row r="271" spans="3:3" x14ac:dyDescent="0.2">
      <c r="C271" s="24"/>
    </row>
    <row r="272" spans="3:3" ht="12.75" customHeight="1" x14ac:dyDescent="0.2">
      <c r="C272" s="24"/>
    </row>
    <row r="273" spans="3:3" x14ac:dyDescent="0.2">
      <c r="C273" s="24"/>
    </row>
    <row r="274" spans="3:3" x14ac:dyDescent="0.2">
      <c r="C274" s="24"/>
    </row>
    <row r="275" spans="3:3" x14ac:dyDescent="0.2">
      <c r="C275" s="24"/>
    </row>
    <row r="276" spans="3:3" ht="12.75" customHeight="1" x14ac:dyDescent="0.2">
      <c r="C276" s="24"/>
    </row>
    <row r="277" spans="3:3" x14ac:dyDescent="0.2">
      <c r="C277" s="24"/>
    </row>
    <row r="278" spans="3:3" x14ac:dyDescent="0.2">
      <c r="C278" s="24"/>
    </row>
    <row r="279" spans="3:3" x14ac:dyDescent="0.2">
      <c r="C279" s="24"/>
    </row>
    <row r="280" spans="3:3" ht="12.75" customHeight="1" x14ac:dyDescent="0.2">
      <c r="C280" s="24"/>
    </row>
    <row r="281" spans="3:3" x14ac:dyDescent="0.2">
      <c r="C281" s="24"/>
    </row>
    <row r="282" spans="3:3" x14ac:dyDescent="0.2">
      <c r="C282" s="24"/>
    </row>
    <row r="283" spans="3:3" x14ac:dyDescent="0.2">
      <c r="C283" s="24"/>
    </row>
    <row r="284" spans="3:3" ht="12.75" customHeight="1" x14ac:dyDescent="0.2">
      <c r="C284" s="24"/>
    </row>
    <row r="285" spans="3:3" x14ac:dyDescent="0.2">
      <c r="C285" s="24"/>
    </row>
    <row r="286" spans="3:3" x14ac:dyDescent="0.2">
      <c r="C286" s="24"/>
    </row>
    <row r="287" spans="3:3" x14ac:dyDescent="0.2">
      <c r="C287" s="24"/>
    </row>
    <row r="288" spans="3:3" ht="12.75" customHeight="1" x14ac:dyDescent="0.2">
      <c r="C288" s="24"/>
    </row>
    <row r="289" spans="3:3" x14ac:dyDescent="0.2">
      <c r="C289" s="24"/>
    </row>
    <row r="290" spans="3:3" x14ac:dyDescent="0.2">
      <c r="C290" s="24"/>
    </row>
    <row r="291" spans="3:3" x14ac:dyDescent="0.2">
      <c r="C291" s="24"/>
    </row>
    <row r="292" spans="3:3" ht="12.75" customHeight="1" x14ac:dyDescent="0.2">
      <c r="C292" s="24"/>
    </row>
    <row r="293" spans="3:3" x14ac:dyDescent="0.2">
      <c r="C293" s="24"/>
    </row>
    <row r="294" spans="3:3" x14ac:dyDescent="0.2">
      <c r="C294" s="24"/>
    </row>
    <row r="295" spans="3:3" x14ac:dyDescent="0.2">
      <c r="C295" s="24"/>
    </row>
    <row r="296" spans="3:3" ht="12.75" customHeight="1" x14ac:dyDescent="0.2">
      <c r="C296" s="24"/>
    </row>
    <row r="297" spans="3:3" x14ac:dyDescent="0.2">
      <c r="C297" s="24"/>
    </row>
    <row r="298" spans="3:3" x14ac:dyDescent="0.2">
      <c r="C298" s="24"/>
    </row>
    <row r="299" spans="3:3" x14ac:dyDescent="0.2">
      <c r="C299" s="24"/>
    </row>
    <row r="300" spans="3:3" ht="12.75" customHeight="1" x14ac:dyDescent="0.2">
      <c r="C300" s="24"/>
    </row>
    <row r="301" spans="3:3" x14ac:dyDescent="0.2">
      <c r="C301" s="24"/>
    </row>
    <row r="302" spans="3:3" x14ac:dyDescent="0.2">
      <c r="C302" s="24"/>
    </row>
    <row r="303" spans="3:3" x14ac:dyDescent="0.2">
      <c r="C303" s="24"/>
    </row>
    <row r="304" spans="3:3" ht="12.75" customHeight="1" x14ac:dyDescent="0.2">
      <c r="C304" s="24"/>
    </row>
    <row r="305" spans="3:3" x14ac:dyDescent="0.2">
      <c r="C305" s="24"/>
    </row>
    <row r="306" spans="3:3" x14ac:dyDescent="0.2">
      <c r="C306" s="24"/>
    </row>
    <row r="307" spans="3:3" x14ac:dyDescent="0.2">
      <c r="C307" s="24"/>
    </row>
    <row r="308" spans="3:3" ht="12.75" customHeight="1" x14ac:dyDescent="0.2">
      <c r="C308" s="24"/>
    </row>
    <row r="309" spans="3:3" x14ac:dyDescent="0.2">
      <c r="C309" s="24"/>
    </row>
    <row r="310" spans="3:3" x14ac:dyDescent="0.2">
      <c r="C310" s="24"/>
    </row>
    <row r="311" spans="3:3" x14ac:dyDescent="0.2">
      <c r="C311" s="24"/>
    </row>
    <row r="312" spans="3:3" ht="12.75" customHeight="1" x14ac:dyDescent="0.2">
      <c r="C312" s="24"/>
    </row>
    <row r="313" spans="3:3" x14ac:dyDescent="0.2">
      <c r="C313" s="24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3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2" manualBreakCount="2">
    <brk id="82" max="16" man="1"/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zoomScale="75" zoomScaleNormal="75" zoomScaleSheetLayoutView="89" workbookViewId="0">
      <selection activeCell="F37" sqref="F37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501" t="s">
        <v>23</v>
      </c>
      <c r="B8" s="501" t="s">
        <v>103</v>
      </c>
      <c r="C8" s="501" t="s">
        <v>28</v>
      </c>
      <c r="D8" s="501" t="s">
        <v>102</v>
      </c>
      <c r="E8" s="501" t="s">
        <v>91</v>
      </c>
      <c r="F8" s="501" t="s">
        <v>86</v>
      </c>
      <c r="G8" s="501" t="s">
        <v>87</v>
      </c>
      <c r="H8" s="501" t="s">
        <v>88</v>
      </c>
      <c r="I8" s="501" t="s">
        <v>89</v>
      </c>
      <c r="J8" s="93" t="s">
        <v>90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03" t="s">
        <v>130</v>
      </c>
      <c r="B10" s="303"/>
      <c r="C10" s="303"/>
      <c r="D10" s="304" t="s">
        <v>121</v>
      </c>
      <c r="E10" s="305"/>
      <c r="F10" s="306"/>
      <c r="G10" s="306"/>
      <c r="H10" s="306"/>
      <c r="I10" s="317">
        <f>SUM(I11)</f>
        <v>0</v>
      </c>
      <c r="J10" s="33"/>
    </row>
    <row r="11" spans="1:10" s="44" customFormat="1" ht="39.75" hidden="1" customHeight="1" x14ac:dyDescent="0.3">
      <c r="A11" s="303" t="s">
        <v>131</v>
      </c>
      <c r="B11" s="303"/>
      <c r="C11" s="303"/>
      <c r="D11" s="304" t="s">
        <v>121</v>
      </c>
      <c r="E11" s="305"/>
      <c r="F11" s="306"/>
      <c r="G11" s="306"/>
      <c r="H11" s="306"/>
      <c r="I11" s="317">
        <f>SUM(I14,I15,I17,I19,I20,I21)</f>
        <v>0</v>
      </c>
      <c r="J11" s="43" t="e">
        <f>SUM(#REF!)</f>
        <v>#REF!</v>
      </c>
    </row>
    <row r="12" spans="1:10" s="44" customFormat="1" ht="64.5" hidden="1" customHeight="1" x14ac:dyDescent="0.3">
      <c r="A12" s="97" t="s">
        <v>186</v>
      </c>
      <c r="B12" s="97" t="s">
        <v>187</v>
      </c>
      <c r="C12" s="98" t="s">
        <v>72</v>
      </c>
      <c r="D12" s="99" t="s">
        <v>101</v>
      </c>
      <c r="E12" s="45" t="s">
        <v>261</v>
      </c>
      <c r="F12" s="46"/>
      <c r="G12" s="46"/>
      <c r="H12" s="46"/>
      <c r="I12" s="47"/>
      <c r="J12" s="43"/>
    </row>
    <row r="13" spans="1:10" s="44" customFormat="1" ht="58.5" hidden="1" customHeight="1" x14ac:dyDescent="0.3">
      <c r="A13" s="97" t="s">
        <v>186</v>
      </c>
      <c r="B13" s="97" t="s">
        <v>187</v>
      </c>
      <c r="C13" s="98" t="s">
        <v>72</v>
      </c>
      <c r="D13" s="99" t="s">
        <v>101</v>
      </c>
      <c r="E13" s="45" t="s">
        <v>262</v>
      </c>
      <c r="F13" s="46"/>
      <c r="G13" s="46"/>
      <c r="H13" s="46"/>
      <c r="I13" s="47"/>
      <c r="J13" s="43"/>
    </row>
    <row r="14" spans="1:10" s="44" customFormat="1" ht="65.25" hidden="1" customHeight="1" x14ac:dyDescent="0.3">
      <c r="A14" s="48" t="s">
        <v>263</v>
      </c>
      <c r="B14" s="48" t="s">
        <v>129</v>
      </c>
      <c r="C14" s="48" t="s">
        <v>59</v>
      </c>
      <c r="D14" s="165" t="s">
        <v>128</v>
      </c>
      <c r="E14" s="45"/>
      <c r="F14" s="46"/>
      <c r="G14" s="46"/>
      <c r="H14" s="46"/>
      <c r="I14" s="47"/>
      <c r="J14" s="43"/>
    </row>
    <row r="15" spans="1:10" s="44" customFormat="1" ht="30.75" hidden="1" customHeight="1" x14ac:dyDescent="0.3">
      <c r="A15" s="48" t="s">
        <v>162</v>
      </c>
      <c r="B15" s="48" t="s">
        <v>107</v>
      </c>
      <c r="C15" s="168"/>
      <c r="D15" s="169" t="s">
        <v>166</v>
      </c>
      <c r="E15" s="45"/>
      <c r="F15" s="46"/>
      <c r="G15" s="46"/>
      <c r="H15" s="46"/>
      <c r="I15" s="47"/>
      <c r="J15" s="43"/>
    </row>
    <row r="16" spans="1:10" s="44" customFormat="1" ht="30" hidden="1" customHeight="1" x14ac:dyDescent="0.3">
      <c r="A16" s="170" t="s">
        <v>167</v>
      </c>
      <c r="B16" s="170" t="s">
        <v>108</v>
      </c>
      <c r="C16" s="170" t="s">
        <v>67</v>
      </c>
      <c r="D16" s="171" t="s">
        <v>168</v>
      </c>
      <c r="E16" s="45"/>
      <c r="F16" s="46"/>
      <c r="G16" s="47"/>
      <c r="H16" s="46"/>
      <c r="I16" s="318"/>
      <c r="J16" s="43"/>
    </row>
    <row r="17" spans="1:10" s="44" customFormat="1" ht="39.75" hidden="1" customHeight="1" x14ac:dyDescent="0.3">
      <c r="A17" s="110" t="s">
        <v>412</v>
      </c>
      <c r="B17" s="110" t="s">
        <v>111</v>
      </c>
      <c r="C17" s="110"/>
      <c r="D17" s="212" t="s">
        <v>267</v>
      </c>
      <c r="E17" s="45"/>
      <c r="F17" s="46"/>
      <c r="G17" s="47"/>
      <c r="H17" s="46"/>
      <c r="I17" s="319"/>
      <c r="J17" s="43"/>
    </row>
    <row r="18" spans="1:10" s="44" customFormat="1" ht="30" hidden="1" customHeight="1" x14ac:dyDescent="0.3">
      <c r="A18" s="213" t="s">
        <v>413</v>
      </c>
      <c r="B18" s="213" t="s">
        <v>265</v>
      </c>
      <c r="C18" s="213" t="s">
        <v>68</v>
      </c>
      <c r="D18" s="214" t="s">
        <v>266</v>
      </c>
      <c r="E18" s="45"/>
      <c r="F18" s="46"/>
      <c r="G18" s="47"/>
      <c r="H18" s="46"/>
      <c r="I18" s="318"/>
      <c r="J18" s="43"/>
    </row>
    <row r="19" spans="1:10" s="44" customFormat="1" ht="30" hidden="1" customHeight="1" x14ac:dyDescent="0.3">
      <c r="A19" s="48" t="s">
        <v>179</v>
      </c>
      <c r="B19" s="48" t="s">
        <v>180</v>
      </c>
      <c r="C19" s="48" t="s">
        <v>68</v>
      </c>
      <c r="D19" s="244" t="s">
        <v>181</v>
      </c>
      <c r="E19" s="45"/>
      <c r="F19" s="46"/>
      <c r="G19" s="47"/>
      <c r="H19" s="46"/>
      <c r="I19" s="319"/>
      <c r="J19" s="43"/>
    </row>
    <row r="20" spans="1:10" s="44" customFormat="1" ht="31.5" hidden="1" customHeight="1" x14ac:dyDescent="0.3">
      <c r="A20" s="48" t="s">
        <v>184</v>
      </c>
      <c r="B20" s="48" t="s">
        <v>185</v>
      </c>
      <c r="C20" s="48" t="s">
        <v>79</v>
      </c>
      <c r="D20" s="172" t="s">
        <v>21</v>
      </c>
      <c r="F20" s="316"/>
      <c r="G20" s="316"/>
      <c r="H20" s="316"/>
      <c r="I20" s="47"/>
      <c r="J20" s="43"/>
    </row>
    <row r="21" spans="1:10" s="44" customFormat="1" ht="32.25" hidden="1" customHeight="1" x14ac:dyDescent="0.3">
      <c r="A21" s="48" t="s">
        <v>198</v>
      </c>
      <c r="B21" s="48" t="s">
        <v>199</v>
      </c>
      <c r="C21" s="48" t="s">
        <v>70</v>
      </c>
      <c r="D21" s="307" t="s">
        <v>200</v>
      </c>
      <c r="E21" s="45"/>
      <c r="F21" s="46"/>
      <c r="G21" s="47"/>
      <c r="H21" s="46"/>
      <c r="I21" s="320"/>
      <c r="J21" s="43"/>
    </row>
    <row r="22" spans="1:10" s="44" customFormat="1" ht="48.75" hidden="1" customHeight="1" x14ac:dyDescent="0.3">
      <c r="A22" s="303" t="s">
        <v>31</v>
      </c>
      <c r="B22" s="303"/>
      <c r="C22" s="303"/>
      <c r="D22" s="304" t="s">
        <v>125</v>
      </c>
      <c r="E22" s="305"/>
      <c r="F22" s="306"/>
      <c r="G22" s="306"/>
      <c r="H22" s="306"/>
      <c r="I22" s="306">
        <f>SUM(I23)</f>
        <v>0</v>
      </c>
      <c r="J22" s="43"/>
    </row>
    <row r="23" spans="1:10" s="44" customFormat="1" ht="53.25" hidden="1" customHeight="1" x14ac:dyDescent="0.3">
      <c r="A23" s="303" t="s">
        <v>32</v>
      </c>
      <c r="B23" s="303"/>
      <c r="C23" s="303"/>
      <c r="D23" s="304" t="s">
        <v>125</v>
      </c>
      <c r="E23" s="305"/>
      <c r="F23" s="306"/>
      <c r="G23" s="306"/>
      <c r="H23" s="306"/>
      <c r="I23" s="306">
        <f>SUM(I24,I25,I26,I27,I29,I31)</f>
        <v>0</v>
      </c>
      <c r="J23" s="43"/>
    </row>
    <row r="24" spans="1:10" s="44" customFormat="1" ht="62.25" hidden="1" customHeight="1" x14ac:dyDescent="0.3">
      <c r="A24" s="97" t="s">
        <v>269</v>
      </c>
      <c r="B24" s="97" t="s">
        <v>115</v>
      </c>
      <c r="C24" s="97" t="s">
        <v>271</v>
      </c>
      <c r="D24" s="42" t="s">
        <v>270</v>
      </c>
      <c r="E24" s="232" t="s">
        <v>341</v>
      </c>
      <c r="F24" s="215"/>
      <c r="G24" s="215"/>
      <c r="H24" s="215"/>
      <c r="I24" s="231"/>
      <c r="J24" s="43"/>
    </row>
    <row r="25" spans="1:10" s="44" customFormat="1" ht="50.25" hidden="1" customHeight="1" x14ac:dyDescent="0.3">
      <c r="A25" s="97" t="s">
        <v>269</v>
      </c>
      <c r="B25" s="97" t="s">
        <v>115</v>
      </c>
      <c r="C25" s="97" t="s">
        <v>271</v>
      </c>
      <c r="D25" s="42" t="s">
        <v>270</v>
      </c>
      <c r="E25" s="232" t="s">
        <v>342</v>
      </c>
      <c r="F25" s="215"/>
      <c r="G25" s="215"/>
      <c r="H25" s="215"/>
      <c r="I25" s="231"/>
      <c r="J25" s="43"/>
    </row>
    <row r="26" spans="1:10" s="44" customFormat="1" ht="46.5" hidden="1" customHeight="1" x14ac:dyDescent="0.3">
      <c r="A26" s="97" t="s">
        <v>269</v>
      </c>
      <c r="B26" s="97" t="s">
        <v>115</v>
      </c>
      <c r="C26" s="97" t="s">
        <v>271</v>
      </c>
      <c r="D26" s="42" t="s">
        <v>270</v>
      </c>
      <c r="E26" s="232" t="s">
        <v>414</v>
      </c>
      <c r="F26" s="215"/>
      <c r="G26" s="215"/>
      <c r="H26" s="215"/>
      <c r="I26" s="231"/>
      <c r="J26" s="43"/>
    </row>
    <row r="27" spans="1:10" s="44" customFormat="1" ht="66.75" hidden="1" customHeight="1" x14ac:dyDescent="0.3">
      <c r="A27" s="236" t="s">
        <v>352</v>
      </c>
      <c r="B27" s="236" t="s">
        <v>353</v>
      </c>
      <c r="C27" s="236" t="s">
        <v>271</v>
      </c>
      <c r="D27" s="169" t="s">
        <v>354</v>
      </c>
      <c r="E27" s="232" t="s">
        <v>355</v>
      </c>
      <c r="F27" s="215"/>
      <c r="G27" s="215"/>
      <c r="H27" s="215"/>
      <c r="I27" s="231"/>
      <c r="J27" s="43"/>
    </row>
    <row r="28" spans="1:10" s="44" customFormat="1" ht="54.75" hidden="1" customHeight="1" x14ac:dyDescent="0.3">
      <c r="A28" s="48" t="s">
        <v>351</v>
      </c>
      <c r="B28" s="48" t="s">
        <v>350</v>
      </c>
      <c r="C28" s="48" t="s">
        <v>271</v>
      </c>
      <c r="D28" s="172" t="s">
        <v>349</v>
      </c>
      <c r="E28" s="232"/>
      <c r="F28" s="215"/>
      <c r="G28" s="215"/>
      <c r="H28" s="215"/>
      <c r="I28" s="231"/>
      <c r="J28" s="43"/>
    </row>
    <row r="29" spans="1:10" s="44" customFormat="1" ht="43.5" hidden="1" customHeight="1" x14ac:dyDescent="0.3">
      <c r="A29" s="48" t="s">
        <v>213</v>
      </c>
      <c r="B29" s="48" t="s">
        <v>127</v>
      </c>
      <c r="C29" s="48" t="s">
        <v>59</v>
      </c>
      <c r="D29" s="172" t="s">
        <v>126</v>
      </c>
      <c r="E29" s="45"/>
      <c r="F29" s="46"/>
      <c r="G29" s="46"/>
      <c r="H29" s="46"/>
      <c r="I29" s="46"/>
      <c r="J29" s="43"/>
    </row>
    <row r="30" spans="1:10" s="44" customFormat="1" ht="33.75" hidden="1" customHeight="1" x14ac:dyDescent="0.3">
      <c r="A30" s="170"/>
      <c r="B30" s="170"/>
      <c r="C30" s="170"/>
      <c r="D30" s="211"/>
      <c r="E30" s="45"/>
      <c r="F30" s="46"/>
      <c r="G30" s="46"/>
      <c r="H30" s="46"/>
      <c r="I30" s="112"/>
      <c r="J30" s="43"/>
    </row>
    <row r="31" spans="1:10" s="44" customFormat="1" ht="43.5" hidden="1" customHeight="1" x14ac:dyDescent="0.3">
      <c r="A31" s="110" t="s">
        <v>268</v>
      </c>
      <c r="B31" s="110" t="s">
        <v>111</v>
      </c>
      <c r="C31" s="110"/>
      <c r="D31" s="212" t="s">
        <v>267</v>
      </c>
      <c r="E31" s="45"/>
      <c r="F31" s="46"/>
      <c r="G31" s="46"/>
      <c r="H31" s="46"/>
      <c r="I31" s="46">
        <f>SUM(I32:I33)</f>
        <v>0</v>
      </c>
      <c r="J31" s="43"/>
    </row>
    <row r="32" spans="1:10" s="44" customFormat="1" ht="29.25" hidden="1" customHeight="1" x14ac:dyDescent="0.3">
      <c r="A32" s="213" t="s">
        <v>264</v>
      </c>
      <c r="B32" s="213" t="s">
        <v>265</v>
      </c>
      <c r="C32" s="213" t="s">
        <v>68</v>
      </c>
      <c r="D32" s="214" t="s">
        <v>266</v>
      </c>
      <c r="E32" s="45"/>
      <c r="F32" s="46"/>
      <c r="G32" s="46"/>
      <c r="H32" s="46"/>
      <c r="I32" s="258"/>
      <c r="J32" s="43"/>
    </row>
    <row r="33" spans="1:10" s="44" customFormat="1" ht="32.25" hidden="1" customHeight="1" x14ac:dyDescent="0.3">
      <c r="A33" s="213" t="s">
        <v>385</v>
      </c>
      <c r="B33" s="213" t="s">
        <v>386</v>
      </c>
      <c r="C33" s="213" t="s">
        <v>68</v>
      </c>
      <c r="D33" s="214" t="s">
        <v>387</v>
      </c>
      <c r="E33" s="45"/>
      <c r="F33" s="46"/>
      <c r="G33" s="46"/>
      <c r="H33" s="46"/>
      <c r="I33" s="258"/>
      <c r="J33" s="43"/>
    </row>
    <row r="34" spans="1:10" s="44" customFormat="1" ht="51.75" customHeight="1" x14ac:dyDescent="0.3">
      <c r="A34" s="303" t="s">
        <v>216</v>
      </c>
      <c r="B34" s="303"/>
      <c r="C34" s="303"/>
      <c r="D34" s="308" t="s">
        <v>122</v>
      </c>
      <c r="E34" s="309"/>
      <c r="F34" s="309"/>
      <c r="G34" s="309"/>
      <c r="H34" s="309"/>
      <c r="I34" s="321">
        <f>SUM(I35)</f>
        <v>4030233</v>
      </c>
      <c r="J34" s="113"/>
    </row>
    <row r="35" spans="1:10" s="50" customFormat="1" ht="49.5" customHeight="1" x14ac:dyDescent="0.3">
      <c r="A35" s="303" t="s">
        <v>215</v>
      </c>
      <c r="B35" s="303"/>
      <c r="C35" s="303"/>
      <c r="D35" s="308" t="s">
        <v>122</v>
      </c>
      <c r="E35" s="309"/>
      <c r="F35" s="309"/>
      <c r="G35" s="309"/>
      <c r="H35" s="309"/>
      <c r="I35" s="321">
        <f>SUM(I36,I38,I40,I45)</f>
        <v>4030233</v>
      </c>
      <c r="J35" s="49"/>
    </row>
    <row r="36" spans="1:10" s="218" customFormat="1" ht="88.5" customHeight="1" x14ac:dyDescent="0.3">
      <c r="A36" s="111" t="s">
        <v>520</v>
      </c>
      <c r="B36" s="111" t="s">
        <v>521</v>
      </c>
      <c r="C36" s="111" t="s">
        <v>72</v>
      </c>
      <c r="D36" s="225" t="s">
        <v>519</v>
      </c>
      <c r="E36" s="451" t="s">
        <v>523</v>
      </c>
      <c r="F36" s="216"/>
      <c r="G36" s="216"/>
      <c r="H36" s="216"/>
      <c r="I36" s="322">
        <v>2537730</v>
      </c>
      <c r="J36" s="217"/>
    </row>
    <row r="37" spans="1:10" s="218" customFormat="1" ht="38.25" customHeight="1" x14ac:dyDescent="0.3">
      <c r="A37" s="449"/>
      <c r="B37" s="449"/>
      <c r="C37" s="449"/>
      <c r="D37" s="205" t="s">
        <v>522</v>
      </c>
      <c r="E37" s="471"/>
      <c r="F37" s="216"/>
      <c r="G37" s="216"/>
      <c r="H37" s="216"/>
      <c r="I37" s="323">
        <v>2537730</v>
      </c>
      <c r="J37" s="217"/>
    </row>
    <row r="38" spans="1:10" s="218" customFormat="1" ht="28.5" customHeight="1" x14ac:dyDescent="0.3">
      <c r="A38" s="111" t="s">
        <v>280</v>
      </c>
      <c r="B38" s="111" t="s">
        <v>74</v>
      </c>
      <c r="C38" s="185" t="s">
        <v>60</v>
      </c>
      <c r="D38" s="448" t="s">
        <v>278</v>
      </c>
      <c r="E38" s="216"/>
      <c r="F38" s="216"/>
      <c r="G38" s="216"/>
      <c r="H38" s="216"/>
      <c r="I38" s="322">
        <v>525833</v>
      </c>
      <c r="J38" s="217"/>
    </row>
    <row r="39" spans="1:10" s="218" customFormat="1" ht="42.75" customHeight="1" x14ac:dyDescent="0.3">
      <c r="A39" s="111"/>
      <c r="B39" s="111"/>
      <c r="C39" s="185"/>
      <c r="D39" s="107" t="s">
        <v>428</v>
      </c>
      <c r="E39" s="216"/>
      <c r="F39" s="216"/>
      <c r="G39" s="216"/>
      <c r="H39" s="216"/>
      <c r="I39" s="323">
        <v>525833</v>
      </c>
      <c r="J39" s="217"/>
    </row>
    <row r="40" spans="1:10" s="218" customFormat="1" ht="61.5" customHeight="1" x14ac:dyDescent="0.3">
      <c r="A40" s="111" t="s">
        <v>281</v>
      </c>
      <c r="B40" s="111" t="s">
        <v>75</v>
      </c>
      <c r="C40" s="185" t="s">
        <v>61</v>
      </c>
      <c r="D40" s="448" t="s">
        <v>279</v>
      </c>
      <c r="E40" s="216"/>
      <c r="F40" s="216"/>
      <c r="G40" s="216"/>
      <c r="H40" s="216"/>
      <c r="I40" s="322">
        <f>SUM(I41:I44)</f>
        <v>942860</v>
      </c>
      <c r="J40" s="217"/>
    </row>
    <row r="41" spans="1:10" s="218" customFormat="1" ht="41.25" customHeight="1" x14ac:dyDescent="0.3">
      <c r="A41" s="168"/>
      <c r="B41" s="168"/>
      <c r="C41" s="220"/>
      <c r="D41" s="107" t="s">
        <v>428</v>
      </c>
      <c r="E41" s="216"/>
      <c r="F41" s="216"/>
      <c r="G41" s="216"/>
      <c r="H41" s="216"/>
      <c r="I41" s="323">
        <v>300000</v>
      </c>
      <c r="J41" s="217"/>
    </row>
    <row r="42" spans="1:10" s="218" customFormat="1" ht="53.25" customHeight="1" x14ac:dyDescent="0.3">
      <c r="A42" s="168"/>
      <c r="B42" s="168"/>
      <c r="C42" s="220"/>
      <c r="D42" s="450" t="s">
        <v>516</v>
      </c>
      <c r="E42" s="216"/>
      <c r="F42" s="216"/>
      <c r="G42" s="216"/>
      <c r="H42" s="216"/>
      <c r="I42" s="323">
        <v>62691</v>
      </c>
      <c r="J42" s="217"/>
    </row>
    <row r="43" spans="1:10" s="218" customFormat="1" ht="102" customHeight="1" x14ac:dyDescent="0.3">
      <c r="A43" s="168"/>
      <c r="B43" s="168"/>
      <c r="C43" s="220"/>
      <c r="D43" s="450" t="s">
        <v>517</v>
      </c>
      <c r="E43" s="216"/>
      <c r="F43" s="216"/>
      <c r="G43" s="216"/>
      <c r="H43" s="216"/>
      <c r="I43" s="323">
        <v>479801</v>
      </c>
      <c r="J43" s="217"/>
    </row>
    <row r="44" spans="1:10" s="218" customFormat="1" ht="82.5" customHeight="1" x14ac:dyDescent="0.3">
      <c r="A44" s="168"/>
      <c r="B44" s="168"/>
      <c r="C44" s="220"/>
      <c r="D44" s="450" t="s">
        <v>518</v>
      </c>
      <c r="E44" s="216"/>
      <c r="F44" s="216"/>
      <c r="G44" s="216"/>
      <c r="H44" s="216"/>
      <c r="I44" s="323">
        <v>100368</v>
      </c>
      <c r="J44" s="217"/>
    </row>
    <row r="45" spans="1:10" s="218" customFormat="1" ht="75.75" customHeight="1" x14ac:dyDescent="0.3">
      <c r="A45" s="111" t="s">
        <v>283</v>
      </c>
      <c r="B45" s="111" t="s">
        <v>73</v>
      </c>
      <c r="C45" s="111" t="s">
        <v>62</v>
      </c>
      <c r="D45" s="186" t="s">
        <v>282</v>
      </c>
      <c r="E45" s="216"/>
      <c r="F45" s="216"/>
      <c r="G45" s="216"/>
      <c r="H45" s="216"/>
      <c r="I45" s="322">
        <v>23810</v>
      </c>
      <c r="J45" s="217"/>
    </row>
    <row r="46" spans="1:10" s="218" customFormat="1" ht="53.25" customHeight="1" x14ac:dyDescent="0.3">
      <c r="A46" s="168"/>
      <c r="B46" s="168"/>
      <c r="C46" s="168"/>
      <c r="D46" s="254" t="s">
        <v>516</v>
      </c>
      <c r="E46" s="216"/>
      <c r="F46" s="216"/>
      <c r="G46" s="216"/>
      <c r="H46" s="216"/>
      <c r="I46" s="323">
        <v>23810</v>
      </c>
      <c r="J46" s="217"/>
    </row>
    <row r="47" spans="1:10" s="218" customFormat="1" ht="141" hidden="1" customHeight="1" x14ac:dyDescent="0.3">
      <c r="A47" s="111" t="s">
        <v>302</v>
      </c>
      <c r="B47" s="111" t="s">
        <v>301</v>
      </c>
      <c r="C47" s="111" t="s">
        <v>67</v>
      </c>
      <c r="D47" s="187" t="s">
        <v>303</v>
      </c>
      <c r="E47" s="216"/>
      <c r="F47" s="216"/>
      <c r="G47" s="216"/>
      <c r="H47" s="216"/>
      <c r="I47" s="324"/>
      <c r="J47" s="217"/>
    </row>
    <row r="48" spans="1:10" s="218" customFormat="1" ht="28.5" hidden="1" customHeight="1" x14ac:dyDescent="0.3">
      <c r="A48" s="111" t="s">
        <v>306</v>
      </c>
      <c r="B48" s="111" t="s">
        <v>309</v>
      </c>
      <c r="C48" s="185"/>
      <c r="D48" s="219" t="s">
        <v>304</v>
      </c>
      <c r="E48" s="216"/>
      <c r="F48" s="216"/>
      <c r="G48" s="216"/>
      <c r="H48" s="216"/>
      <c r="I48" s="322"/>
      <c r="J48" s="217"/>
    </row>
    <row r="49" spans="1:10" s="218" customFormat="1" ht="42.75" hidden="1" customHeight="1" x14ac:dyDescent="0.3">
      <c r="A49" s="168" t="s">
        <v>307</v>
      </c>
      <c r="B49" s="168" t="s">
        <v>308</v>
      </c>
      <c r="C49" s="220" t="s">
        <v>65</v>
      </c>
      <c r="D49" s="221" t="s">
        <v>305</v>
      </c>
      <c r="E49" s="216"/>
      <c r="F49" s="216"/>
      <c r="G49" s="216"/>
      <c r="H49" s="216"/>
      <c r="I49" s="323"/>
      <c r="J49" s="217"/>
    </row>
    <row r="50" spans="1:10" s="218" customFormat="1" ht="32.25" hidden="1" customHeight="1" x14ac:dyDescent="0.3">
      <c r="A50" s="111" t="s">
        <v>310</v>
      </c>
      <c r="B50" s="48" t="s">
        <v>185</v>
      </c>
      <c r="C50" s="48" t="s">
        <v>79</v>
      </c>
      <c r="D50" s="172" t="s">
        <v>21</v>
      </c>
      <c r="E50" s="216"/>
      <c r="F50" s="216"/>
      <c r="G50" s="216"/>
      <c r="H50" s="216"/>
      <c r="I50" s="322"/>
      <c r="J50" s="217"/>
    </row>
    <row r="51" spans="1:10" s="50" customFormat="1" ht="53.25" hidden="1" customHeight="1" x14ac:dyDescent="0.3">
      <c r="A51" s="303" t="s">
        <v>212</v>
      </c>
      <c r="B51" s="303"/>
      <c r="C51" s="303"/>
      <c r="D51" s="308" t="s">
        <v>123</v>
      </c>
      <c r="E51" s="309"/>
      <c r="F51" s="309"/>
      <c r="G51" s="309"/>
      <c r="H51" s="309"/>
      <c r="I51" s="310">
        <f>SUM(I52)</f>
        <v>0</v>
      </c>
      <c r="J51" s="49"/>
    </row>
    <row r="52" spans="1:10" s="50" customFormat="1" ht="50.25" hidden="1" customHeight="1" x14ac:dyDescent="0.3">
      <c r="A52" s="303" t="s">
        <v>211</v>
      </c>
      <c r="B52" s="303"/>
      <c r="C52" s="303"/>
      <c r="D52" s="308" t="s">
        <v>123</v>
      </c>
      <c r="E52" s="309"/>
      <c r="F52" s="309"/>
      <c r="G52" s="309"/>
      <c r="H52" s="309"/>
      <c r="I52" s="310">
        <f>SUM(I53:I54)</f>
        <v>0</v>
      </c>
      <c r="J52" s="49"/>
    </row>
    <row r="53" spans="1:10" s="50" customFormat="1" ht="50.25" hidden="1" customHeight="1" x14ac:dyDescent="0.3">
      <c r="A53" s="48" t="s">
        <v>217</v>
      </c>
      <c r="B53" s="48" t="s">
        <v>127</v>
      </c>
      <c r="C53" s="48" t="s">
        <v>59</v>
      </c>
      <c r="D53" s="172" t="s">
        <v>126</v>
      </c>
      <c r="E53" s="45"/>
      <c r="F53" s="46"/>
      <c r="G53" s="47"/>
      <c r="H53" s="46"/>
      <c r="I53" s="46"/>
      <c r="J53" s="49"/>
    </row>
    <row r="54" spans="1:10" s="50" customFormat="1" ht="68.25" hidden="1" customHeight="1" x14ac:dyDescent="0.3">
      <c r="A54" s="222" t="s">
        <v>231</v>
      </c>
      <c r="B54" s="222" t="s">
        <v>117</v>
      </c>
      <c r="C54" s="111"/>
      <c r="D54" s="224" t="s">
        <v>230</v>
      </c>
      <c r="E54" s="45"/>
      <c r="F54" s="46"/>
      <c r="G54" s="47"/>
      <c r="H54" s="46"/>
      <c r="I54" s="46">
        <f>SUM(I55:I56)</f>
        <v>0</v>
      </c>
      <c r="J54" s="49"/>
    </row>
    <row r="55" spans="1:10" s="50" customFormat="1" ht="64.5" hidden="1" customHeight="1" x14ac:dyDescent="0.3">
      <c r="A55" s="223" t="s">
        <v>229</v>
      </c>
      <c r="B55" s="223" t="s">
        <v>118</v>
      </c>
      <c r="C55" s="220" t="s">
        <v>75</v>
      </c>
      <c r="D55" s="221" t="s">
        <v>24</v>
      </c>
      <c r="E55" s="45"/>
      <c r="F55" s="46"/>
      <c r="G55" s="47"/>
      <c r="H55" s="46"/>
      <c r="I55" s="112"/>
      <c r="J55" s="49"/>
    </row>
    <row r="56" spans="1:10" s="50" customFormat="1" ht="47.25" hidden="1" customHeight="1" x14ac:dyDescent="0.3">
      <c r="A56" s="222" t="s">
        <v>233</v>
      </c>
      <c r="B56" s="222" t="s">
        <v>119</v>
      </c>
      <c r="C56" s="185" t="s">
        <v>74</v>
      </c>
      <c r="D56" s="221" t="s">
        <v>232</v>
      </c>
      <c r="E56" s="45"/>
      <c r="F56" s="46"/>
      <c r="G56" s="47"/>
      <c r="H56" s="46"/>
      <c r="I56" s="112"/>
      <c r="J56" s="49"/>
    </row>
    <row r="57" spans="1:10" s="50" customFormat="1" ht="42.75" hidden="1" customHeight="1" x14ac:dyDescent="0.3">
      <c r="A57" s="303" t="s">
        <v>29</v>
      </c>
      <c r="B57" s="303"/>
      <c r="C57" s="303"/>
      <c r="D57" s="311" t="s">
        <v>344</v>
      </c>
      <c r="E57" s="309"/>
      <c r="F57" s="309"/>
      <c r="G57" s="309"/>
      <c r="H57" s="309"/>
      <c r="I57" s="310">
        <f>SUM(I58)</f>
        <v>0</v>
      </c>
      <c r="J57" s="49"/>
    </row>
    <row r="58" spans="1:10" s="50" customFormat="1" ht="44.25" hidden="1" customHeight="1" x14ac:dyDescent="0.3">
      <c r="A58" s="303" t="s">
        <v>30</v>
      </c>
      <c r="B58" s="303"/>
      <c r="C58" s="303"/>
      <c r="D58" s="311" t="s">
        <v>344</v>
      </c>
      <c r="E58" s="309"/>
      <c r="F58" s="309"/>
      <c r="G58" s="309"/>
      <c r="H58" s="309"/>
      <c r="I58" s="310">
        <f>SUM(I59:I63)</f>
        <v>0</v>
      </c>
      <c r="J58" s="49"/>
    </row>
    <row r="59" spans="1:10" s="50" customFormat="1" ht="44.25" hidden="1" customHeight="1" x14ac:dyDescent="0.3">
      <c r="A59" s="48" t="s">
        <v>245</v>
      </c>
      <c r="B59" s="48" t="s">
        <v>127</v>
      </c>
      <c r="C59" s="48" t="s">
        <v>59</v>
      </c>
      <c r="D59" s="172" t="s">
        <v>126</v>
      </c>
      <c r="E59" s="216"/>
      <c r="F59" s="216"/>
      <c r="G59" s="216"/>
      <c r="H59" s="216"/>
      <c r="I59" s="246"/>
      <c r="J59" s="49"/>
    </row>
    <row r="60" spans="1:10" s="50" customFormat="1" ht="34.5" hidden="1" customHeight="1" x14ac:dyDescent="0.3">
      <c r="A60" s="111" t="s">
        <v>244</v>
      </c>
      <c r="B60" s="111" t="s">
        <v>246</v>
      </c>
      <c r="C60" s="111" t="s">
        <v>76</v>
      </c>
      <c r="D60" s="225" t="s">
        <v>243</v>
      </c>
      <c r="E60" s="216"/>
      <c r="F60" s="216"/>
      <c r="G60" s="216"/>
      <c r="H60" s="216"/>
      <c r="I60" s="247"/>
      <c r="J60" s="49"/>
    </row>
    <row r="61" spans="1:10" s="50" customFormat="1" ht="48" hidden="1" customHeight="1" x14ac:dyDescent="0.3">
      <c r="A61" s="111" t="s">
        <v>247</v>
      </c>
      <c r="B61" s="111" t="s">
        <v>120</v>
      </c>
      <c r="C61" s="111" t="s">
        <v>77</v>
      </c>
      <c r="D61" s="226" t="s">
        <v>248</v>
      </c>
      <c r="E61" s="216"/>
      <c r="F61" s="216"/>
      <c r="G61" s="216"/>
      <c r="H61" s="216"/>
      <c r="I61" s="247"/>
      <c r="J61" s="49"/>
    </row>
    <row r="62" spans="1:10" s="50" customFormat="1" ht="63.75" hidden="1" customHeight="1" x14ac:dyDescent="0.3">
      <c r="A62" s="111" t="s">
        <v>249</v>
      </c>
      <c r="B62" s="111" t="s">
        <v>260</v>
      </c>
      <c r="C62" s="111" t="s">
        <v>63</v>
      </c>
      <c r="D62" s="225" t="s">
        <v>259</v>
      </c>
      <c r="E62" s="216"/>
      <c r="F62" s="216"/>
      <c r="G62" s="216"/>
      <c r="H62" s="216"/>
      <c r="I62" s="247"/>
      <c r="J62" s="49"/>
    </row>
    <row r="63" spans="1:10" s="50" customFormat="1" ht="36" hidden="1" customHeight="1" x14ac:dyDescent="0.3">
      <c r="A63" s="111" t="s">
        <v>253</v>
      </c>
      <c r="B63" s="111" t="s">
        <v>254</v>
      </c>
      <c r="C63" s="111"/>
      <c r="D63" s="226" t="s">
        <v>255</v>
      </c>
      <c r="E63" s="216"/>
      <c r="F63" s="216"/>
      <c r="G63" s="216"/>
      <c r="H63" s="216"/>
      <c r="I63" s="103">
        <f t="shared" ref="I63" si="0">SUM(I64:I65)</f>
        <v>0</v>
      </c>
      <c r="J63" s="49"/>
    </row>
    <row r="64" spans="1:10" s="50" customFormat="1" ht="41.25" hidden="1" customHeight="1" x14ac:dyDescent="0.3">
      <c r="A64" s="227" t="s">
        <v>250</v>
      </c>
      <c r="B64" s="227" t="s">
        <v>251</v>
      </c>
      <c r="C64" s="228" t="s">
        <v>78</v>
      </c>
      <c r="D64" s="229" t="s">
        <v>252</v>
      </c>
      <c r="E64" s="216"/>
      <c r="F64" s="216"/>
      <c r="G64" s="216"/>
      <c r="H64" s="216"/>
      <c r="I64" s="248"/>
      <c r="J64" s="49"/>
    </row>
    <row r="65" spans="1:20" s="50" customFormat="1" ht="33" hidden="1" customHeight="1" x14ac:dyDescent="0.3">
      <c r="A65" s="227" t="s">
        <v>257</v>
      </c>
      <c r="B65" s="227" t="s">
        <v>258</v>
      </c>
      <c r="C65" s="228" t="s">
        <v>78</v>
      </c>
      <c r="D65" s="230" t="s">
        <v>256</v>
      </c>
      <c r="E65" s="216"/>
      <c r="F65" s="216"/>
      <c r="G65" s="216"/>
      <c r="H65" s="216"/>
      <c r="I65" s="249"/>
      <c r="J65" s="49"/>
    </row>
    <row r="66" spans="1:20" s="50" customFormat="1" ht="42.75" customHeight="1" x14ac:dyDescent="0.3">
      <c r="A66" s="312"/>
      <c r="B66" s="312"/>
      <c r="C66" s="313"/>
      <c r="D66" s="314" t="s">
        <v>93</v>
      </c>
      <c r="E66" s="309"/>
      <c r="F66" s="315"/>
      <c r="G66" s="309"/>
      <c r="H66" s="309"/>
      <c r="I66" s="325">
        <f>SUM(I11,I23,I35,I52,I58)</f>
        <v>4030233</v>
      </c>
      <c r="J66" s="49"/>
    </row>
    <row r="67" spans="1:20" ht="60" customHeight="1" x14ac:dyDescent="0.3">
      <c r="A67" s="34"/>
      <c r="B67" s="34"/>
      <c r="C67" s="34"/>
      <c r="D67" s="29"/>
      <c r="E67" s="29"/>
      <c r="F67" s="29"/>
      <c r="G67" s="29"/>
      <c r="H67" s="29"/>
      <c r="I67" s="29"/>
      <c r="J67" s="29"/>
    </row>
    <row r="68" spans="1:20" ht="65.25" customHeight="1" x14ac:dyDescent="0.3">
      <c r="A68" s="34"/>
      <c r="B68" s="34"/>
      <c r="C68" s="34"/>
      <c r="D68" s="35"/>
      <c r="E68" s="35"/>
      <c r="F68" s="35"/>
      <c r="G68" s="35"/>
      <c r="H68" s="27"/>
      <c r="I68" s="27"/>
      <c r="J68" s="27"/>
    </row>
    <row r="69" spans="1:20" ht="18.75" x14ac:dyDescent="0.3">
      <c r="A69" s="34"/>
      <c r="B69" s="34"/>
      <c r="C69" s="34"/>
      <c r="D69" s="29"/>
      <c r="E69" s="29"/>
      <c r="F69" s="29"/>
      <c r="G69" s="29"/>
      <c r="H69" s="27"/>
      <c r="I69" s="27"/>
      <c r="J69" s="27"/>
    </row>
    <row r="70" spans="1:20" ht="20.25" x14ac:dyDescent="0.3">
      <c r="A70" s="36"/>
      <c r="B70" s="36"/>
      <c r="C70" s="36"/>
      <c r="D70" s="37"/>
      <c r="E70" s="37"/>
      <c r="F70" s="37"/>
      <c r="G70" s="37"/>
      <c r="H70" s="27"/>
      <c r="I70" s="27"/>
      <c r="J70" s="27"/>
    </row>
    <row r="71" spans="1:20" ht="15.75" x14ac:dyDescent="0.25">
      <c r="H71" s="27"/>
      <c r="I71" s="27"/>
      <c r="J71" s="27"/>
    </row>
    <row r="75" spans="1:20" ht="15.75" x14ac:dyDescent="0.2">
      <c r="E75" s="38"/>
      <c r="F75" s="39"/>
      <c r="G75" s="40"/>
    </row>
    <row r="76" spans="1:20" ht="20.25" x14ac:dyDescent="0.3">
      <c r="E76" s="38"/>
      <c r="F76" s="41"/>
      <c r="G76" s="40"/>
      <c r="M76" s="565"/>
      <c r="N76" s="565"/>
      <c r="O76" s="565"/>
      <c r="P76" s="565"/>
      <c r="Q76" s="565"/>
      <c r="R76" s="565"/>
      <c r="S76" s="565"/>
      <c r="T76" s="565"/>
    </row>
    <row r="77" spans="1:20" ht="20.25" x14ac:dyDescent="0.3">
      <c r="E77" s="40"/>
      <c r="F77" s="40"/>
      <c r="G77" s="40"/>
      <c r="M77" s="565"/>
      <c r="N77" s="565"/>
      <c r="O77" s="565"/>
      <c r="P77" s="565"/>
      <c r="Q77" s="565"/>
      <c r="R77" s="565"/>
      <c r="S77" s="565"/>
      <c r="T77" s="565"/>
    </row>
  </sheetData>
  <mergeCells count="2">
    <mergeCell ref="M77:T77"/>
    <mergeCell ref="M76:T76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</vt:lpstr>
      <vt:lpstr>дод3</vt:lpstr>
      <vt:lpstr>дод4</vt:lpstr>
      <vt:lpstr>дод3!Заголовки_для_печати</vt:lpstr>
      <vt:lpstr>дод4!Заголовки_для_печати</vt:lpstr>
      <vt:lpstr>'дод1 '!Область_печати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2018-05-22T11:23:27Z</cp:lastPrinted>
  <dcterms:created xsi:type="dcterms:W3CDTF">2004-12-22T07:46:33Z</dcterms:created>
  <dcterms:modified xsi:type="dcterms:W3CDTF">2018-06-05T09:45:18Z</dcterms:modified>
</cp:coreProperties>
</file>