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345" windowWidth="20715" windowHeight="10905" activeTab="1"/>
  </bookViews>
  <sheets>
    <sheet name="дод1" sheetId="37" r:id="rId1"/>
    <sheet name="дод2" sheetId="35" r:id="rId2"/>
    <sheet name="дод3" sheetId="28" r:id="rId3"/>
    <sheet name="дод4" sheetId="41" r:id="rId4"/>
    <sheet name="дод5" sheetId="29" r:id="rId5"/>
    <sheet name="дод6" sheetId="40" r:id="rId6"/>
  </sheets>
  <definedNames>
    <definedName name="_xlnm.Print_Titles" localSheetId="0">дод1!$8:$10</definedName>
    <definedName name="_xlnm.Print_Titles" localSheetId="2">дод3!$5:$9</definedName>
    <definedName name="_xlnm.Print_Titles" localSheetId="3">дод4!$D:$E,дод4!$7:$12</definedName>
    <definedName name="_xlnm.Print_Titles" localSheetId="4">дод5!$8:$9</definedName>
    <definedName name="_xlnm.Print_Titles" localSheetId="5">дод6!$9:$11</definedName>
    <definedName name="_xlnm.Print_Area" localSheetId="0">дод1!$A$1:$F$100</definedName>
    <definedName name="_xlnm.Print_Area" localSheetId="1">дод2!$A$1:$F$36</definedName>
    <definedName name="_xlnm.Print_Area" localSheetId="2">дод3!$A$1:$R$161</definedName>
    <definedName name="_xlnm.Print_Area" localSheetId="3">дод4!$D$4:$V$26</definedName>
    <definedName name="_xlnm.Print_Area" localSheetId="4">дод5!$A$1:$I$61</definedName>
    <definedName name="_xlnm.Print_Area" localSheetId="5">дод6!$A$1:$J$76</definedName>
  </definedNames>
  <calcPr calcId="145621"/>
</workbook>
</file>

<file path=xl/calcChain.xml><?xml version="1.0" encoding="utf-8"?>
<calcChain xmlns="http://schemas.openxmlformats.org/spreadsheetml/2006/main">
  <c r="E187" i="28" l="1"/>
  <c r="J182" i="28"/>
  <c r="E182" i="28"/>
  <c r="F179" i="28"/>
  <c r="J58" i="40" l="1"/>
  <c r="J59" i="40"/>
  <c r="J52" i="40"/>
  <c r="J51" i="40"/>
  <c r="J13" i="40"/>
  <c r="I13" i="40"/>
  <c r="H13" i="40"/>
  <c r="H51" i="40" l="1"/>
  <c r="G52" i="40"/>
  <c r="G51" i="40"/>
  <c r="C94" i="37" l="1"/>
  <c r="C93" i="37"/>
  <c r="C92" i="37"/>
  <c r="C91" i="37"/>
  <c r="C90" i="37"/>
  <c r="C89" i="37"/>
  <c r="C88" i="37"/>
  <c r="D87" i="37"/>
  <c r="C87" i="37"/>
  <c r="C86" i="37"/>
  <c r="C85" i="37"/>
  <c r="C84" i="37"/>
  <c r="D83" i="37"/>
  <c r="C83" i="37" s="1"/>
  <c r="D82" i="37"/>
  <c r="C82" i="37" s="1"/>
  <c r="D81" i="37"/>
  <c r="C81" i="37" s="1"/>
  <c r="E79" i="37"/>
  <c r="C79" i="37" s="1"/>
  <c r="F78" i="37"/>
  <c r="E78" i="37" s="1"/>
  <c r="C78" i="37" s="1"/>
  <c r="C74" i="37"/>
  <c r="C72" i="37"/>
  <c r="E71" i="37"/>
  <c r="C71" i="37"/>
  <c r="E70" i="37"/>
  <c r="C70" i="37"/>
  <c r="E69" i="37"/>
  <c r="C69" i="37"/>
  <c r="C68" i="37"/>
  <c r="D67" i="37"/>
  <c r="C67" i="37" s="1"/>
  <c r="F66" i="37"/>
  <c r="E66" i="37" s="1"/>
  <c r="E49" i="37" s="1"/>
  <c r="D66" i="37"/>
  <c r="C66" i="37" s="1"/>
  <c r="C65" i="37"/>
  <c r="C64" i="37"/>
  <c r="D63" i="37"/>
  <c r="C63" i="37" s="1"/>
  <c r="C62" i="37"/>
  <c r="D61" i="37"/>
  <c r="C61" i="37"/>
  <c r="C60" i="37"/>
  <c r="C59" i="37"/>
  <c r="C58" i="37"/>
  <c r="D57" i="37"/>
  <c r="C57" i="37" s="1"/>
  <c r="D56" i="37"/>
  <c r="C56" i="37" s="1"/>
  <c r="C55" i="37"/>
  <c r="D54" i="37"/>
  <c r="C54" i="37"/>
  <c r="C53" i="37"/>
  <c r="C52" i="37"/>
  <c r="D51" i="37"/>
  <c r="C51" i="37"/>
  <c r="D50" i="37"/>
  <c r="C50" i="37"/>
  <c r="C48" i="37"/>
  <c r="C47" i="37"/>
  <c r="C46" i="37"/>
  <c r="E45" i="37"/>
  <c r="C45" i="37" s="1"/>
  <c r="E44" i="37"/>
  <c r="C44" i="37" s="1"/>
  <c r="C43" i="37"/>
  <c r="C42" i="37"/>
  <c r="C41" i="37"/>
  <c r="D40" i="37"/>
  <c r="C40" i="37"/>
  <c r="C39" i="37"/>
  <c r="C38" i="37"/>
  <c r="D37" i="37"/>
  <c r="C37" i="37"/>
  <c r="C36" i="37"/>
  <c r="C35" i="37"/>
  <c r="C34" i="37"/>
  <c r="C33" i="37"/>
  <c r="C32" i="37"/>
  <c r="C31" i="37"/>
  <c r="C30" i="37"/>
  <c r="C29" i="37"/>
  <c r="C28" i="37"/>
  <c r="D27" i="37"/>
  <c r="C27" i="37" s="1"/>
  <c r="C25" i="37"/>
  <c r="C24" i="37"/>
  <c r="D23" i="37"/>
  <c r="D20" i="37" s="1"/>
  <c r="C20" i="37" s="1"/>
  <c r="C23" i="37"/>
  <c r="C22" i="37"/>
  <c r="D21" i="37"/>
  <c r="C21" i="37"/>
  <c r="C19" i="37"/>
  <c r="D18" i="37"/>
  <c r="C18" i="37" s="1"/>
  <c r="C17" i="37"/>
  <c r="C16" i="37"/>
  <c r="C15" i="37"/>
  <c r="C14" i="37"/>
  <c r="D13" i="37"/>
  <c r="C13" i="37" s="1"/>
  <c r="E11" i="37"/>
  <c r="D12" i="37" l="1"/>
  <c r="C12" i="37" s="1"/>
  <c r="D26" i="37"/>
  <c r="D49" i="37"/>
  <c r="F77" i="37"/>
  <c r="E77" i="37" l="1"/>
  <c r="C77" i="37" s="1"/>
  <c r="F76" i="37"/>
  <c r="C49" i="37"/>
  <c r="C26" i="37"/>
  <c r="D11" i="37"/>
  <c r="D80" i="37" l="1"/>
  <c r="D95" i="37" s="1"/>
  <c r="C11" i="37"/>
  <c r="F80" i="37"/>
  <c r="F95" i="37" s="1"/>
  <c r="E76" i="37"/>
  <c r="C76" i="37" l="1"/>
  <c r="C80" i="37" s="1"/>
  <c r="E80" i="37"/>
  <c r="E95" i="37" s="1"/>
  <c r="C95" i="37"/>
  <c r="G54" i="40" l="1"/>
  <c r="G53" i="40"/>
  <c r="H29" i="29"/>
  <c r="H28" i="29"/>
  <c r="J72" i="28" l="1"/>
  <c r="Q67" i="28"/>
  <c r="P67" i="28"/>
  <c r="P66" i="28" s="1"/>
  <c r="O67" i="28"/>
  <c r="O66" i="28" s="1"/>
  <c r="N67" i="28"/>
  <c r="N66" i="28" s="1"/>
  <c r="M67" i="28"/>
  <c r="M66" i="28" s="1"/>
  <c r="L67" i="28"/>
  <c r="L66" i="28" s="1"/>
  <c r="K67" i="28"/>
  <c r="I67" i="28"/>
  <c r="H67" i="28"/>
  <c r="G67" i="28"/>
  <c r="G66" i="28" s="1"/>
  <c r="F67" i="28"/>
  <c r="F66" i="28" s="1"/>
  <c r="K66" i="28"/>
  <c r="Q66" i="28"/>
  <c r="I66" i="28"/>
  <c r="H66" i="28"/>
  <c r="E75" i="28"/>
  <c r="J75" i="28"/>
  <c r="E72" i="28"/>
  <c r="H57" i="29"/>
  <c r="H56" i="29" s="1"/>
  <c r="H11" i="29"/>
  <c r="H10" i="29" s="1"/>
  <c r="J12" i="40"/>
  <c r="I12" i="40"/>
  <c r="H12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R75" i="28" l="1"/>
  <c r="R72" i="28"/>
  <c r="G13" i="40"/>
  <c r="G12" i="40" s="1"/>
  <c r="Q11" i="28"/>
  <c r="Q10" i="28" s="1"/>
  <c r="P11" i="28"/>
  <c r="P10" i="28" s="1"/>
  <c r="O11" i="28"/>
  <c r="O10" i="28" s="1"/>
  <c r="N11" i="28"/>
  <c r="N10" i="28" s="1"/>
  <c r="M11" i="28"/>
  <c r="M10" i="28" s="1"/>
  <c r="L11" i="28"/>
  <c r="L10" i="28" s="1"/>
  <c r="K11" i="28"/>
  <c r="I11" i="28"/>
  <c r="I10" i="28" s="1"/>
  <c r="H11" i="28"/>
  <c r="H10" i="28" s="1"/>
  <c r="G11" i="28"/>
  <c r="G10" i="28" s="1"/>
  <c r="F11" i="28"/>
  <c r="J44" i="28"/>
  <c r="E44" i="28"/>
  <c r="E53" i="28"/>
  <c r="H50" i="29"/>
  <c r="H49" i="29" s="1"/>
  <c r="K152" i="28"/>
  <c r="K151" i="28" s="1"/>
  <c r="J39" i="28"/>
  <c r="E39" i="28"/>
  <c r="J35" i="28"/>
  <c r="E35" i="28"/>
  <c r="J34" i="28"/>
  <c r="E34" i="28"/>
  <c r="J33" i="28"/>
  <c r="E33" i="28"/>
  <c r="R44" i="28" l="1"/>
  <c r="R39" i="28"/>
  <c r="R34" i="28"/>
  <c r="R33" i="28"/>
  <c r="R35" i="28"/>
  <c r="E20" i="28"/>
  <c r="E21" i="28"/>
  <c r="J20" i="28"/>
  <c r="J21" i="28"/>
  <c r="H45" i="29"/>
  <c r="H44" i="29" s="1"/>
  <c r="J70" i="40"/>
  <c r="J69" i="40" s="1"/>
  <c r="I70" i="40"/>
  <c r="I69" i="40" s="1"/>
  <c r="H70" i="40"/>
  <c r="H69" i="40" s="1"/>
  <c r="G71" i="40"/>
  <c r="G72" i="40"/>
  <c r="Q144" i="28"/>
  <c r="P144" i="28"/>
  <c r="O144" i="28"/>
  <c r="N144" i="28"/>
  <c r="M144" i="28"/>
  <c r="L144" i="28"/>
  <c r="K144" i="28"/>
  <c r="K143" i="28" s="1"/>
  <c r="I144" i="28"/>
  <c r="H144" i="28"/>
  <c r="G144" i="28"/>
  <c r="F144" i="28"/>
  <c r="Q165" i="28"/>
  <c r="P165" i="28"/>
  <c r="O165" i="28"/>
  <c r="N165" i="28"/>
  <c r="M165" i="28"/>
  <c r="L165" i="28"/>
  <c r="K165" i="28"/>
  <c r="I165" i="28"/>
  <c r="H165" i="28"/>
  <c r="G165" i="28"/>
  <c r="F165" i="28"/>
  <c r="H20" i="29"/>
  <c r="J41" i="40"/>
  <c r="J40" i="40" s="1"/>
  <c r="I41" i="40"/>
  <c r="I40" i="40" s="1"/>
  <c r="H41" i="40"/>
  <c r="H40" i="40" s="1"/>
  <c r="G47" i="40"/>
  <c r="G46" i="40"/>
  <c r="G45" i="40"/>
  <c r="G44" i="40"/>
  <c r="G43" i="40"/>
  <c r="G42" i="40"/>
  <c r="Q51" i="28"/>
  <c r="Q50" i="28" s="1"/>
  <c r="P51" i="28"/>
  <c r="P50" i="28" s="1"/>
  <c r="O51" i="28"/>
  <c r="O50" i="28" s="1"/>
  <c r="N51" i="28"/>
  <c r="N50" i="28" s="1"/>
  <c r="M51" i="28"/>
  <c r="M50" i="28" s="1"/>
  <c r="L51" i="28"/>
  <c r="L50" i="28" s="1"/>
  <c r="K51" i="28"/>
  <c r="K50" i="28" s="1"/>
  <c r="I51" i="28"/>
  <c r="H51" i="28"/>
  <c r="G51" i="28"/>
  <c r="F51" i="28"/>
  <c r="J53" i="28"/>
  <c r="H59" i="40"/>
  <c r="H58" i="40" s="1"/>
  <c r="G68" i="40"/>
  <c r="G67" i="40"/>
  <c r="G66" i="40"/>
  <c r="G65" i="40"/>
  <c r="G64" i="40"/>
  <c r="G63" i="40"/>
  <c r="G62" i="40"/>
  <c r="G61" i="40"/>
  <c r="O87" i="28"/>
  <c r="O86" i="28" s="1"/>
  <c r="N87" i="28"/>
  <c r="N86" i="28" s="1"/>
  <c r="M87" i="28"/>
  <c r="M86" i="28" s="1"/>
  <c r="L87" i="28"/>
  <c r="L86" i="28" s="1"/>
  <c r="K87" i="28"/>
  <c r="K86" i="28" s="1"/>
  <c r="I87" i="28"/>
  <c r="I86" i="28" s="1"/>
  <c r="H87" i="28"/>
  <c r="H86" i="28" s="1"/>
  <c r="G87" i="28"/>
  <c r="G86" i="28" s="1"/>
  <c r="F87" i="28"/>
  <c r="F86" i="28" s="1"/>
  <c r="H59" i="29" l="1"/>
  <c r="G70" i="40"/>
  <c r="G69" i="40" s="1"/>
  <c r="J74" i="40"/>
  <c r="G41" i="40"/>
  <c r="G40" i="40" s="1"/>
  <c r="R20" i="28"/>
  <c r="R21" i="28"/>
  <c r="R53" i="28"/>
  <c r="E155" i="28"/>
  <c r="U15" i="41"/>
  <c r="U16" i="41"/>
  <c r="U14" i="41"/>
  <c r="J55" i="28" l="1"/>
  <c r="E55" i="28"/>
  <c r="R55" i="28" l="1"/>
  <c r="D26" i="35"/>
  <c r="D25" i="35" s="1"/>
  <c r="F26" i="35"/>
  <c r="F25" i="35" s="1"/>
  <c r="E26" i="35"/>
  <c r="E25" i="35" s="1"/>
  <c r="C27" i="35"/>
  <c r="F16" i="35"/>
  <c r="E16" i="35"/>
  <c r="C18" i="35"/>
  <c r="J156" i="28"/>
  <c r="R156" i="28" s="1"/>
  <c r="C26" i="35" l="1"/>
  <c r="C25" i="35"/>
  <c r="J104" i="28"/>
  <c r="E104" i="28"/>
  <c r="J23" i="28"/>
  <c r="E23" i="28"/>
  <c r="J18" i="28"/>
  <c r="J17" i="28"/>
  <c r="E18" i="28"/>
  <c r="R23" i="28" l="1"/>
  <c r="R104" i="28"/>
  <c r="R18" i="28"/>
  <c r="E57" i="28" l="1"/>
  <c r="J57" i="28"/>
  <c r="R57" i="28" l="1"/>
  <c r="R182" i="28"/>
  <c r="I58" i="40" l="1"/>
  <c r="G58" i="40" s="1"/>
  <c r="I59" i="40"/>
  <c r="G59" i="40" s="1"/>
  <c r="G74" i="40" s="1"/>
  <c r="I52" i="40"/>
  <c r="I51" i="40"/>
  <c r="H52" i="40"/>
  <c r="K70" i="40" l="1"/>
  <c r="K13" i="40"/>
  <c r="K59" i="40"/>
  <c r="K52" i="40"/>
  <c r="J74" i="28"/>
  <c r="J71" i="28"/>
  <c r="E74" i="28"/>
  <c r="E71" i="28"/>
  <c r="J102" i="28"/>
  <c r="J101" i="28"/>
  <c r="J100" i="28"/>
  <c r="J99" i="28"/>
  <c r="J98" i="28"/>
  <c r="J97" i="28"/>
  <c r="J96" i="28"/>
  <c r="J95" i="28"/>
  <c r="J94" i="28"/>
  <c r="J93" i="28"/>
  <c r="J92" i="28"/>
  <c r="J91" i="28"/>
  <c r="E91" i="28"/>
  <c r="E102" i="28"/>
  <c r="E101" i="28"/>
  <c r="E100" i="28"/>
  <c r="E99" i="28"/>
  <c r="E98" i="28"/>
  <c r="E97" i="28"/>
  <c r="E96" i="28"/>
  <c r="E95" i="28"/>
  <c r="J107" i="28"/>
  <c r="J106" i="28"/>
  <c r="J105" i="28"/>
  <c r="J103" i="28"/>
  <c r="J90" i="28"/>
  <c r="J89" i="28"/>
  <c r="E107" i="28"/>
  <c r="E106" i="28"/>
  <c r="E105" i="28"/>
  <c r="E103" i="28"/>
  <c r="E90" i="28"/>
  <c r="E89" i="28"/>
  <c r="E82" i="28"/>
  <c r="J81" i="28"/>
  <c r="J69" i="28"/>
  <c r="J58" i="28"/>
  <c r="E58" i="28"/>
  <c r="K41" i="40" l="1"/>
  <c r="H74" i="40"/>
  <c r="I74" i="40"/>
  <c r="R74" i="28"/>
  <c r="R71" i="28"/>
  <c r="R102" i="28"/>
  <c r="R98" i="28"/>
  <c r="R96" i="28"/>
  <c r="R99" i="28"/>
  <c r="R106" i="28"/>
  <c r="R100" i="28"/>
  <c r="R91" i="28"/>
  <c r="R107" i="28"/>
  <c r="R97" i="28"/>
  <c r="R101" i="28"/>
  <c r="R103" i="28"/>
  <c r="R95" i="28"/>
  <c r="R105" i="28"/>
  <c r="R90" i="28"/>
  <c r="R89" i="28"/>
  <c r="R58" i="28"/>
  <c r="J150" i="28"/>
  <c r="E150" i="28"/>
  <c r="J15" i="28"/>
  <c r="E15" i="28"/>
  <c r="R184" i="28" l="1"/>
  <c r="E185" i="28"/>
  <c r="R185" i="28" s="1"/>
  <c r="K74" i="40"/>
  <c r="R15" i="28"/>
  <c r="R150" i="28"/>
  <c r="P87" i="28"/>
  <c r="P86" i="28" s="1"/>
  <c r="E119" i="28"/>
  <c r="E118" i="28"/>
  <c r="E117" i="28"/>
  <c r="E116" i="28"/>
  <c r="E115" i="28"/>
  <c r="E114" i="28"/>
  <c r="E113" i="28"/>
  <c r="E112" i="28"/>
  <c r="E111" i="28"/>
  <c r="E110" i="28"/>
  <c r="E109" i="28"/>
  <c r="E157" i="28"/>
  <c r="E94" i="28"/>
  <c r="J155" i="28"/>
  <c r="R155" i="28" s="1"/>
  <c r="J154" i="28"/>
  <c r="R154" i="28" s="1"/>
  <c r="J153" i="28"/>
  <c r="J157" i="28"/>
  <c r="P152" i="28"/>
  <c r="O152" i="28"/>
  <c r="N152" i="28"/>
  <c r="M152" i="28"/>
  <c r="L152" i="28"/>
  <c r="I152" i="28"/>
  <c r="H152" i="28"/>
  <c r="G152" i="28"/>
  <c r="F152" i="28"/>
  <c r="J28" i="28"/>
  <c r="J27" i="28"/>
  <c r="J26" i="28"/>
  <c r="J25" i="28"/>
  <c r="J24" i="28"/>
  <c r="J22" i="28"/>
  <c r="J19" i="28"/>
  <c r="J16" i="28"/>
  <c r="J14" i="28"/>
  <c r="J13" i="28"/>
  <c r="J32" i="28"/>
  <c r="J31" i="28"/>
  <c r="J30" i="28"/>
  <c r="J29" i="28"/>
  <c r="J45" i="28"/>
  <c r="J43" i="28"/>
  <c r="J42" i="28"/>
  <c r="J41" i="28"/>
  <c r="J40" i="28"/>
  <c r="J38" i="28"/>
  <c r="E49" i="28"/>
  <c r="E48" i="28"/>
  <c r="E47" i="28"/>
  <c r="E46" i="28"/>
  <c r="E45" i="28"/>
  <c r="E43" i="28"/>
  <c r="E42" i="28"/>
  <c r="E41" i="28"/>
  <c r="E40" i="28"/>
  <c r="E38" i="28"/>
  <c r="E37" i="28"/>
  <c r="E36" i="28"/>
  <c r="E32" i="28"/>
  <c r="E31" i="28"/>
  <c r="E30" i="28"/>
  <c r="E29" i="28"/>
  <c r="E28" i="28"/>
  <c r="E27" i="28"/>
  <c r="E26" i="28"/>
  <c r="E25" i="28"/>
  <c r="E19" i="28"/>
  <c r="E17" i="28"/>
  <c r="O158" i="28" l="1"/>
  <c r="P158" i="28"/>
  <c r="M158" i="28"/>
  <c r="I158" i="28"/>
  <c r="L158" i="28"/>
  <c r="N158" i="28"/>
  <c r="H158" i="28"/>
  <c r="R28" i="28"/>
  <c r="R38" i="28"/>
  <c r="R43" i="28"/>
  <c r="R41" i="28"/>
  <c r="G158" i="28"/>
  <c r="R26" i="28"/>
  <c r="R31" i="28"/>
  <c r="R30" i="28"/>
  <c r="R45" i="28"/>
  <c r="R42" i="28"/>
  <c r="R40" i="28"/>
  <c r="R29" i="28"/>
  <c r="R32" i="28"/>
  <c r="E12" i="28"/>
  <c r="J52" i="28"/>
  <c r="E52" i="28"/>
  <c r="I50" i="28"/>
  <c r="H50" i="28"/>
  <c r="G50" i="28"/>
  <c r="F50" i="28"/>
  <c r="R52" i="28" l="1"/>
  <c r="J48" i="28"/>
  <c r="R48" i="28" s="1"/>
  <c r="E24" i="28"/>
  <c r="D12" i="35"/>
  <c r="D11" i="35" s="1"/>
  <c r="E12" i="35"/>
  <c r="F12" i="35"/>
  <c r="F11" i="35" s="1"/>
  <c r="J73" i="28"/>
  <c r="E73" i="28"/>
  <c r="J111" i="28"/>
  <c r="J110" i="28"/>
  <c r="J108" i="28"/>
  <c r="R94" i="28"/>
  <c r="E108" i="28"/>
  <c r="Q134" i="28"/>
  <c r="P134" i="28"/>
  <c r="O134" i="28"/>
  <c r="N134" i="28"/>
  <c r="M134" i="28"/>
  <c r="L134" i="28"/>
  <c r="I134" i="28"/>
  <c r="Q136" i="28"/>
  <c r="P136" i="28"/>
  <c r="O136" i="28"/>
  <c r="N136" i="28"/>
  <c r="M136" i="28"/>
  <c r="L136" i="28"/>
  <c r="I136" i="28"/>
  <c r="E93" i="28"/>
  <c r="R93" i="28" s="1"/>
  <c r="E92" i="28"/>
  <c r="R92" i="28" s="1"/>
  <c r="Q87" i="28"/>
  <c r="Q86" i="28" s="1"/>
  <c r="Q109" i="28"/>
  <c r="Q119" i="28"/>
  <c r="P119" i="28"/>
  <c r="O119" i="28"/>
  <c r="N119" i="28"/>
  <c r="M119" i="28"/>
  <c r="L119" i="28"/>
  <c r="I119" i="28"/>
  <c r="Q143" i="28"/>
  <c r="P143" i="28"/>
  <c r="O143" i="28"/>
  <c r="N143" i="28"/>
  <c r="M143" i="28"/>
  <c r="L143" i="28"/>
  <c r="I143" i="28"/>
  <c r="H143" i="28"/>
  <c r="G143" i="28"/>
  <c r="F143" i="28"/>
  <c r="Q83" i="28"/>
  <c r="I83" i="28"/>
  <c r="Q152" i="28"/>
  <c r="Q151" i="28" s="1"/>
  <c r="P151" i="28"/>
  <c r="O151" i="28"/>
  <c r="N151" i="28"/>
  <c r="M151" i="28"/>
  <c r="L151" i="28"/>
  <c r="I151" i="28"/>
  <c r="H151" i="28"/>
  <c r="G151" i="28"/>
  <c r="F151" i="28"/>
  <c r="J135" i="28"/>
  <c r="J134" i="28" s="1"/>
  <c r="E135" i="28"/>
  <c r="E134" i="28" s="1"/>
  <c r="J138" i="28"/>
  <c r="E138" i="28"/>
  <c r="J137" i="28"/>
  <c r="E137" i="28"/>
  <c r="J37" i="28"/>
  <c r="R37" i="28" s="1"/>
  <c r="J36" i="28"/>
  <c r="J12" i="28"/>
  <c r="F30" i="35"/>
  <c r="E30" i="35"/>
  <c r="D30" i="35"/>
  <c r="C24" i="35"/>
  <c r="F22" i="35"/>
  <c r="F21" i="35" s="1"/>
  <c r="E22" i="35"/>
  <c r="E21" i="35" s="1"/>
  <c r="D23" i="35"/>
  <c r="D22" i="35" s="1"/>
  <c r="D21" i="35" s="1"/>
  <c r="C17" i="35"/>
  <c r="F15" i="35"/>
  <c r="D16" i="35"/>
  <c r="D15" i="35" s="1"/>
  <c r="C14" i="35"/>
  <c r="C13" i="35"/>
  <c r="E22" i="28"/>
  <c r="R22" i="28" s="1"/>
  <c r="E16" i="28"/>
  <c r="E141" i="28"/>
  <c r="J141" i="28"/>
  <c r="E84" i="28"/>
  <c r="J84" i="28"/>
  <c r="J83" i="28" s="1"/>
  <c r="J49" i="28"/>
  <c r="R49" i="28" s="1"/>
  <c r="J60" i="28"/>
  <c r="J59" i="28"/>
  <c r="E59" i="28"/>
  <c r="E147" i="28"/>
  <c r="E148" i="28"/>
  <c r="E146" i="28"/>
  <c r="E149" i="28"/>
  <c r="E145" i="28"/>
  <c r="J47" i="28"/>
  <c r="R47" i="28" s="1"/>
  <c r="E70" i="28"/>
  <c r="E63" i="28"/>
  <c r="J63" i="28"/>
  <c r="J139" i="28"/>
  <c r="E140" i="28"/>
  <c r="J140" i="28"/>
  <c r="E142" i="28"/>
  <c r="J142" i="28"/>
  <c r="E64" i="28"/>
  <c r="J64" i="28"/>
  <c r="E54" i="28"/>
  <c r="J54" i="28"/>
  <c r="J180" i="28" s="1"/>
  <c r="J61" i="28"/>
  <c r="H19" i="29"/>
  <c r="E60" i="28"/>
  <c r="E61" i="28"/>
  <c r="E14" i="28"/>
  <c r="E131" i="28"/>
  <c r="R131" i="28" s="1"/>
  <c r="E153" i="28"/>
  <c r="E120" i="28"/>
  <c r="E69" i="28"/>
  <c r="E76" i="28"/>
  <c r="E77" i="28"/>
  <c r="E78" i="28"/>
  <c r="E79" i="28"/>
  <c r="E80" i="28"/>
  <c r="E81" i="28"/>
  <c r="J76" i="28"/>
  <c r="J82" i="28"/>
  <c r="J11" i="29"/>
  <c r="J148" i="28"/>
  <c r="J147" i="28"/>
  <c r="J146" i="28"/>
  <c r="J149" i="28"/>
  <c r="E133" i="28"/>
  <c r="E132" i="28"/>
  <c r="E139" i="28"/>
  <c r="E128" i="28"/>
  <c r="E127" i="28"/>
  <c r="E126" i="28"/>
  <c r="E125" i="28"/>
  <c r="E124" i="28"/>
  <c r="J124" i="28"/>
  <c r="E123" i="28"/>
  <c r="E122" i="28"/>
  <c r="J122" i="28"/>
  <c r="E121" i="28"/>
  <c r="E129" i="28"/>
  <c r="J118" i="28"/>
  <c r="R117" i="28"/>
  <c r="J116" i="28"/>
  <c r="J114" i="28"/>
  <c r="J113" i="28"/>
  <c r="E88" i="28"/>
  <c r="J128" i="28"/>
  <c r="J115" i="28"/>
  <c r="J129" i="28"/>
  <c r="J120" i="28"/>
  <c r="J121" i="28"/>
  <c r="J123" i="28"/>
  <c r="J125" i="28"/>
  <c r="J126" i="28"/>
  <c r="J127" i="28"/>
  <c r="E85" i="28"/>
  <c r="E68" i="28"/>
  <c r="J68" i="28"/>
  <c r="E65" i="28"/>
  <c r="J65" i="28"/>
  <c r="E62" i="28"/>
  <c r="E56" i="28"/>
  <c r="J56" i="28"/>
  <c r="E13" i="28"/>
  <c r="R13" i="28" s="1"/>
  <c r="J62" i="28"/>
  <c r="J46" i="28"/>
  <c r="R46" i="28" s="1"/>
  <c r="R27" i="28"/>
  <c r="J70" i="28"/>
  <c r="J77" i="28"/>
  <c r="J78" i="28"/>
  <c r="J79" i="28"/>
  <c r="J80" i="28"/>
  <c r="J85" i="28"/>
  <c r="J88" i="28"/>
  <c r="J112" i="28"/>
  <c r="J130" i="28"/>
  <c r="J132" i="28"/>
  <c r="J133" i="28"/>
  <c r="J145" i="28"/>
  <c r="E179" i="28" l="1"/>
  <c r="J67" i="28"/>
  <c r="J66" i="28" s="1"/>
  <c r="E180" i="28"/>
  <c r="J179" i="28"/>
  <c r="E67" i="28"/>
  <c r="D19" i="35"/>
  <c r="F19" i="35"/>
  <c r="R81" i="28"/>
  <c r="E167" i="28"/>
  <c r="E11" i="28"/>
  <c r="E166" i="28"/>
  <c r="J11" i="28"/>
  <c r="J10" i="28" s="1"/>
  <c r="E51" i="28"/>
  <c r="E50" i="28" s="1"/>
  <c r="E144" i="28"/>
  <c r="J144" i="28"/>
  <c r="J143" i="28" s="1"/>
  <c r="J51" i="28"/>
  <c r="J50" i="28" s="1"/>
  <c r="E165" i="28"/>
  <c r="J165" i="28"/>
  <c r="E87" i="28"/>
  <c r="C16" i="35"/>
  <c r="C31" i="35"/>
  <c r="C30" i="35"/>
  <c r="R183" i="28"/>
  <c r="R36" i="28"/>
  <c r="C12" i="35"/>
  <c r="R70" i="28"/>
  <c r="R80" i="28"/>
  <c r="R77" i="28"/>
  <c r="E152" i="28"/>
  <c r="R73" i="28"/>
  <c r="R82" i="28"/>
  <c r="E83" i="28"/>
  <c r="R83" i="28" s="1"/>
  <c r="R84" i="28"/>
  <c r="R79" i="28"/>
  <c r="R78" i="28"/>
  <c r="R76" i="28"/>
  <c r="R88" i="28"/>
  <c r="R118" i="28"/>
  <c r="R63" i="28"/>
  <c r="R132" i="28"/>
  <c r="R128" i="28"/>
  <c r="R141" i="28"/>
  <c r="R62" i="28"/>
  <c r="R142" i="28"/>
  <c r="R25" i="28"/>
  <c r="R54" i="28"/>
  <c r="R123" i="28"/>
  <c r="R120" i="28"/>
  <c r="R16" i="28"/>
  <c r="R137" i="28"/>
  <c r="R108" i="28"/>
  <c r="R149" i="28"/>
  <c r="R124" i="28"/>
  <c r="R127" i="28"/>
  <c r="R147" i="28"/>
  <c r="R138" i="28"/>
  <c r="R56" i="28"/>
  <c r="R111" i="28"/>
  <c r="R65" i="28"/>
  <c r="R116" i="28"/>
  <c r="R139" i="28"/>
  <c r="R61" i="28"/>
  <c r="R64" i="28"/>
  <c r="R140" i="28"/>
  <c r="R12" i="28"/>
  <c r="R146" i="28"/>
  <c r="R135" i="28"/>
  <c r="R134" i="28" s="1"/>
  <c r="R69" i="28"/>
  <c r="R126" i="28"/>
  <c r="R148" i="28"/>
  <c r="R24" i="28"/>
  <c r="R110" i="28"/>
  <c r="R121" i="28"/>
  <c r="R122" i="28"/>
  <c r="R133" i="28"/>
  <c r="R125" i="28"/>
  <c r="R129" i="28"/>
  <c r="R114" i="28"/>
  <c r="R112" i="28"/>
  <c r="R130" i="28"/>
  <c r="R19" i="28"/>
  <c r="R59" i="28"/>
  <c r="R68" i="28"/>
  <c r="R14" i="28"/>
  <c r="E15" i="35"/>
  <c r="C15" i="35" s="1"/>
  <c r="E11" i="35"/>
  <c r="C21" i="35"/>
  <c r="R153" i="28"/>
  <c r="R115" i="28"/>
  <c r="E29" i="35"/>
  <c r="C22" i="35"/>
  <c r="E136" i="28"/>
  <c r="J119" i="28"/>
  <c r="R85" i="28"/>
  <c r="R113" i="28"/>
  <c r="R60" i="28"/>
  <c r="C23" i="35"/>
  <c r="D29" i="35"/>
  <c r="D28" i="35" s="1"/>
  <c r="J136" i="28"/>
  <c r="J109" i="28"/>
  <c r="F29" i="35"/>
  <c r="R145" i="28"/>
  <c r="G174" i="28"/>
  <c r="I174" i="28"/>
  <c r="M174" i="28"/>
  <c r="O174" i="28"/>
  <c r="Q174" i="28"/>
  <c r="H174" i="28"/>
  <c r="L174" i="28"/>
  <c r="N174" i="28"/>
  <c r="P174" i="28"/>
  <c r="Q158" i="28"/>
  <c r="E19" i="35" l="1"/>
  <c r="R67" i="28"/>
  <c r="R66" i="28" s="1"/>
  <c r="K158" i="28"/>
  <c r="K10" i="28"/>
  <c r="F10" i="28"/>
  <c r="F158" i="28"/>
  <c r="R51" i="28"/>
  <c r="R50" i="28" s="1"/>
  <c r="R144" i="28"/>
  <c r="R143" i="28" s="1"/>
  <c r="R165" i="28"/>
  <c r="R181" i="28"/>
  <c r="R109" i="28"/>
  <c r="J87" i="28"/>
  <c r="J86" i="28" s="1"/>
  <c r="F28" i="35"/>
  <c r="F32" i="35" s="1"/>
  <c r="E28" i="35"/>
  <c r="E32" i="35" s="1"/>
  <c r="C11" i="35"/>
  <c r="C19" i="35" s="1"/>
  <c r="R180" i="28"/>
  <c r="R179" i="28"/>
  <c r="J187" i="28"/>
  <c r="T50" i="28"/>
  <c r="T11" i="28"/>
  <c r="E66" i="28"/>
  <c r="T67" i="28"/>
  <c r="E151" i="28"/>
  <c r="E143" i="28"/>
  <c r="T143" i="28" s="1"/>
  <c r="T144" i="28"/>
  <c r="E158" i="28"/>
  <c r="T51" i="28"/>
  <c r="R136" i="28"/>
  <c r="R119" i="28"/>
  <c r="C29" i="35"/>
  <c r="R17" i="28"/>
  <c r="E10" i="28"/>
  <c r="F174" i="28"/>
  <c r="D32" i="35"/>
  <c r="R11" i="28" l="1"/>
  <c r="R10" i="28" s="1"/>
  <c r="R87" i="28"/>
  <c r="R86" i="28" s="1"/>
  <c r="T87" i="28"/>
  <c r="C28" i="35"/>
  <c r="C32" i="35" s="1"/>
  <c r="R187" i="28"/>
  <c r="T10" i="28"/>
  <c r="T66" i="28"/>
  <c r="E86" i="28"/>
  <c r="T86" i="28" l="1"/>
  <c r="J174" i="28"/>
  <c r="R157" i="28"/>
  <c r="R174" i="28"/>
  <c r="J152" i="28"/>
  <c r="T152" i="28" s="1"/>
  <c r="R152" i="28" l="1"/>
  <c r="R158" i="28" s="1"/>
  <c r="J158" i="28"/>
  <c r="J151" i="28"/>
  <c r="T151" i="28" s="1"/>
  <c r="T158" i="28" l="1"/>
  <c r="U158" i="28"/>
  <c r="R151" i="28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<sst xmlns="http://schemas.openxmlformats.org/spreadsheetml/2006/main" count="1080" uniqueCount="557">
  <si>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</si>
  <si>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</si>
  <si>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</si>
  <si>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</si>
  <si>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</si>
  <si>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</si>
  <si>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</si>
  <si>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</si>
  <si>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</si>
  <si>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</si>
  <si>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</si>
  <si>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</si>
  <si>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</si>
  <si>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</si>
  <si>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</si>
  <si>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</si>
  <si>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</si>
  <si>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</si>
  <si>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</si>
  <si>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</si>
  <si>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</si>
  <si>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</si>
  <si>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</si>
  <si>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</si>
  <si>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</si>
  <si>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</si>
  <si>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</si>
  <si>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</si>
  <si>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</si>
  <si>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</si>
  <si>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</si>
  <si>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</si>
  <si>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</si>
  <si>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</si>
  <si>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</si>
  <si>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</si>
  <si>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</si>
  <si>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</si>
  <si>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</si>
  <si>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</si>
  <si>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</si>
  <si>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</si>
  <si>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</si>
  <si>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</si>
  <si>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</si>
  <si>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</si>
  <si>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</si>
  <si>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</si>
  <si>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</si>
  <si>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</si>
  <si>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</si>
  <si>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</si>
  <si>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</si>
  <si>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</si>
  <si>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</si>
  <si>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</si>
  <si>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</si>
  <si>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</si>
  <si>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</si>
  <si>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</si>
  <si>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</si>
  <si>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</si>
  <si>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</si>
  <si>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</si>
  <si>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</si>
  <si>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</si>
  <si>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</si>
  <si>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</si>
  <si>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</si>
  <si>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</si>
  <si>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</si>
  <si>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</si>
  <si>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Субвенції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</si>
  <si>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</si>
  <si>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</si>
  <si>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</si>
  <si>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</si>
  <si>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</si>
  <si>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</si>
  <si>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</si>
  <si>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</si>
  <si>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</si>
  <si>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</si>
  <si>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</si>
  <si>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</si>
  <si>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</si>
  <si>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</si>
  <si>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</si>
  <si>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</si>
  <si>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 xml:space="preserve">                           до рішення міської ради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</si>
  <si>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</si>
  <si>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</si>
  <si>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</si>
  <si>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</si>
  <si>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</si>
  <si>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</si>
  <si>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</si>
  <si>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</si>
  <si>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</si>
  <si>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</si>
  <si>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</si>
  <si>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</si>
  <si>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</si>
  <si>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</si>
  <si>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</si>
  <si>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</si>
  <si>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</si>
  <si>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</si>
  <si>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</si>
  <si>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</si>
  <si>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</si>
  <si>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</si>
  <si>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</si>
  <si>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</si>
  <si>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</si>
  <si>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</si>
  <si>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</si>
  <si>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</si>
  <si>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</si>
  <si>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</si>
  <si>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</si>
  <si>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</si>
  <si>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</si>
  <si>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</si>
  <si>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</si>
  <si>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</si>
  <si>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</si>
  <si>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</si>
  <si>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</si>
  <si>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</si>
  <si>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</si>
  <si>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</si>
  <si>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</si>
  <si>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</si>
  <si>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</si>
  <si>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</si>
  <si>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</si>
  <si>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</si>
  <si>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</si>
  <si>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</si>
  <si>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</si>
  <si>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</si>
  <si>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</si>
  <si>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</si>
  <si>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</si>
  <si>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</si>
  <si>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</si>
  <si>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</si>
  <si>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</si>
  <si>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Державний бюджет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</si>
  <si>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</si>
  <si>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</si>
  <si>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</si>
  <si>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</si>
  <si>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</si>
  <si>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</si>
  <si>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</si>
  <si>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 xml:space="preserve">Всього    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</si>
  <si>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</si>
  <si>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</si>
  <si>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</si>
  <si>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</si>
  <si>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</si>
  <si>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</si>
  <si>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</si>
  <si>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</si>
  <si>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</si>
  <si>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</si>
  <si>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</si>
  <si>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</si>
  <si>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</si>
  <si>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</si>
  <si>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</si>
  <si>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</si>
  <si>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</si>
  <si>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</si>
  <si>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</si>
  <si>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</si>
  <si>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</si>
  <si>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</si>
  <si>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</si>
  <si>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</si>
  <si>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</si>
  <si>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</si>
  <si>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</si>
  <si>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</si>
  <si>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</si>
  <si>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</si>
  <si>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</si>
  <si>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</si>
  <si>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</si>
  <si>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</si>
  <si>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</si>
  <si>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</si>
  <si>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</si>
  <si>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</si>
  <si>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</si>
  <si>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</si>
  <si>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</si>
  <si>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</si>
  <si>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0213123</t>
  </si>
  <si>
    <t>3123</t>
  </si>
  <si>
    <t>Заходи державної політики з питань сім'ї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</si>
  <si>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</si>
  <si>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</si>
  <si>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</si>
  <si>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</si>
  <si>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</si>
  <si>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</si>
  <si>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</si>
  <si>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</si>
  <si>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</si>
  <si>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</si>
  <si>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</si>
  <si>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</si>
  <si>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</si>
  <si>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</si>
  <si>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</si>
  <si>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</si>
  <si>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</si>
  <si>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</si>
  <si>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0217640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</si>
  <si>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</si>
  <si>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</si>
  <si>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</si>
  <si>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</si>
  <si>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</si>
  <si>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</si>
  <si>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</si>
  <si>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</si>
  <si>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</si>
  <si>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</si>
  <si>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</si>
  <si>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</si>
  <si>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 xml:space="preserve">Інша діяльність у сфері екології та охорони природних ресурсів 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</si>
  <si>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</si>
  <si>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</si>
  <si>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</si>
  <si>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</si>
  <si>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</si>
  <si>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</si>
  <si>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</si>
  <si>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</si>
  <si>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</si>
  <si>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</si>
  <si>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</si>
  <si>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</si>
  <si>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</si>
  <si>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</si>
  <si>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</si>
  <si>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</si>
  <si>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</si>
  <si>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</si>
  <si>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</si>
  <si>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</si>
  <si>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</si>
  <si>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</si>
  <si>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</si>
  <si>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</si>
  <si>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</si>
  <si>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</si>
  <si>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</si>
  <si>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</si>
  <si>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</si>
  <si>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</si>
  <si>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</si>
  <si>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</si>
  <si>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</si>
  <si>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</si>
  <si>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</si>
  <si>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</si>
  <si>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</si>
  <si>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</si>
  <si>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</si>
  <si>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</si>
  <si>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</si>
  <si>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</si>
  <si>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</si>
  <si>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</si>
  <si>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</si>
  <si>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</si>
  <si>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</si>
  <si>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</si>
  <si>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</si>
  <si>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</si>
  <si>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</si>
  <si>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</si>
  <si>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</si>
  <si>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</si>
  <si>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</si>
  <si>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</si>
  <si>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</si>
  <si>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</si>
  <si>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Обласний бюджет Рівненської області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</si>
  <si>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</si>
  <si>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</si>
  <si>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</si>
  <si>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</si>
  <si>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</si>
  <si>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</si>
  <si>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</si>
  <si>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</si>
  <si>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</si>
  <si>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1517460</t>
  </si>
  <si>
    <t>7460</t>
  </si>
  <si>
    <t>Утримання та розвиток автомобільних доріг та дорожньої інфраструктури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</si>
  <si>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</si>
  <si>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</si>
  <si>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</si>
  <si>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</si>
  <si>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</si>
  <si>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</si>
  <si>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</si>
  <si>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</si>
  <si>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</si>
  <si>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</si>
  <si>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</si>
  <si>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Підвищення кваліфікації, перепідготовка кадрів закладами післядипломної освіти 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</si>
  <si>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</si>
  <si>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</si>
  <si>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</si>
  <si>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</si>
  <si>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0611140</t>
  </si>
  <si>
    <t>1140</t>
  </si>
  <si>
    <t>0950</t>
  </si>
  <si>
    <t>0611150</t>
  </si>
  <si>
    <t>1150</t>
  </si>
  <si>
    <t>1160</t>
  </si>
  <si>
    <t>1162</t>
  </si>
  <si>
    <t>0611160</t>
  </si>
  <si>
    <t>0611161</t>
  </si>
  <si>
    <t>1161</t>
  </si>
  <si>
    <t>3230</t>
  </si>
  <si>
    <t>0613230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</si>
  <si>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</si>
  <si>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</si>
  <si>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</si>
  <si>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>0615030</t>
  </si>
  <si>
    <t>0615031</t>
  </si>
  <si>
    <t>5031</t>
  </si>
  <si>
    <t>5030</t>
  </si>
  <si>
    <t>0617640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</si>
  <si>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</si>
  <si>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</si>
  <si>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</si>
  <si>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</si>
  <si>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</si>
  <si>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</si>
  <si>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</si>
  <si>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</si>
  <si>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</si>
  <si>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</si>
  <si>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</si>
  <si>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</si>
  <si>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</si>
  <si>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</si>
  <si>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</si>
  <si>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</si>
  <si>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</si>
  <si>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</si>
  <si>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0813050</t>
  </si>
  <si>
    <t>0813047</t>
  </si>
  <si>
    <t>0813046</t>
  </si>
  <si>
    <t>0813045</t>
  </si>
  <si>
    <t>0813044</t>
  </si>
  <si>
    <t>0813043</t>
  </si>
  <si>
    <t>0813041</t>
  </si>
  <si>
    <t>0813012</t>
  </si>
  <si>
    <t>0611162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</si>
  <si>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</si>
  <si>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</si>
  <si>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</si>
  <si>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>Програма розвитку та реалізації питань містобудування у м.Вараш на 2018-2020 роки</t>
  </si>
  <si>
    <t xml:space="preserve">Програма реформування і розвитку житлово-комунального господарства міста Вараш на 2016-2020 роки </t>
  </si>
  <si>
    <t>Програма розвитку автомобільних доріг, дорожнього руху та його безпеки у місті Вараш на 2016-2020 роки</t>
  </si>
  <si>
    <t>Програма відпочинку та оздоровлення дітей міста Вараш на 2018-2020 роки</t>
  </si>
  <si>
    <t>Програма розвитку фізичної культури і спорту у місті Вараш на 2018-2020 роки</t>
  </si>
  <si>
    <t>Програма з енергозбереження м.Вараш на 2016-2020 роки</t>
  </si>
  <si>
    <t>Програма поводження з відходами м.Вараш на 2016-2020 роки</t>
  </si>
  <si>
    <t xml:space="preserve">Програма благоустрою міста Вараш на 2016 -2020 роки      </t>
  </si>
  <si>
    <t>Програма економічного і соціального розвитку міста Вараш на 2018 рік</t>
  </si>
  <si>
    <t>Комплексна програма розвитку цивільного захисту міста Вараш на 2016-2020 роки</t>
  </si>
  <si>
    <t>Програма реалізації природоохоронних заходів міста Вараш на 2018-2020 роки</t>
  </si>
  <si>
    <t>Програма соціальної допомоги в місті Вараш на 2018-2020 рік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</si>
  <si>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</si>
  <si>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Міська програма розвитку культури та туризму на 2018-2020 роки</t>
  </si>
  <si>
    <t>Програма розвитку парку культури та відпочинку м.Вараш на 2015-2020 роки</t>
  </si>
  <si>
    <t>Комплексна програма підтримки сім'ї, дітей та молоді міста на 2018-2020 роки</t>
  </si>
  <si>
    <t xml:space="preserve">                                         Додаток  1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</si>
  <si>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</si>
  <si>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</si>
  <si>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</si>
  <si>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є державна або комунальна власність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</si>
  <si>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</si>
  <si>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харчування</t>
  </si>
  <si>
    <t>заходи</t>
  </si>
  <si>
    <t>парк</t>
  </si>
  <si>
    <t>Міська програма "Питна вода міста Вараш" на 2006-2020 роки</t>
  </si>
  <si>
    <t>програми</t>
  </si>
  <si>
    <t>Програма розвитку малого і середнього підприємництва в місті Вараш на 2018-2020 роки</t>
  </si>
  <si>
    <t>Програма розвитку української мови, української культури та історичної свідомості в місті Вараші на 2016-2020 роки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</si>
  <si>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</si>
  <si>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</si>
  <si>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</si>
  <si>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</si>
  <si>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</si>
  <si>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</si>
  <si>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</si>
  <si>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</si>
  <si>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</si>
  <si>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</si>
  <si>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</si>
  <si>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</si>
  <si>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</si>
  <si>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</si>
  <si>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</si>
  <si>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</si>
  <si>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</si>
  <si>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</si>
  <si>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</si>
  <si>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</si>
  <si>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</si>
  <si>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</si>
  <si>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</si>
  <si>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</si>
  <si>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</si>
  <si>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</si>
  <si>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</si>
  <si>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</si>
  <si>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</si>
  <si>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</si>
  <si>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</si>
  <si>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</si>
  <si>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</si>
  <si>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</si>
  <si>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_____________________  №______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</si>
  <si>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</si>
  <si>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</si>
  <si>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</si>
  <si>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</si>
  <si>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</si>
  <si>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</si>
  <si>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</si>
  <si>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</si>
  <si>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</si>
  <si>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</si>
  <si>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</si>
  <si>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</si>
  <si>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</si>
  <si>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</si>
  <si>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</si>
  <si>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</si>
  <si>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</si>
  <si>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</si>
  <si>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</si>
  <si>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</si>
  <si>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</si>
  <si>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</si>
  <si>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Усього</t>
  </si>
  <si>
    <t>у тому числі бюджет розвитку</t>
  </si>
  <si>
    <t>O2</t>
  </si>
  <si>
    <t>-</t>
  </si>
  <si>
    <t>Найменування бюджету - одержувача/надавача міжбюджетного трансферту</t>
  </si>
  <si>
    <t>О3</t>
  </si>
  <si>
    <t>спеціального фонду на</t>
  </si>
  <si>
    <t>О4</t>
  </si>
  <si>
    <t xml:space="preserve"> 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та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 за рахунок відповідної субвенції з державного бюджету </t>
  </si>
  <si>
    <t xml:space="preserve">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відходів) та вивезення рідких нечистот, внесків за встановлення,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</t>
  </si>
  <si>
    <t>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</si>
  <si>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здійснення переданих видатків у сфері охорони здоров’я за рахунок коштів медичної субвенції (цільові видатки для відшкодування вартості препаратів інсуліну на лікування хворих на цукровий діабет)</t>
  </si>
  <si>
    <t xml:space="preserve">здійснення переданих видатків у сфері охорони здоров’я за рахунок коштів медичної субвенції </t>
  </si>
  <si>
    <t xml:space="preserve"> відшкодування вартості лікарських засобів для лікування окремих захворювань за рахунок відповідної субвенції з державного бюджету</t>
  </si>
  <si>
    <t xml:space="preserve"> здійснення переданих видатків у сфері освіти за рахунок коштів освітньої субвенції </t>
  </si>
  <si>
    <t xml:space="preserve">надання державної підтримки особам з особливими освітніми потребами за рахунок відповідної субвенції з державного бюджету 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</si>
  <si>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</si>
  <si>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Інші субвенції з місцевого бюджету на</t>
  </si>
  <si>
    <t>пільгове медичне обслуговування осіб, які постраждали внаслідок Чорнобильської катастрофи</t>
  </si>
  <si>
    <t>комплексну програму енергоефективності Рівненської області на 2018-2025 роки</t>
  </si>
  <si>
    <t>видатки розвитку</t>
  </si>
  <si>
    <t>О7</t>
  </si>
  <si>
    <t>17203100000</t>
  </si>
  <si>
    <t>Бюджет м.Вараш</t>
  </si>
  <si>
    <t>Трансферти з інших місцевих бюджетів</t>
  </si>
  <si>
    <t xml:space="preserve">субвенції </t>
  </si>
  <si>
    <t xml:space="preserve"> загального фонду на:</t>
  </si>
  <si>
    <t>дотація на:</t>
  </si>
  <si>
    <t>субвенції</t>
  </si>
  <si>
    <t>загального фонду на:</t>
  </si>
  <si>
    <r>
      <rPr>
        <b/>
        <sz val="16"/>
        <rFont val="Times New Roman"/>
        <family val="1"/>
        <charset val="204"/>
      </rPr>
      <t xml:space="preserve">ФІНАНСУВАННЯ  </t>
    </r>
    <r>
      <rPr>
        <b/>
        <sz val="18"/>
        <rFont val="Times New Roman"/>
        <family val="1"/>
        <charset val="204"/>
      </rPr>
      <t xml:space="preserve">                                                                                                                                   бюджету м.Вараш на 2019 рік</t>
    </r>
  </si>
  <si>
    <t xml:space="preserve">Назва об"єкта відповідно до проектно-кошторисної документації 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</si>
  <si>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</si>
  <si>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</si>
  <si>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</si>
  <si>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</si>
  <si>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</si>
  <si>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</si>
  <si>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Рішення міської ради від 13.10.2017  №872</t>
  </si>
  <si>
    <t>Рішення міської ради від 13.10.2017  №873</t>
  </si>
  <si>
    <t>0610</t>
  </si>
  <si>
    <t>Реконструкція розподільчої теплової мережі від ТК-9 до споживачів за адресою мкрн.Будівельників м.Вараш (виготовлення проектно-кошторисної документації)</t>
  </si>
  <si>
    <t>0611</t>
  </si>
  <si>
    <t>Рішення міської ради від 15.10.2015  №2197</t>
  </si>
  <si>
    <t>Рішення міської ради від 23.01.2018  №996</t>
  </si>
  <si>
    <t>Рішення міської ради від 06.02.2018  №1013</t>
  </si>
  <si>
    <t>Рішення міської ради від 23.01.2018  №992</t>
  </si>
  <si>
    <t>0212146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</si>
  <si>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</si>
  <si>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</si>
  <si>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</si>
  <si>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</si>
  <si>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Відшкодування вартості лікарських засобів для лікування окремих захворювань</t>
  </si>
  <si>
    <t>2146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</si>
  <si>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</si>
  <si>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</si>
  <si>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</si>
  <si>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</si>
  <si>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</si>
  <si>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</si>
  <si>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</si>
  <si>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Міська комплексна програма "Здоров'я" на 2019 рік</t>
  </si>
  <si>
    <t>Рішення міської ради від 14.12.2018 №1310</t>
  </si>
  <si>
    <t>Рішення міської ради від 23.01.2018 №999</t>
  </si>
  <si>
    <t>Рішення міської ради від 23.01.2018 №1000</t>
  </si>
  <si>
    <t>Рішення міської ради від 23.01.2018 №1001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</si>
  <si>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</si>
  <si>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</si>
  <si>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>Рішення міської ради від  15.10.2015 №2196</t>
  </si>
  <si>
    <t>Рішення міської ради від  29.09.2017 №856</t>
  </si>
  <si>
    <t>Рішення міської ради від 15.10.2015  №2198</t>
  </si>
  <si>
    <t>Рішення міської ради від 15.10.2015  №2199</t>
  </si>
  <si>
    <t>Рішення міської ради від 15.10.2015  №2195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</si>
  <si>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</si>
  <si>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15.10.2015  №2196</t>
  </si>
  <si>
    <t>Рішення міської ради від 23.01.2018  №1116</t>
  </si>
  <si>
    <t>Рішення міської ради від 28.11.2017  №898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</si>
  <si>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</si>
  <si>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</si>
  <si>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</si>
  <si>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</si>
  <si>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</si>
  <si>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Доходи бюджету м.Вараш на 2019 рік</t>
  </si>
  <si>
    <t>Найменування                                                                            згідно з  класифікацією доходів бюджету</t>
  </si>
  <si>
    <t>Надходження коштів пайової участі у розвитку інфраструктури населеного пункту</t>
  </si>
  <si>
    <t>Усього доходів (без урахування міжбюджетних трансфертів)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</si>
  <si>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</si>
  <si>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</si>
  <si>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Секретар міської ради                                                            О.Мензул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</si>
  <si>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</si>
  <si>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</si>
  <si>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</si>
  <si>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Забезпечення послугами оздоровлення і відпочинку дітей, які потребують особливої соціальної уваги та підтримки, шляхом компенсації вартості путівки на оздоровлення дітей через співфінансування з міського бюджету</t>
  </si>
  <si>
    <t>Рішення міської ради від 14.12.2018 №1309</t>
  </si>
  <si>
    <t>Міська програма "Харчування учнів закладів загальної середньої освіти міста Вараш" на 2019 рік</t>
  </si>
  <si>
    <t>Реконструкція покрівлі ЗОШ №1 в м.Вараш, II черга (коригування проектно-кошторисної документації)</t>
  </si>
  <si>
    <t xml:space="preserve">     Секретар міської ради                                                     О.Мензул</t>
  </si>
  <si>
    <t>Програма цільової фінансової підтримки Кузнецовського міського комунального підприємства на період 2017 - 2027 роки</t>
  </si>
  <si>
    <t>Трансферти іншим бюджетам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</si>
</sst>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"/>
  </numFmts>
  <fonts count="14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</font>
    <font>
      <sz val="9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b/>
      <i/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9"/>
      <name val="Arial Cyr"/>
      <charset val="204"/>
    </font>
    <font>
      <sz val="13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indexed="10"/>
      <name val="Times New Roman"/>
      <family val="1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20"/>
      <name val="Arial Cyr"/>
      <charset val="204"/>
    </font>
    <font>
      <b/>
      <sz val="21"/>
      <name val="Times New Roman"/>
      <family val="1"/>
      <charset val="204"/>
    </font>
    <font>
      <sz val="21"/>
      <name val="Times New Roman"/>
      <family val="1"/>
      <charset val="204"/>
    </font>
    <font>
      <sz val="21"/>
      <name val="Arial Cyr"/>
      <charset val="204"/>
    </font>
    <font>
      <b/>
      <sz val="16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28"/>
      <color indexed="8"/>
      <name val="Times New Roman"/>
      <family val="1"/>
      <charset val="204"/>
    </font>
    <font>
      <b/>
      <sz val="14"/>
      <name val="Arial Cyr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i/>
      <sz val="14"/>
      <name val="Times New Roman Cyr"/>
      <charset val="204"/>
    </font>
    <font>
      <sz val="12"/>
      <name val="Times New Roman CYR"/>
      <charset val="204"/>
    </font>
    <font>
      <sz val="12"/>
      <color rgb="FFFF0000"/>
      <name val="Arial Cyr"/>
      <charset val="204"/>
    </font>
    <font>
      <i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i/>
      <sz val="14"/>
      <name val="Times New Roman"/>
      <family val="1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b/>
      <sz val="10"/>
      <name val="Arial Cyr"/>
      <family val="2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i/>
      <sz val="10"/>
      <name val="Times New Roman"/>
      <family val="1"/>
    </font>
    <font>
      <i/>
      <sz val="12"/>
      <name val="Arial Cyr"/>
      <family val="2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charset val="204"/>
    </font>
    <font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</font>
    <font>
      <b/>
      <sz val="14"/>
      <name val="Times New Roman Cyr"/>
      <charset val="204"/>
    </font>
    <font>
      <b/>
      <i/>
      <sz val="14"/>
      <color rgb="FFFF0000"/>
      <name val="Times New Roman"/>
      <family val="1"/>
      <charset val="204"/>
    </font>
    <font>
      <i/>
      <sz val="12"/>
      <color rgb="FFFF0000"/>
      <name val="Helv"/>
      <charset val="204"/>
    </font>
    <font>
      <i/>
      <sz val="10"/>
      <color rgb="FFFF0000"/>
      <name val="Helv"/>
      <charset val="204"/>
    </font>
    <font>
      <sz val="14"/>
      <color rgb="FFFF0000"/>
      <name val="Times New Roman Cyr"/>
      <family val="1"/>
      <charset val="204"/>
    </font>
    <font>
      <i/>
      <sz val="12"/>
      <name val="Arial Cyr"/>
      <charset val="204"/>
    </font>
    <font>
      <sz val="12"/>
      <name val="Helv"/>
      <charset val="204"/>
    </font>
    <font>
      <i/>
      <sz val="12"/>
      <name val="Helv"/>
      <charset val="204"/>
    </font>
    <font>
      <i/>
      <sz val="12"/>
      <name val="Times New Roman Cyr"/>
      <family val="1"/>
      <charset val="204"/>
    </font>
    <font>
      <i/>
      <sz val="12"/>
      <name val="Times New Roman CYR"/>
      <charset val="204"/>
    </font>
    <font>
      <b/>
      <sz val="10"/>
      <color rgb="FFC00000"/>
      <name val="Helv"/>
      <charset val="204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i/>
      <sz val="11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2" fillId="0" borderId="0"/>
    <xf numFmtId="0" fontId="1" fillId="0" borderId="0"/>
    <xf numFmtId="0" fontId="16" fillId="0" borderId="0"/>
    <xf numFmtId="0" fontId="102" fillId="0" borderId="0"/>
    <xf numFmtId="0" fontId="43" fillId="0" borderId="0"/>
    <xf numFmtId="0" fontId="1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" fillId="0" borderId="0"/>
    <xf numFmtId="0" fontId="107" fillId="0" borderId="0"/>
    <xf numFmtId="0" fontId="1" fillId="0" borderId="0"/>
    <xf numFmtId="0" fontId="1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9" fillId="0" borderId="0"/>
  </cellStyleXfs>
  <cellXfs count="780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5" fillId="0" borderId="0" xfId="0" applyFont="1"/>
    <xf numFmtId="0" fontId="15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22" fillId="0" borderId="0" xfId="0" applyNumberFormat="1" applyFont="1" applyBorder="1"/>
    <xf numFmtId="0" fontId="25" fillId="0" borderId="0" xfId="0" applyFont="1"/>
    <xf numFmtId="0" fontId="25" fillId="0" borderId="0" xfId="0" applyFont="1" applyBorder="1" applyAlignment="1">
      <alignment horizontal="center"/>
    </xf>
    <xf numFmtId="49" fontId="22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49" fontId="22" fillId="0" borderId="0" xfId="0" applyNumberFormat="1" applyFont="1"/>
    <xf numFmtId="0" fontId="19" fillId="0" borderId="0" xfId="0" applyFont="1"/>
    <xf numFmtId="0" fontId="12" fillId="0" borderId="0" xfId="5" applyFont="1"/>
    <xf numFmtId="0" fontId="26" fillId="0" borderId="0" xfId="5" applyFont="1"/>
    <xf numFmtId="0" fontId="17" fillId="0" borderId="0" xfId="5" applyFont="1"/>
    <xf numFmtId="0" fontId="26" fillId="0" borderId="0" xfId="5" applyFont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49" fontId="17" fillId="0" borderId="0" xfId="5" applyNumberFormat="1" applyFont="1"/>
    <xf numFmtId="0" fontId="30" fillId="0" borderId="0" xfId="5" applyFont="1"/>
    <xf numFmtId="49" fontId="26" fillId="0" borderId="0" xfId="5" applyNumberFormat="1" applyFont="1"/>
    <xf numFmtId="0" fontId="31" fillId="0" borderId="0" xfId="5" applyFont="1"/>
    <xf numFmtId="49" fontId="14" fillId="0" borderId="0" xfId="5" applyNumberFormat="1" applyFont="1" applyFill="1" applyBorder="1" applyAlignment="1">
      <alignment horizontal="center" vertical="center" wrapText="1"/>
    </xf>
    <xf numFmtId="49" fontId="15" fillId="0" borderId="0" xfId="5" applyNumberFormat="1" applyFont="1" applyFill="1" applyBorder="1" applyAlignment="1" applyProtection="1">
      <alignment vertical="top" wrapText="1"/>
      <protection locked="0"/>
    </xf>
    <xf numFmtId="0" fontId="26" fillId="0" borderId="0" xfId="5" applyFont="1" applyBorder="1"/>
    <xf numFmtId="49" fontId="14" fillId="0" borderId="0" xfId="5" applyNumberFormat="1" applyFont="1" applyFill="1" applyBorder="1" applyAlignment="1" applyProtection="1">
      <alignment vertical="top" wrapText="1"/>
      <protection locked="0"/>
    </xf>
    <xf numFmtId="0" fontId="32" fillId="0" borderId="0" xfId="0" applyFont="1"/>
    <xf numFmtId="0" fontId="36" fillId="0" borderId="1" xfId="0" applyFont="1" applyBorder="1" applyAlignment="1">
      <alignment horizontal="center" vertical="center" wrapText="1"/>
    </xf>
    <xf numFmtId="3" fontId="19" fillId="0" borderId="0" xfId="0" applyNumberFormat="1" applyFont="1"/>
    <xf numFmtId="3" fontId="37" fillId="0" borderId="0" xfId="0" applyNumberFormat="1" applyFont="1" applyBorder="1" applyAlignment="1">
      <alignment horizontal="right" wrapText="1"/>
    </xf>
    <xf numFmtId="0" fontId="32" fillId="0" borderId="0" xfId="0" applyFont="1" applyBorder="1" applyAlignment="1">
      <alignment horizontal="center"/>
    </xf>
    <xf numFmtId="0" fontId="32" fillId="0" borderId="0" xfId="0" applyNumberFormat="1" applyFont="1" applyBorder="1" applyAlignment="1" applyProtection="1">
      <alignment horizontal="left" vertical="center" wrapText="1"/>
    </xf>
    <xf numFmtId="164" fontId="33" fillId="0" borderId="0" xfId="0" applyNumberFormat="1" applyFont="1" applyBorder="1" applyAlignment="1">
      <alignment horizontal="right" wrapText="1"/>
    </xf>
    <xf numFmtId="0" fontId="33" fillId="0" borderId="0" xfId="0" applyFont="1" applyFill="1" applyBorder="1" applyAlignment="1">
      <alignment horizontal="center" vertical="top" wrapText="1"/>
    </xf>
    <xf numFmtId="49" fontId="37" fillId="0" borderId="0" xfId="0" applyNumberFormat="1" applyFont="1" applyFill="1" applyBorder="1" applyAlignment="1" applyProtection="1">
      <alignment wrapText="1"/>
      <protection locked="0"/>
    </xf>
    <xf numFmtId="164" fontId="37" fillId="0" borderId="0" xfId="0" applyNumberFormat="1" applyFont="1" applyFill="1" applyBorder="1" applyAlignment="1">
      <alignment horizontal="right" wrapText="1"/>
    </xf>
    <xf numFmtId="0" fontId="39" fillId="0" borderId="0" xfId="0" applyFont="1"/>
    <xf numFmtId="0" fontId="33" fillId="0" borderId="0" xfId="0" applyFont="1" applyBorder="1" applyAlignment="1" applyProtection="1">
      <alignment horizontal="center" vertical="top" wrapText="1"/>
    </xf>
    <xf numFmtId="0" fontId="33" fillId="0" borderId="0" xfId="0" applyFont="1" applyBorder="1" applyAlignment="1" applyProtection="1">
      <alignment vertical="top" wrapText="1"/>
    </xf>
    <xf numFmtId="49" fontId="13" fillId="2" borderId="1" xfId="0" applyNumberFormat="1" applyFont="1" applyFill="1" applyBorder="1" applyAlignment="1" applyProtection="1">
      <alignment horizontal="center" wrapText="1"/>
      <protection locked="0"/>
    </xf>
    <xf numFmtId="49" fontId="27" fillId="2" borderId="1" xfId="5" applyNumberFormat="1" applyFont="1" applyFill="1" applyBorder="1" applyAlignment="1">
      <alignment horizontal="center" wrapText="1"/>
    </xf>
    <xf numFmtId="49" fontId="27" fillId="2" borderId="1" xfId="5" applyNumberFormat="1" applyFont="1" applyFill="1" applyBorder="1" applyAlignment="1" applyProtection="1">
      <alignment horizontal="center" wrapText="1"/>
      <protection locked="0"/>
    </xf>
    <xf numFmtId="49" fontId="29" fillId="0" borderId="1" xfId="0" applyNumberFormat="1" applyFont="1" applyFill="1" applyBorder="1" applyAlignment="1">
      <alignment horizontal="left" wrapText="1"/>
    </xf>
    <xf numFmtId="3" fontId="17" fillId="2" borderId="2" xfId="5" applyNumberFormat="1" applyFont="1" applyFill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17" fillId="0" borderId="1" xfId="5" applyFont="1" applyBorder="1" applyAlignment="1">
      <alignment wrapText="1"/>
    </xf>
    <xf numFmtId="3" fontId="17" fillId="0" borderId="1" xfId="5" applyNumberFormat="1" applyFont="1" applyBorder="1" applyAlignment="1">
      <alignment horizontal="center" wrapText="1"/>
    </xf>
    <xf numFmtId="4" fontId="17" fillId="0" borderId="1" xfId="5" applyNumberFormat="1" applyFont="1" applyBorder="1" applyAlignment="1">
      <alignment horizontal="center" wrapText="1"/>
    </xf>
    <xf numFmtId="49" fontId="28" fillId="0" borderId="1" xfId="0" applyNumberFormat="1" applyFont="1" applyFill="1" applyBorder="1" applyAlignment="1">
      <alignment horizontal="center" wrapText="1"/>
    </xf>
    <xf numFmtId="3" fontId="17" fillId="0" borderId="7" xfId="5" applyNumberFormat="1" applyFont="1" applyBorder="1" applyAlignment="1">
      <alignment wrapText="1"/>
    </xf>
    <xf numFmtId="0" fontId="30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42" fillId="0" borderId="0" xfId="4" applyFont="1" applyAlignment="1"/>
    <xf numFmtId="0" fontId="43" fillId="0" borderId="0" xfId="4" applyFont="1" applyFill="1" applyBorder="1"/>
    <xf numFmtId="0" fontId="10" fillId="0" borderId="0" xfId="4" applyFont="1" applyFill="1" applyBorder="1"/>
    <xf numFmtId="0" fontId="21" fillId="0" borderId="0" xfId="4" applyFont="1" applyFill="1" applyBorder="1" applyAlignment="1">
      <alignment horizontal="center"/>
    </xf>
    <xf numFmtId="0" fontId="46" fillId="0" borderId="1" xfId="4" applyFont="1" applyFill="1" applyBorder="1" applyAlignment="1">
      <alignment horizontal="center" vertical="center" wrapText="1"/>
    </xf>
    <xf numFmtId="0" fontId="46" fillId="0" borderId="1" xfId="4" applyFont="1" applyFill="1" applyBorder="1" applyAlignment="1">
      <alignment horizontal="center" vertical="center"/>
    </xf>
    <xf numFmtId="49" fontId="47" fillId="0" borderId="1" xfId="4" applyNumberFormat="1" applyFont="1" applyFill="1" applyBorder="1" applyAlignment="1">
      <alignment horizontal="center" vertical="top" wrapText="1"/>
    </xf>
    <xf numFmtId="0" fontId="47" fillId="0" borderId="1" xfId="4" applyFont="1" applyFill="1" applyBorder="1" applyAlignment="1">
      <alignment horizontal="center" vertical="center" wrapText="1"/>
    </xf>
    <xf numFmtId="0" fontId="48" fillId="0" borderId="0" xfId="4" applyFont="1" applyFill="1" applyBorder="1"/>
    <xf numFmtId="49" fontId="49" fillId="0" borderId="1" xfId="4" applyNumberFormat="1" applyFont="1" applyFill="1" applyBorder="1" applyAlignment="1">
      <alignment wrapText="1"/>
    </xf>
    <xf numFmtId="0" fontId="50" fillId="3" borderId="0" xfId="4" applyFont="1" applyFill="1" applyBorder="1"/>
    <xf numFmtId="0" fontId="50" fillId="0" borderId="0" xfId="4" applyFont="1" applyFill="1" applyBorder="1"/>
    <xf numFmtId="49" fontId="51" fillId="0" borderId="1" xfId="4" applyNumberFormat="1" applyFont="1" applyFill="1" applyBorder="1" applyAlignment="1">
      <alignment horizontal="left" wrapText="1"/>
    </xf>
    <xf numFmtId="2" fontId="50" fillId="0" borderId="0" xfId="4" applyNumberFormat="1" applyFont="1" applyFill="1" applyBorder="1"/>
    <xf numFmtId="49" fontId="51" fillId="0" borderId="1" xfId="4" applyNumberFormat="1" applyFont="1" applyFill="1" applyBorder="1" applyAlignment="1">
      <alignment vertical="justify" wrapText="1"/>
    </xf>
    <xf numFmtId="0" fontId="43" fillId="3" borderId="0" xfId="4" applyFont="1" applyFill="1" applyBorder="1"/>
    <xf numFmtId="49" fontId="51" fillId="0" borderId="1" xfId="4" applyNumberFormat="1" applyFont="1" applyFill="1" applyBorder="1" applyAlignment="1">
      <alignment wrapText="1"/>
    </xf>
    <xf numFmtId="49" fontId="43" fillId="0" borderId="0" xfId="4" applyNumberFormat="1" applyFont="1" applyFill="1" applyBorder="1" applyAlignment="1">
      <alignment vertical="top" wrapText="1"/>
    </xf>
    <xf numFmtId="0" fontId="53" fillId="0" borderId="0" xfId="4" applyFont="1" applyFill="1" applyBorder="1"/>
    <xf numFmtId="0" fontId="54" fillId="0" borderId="0" xfId="4" applyFont="1" applyFill="1" applyBorder="1"/>
    <xf numFmtId="0" fontId="50" fillId="0" borderId="0" xfId="6" applyFont="1" applyFill="1" applyBorder="1" applyAlignment="1" applyProtection="1">
      <alignment vertical="center" wrapText="1"/>
    </xf>
    <xf numFmtId="164" fontId="53" fillId="0" borderId="0" xfId="4" applyNumberFormat="1" applyFont="1" applyFill="1" applyBorder="1"/>
    <xf numFmtId="3" fontId="53" fillId="0" borderId="0" xfId="4" applyNumberFormat="1" applyFont="1" applyFill="1" applyBorder="1"/>
    <xf numFmtId="1" fontId="43" fillId="0" borderId="0" xfId="4" applyNumberFormat="1" applyFont="1" applyFill="1" applyBorder="1" applyAlignment="1">
      <alignment vertical="top" wrapText="1"/>
    </xf>
    <xf numFmtId="0" fontId="57" fillId="0" borderId="0" xfId="0" applyFont="1" applyAlignment="1">
      <alignment horizontal="left"/>
    </xf>
    <xf numFmtId="0" fontId="57" fillId="0" borderId="0" xfId="0" applyFont="1"/>
    <xf numFmtId="0" fontId="58" fillId="0" borderId="0" xfId="0" applyFont="1"/>
    <xf numFmtId="0" fontId="59" fillId="0" borderId="0" xfId="0" applyFont="1" applyAlignment="1">
      <alignment horizontal="center"/>
    </xf>
    <xf numFmtId="0" fontId="61" fillId="0" borderId="0" xfId="0" applyFont="1"/>
    <xf numFmtId="0" fontId="17" fillId="0" borderId="0" xfId="0" applyFont="1"/>
    <xf numFmtId="0" fontId="62" fillId="0" borderId="0" xfId="0" applyFont="1"/>
    <xf numFmtId="0" fontId="23" fillId="0" borderId="1" xfId="0" applyFont="1" applyBorder="1" applyAlignment="1">
      <alignment wrapText="1"/>
    </xf>
    <xf numFmtId="3" fontId="15" fillId="2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3" fontId="23" fillId="0" borderId="1" xfId="0" applyNumberFormat="1" applyFont="1" applyBorder="1" applyAlignment="1">
      <alignment horizontal="center"/>
    </xf>
    <xf numFmtId="0" fontId="34" fillId="0" borderId="0" xfId="0" applyFont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vertical="top"/>
      <protection locked="0"/>
    </xf>
    <xf numFmtId="0" fontId="3" fillId="0" borderId="0" xfId="0" applyFont="1" applyBorder="1"/>
    <xf numFmtId="0" fontId="51" fillId="0" borderId="0" xfId="0" applyFont="1" applyBorder="1"/>
    <xf numFmtId="0" fontId="71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left" wrapText="1"/>
    </xf>
    <xf numFmtId="49" fontId="38" fillId="0" borderId="9" xfId="0" applyNumberFormat="1" applyFont="1" applyBorder="1" applyAlignment="1" applyProtection="1">
      <alignment horizontal="left" wrapText="1"/>
      <protection locked="0"/>
    </xf>
    <xf numFmtId="3" fontId="72" fillId="0" borderId="10" xfId="0" applyNumberFormat="1" applyFont="1" applyBorder="1" applyAlignment="1" applyProtection="1">
      <alignment wrapText="1"/>
      <protection locked="0"/>
    </xf>
    <xf numFmtId="3" fontId="72" fillId="0" borderId="9" xfId="0" applyNumberFormat="1" applyFont="1" applyBorder="1" applyAlignment="1">
      <alignment wrapText="1"/>
    </xf>
    <xf numFmtId="3" fontId="37" fillId="0" borderId="11" xfId="0" applyNumberFormat="1" applyFont="1" applyBorder="1" applyAlignment="1">
      <alignment horizontal="right" wrapText="1"/>
    </xf>
    <xf numFmtId="0" fontId="35" fillId="0" borderId="12" xfId="0" applyFont="1" applyBorder="1" applyAlignment="1">
      <alignment horizontal="left" wrapText="1"/>
    </xf>
    <xf numFmtId="49" fontId="38" fillId="0" borderId="10" xfId="0" applyNumberFormat="1" applyFont="1" applyBorder="1" applyAlignment="1" applyProtection="1">
      <alignment horizontal="left" wrapText="1"/>
      <protection locked="0"/>
    </xf>
    <xf numFmtId="3" fontId="72" fillId="0" borderId="10" xfId="0" applyNumberFormat="1" applyFont="1" applyBorder="1" applyAlignment="1">
      <alignment wrapText="1"/>
    </xf>
    <xf numFmtId="4" fontId="33" fillId="0" borderId="10" xfId="0" applyNumberFormat="1" applyFont="1" applyBorder="1" applyAlignment="1">
      <alignment horizontal="center" wrapText="1"/>
    </xf>
    <xf numFmtId="4" fontId="33" fillId="0" borderId="13" xfId="0" applyNumberFormat="1" applyFont="1" applyBorder="1" applyAlignment="1">
      <alignment horizontal="center" wrapText="1"/>
    </xf>
    <xf numFmtId="3" fontId="69" fillId="0" borderId="10" xfId="0" applyNumberFormat="1" applyFont="1" applyBorder="1" applyAlignment="1">
      <alignment horizontal="right" wrapText="1"/>
    </xf>
    <xf numFmtId="4" fontId="75" fillId="0" borderId="10" xfId="0" applyNumberFormat="1" applyFont="1" applyBorder="1" applyAlignment="1">
      <alignment horizontal="center" wrapText="1"/>
    </xf>
    <xf numFmtId="0" fontId="71" fillId="0" borderId="12" xfId="0" applyFont="1" applyBorder="1" applyAlignment="1">
      <alignment horizontal="left" wrapText="1"/>
    </xf>
    <xf numFmtId="0" fontId="76" fillId="0" borderId="10" xfId="0" applyFont="1" applyBorder="1"/>
    <xf numFmtId="3" fontId="68" fillId="0" borderId="10" xfId="0" applyNumberFormat="1" applyFont="1" applyBorder="1" applyAlignment="1">
      <alignment horizontal="right" wrapText="1"/>
    </xf>
    <xf numFmtId="3" fontId="72" fillId="0" borderId="10" xfId="0" applyNumberFormat="1" applyFont="1" applyBorder="1" applyAlignment="1">
      <alignment horizontal="right" wrapText="1"/>
    </xf>
    <xf numFmtId="0" fontId="77" fillId="0" borderId="12" xfId="0" applyFont="1" applyBorder="1" applyAlignment="1">
      <alignment horizontal="left" wrapText="1"/>
    </xf>
    <xf numFmtId="0" fontId="76" fillId="0" borderId="10" xfId="0" applyFont="1" applyBorder="1" applyAlignment="1">
      <alignment horizontal="left" wrapText="1"/>
    </xf>
    <xf numFmtId="3" fontId="72" fillId="0" borderId="10" xfId="0" applyNumberFormat="1" applyFont="1" applyBorder="1" applyAlignment="1" applyProtection="1">
      <alignment horizontal="right" wrapText="1"/>
      <protection locked="0"/>
    </xf>
    <xf numFmtId="3" fontId="75" fillId="0" borderId="10" xfId="0" applyNumberFormat="1" applyFont="1" applyBorder="1" applyAlignment="1">
      <alignment horizontal="right" wrapText="1"/>
    </xf>
    <xf numFmtId="3" fontId="78" fillId="0" borderId="10" xfId="0" applyNumberFormat="1" applyFont="1" applyBorder="1" applyAlignment="1">
      <alignment horizontal="right" wrapText="1"/>
    </xf>
    <xf numFmtId="3" fontId="37" fillId="0" borderId="13" xfId="0" applyNumberFormat="1" applyFont="1" applyBorder="1" applyAlignment="1">
      <alignment horizontal="right" wrapText="1"/>
    </xf>
    <xf numFmtId="0" fontId="76" fillId="0" borderId="10" xfId="0" applyFont="1" applyFill="1" applyBorder="1" applyAlignment="1" applyProtection="1">
      <alignment horizontal="left" wrapText="1"/>
    </xf>
    <xf numFmtId="0" fontId="34" fillId="0" borderId="14" xfId="0" applyNumberFormat="1" applyFont="1" applyBorder="1" applyAlignment="1">
      <alignment horizontal="left" wrapText="1"/>
    </xf>
    <xf numFmtId="3" fontId="33" fillId="0" borderId="13" xfId="0" applyNumberFormat="1" applyFont="1" applyBorder="1" applyAlignment="1">
      <alignment horizontal="right" wrapText="1"/>
    </xf>
    <xf numFmtId="0" fontId="34" fillId="0" borderId="15" xfId="0" applyNumberFormat="1" applyFont="1" applyBorder="1" applyAlignment="1">
      <alignment horizontal="left" wrapText="1"/>
    </xf>
    <xf numFmtId="0" fontId="73" fillId="0" borderId="16" xfId="0" applyFont="1" applyBorder="1" applyAlignment="1">
      <alignment horizontal="left" wrapText="1"/>
    </xf>
    <xf numFmtId="49" fontId="66" fillId="0" borderId="10" xfId="0" applyNumberFormat="1" applyFont="1" applyBorder="1" applyAlignment="1" applyProtection="1">
      <alignment horizontal="left" wrapText="1"/>
      <protection locked="0"/>
    </xf>
    <xf numFmtId="3" fontId="75" fillId="0" borderId="10" xfId="0" applyNumberFormat="1" applyFont="1" applyBorder="1" applyAlignment="1">
      <alignment horizontal="center" wrapText="1"/>
    </xf>
    <xf numFmtId="3" fontId="69" fillId="0" borderId="10" xfId="0" applyNumberFormat="1" applyFont="1" applyBorder="1" applyAlignment="1">
      <alignment wrapText="1"/>
    </xf>
    <xf numFmtId="0" fontId="71" fillId="0" borderId="17" xfId="0" applyFont="1" applyBorder="1" applyAlignment="1">
      <alignment horizontal="left" wrapText="1"/>
    </xf>
    <xf numFmtId="0" fontId="76" fillId="0" borderId="18" xfId="0" applyFont="1" applyBorder="1" applyAlignment="1">
      <alignment horizontal="left" wrapText="1"/>
    </xf>
    <xf numFmtId="3" fontId="68" fillId="0" borderId="10" xfId="0" applyNumberFormat="1" applyFont="1" applyBorder="1" applyAlignment="1">
      <alignment wrapText="1"/>
    </xf>
    <xf numFmtId="0" fontId="77" fillId="0" borderId="19" xfId="0" applyFont="1" applyBorder="1" applyAlignment="1">
      <alignment horizontal="left" wrapText="1"/>
    </xf>
    <xf numFmtId="0" fontId="34" fillId="0" borderId="20" xfId="0" applyFont="1" applyBorder="1" applyAlignment="1">
      <alignment horizontal="left" wrapText="1"/>
    </xf>
    <xf numFmtId="0" fontId="77" fillId="0" borderId="21" xfId="0" applyFont="1" applyBorder="1" applyAlignment="1">
      <alignment horizontal="left" wrapText="1"/>
    </xf>
    <xf numFmtId="0" fontId="34" fillId="0" borderId="22" xfId="0" applyFont="1" applyBorder="1" applyAlignment="1">
      <alignment horizontal="left" wrapText="1"/>
    </xf>
    <xf numFmtId="0" fontId="34" fillId="0" borderId="10" xfId="0" applyFont="1" applyBorder="1" applyAlignment="1">
      <alignment horizontal="left"/>
    </xf>
    <xf numFmtId="0" fontId="76" fillId="0" borderId="10" xfId="0" applyFont="1" applyBorder="1" applyAlignment="1">
      <alignment horizontal="left"/>
    </xf>
    <xf numFmtId="0" fontId="34" fillId="0" borderId="23" xfId="0" applyFont="1" applyBorder="1" applyAlignment="1">
      <alignment horizontal="left" wrapText="1"/>
    </xf>
    <xf numFmtId="49" fontId="34" fillId="0" borderId="10" xfId="0" applyNumberFormat="1" applyFont="1" applyBorder="1" applyAlignment="1">
      <alignment horizontal="left" wrapText="1"/>
    </xf>
    <xf numFmtId="0" fontId="19" fillId="0" borderId="0" xfId="0" applyFont="1" applyAlignment="1">
      <alignment wrapText="1"/>
    </xf>
    <xf numFmtId="3" fontId="78" fillId="0" borderId="10" xfId="0" applyNumberFormat="1" applyFont="1" applyBorder="1" applyAlignment="1">
      <alignment horizontal="center" wrapText="1"/>
    </xf>
    <xf numFmtId="3" fontId="37" fillId="0" borderId="13" xfId="0" applyNumberFormat="1" applyFont="1" applyBorder="1" applyAlignment="1">
      <alignment horizontal="center" wrapText="1"/>
    </xf>
    <xf numFmtId="0" fontId="76" fillId="0" borderId="0" xfId="0" applyFont="1" applyBorder="1" applyAlignment="1">
      <alignment horizontal="left" wrapText="1"/>
    </xf>
    <xf numFmtId="0" fontId="74" fillId="0" borderId="10" xfId="0" applyFont="1" applyBorder="1" applyAlignment="1">
      <alignment horizontal="center" wrapText="1"/>
    </xf>
    <xf numFmtId="3" fontId="74" fillId="0" borderId="10" xfId="0" applyNumberFormat="1" applyFont="1" applyFill="1" applyBorder="1" applyAlignment="1">
      <alignment horizontal="right" wrapText="1"/>
    </xf>
    <xf numFmtId="3" fontId="33" fillId="0" borderId="13" xfId="0" applyNumberFormat="1" applyFont="1" applyFill="1" applyBorder="1" applyAlignment="1">
      <alignment horizontal="center" wrapText="1"/>
    </xf>
    <xf numFmtId="0" fontId="74" fillId="0" borderId="10" xfId="0" applyFont="1" applyBorder="1" applyAlignment="1">
      <alignment horizontal="right" wrapText="1"/>
    </xf>
    <xf numFmtId="3" fontId="79" fillId="0" borderId="0" xfId="0" applyNumberFormat="1" applyFont="1" applyBorder="1" applyAlignment="1">
      <alignment horizontal="justify" wrapText="1"/>
    </xf>
    <xf numFmtId="3" fontId="72" fillId="0" borderId="10" xfId="0" applyNumberFormat="1" applyFont="1" applyBorder="1" applyAlignment="1">
      <alignment horizontal="right" vertical="center" wrapText="1"/>
    </xf>
    <xf numFmtId="3" fontId="33" fillId="0" borderId="13" xfId="0" applyNumberFormat="1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wrapText="1"/>
    </xf>
    <xf numFmtId="0" fontId="77" fillId="0" borderId="24" xfId="0" applyFont="1" applyBorder="1" applyAlignment="1">
      <alignment horizontal="left"/>
    </xf>
    <xf numFmtId="0" fontId="80" fillId="0" borderId="25" xfId="0" applyFont="1" applyBorder="1" applyAlignment="1">
      <alignment horizontal="left"/>
    </xf>
    <xf numFmtId="0" fontId="38" fillId="0" borderId="26" xfId="0" applyFont="1" applyBorder="1" applyAlignment="1">
      <alignment horizontal="left" wrapText="1"/>
    </xf>
    <xf numFmtId="3" fontId="72" fillId="0" borderId="26" xfId="0" applyNumberFormat="1" applyFont="1" applyBorder="1" applyAlignment="1">
      <alignment horizontal="right" wrapText="1"/>
    </xf>
    <xf numFmtId="0" fontId="64" fillId="0" borderId="0" xfId="0" applyFont="1" applyBorder="1" applyAlignment="1">
      <alignment horizontal="left"/>
    </xf>
    <xf numFmtId="0" fontId="38" fillId="0" borderId="0" xfId="0" applyFont="1" applyBorder="1" applyAlignment="1">
      <alignment horizontal="left" wrapText="1"/>
    </xf>
    <xf numFmtId="0" fontId="78" fillId="0" borderId="0" xfId="0" applyFont="1" applyBorder="1" applyAlignment="1">
      <alignment horizontal="justify" wrapText="1"/>
    </xf>
    <xf numFmtId="3" fontId="78" fillId="0" borderId="0" xfId="0" applyNumberFormat="1" applyFont="1" applyBorder="1" applyAlignment="1">
      <alignment horizontal="right" wrapText="1"/>
    </xf>
    <xf numFmtId="3" fontId="45" fillId="0" borderId="1" xfId="4" applyNumberFormat="1" applyFont="1" applyFill="1" applyBorder="1" applyAlignment="1">
      <alignment horizontal="center" wrapText="1"/>
    </xf>
    <xf numFmtId="3" fontId="51" fillId="0" borderId="1" xfId="4" applyNumberFormat="1" applyFont="1" applyFill="1" applyBorder="1" applyAlignment="1">
      <alignment horizontal="center" wrapText="1"/>
    </xf>
    <xf numFmtId="3" fontId="52" fillId="0" borderId="1" xfId="4" applyNumberFormat="1" applyFont="1" applyFill="1" applyBorder="1" applyAlignment="1">
      <alignment horizontal="center" wrapText="1"/>
    </xf>
    <xf numFmtId="3" fontId="52" fillId="0" borderId="1" xfId="4" applyNumberFormat="1" applyFont="1" applyFill="1" applyBorder="1" applyAlignment="1">
      <alignment horizontal="center"/>
    </xf>
    <xf numFmtId="3" fontId="28" fillId="0" borderId="1" xfId="5" applyNumberFormat="1" applyFont="1" applyFill="1" applyBorder="1" applyAlignment="1">
      <alignment horizontal="center" wrapText="1"/>
    </xf>
    <xf numFmtId="0" fontId="8" fillId="0" borderId="29" xfId="5" applyFont="1" applyBorder="1" applyAlignment="1">
      <alignment horizontal="center" vertical="center" wrapText="1"/>
    </xf>
    <xf numFmtId="0" fontId="0" fillId="0" borderId="0" xfId="0" applyFont="1"/>
    <xf numFmtId="3" fontId="6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25" fillId="0" borderId="0" xfId="0" applyNumberFormat="1" applyFont="1"/>
    <xf numFmtId="3" fontId="10" fillId="0" borderId="0" xfId="0" applyNumberFormat="1" applyFont="1"/>
    <xf numFmtId="3" fontId="52" fillId="0" borderId="1" xfId="0" applyNumberFormat="1" applyFont="1" applyBorder="1" applyAlignment="1">
      <alignment horizontal="center" wrapText="1"/>
    </xf>
    <xf numFmtId="49" fontId="29" fillId="0" borderId="1" xfId="0" applyNumberFormat="1" applyFont="1" applyFill="1" applyBorder="1" applyAlignment="1">
      <alignment horizontal="center" wrapText="1"/>
    </xf>
    <xf numFmtId="49" fontId="29" fillId="3" borderId="1" xfId="0" applyNumberFormat="1" applyFont="1" applyFill="1" applyBorder="1" applyAlignment="1">
      <alignment horizontal="center" wrapText="1"/>
    </xf>
    <xf numFmtId="49" fontId="29" fillId="3" borderId="1" xfId="0" applyNumberFormat="1" applyFont="1" applyFill="1" applyBorder="1" applyAlignment="1">
      <alignment horizontal="left" wrapText="1"/>
    </xf>
    <xf numFmtId="49" fontId="49" fillId="0" borderId="1" xfId="4" applyNumberFormat="1" applyFont="1" applyFill="1" applyBorder="1" applyAlignment="1">
      <alignment horizontal="center" wrapText="1"/>
    </xf>
    <xf numFmtId="49" fontId="51" fillId="0" borderId="1" xfId="4" applyNumberFormat="1" applyFont="1" applyFill="1" applyBorder="1" applyAlignment="1">
      <alignment horizontal="center" wrapText="1"/>
    </xf>
    <xf numFmtId="3" fontId="45" fillId="0" borderId="1" xfId="4" applyNumberFormat="1" applyFont="1" applyFill="1" applyBorder="1" applyAlignment="1">
      <alignment horizontal="left" wrapText="1"/>
    </xf>
    <xf numFmtId="3" fontId="72" fillId="0" borderId="9" xfId="0" applyNumberFormat="1" applyFont="1" applyBorder="1" applyAlignment="1">
      <alignment horizontal="right" wrapText="1"/>
    </xf>
    <xf numFmtId="0" fontId="34" fillId="0" borderId="0" xfId="0" applyFont="1" applyBorder="1" applyAlignment="1">
      <alignment wrapText="1"/>
    </xf>
    <xf numFmtId="0" fontId="34" fillId="0" borderId="10" xfId="0" applyFont="1" applyBorder="1" applyAlignment="1">
      <alignment wrapText="1"/>
    </xf>
    <xf numFmtId="0" fontId="68" fillId="0" borderId="10" xfId="0" applyFont="1" applyBorder="1"/>
    <xf numFmtId="3" fontId="72" fillId="0" borderId="13" xfId="0" applyNumberFormat="1" applyFont="1" applyBorder="1" applyAlignment="1">
      <alignment horizontal="right" wrapText="1"/>
    </xf>
    <xf numFmtId="3" fontId="74" fillId="0" borderId="13" xfId="0" applyNumberFormat="1" applyFont="1" applyBorder="1" applyAlignment="1">
      <alignment horizontal="right" wrapText="1"/>
    </xf>
    <xf numFmtId="3" fontId="74" fillId="0" borderId="30" xfId="0" applyNumberFormat="1" applyFont="1" applyBorder="1" applyAlignment="1">
      <alignment horizontal="right" wrapText="1"/>
    </xf>
    <xf numFmtId="0" fontId="33" fillId="0" borderId="31" xfId="0" applyFont="1" applyBorder="1" applyAlignment="1">
      <alignment horizontal="center" wrapText="1"/>
    </xf>
    <xf numFmtId="3" fontId="72" fillId="0" borderId="32" xfId="0" applyNumberFormat="1" applyFont="1" applyBorder="1" applyAlignment="1">
      <alignment horizontal="right" wrapText="1"/>
    </xf>
    <xf numFmtId="0" fontId="20" fillId="0" borderId="0" xfId="0" applyFont="1"/>
    <xf numFmtId="3" fontId="84" fillId="0" borderId="0" xfId="0" applyNumberFormat="1" applyFont="1"/>
    <xf numFmtId="3" fontId="23" fillId="0" borderId="1" xfId="0" applyNumberFormat="1" applyFont="1" applyFill="1" applyBorder="1" applyAlignment="1">
      <alignment horizontal="center" wrapText="1"/>
    </xf>
    <xf numFmtId="3" fontId="23" fillId="0" borderId="1" xfId="0" applyNumberFormat="1" applyFont="1" applyBorder="1" applyAlignment="1">
      <alignment horizontal="center" wrapText="1"/>
    </xf>
    <xf numFmtId="49" fontId="29" fillId="0" borderId="1" xfId="2" applyNumberFormat="1" applyFont="1" applyFill="1" applyBorder="1" applyAlignment="1">
      <alignment horizontal="center" wrapText="1"/>
    </xf>
    <xf numFmtId="0" fontId="23" fillId="0" borderId="0" xfId="0" applyFont="1"/>
    <xf numFmtId="0" fontId="89" fillId="0" borderId="0" xfId="0" applyFont="1"/>
    <xf numFmtId="49" fontId="28" fillId="0" borderId="1" xfId="0" applyNumberFormat="1" applyFont="1" applyBorder="1" applyAlignment="1">
      <alignment horizontal="center" wrapText="1"/>
    </xf>
    <xf numFmtId="0" fontId="90" fillId="0" borderId="0" xfId="0" applyFont="1"/>
    <xf numFmtId="1" fontId="27" fillId="2" borderId="1" xfId="5" applyNumberFormat="1" applyFont="1" applyFill="1" applyBorder="1" applyAlignment="1" applyProtection="1">
      <alignment horizontal="center" wrapText="1"/>
      <protection locked="0"/>
    </xf>
    <xf numFmtId="3" fontId="65" fillId="0" borderId="0" xfId="0" applyNumberFormat="1" applyFont="1"/>
    <xf numFmtId="3" fontId="86" fillId="0" borderId="1" xfId="5" applyNumberFormat="1" applyFont="1" applyBorder="1" applyAlignment="1">
      <alignment horizontal="center" wrapText="1"/>
    </xf>
    <xf numFmtId="3" fontId="17" fillId="2" borderId="7" xfId="5" applyNumberFormat="1" applyFont="1" applyFill="1" applyBorder="1" applyAlignment="1">
      <alignment horizontal="center" vertical="center" wrapText="1"/>
    </xf>
    <xf numFmtId="0" fontId="91" fillId="0" borderId="0" xfId="0" applyFont="1" applyAlignment="1">
      <alignment horizontal="center"/>
    </xf>
    <xf numFmtId="3" fontId="92" fillId="0" borderId="1" xfId="5" applyNumberFormat="1" applyFont="1" applyFill="1" applyBorder="1" applyAlignment="1">
      <alignment horizontal="center" wrapText="1"/>
    </xf>
    <xf numFmtId="49" fontId="27" fillId="2" borderId="1" xfId="5" applyNumberFormat="1" applyFont="1" applyFill="1" applyBorder="1" applyAlignment="1">
      <alignment horizontal="center" vertical="top" wrapText="1"/>
    </xf>
    <xf numFmtId="3" fontId="15" fillId="0" borderId="0" xfId="0" applyNumberFormat="1" applyFont="1" applyFill="1"/>
    <xf numFmtId="49" fontId="52" fillId="0" borderId="1" xfId="0" applyNumberFormat="1" applyFont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0" fontId="0" fillId="0" borderId="1" xfId="0" applyBorder="1"/>
    <xf numFmtId="3" fontId="12" fillId="0" borderId="4" xfId="0" applyNumberFormat="1" applyFont="1" applyFill="1" applyBorder="1" applyAlignment="1">
      <alignment horizontal="center" wrapText="1"/>
    </xf>
    <xf numFmtId="3" fontId="12" fillId="0" borderId="4" xfId="0" applyNumberFormat="1" applyFont="1" applyBorder="1" applyAlignment="1">
      <alignment horizontal="center" wrapText="1"/>
    </xf>
    <xf numFmtId="3" fontId="9" fillId="0" borderId="4" xfId="0" applyNumberFormat="1" applyFont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3" fontId="87" fillId="0" borderId="1" xfId="0" applyNumberFormat="1" applyFont="1" applyBorder="1" applyAlignment="1">
      <alignment horizontal="center" wrapText="1"/>
    </xf>
    <xf numFmtId="49" fontId="16" fillId="0" borderId="1" xfId="0" applyNumberFormat="1" applyFont="1" applyFill="1" applyBorder="1" applyAlignment="1">
      <alignment horizontal="center" wrapText="1"/>
    </xf>
    <xf numFmtId="3" fontId="52" fillId="0" borderId="4" xfId="0" applyNumberFormat="1" applyFont="1" applyBorder="1" applyAlignment="1">
      <alignment horizontal="center" wrapText="1"/>
    </xf>
    <xf numFmtId="3" fontId="16" fillId="0" borderId="4" xfId="0" applyNumberFormat="1" applyFont="1" applyFill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9" fontId="16" fillId="0" borderId="5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 applyProtection="1">
      <alignment horizontal="left" wrapText="1"/>
      <protection locked="0"/>
    </xf>
    <xf numFmtId="49" fontId="95" fillId="0" borderId="1" xfId="0" applyNumberFormat="1" applyFont="1" applyFill="1" applyBorder="1" applyAlignment="1">
      <alignment horizontal="center" wrapText="1"/>
    </xf>
    <xf numFmtId="49" fontId="23" fillId="0" borderId="1" xfId="0" applyNumberFormat="1" applyFont="1" applyBorder="1" applyAlignment="1">
      <alignment horizontal="left" wrapText="1"/>
    </xf>
    <xf numFmtId="49" fontId="28" fillId="0" borderId="28" xfId="0" applyNumberFormat="1" applyFont="1" applyBorder="1" applyAlignment="1">
      <alignment horizontal="center" wrapText="1"/>
    </xf>
    <xf numFmtId="49" fontId="17" fillId="0" borderId="5" xfId="0" applyNumberFormat="1" applyFont="1" applyBorder="1" applyAlignment="1" applyProtection="1">
      <alignment horizontal="left" wrapText="1"/>
      <protection locked="0"/>
    </xf>
    <xf numFmtId="49" fontId="17" fillId="0" borderId="4" xfId="0" applyNumberFormat="1" applyFont="1" applyBorder="1" applyAlignment="1" applyProtection="1">
      <alignment horizontal="left" wrapText="1"/>
      <protection locked="0"/>
    </xf>
    <xf numFmtId="49" fontId="17" fillId="0" borderId="27" xfId="0" applyNumberFormat="1" applyFont="1" applyBorder="1" applyAlignment="1" applyProtection="1">
      <alignment horizontal="left" wrapText="1"/>
      <protection locked="0"/>
    </xf>
    <xf numFmtId="49" fontId="16" fillId="0" borderId="28" xfId="0" applyNumberFormat="1" applyFont="1" applyFill="1" applyBorder="1" applyAlignment="1">
      <alignment horizontal="center" wrapText="1"/>
    </xf>
    <xf numFmtId="49" fontId="52" fillId="0" borderId="4" xfId="0" applyNumberFormat="1" applyFont="1" applyBorder="1" applyAlignment="1">
      <alignment horizontal="left" wrapText="1"/>
    </xf>
    <xf numFmtId="49" fontId="15" fillId="2" borderId="1" xfId="1" applyNumberFormat="1" applyFont="1" applyFill="1" applyBorder="1" applyAlignment="1" applyProtection="1">
      <alignment horizontal="left" wrapText="1"/>
      <protection locked="0"/>
    </xf>
    <xf numFmtId="0" fontId="52" fillId="0" borderId="1" xfId="0" applyFont="1" applyBorder="1" applyAlignment="1">
      <alignment horizontal="center" wrapText="1"/>
    </xf>
    <xf numFmtId="3" fontId="15" fillId="0" borderId="0" xfId="0" applyNumberFormat="1" applyFont="1"/>
    <xf numFmtId="49" fontId="86" fillId="0" borderId="1" xfId="0" applyNumberFormat="1" applyFont="1" applyBorder="1" applyAlignment="1">
      <alignment horizontal="left" wrapText="1"/>
    </xf>
    <xf numFmtId="49" fontId="29" fillId="0" borderId="1" xfId="2" applyNumberFormat="1" applyFont="1" applyFill="1" applyBorder="1" applyAlignment="1">
      <alignment horizontal="left" wrapText="1"/>
    </xf>
    <xf numFmtId="3" fontId="40" fillId="0" borderId="1" xfId="5" applyNumberFormat="1" applyFont="1" applyFill="1" applyBorder="1" applyAlignment="1">
      <alignment horizontal="center" wrapText="1"/>
    </xf>
    <xf numFmtId="49" fontId="27" fillId="0" borderId="1" xfId="5" applyNumberFormat="1" applyFont="1" applyFill="1" applyBorder="1" applyAlignment="1" applyProtection="1">
      <alignment horizontal="center" wrapText="1"/>
      <protection locked="0"/>
    </xf>
    <xf numFmtId="3" fontId="27" fillId="0" borderId="1" xfId="5" applyNumberFormat="1" applyFont="1" applyFill="1" applyBorder="1" applyAlignment="1" applyProtection="1">
      <alignment horizontal="center" wrapText="1"/>
      <protection locked="0"/>
    </xf>
    <xf numFmtId="3" fontId="17" fillId="0" borderId="7" xfId="5" applyNumberFormat="1" applyFont="1" applyFill="1" applyBorder="1" applyAlignment="1">
      <alignment wrapText="1"/>
    </xf>
    <xf numFmtId="0" fontId="30" fillId="0" borderId="0" xfId="5" applyFont="1" applyFill="1" applyAlignment="1">
      <alignment wrapText="1"/>
    </xf>
    <xf numFmtId="0" fontId="23" fillId="0" borderId="1" xfId="0" applyFont="1" applyBorder="1" applyAlignment="1">
      <alignment horizontal="left" vertical="center" wrapText="1"/>
    </xf>
    <xf numFmtId="3" fontId="88" fillId="0" borderId="1" xfId="5" applyNumberFormat="1" applyFont="1" applyFill="1" applyBorder="1" applyAlignment="1" applyProtection="1">
      <alignment horizontal="center" wrapText="1"/>
      <protection locked="0"/>
    </xf>
    <xf numFmtId="3" fontId="92" fillId="0" borderId="1" xfId="5" applyNumberFormat="1" applyFont="1" applyFill="1" applyBorder="1" applyAlignment="1" applyProtection="1">
      <alignment horizontal="center" wrapText="1"/>
      <protection locked="0"/>
    </xf>
    <xf numFmtId="49" fontId="23" fillId="0" borderId="1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left" wrapText="1"/>
    </xf>
    <xf numFmtId="49" fontId="17" fillId="0" borderId="1" xfId="0" applyNumberFormat="1" applyFont="1" applyBorder="1" applyAlignment="1" applyProtection="1">
      <alignment horizontal="left" wrapText="1"/>
      <protection locked="0"/>
    </xf>
    <xf numFmtId="49" fontId="17" fillId="0" borderId="1" xfId="0" applyNumberFormat="1" applyFont="1" applyFill="1" applyBorder="1" applyAlignment="1">
      <alignment horizontal="left" wrapText="1"/>
    </xf>
    <xf numFmtId="3" fontId="96" fillId="2" borderId="1" xfId="5" applyNumberFormat="1" applyFont="1" applyFill="1" applyBorder="1" applyAlignment="1" applyProtection="1">
      <alignment horizontal="center" wrapText="1"/>
      <protection locked="0"/>
    </xf>
    <xf numFmtId="49" fontId="96" fillId="2" borderId="1" xfId="5" applyNumberFormat="1" applyFont="1" applyFill="1" applyBorder="1" applyAlignment="1" applyProtection="1">
      <alignment horizontal="center" wrapText="1"/>
      <protection locked="0"/>
    </xf>
    <xf numFmtId="0" fontId="12" fillId="0" borderId="1" xfId="5" applyFont="1" applyBorder="1" applyAlignment="1">
      <alignment horizontal="center" vertical="center" wrapText="1"/>
    </xf>
    <xf numFmtId="3" fontId="23" fillId="0" borderId="1" xfId="5" applyNumberFormat="1" applyFont="1" applyFill="1" applyBorder="1" applyAlignment="1">
      <alignment horizontal="center" wrapText="1"/>
    </xf>
    <xf numFmtId="0" fontId="17" fillId="0" borderId="1" xfId="5" applyFont="1" applyFill="1" applyBorder="1" applyAlignment="1">
      <alignment horizontal="left" wrapText="1"/>
    </xf>
    <xf numFmtId="0" fontId="16" fillId="0" borderId="0" xfId="0" applyFont="1"/>
    <xf numFmtId="0" fontId="23" fillId="0" borderId="1" xfId="0" applyFont="1" applyFill="1" applyBorder="1" applyAlignment="1">
      <alignment wrapText="1"/>
    </xf>
    <xf numFmtId="0" fontId="94" fillId="0" borderId="0" xfId="0" applyFont="1"/>
    <xf numFmtId="3" fontId="40" fillId="4" borderId="1" xfId="0" applyNumberFormat="1" applyFont="1" applyFill="1" applyBorder="1" applyAlignment="1">
      <alignment horizontal="center"/>
    </xf>
    <xf numFmtId="0" fontId="98" fillId="0" borderId="1" xfId="0" applyFont="1" applyBorder="1" applyAlignment="1">
      <alignment wrapText="1"/>
    </xf>
    <xf numFmtId="49" fontId="23" fillId="0" borderId="1" xfId="0" applyNumberFormat="1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3" fontId="98" fillId="0" borderId="1" xfId="0" applyNumberFormat="1" applyFont="1" applyBorder="1" applyAlignment="1">
      <alignment horizontal="center"/>
    </xf>
    <xf numFmtId="49" fontId="98" fillId="0" borderId="1" xfId="0" applyNumberFormat="1" applyFont="1" applyFill="1" applyBorder="1" applyAlignment="1">
      <alignment horizontal="center" wrapText="1"/>
    </xf>
    <xf numFmtId="49" fontId="98" fillId="0" borderId="1" xfId="0" applyNumberFormat="1" applyFont="1" applyFill="1" applyBorder="1" applyAlignment="1" applyProtection="1">
      <alignment wrapText="1"/>
      <protection locked="0"/>
    </xf>
    <xf numFmtId="0" fontId="99" fillId="0" borderId="1" xfId="0" applyFont="1" applyBorder="1" applyAlignment="1">
      <alignment horizontal="left" wrapText="1"/>
    </xf>
    <xf numFmtId="49" fontId="17" fillId="0" borderId="1" xfId="0" applyNumberFormat="1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49" fontId="28" fillId="0" borderId="4" xfId="0" applyNumberFormat="1" applyFont="1" applyBorder="1" applyAlignment="1">
      <alignment horizontal="center" wrapText="1"/>
    </xf>
    <xf numFmtId="49" fontId="17" fillId="0" borderId="4" xfId="0" applyNumberFormat="1" applyFont="1" applyBorder="1" applyAlignment="1">
      <alignment horizontal="left" wrapText="1"/>
    </xf>
    <xf numFmtId="0" fontId="100" fillId="0" borderId="0" xfId="0" applyFont="1"/>
    <xf numFmtId="0" fontId="101" fillId="0" borderId="10" xfId="0" applyFont="1" applyBorder="1" applyAlignment="1">
      <alignment wrapText="1"/>
    </xf>
    <xf numFmtId="0" fontId="101" fillId="0" borderId="0" xfId="0" applyFont="1"/>
    <xf numFmtId="49" fontId="66" fillId="0" borderId="23" xfId="0" applyNumberFormat="1" applyFont="1" applyBorder="1" applyAlignment="1" applyProtection="1">
      <alignment horizontal="left" wrapText="1"/>
      <protection locked="0"/>
    </xf>
    <xf numFmtId="0" fontId="76" fillId="0" borderId="10" xfId="0" applyFont="1" applyBorder="1" applyAlignment="1">
      <alignment wrapText="1"/>
    </xf>
    <xf numFmtId="0" fontId="72" fillId="0" borderId="10" xfId="0" applyFont="1" applyBorder="1" applyAlignment="1">
      <alignment horizontal="right" wrapText="1"/>
    </xf>
    <xf numFmtId="0" fontId="34" fillId="0" borderId="23" xfId="0" applyFont="1" applyBorder="1"/>
    <xf numFmtId="0" fontId="101" fillId="0" borderId="10" xfId="0" applyFont="1" applyBorder="1" applyAlignment="1">
      <alignment horizontal="left" vertical="center" wrapText="1"/>
    </xf>
    <xf numFmtId="49" fontId="75" fillId="0" borderId="30" xfId="0" applyNumberFormat="1" applyFont="1" applyBorder="1" applyAlignment="1" applyProtection="1">
      <alignment horizontal="left" wrapText="1"/>
      <protection locked="0"/>
    </xf>
    <xf numFmtId="0" fontId="6" fillId="0" borderId="39" xfId="0" applyFont="1" applyBorder="1"/>
    <xf numFmtId="0" fontId="0" fillId="0" borderId="39" xfId="0" applyBorder="1"/>
    <xf numFmtId="3" fontId="6" fillId="0" borderId="39" xfId="0" applyNumberFormat="1" applyFont="1" applyBorder="1"/>
    <xf numFmtId="0" fontId="23" fillId="0" borderId="1" xfId="0" applyFont="1" applyBorder="1" applyAlignment="1">
      <alignment horizontal="left" wrapText="1"/>
    </xf>
    <xf numFmtId="3" fontId="28" fillId="0" borderId="1" xfId="0" applyNumberFormat="1" applyFont="1" applyFill="1" applyBorder="1" applyAlignment="1">
      <alignment horizontal="center" wrapText="1"/>
    </xf>
    <xf numFmtId="3" fontId="17" fillId="0" borderId="1" xfId="0" applyNumberFormat="1" applyFont="1" applyBorder="1" applyAlignment="1">
      <alignment horizontal="center" wrapText="1"/>
    </xf>
    <xf numFmtId="3" fontId="97" fillId="0" borderId="1" xfId="0" applyNumberFormat="1" applyFont="1" applyBorder="1" applyAlignment="1">
      <alignment horizontal="center" wrapText="1"/>
    </xf>
    <xf numFmtId="3" fontId="74" fillId="0" borderId="10" xfId="0" applyNumberFormat="1" applyFont="1" applyBorder="1" applyAlignment="1">
      <alignment horizontal="center" wrapText="1"/>
    </xf>
    <xf numFmtId="3" fontId="33" fillId="0" borderId="13" xfId="0" applyNumberFormat="1" applyFont="1" applyBorder="1" applyAlignment="1">
      <alignment horizontal="center" wrapText="1"/>
    </xf>
    <xf numFmtId="0" fontId="73" fillId="0" borderId="12" xfId="0" applyFont="1" applyBorder="1" applyAlignment="1">
      <alignment horizontal="left" wrapText="1"/>
    </xf>
    <xf numFmtId="0" fontId="34" fillId="0" borderId="10" xfId="0" applyFont="1" applyBorder="1" applyAlignment="1">
      <alignment horizontal="left" wrapText="1"/>
    </xf>
    <xf numFmtId="3" fontId="74" fillId="0" borderId="10" xfId="0" applyNumberFormat="1" applyFont="1" applyBorder="1" applyAlignment="1">
      <alignment horizontal="right" wrapText="1"/>
    </xf>
    <xf numFmtId="0" fontId="71" fillId="0" borderId="12" xfId="0" applyFont="1" applyBorder="1" applyAlignment="1">
      <alignment horizontal="left"/>
    </xf>
    <xf numFmtId="0" fontId="74" fillId="0" borderId="30" xfId="0" applyFont="1" applyBorder="1" applyAlignment="1">
      <alignment horizontal="center" wrapText="1"/>
    </xf>
    <xf numFmtId="0" fontId="77" fillId="0" borderId="40" xfId="0" applyFont="1" applyBorder="1" applyAlignment="1">
      <alignment horizontal="left"/>
    </xf>
    <xf numFmtId="0" fontId="101" fillId="0" borderId="30" xfId="0" applyFont="1" applyBorder="1" applyAlignment="1">
      <alignment horizontal="left" wrapText="1"/>
    </xf>
    <xf numFmtId="3" fontId="74" fillId="0" borderId="10" xfId="0" applyNumberFormat="1" applyFont="1" applyBorder="1" applyAlignment="1">
      <alignment wrapText="1"/>
    </xf>
    <xf numFmtId="3" fontId="33" fillId="0" borderId="13" xfId="0" applyNumberFormat="1" applyFont="1" applyBorder="1" applyAlignment="1">
      <alignment wrapText="1"/>
    </xf>
    <xf numFmtId="0" fontId="101" fillId="0" borderId="0" xfId="0" applyFont="1" applyBorder="1" applyAlignment="1">
      <alignment wrapText="1"/>
    </xf>
    <xf numFmtId="0" fontId="77" fillId="0" borderId="41" xfId="0" applyFont="1" applyBorder="1" applyAlignment="1">
      <alignment horizontal="left"/>
    </xf>
    <xf numFmtId="0" fontId="52" fillId="0" borderId="28" xfId="0" applyFont="1" applyBorder="1" applyAlignment="1">
      <alignment horizontal="center" wrapText="1"/>
    </xf>
    <xf numFmtId="0" fontId="52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justify" wrapText="1"/>
    </xf>
    <xf numFmtId="3" fontId="45" fillId="0" borderId="1" xfId="4" applyNumberFormat="1" applyFont="1" applyFill="1" applyBorder="1" applyAlignment="1">
      <alignment horizontal="center"/>
    </xf>
    <xf numFmtId="49" fontId="23" fillId="0" borderId="1" xfId="3" applyNumberFormat="1" applyFont="1" applyFill="1" applyBorder="1" applyAlignment="1">
      <alignment horizontal="left" wrapText="1"/>
    </xf>
    <xf numFmtId="0" fontId="57" fillId="0" borderId="0" xfId="0" applyFont="1" applyAlignment="1">
      <alignment horizontal="left"/>
    </xf>
    <xf numFmtId="0" fontId="102" fillId="0" borderId="0" xfId="7" applyFont="1"/>
    <xf numFmtId="0" fontId="52" fillId="0" borderId="0" xfId="7" applyFont="1"/>
    <xf numFmtId="0" fontId="102" fillId="3" borderId="0" xfId="7" applyFont="1" applyFill="1"/>
    <xf numFmtId="0" fontId="58" fillId="0" borderId="0" xfId="7" applyFont="1"/>
    <xf numFmtId="0" fontId="21" fillId="0" borderId="0" xfId="7" applyNumberFormat="1" applyFont="1" applyFill="1" applyAlignment="1" applyProtection="1">
      <alignment horizontal="center" vertical="center" wrapText="1"/>
    </xf>
    <xf numFmtId="0" fontId="14" fillId="0" borderId="0" xfId="7" applyFont="1" applyAlignment="1">
      <alignment horizontal="center" vertical="center" wrapText="1"/>
    </xf>
    <xf numFmtId="0" fontId="103" fillId="0" borderId="0" xfId="7" applyFont="1" applyAlignment="1">
      <alignment vertical="center" wrapText="1"/>
    </xf>
    <xf numFmtId="0" fontId="103" fillId="0" borderId="0" xfId="7" applyFont="1" applyAlignment="1">
      <alignment horizontal="center" vertical="center" wrapText="1"/>
    </xf>
    <xf numFmtId="0" fontId="102" fillId="0" borderId="0" xfId="7"/>
    <xf numFmtId="0" fontId="104" fillId="0" borderId="0" xfId="7" applyFont="1" applyBorder="1" applyAlignment="1">
      <alignment horizontal="right" vertical="center" wrapText="1"/>
    </xf>
    <xf numFmtId="0" fontId="11" fillId="0" borderId="0" xfId="7" applyNumberFormat="1" applyFont="1" applyFill="1" applyBorder="1" applyAlignment="1" applyProtection="1">
      <alignment horizontal="right" vertical="center"/>
    </xf>
    <xf numFmtId="0" fontId="102" fillId="0" borderId="0" xfId="7" applyAlignment="1">
      <alignment horizontal="right"/>
    </xf>
    <xf numFmtId="0" fontId="105" fillId="0" borderId="1" xfId="7" applyFont="1" applyBorder="1" applyAlignment="1">
      <alignment horizontal="right"/>
    </xf>
    <xf numFmtId="0" fontId="45" fillId="0" borderId="1" xfId="8" applyFont="1" applyBorder="1" applyAlignment="1">
      <alignment horizontal="right"/>
    </xf>
    <xf numFmtId="0" fontId="45" fillId="0" borderId="28" xfId="8" applyFont="1" applyBorder="1" applyAlignment="1">
      <alignment horizontal="center"/>
    </xf>
    <xf numFmtId="0" fontId="52" fillId="3" borderId="3" xfId="7" applyFont="1" applyFill="1" applyBorder="1" applyAlignment="1">
      <alignment horizontal="center" vertical="center" wrapText="1"/>
    </xf>
    <xf numFmtId="0" fontId="52" fillId="3" borderId="1" xfId="7" applyFont="1" applyFill="1" applyBorder="1" applyAlignment="1">
      <alignment horizontal="center" vertical="center" wrapText="1"/>
    </xf>
    <xf numFmtId="0" fontId="106" fillId="0" borderId="0" xfId="7" applyFont="1" applyBorder="1" applyAlignment="1">
      <alignment horizontal="right"/>
    </xf>
    <xf numFmtId="0" fontId="102" fillId="0" borderId="0" xfId="7" applyFont="1" applyBorder="1"/>
    <xf numFmtId="49" fontId="41" fillId="0" borderId="42" xfId="7" applyNumberFormat="1" applyFont="1" applyFill="1" applyBorder="1" applyAlignment="1" applyProtection="1">
      <alignment wrapText="1"/>
      <protection locked="0"/>
    </xf>
    <xf numFmtId="49" fontId="41" fillId="0" borderId="0" xfId="7" applyNumberFormat="1" applyFont="1" applyFill="1" applyBorder="1" applyAlignment="1" applyProtection="1">
      <alignment wrapText="1"/>
      <protection locked="0"/>
    </xf>
    <xf numFmtId="49" fontId="41" fillId="0" borderId="0" xfId="7" applyNumberFormat="1" applyFont="1" applyFill="1" applyBorder="1" applyAlignment="1" applyProtection="1">
      <alignment horizontal="center" wrapText="1"/>
      <protection locked="0"/>
    </xf>
    <xf numFmtId="0" fontId="65" fillId="0" borderId="43" xfId="7" applyFont="1" applyBorder="1" applyAlignment="1">
      <alignment horizontal="center"/>
    </xf>
    <xf numFmtId="0" fontId="93" fillId="0" borderId="3" xfId="7" applyFont="1" applyBorder="1" applyAlignment="1">
      <alignment horizontal="center" vertical="center" wrapText="1"/>
    </xf>
    <xf numFmtId="0" fontId="52" fillId="3" borderId="28" xfId="7" applyFont="1" applyFill="1" applyBorder="1" applyAlignment="1">
      <alignment horizontal="center" vertical="center" wrapText="1"/>
    </xf>
    <xf numFmtId="0" fontId="21" fillId="0" borderId="4" xfId="7" applyFont="1" applyBorder="1" applyAlignment="1">
      <alignment horizontal="center" vertical="center" wrapText="1"/>
    </xf>
    <xf numFmtId="0" fontId="21" fillId="0" borderId="5" xfId="7" applyFont="1" applyBorder="1" applyAlignment="1">
      <alignment horizontal="center" vertical="center" wrapText="1"/>
    </xf>
    <xf numFmtId="0" fontId="105" fillId="0" borderId="1" xfId="7" applyFont="1" applyBorder="1" applyAlignment="1">
      <alignment horizontal="center"/>
    </xf>
    <xf numFmtId="0" fontId="45" fillId="0" borderId="1" xfId="8" applyFont="1" applyBorder="1" applyAlignment="1">
      <alignment horizontal="center"/>
    </xf>
    <xf numFmtId="0" fontId="52" fillId="5" borderId="1" xfId="8" applyFont="1" applyFill="1" applyBorder="1" applyAlignment="1">
      <alignment horizontal="center" wrapText="1"/>
    </xf>
    <xf numFmtId="3" fontId="52" fillId="3" borderId="1" xfId="7" applyNumberFormat="1" applyFont="1" applyFill="1" applyBorder="1" applyAlignment="1">
      <alignment horizontal="center" wrapText="1"/>
    </xf>
    <xf numFmtId="0" fontId="52" fillId="0" borderId="0" xfId="7" applyFont="1" applyAlignment="1">
      <alignment horizontal="center"/>
    </xf>
    <xf numFmtId="0" fontId="52" fillId="5" borderId="1" xfId="8" applyFont="1" applyFill="1" applyBorder="1" applyAlignment="1">
      <alignment horizontal="left" wrapText="1"/>
    </xf>
    <xf numFmtId="0" fontId="52" fillId="0" borderId="3" xfId="0" applyFont="1" applyBorder="1" applyAlignment="1">
      <alignment horizontal="center" wrapText="1"/>
    </xf>
    <xf numFmtId="0" fontId="52" fillId="0" borderId="1" xfId="7" applyFont="1" applyBorder="1" applyAlignment="1">
      <alignment horizontal="center" wrapText="1"/>
    </xf>
    <xf numFmtId="0" fontId="2" fillId="0" borderId="0" xfId="7" applyFont="1" applyAlignment="1">
      <alignment horizontal="right"/>
    </xf>
    <xf numFmtId="0" fontId="18" fillId="0" borderId="1" xfId="8" applyFont="1" applyBorder="1" applyAlignment="1">
      <alignment horizontal="center"/>
    </xf>
    <xf numFmtId="0" fontId="18" fillId="0" borderId="28" xfId="8" applyFont="1" applyBorder="1" applyAlignment="1">
      <alignment horizontal="center"/>
    </xf>
    <xf numFmtId="0" fontId="47" fillId="0" borderId="5" xfId="7" applyFont="1" applyBorder="1" applyAlignment="1">
      <alignment horizontal="center" vertical="center" wrapText="1"/>
    </xf>
    <xf numFmtId="0" fontId="47" fillId="0" borderId="1" xfId="7" applyFont="1" applyBorder="1" applyAlignment="1">
      <alignment horizontal="center" vertical="center" wrapText="1"/>
    </xf>
    <xf numFmtId="0" fontId="47" fillId="3" borderId="5" xfId="7" applyFont="1" applyFill="1" applyBorder="1" applyAlignment="1">
      <alignment horizontal="center" vertical="center" wrapText="1"/>
    </xf>
    <xf numFmtId="0" fontId="47" fillId="3" borderId="1" xfId="7" applyFont="1" applyFill="1" applyBorder="1" applyAlignment="1">
      <alignment horizontal="center" vertical="center" wrapText="1"/>
    </xf>
    <xf numFmtId="0" fontId="47" fillId="0" borderId="0" xfId="7" applyFont="1" applyAlignment="1">
      <alignment horizontal="center"/>
    </xf>
    <xf numFmtId="0" fontId="18" fillId="0" borderId="1" xfId="7" applyFont="1" applyBorder="1" applyAlignment="1">
      <alignment horizontal="center"/>
    </xf>
    <xf numFmtId="0" fontId="47" fillId="0" borderId="1" xfId="0" applyFont="1" applyBorder="1" applyAlignment="1">
      <alignment horizontal="center" wrapText="1"/>
    </xf>
    <xf numFmtId="0" fontId="45" fillId="0" borderId="4" xfId="0" applyFont="1" applyBorder="1" applyAlignment="1">
      <alignment horizontal="center" vertical="center" wrapText="1"/>
    </xf>
    <xf numFmtId="0" fontId="109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110" fillId="0" borderId="0" xfId="0" applyFont="1"/>
    <xf numFmtId="0" fontId="94" fillId="0" borderId="1" xfId="0" applyFont="1" applyBorder="1"/>
    <xf numFmtId="0" fontId="89" fillId="0" borderId="1" xfId="0" applyFont="1" applyBorder="1"/>
    <xf numFmtId="0" fontId="90" fillId="0" borderId="1" xfId="0" applyFont="1" applyBorder="1"/>
    <xf numFmtId="0" fontId="91" fillId="0" borderId="1" xfId="0" applyFont="1" applyBorder="1" applyAlignment="1">
      <alignment horizontal="center"/>
    </xf>
    <xf numFmtId="49" fontId="98" fillId="4" borderId="1" xfId="0" applyNumberFormat="1" applyFont="1" applyFill="1" applyBorder="1" applyAlignment="1">
      <alignment horizontal="center"/>
    </xf>
    <xf numFmtId="0" fontId="98" fillId="4" borderId="1" xfId="0" applyFont="1" applyFill="1" applyBorder="1"/>
    <xf numFmtId="0" fontId="40" fillId="4" borderId="1" xfId="0" applyFont="1" applyFill="1" applyBorder="1" applyAlignment="1">
      <alignment wrapText="1"/>
    </xf>
    <xf numFmtId="0" fontId="47" fillId="0" borderId="1" xfId="5" applyFont="1" applyBorder="1" applyAlignment="1">
      <alignment horizontal="center" vertical="center" wrapText="1"/>
    </xf>
    <xf numFmtId="0" fontId="111" fillId="0" borderId="2" xfId="5" applyFont="1" applyBorder="1" applyAlignment="1">
      <alignment horizontal="center" vertical="center" wrapText="1"/>
    </xf>
    <xf numFmtId="0" fontId="112" fillId="0" borderId="0" xfId="5" applyFont="1" applyAlignment="1">
      <alignment horizontal="center" vertical="center" wrapText="1"/>
    </xf>
    <xf numFmtId="0" fontId="47" fillId="0" borderId="1" xfId="0" applyFont="1" applyBorder="1" applyAlignment="1">
      <alignment horizontal="center"/>
    </xf>
    <xf numFmtId="49" fontId="108" fillId="0" borderId="1" xfId="0" applyNumberFormat="1" applyFont="1" applyBorder="1" applyAlignment="1">
      <alignment horizontal="center" vertical="center" wrapText="1"/>
    </xf>
    <xf numFmtId="0" fontId="111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49" fontId="113" fillId="0" borderId="1" xfId="0" applyNumberFormat="1" applyFont="1" applyFill="1" applyBorder="1" applyAlignment="1">
      <alignment horizontal="center" wrapText="1"/>
    </xf>
    <xf numFmtId="3" fontId="117" fillId="0" borderId="1" xfId="0" applyNumberFormat="1" applyFont="1" applyFill="1" applyBorder="1" applyAlignment="1">
      <alignment horizontal="center" wrapText="1"/>
    </xf>
    <xf numFmtId="3" fontId="118" fillId="0" borderId="1" xfId="0" applyNumberFormat="1" applyFont="1" applyBorder="1" applyAlignment="1">
      <alignment horizontal="center" wrapText="1"/>
    </xf>
    <xf numFmtId="0" fontId="117" fillId="0" borderId="0" xfId="0" applyFont="1"/>
    <xf numFmtId="0" fontId="117" fillId="0" borderId="0" xfId="0" applyFont="1" applyFill="1"/>
    <xf numFmtId="49" fontId="114" fillId="0" borderId="0" xfId="0" applyNumberFormat="1" applyFont="1" applyAlignment="1">
      <alignment horizontal="left" wrapText="1"/>
    </xf>
    <xf numFmtId="3" fontId="114" fillId="0" borderId="1" xfId="0" applyNumberFormat="1" applyFont="1" applyFill="1" applyBorder="1" applyAlignment="1">
      <alignment horizontal="center" wrapText="1"/>
    </xf>
    <xf numFmtId="3" fontId="118" fillId="0" borderId="1" xfId="0" applyNumberFormat="1" applyFont="1" applyFill="1" applyBorder="1" applyAlignment="1">
      <alignment horizontal="center" wrapText="1"/>
    </xf>
    <xf numFmtId="3" fontId="113" fillId="0" borderId="1" xfId="0" applyNumberFormat="1" applyFont="1" applyFill="1" applyBorder="1" applyAlignment="1">
      <alignment horizontal="center" wrapText="1"/>
    </xf>
    <xf numFmtId="49" fontId="119" fillId="0" borderId="1" xfId="0" applyNumberFormat="1" applyFont="1" applyFill="1" applyBorder="1" applyAlignment="1">
      <alignment horizontal="left" wrapText="1"/>
    </xf>
    <xf numFmtId="49" fontId="120" fillId="0" borderId="1" xfId="0" applyNumberFormat="1" applyFont="1" applyFill="1" applyBorder="1" applyAlignment="1">
      <alignment horizontal="left" wrapText="1"/>
    </xf>
    <xf numFmtId="3" fontId="121" fillId="0" borderId="1" xfId="0" applyNumberFormat="1" applyFont="1" applyFill="1" applyBorder="1" applyAlignment="1">
      <alignment horizontal="center" wrapText="1"/>
    </xf>
    <xf numFmtId="3" fontId="120" fillId="0" borderId="1" xfId="0" applyNumberFormat="1" applyFont="1" applyFill="1" applyBorder="1" applyAlignment="1">
      <alignment horizontal="center" wrapText="1"/>
    </xf>
    <xf numFmtId="3" fontId="123" fillId="0" borderId="1" xfId="0" applyNumberFormat="1" applyFont="1" applyFill="1" applyBorder="1" applyAlignment="1">
      <alignment horizontal="center" wrapText="1"/>
    </xf>
    <xf numFmtId="3" fontId="120" fillId="0" borderId="1" xfId="0" applyNumberFormat="1" applyFont="1" applyBorder="1" applyAlignment="1">
      <alignment horizontal="center" wrapText="1"/>
    </xf>
    <xf numFmtId="0" fontId="113" fillId="0" borderId="0" xfId="0" applyFont="1"/>
    <xf numFmtId="49" fontId="123" fillId="0" borderId="1" xfId="0" applyNumberFormat="1" applyFont="1" applyFill="1" applyBorder="1" applyAlignment="1">
      <alignment horizontal="center" wrapText="1"/>
    </xf>
    <xf numFmtId="49" fontId="121" fillId="0" borderId="0" xfId="0" applyNumberFormat="1" applyFont="1" applyAlignment="1">
      <alignment horizontal="left" wrapText="1"/>
    </xf>
    <xf numFmtId="0" fontId="123" fillId="0" borderId="0" xfId="0" applyFont="1" applyAlignment="1">
      <alignment horizontal="center"/>
    </xf>
    <xf numFmtId="0" fontId="123" fillId="0" borderId="0" xfId="0" applyFont="1" applyFill="1" applyAlignment="1">
      <alignment horizontal="center"/>
    </xf>
    <xf numFmtId="49" fontId="121" fillId="0" borderId="1" xfId="0" applyNumberFormat="1" applyFont="1" applyBorder="1" applyAlignment="1">
      <alignment horizontal="left" wrapText="1"/>
    </xf>
    <xf numFmtId="49" fontId="114" fillId="0" borderId="1" xfId="0" applyNumberFormat="1" applyFont="1" applyFill="1" applyBorder="1" applyAlignment="1">
      <alignment horizontal="left" wrapText="1"/>
    </xf>
    <xf numFmtId="0" fontId="123" fillId="0" borderId="0" xfId="0" applyFont="1"/>
    <xf numFmtId="0" fontId="123" fillId="0" borderId="0" xfId="0" applyFont="1" applyFill="1"/>
    <xf numFmtId="49" fontId="113" fillId="0" borderId="1" xfId="0" applyNumberFormat="1" applyFont="1" applyFill="1" applyBorder="1" applyAlignment="1" applyProtection="1">
      <alignment horizontal="left" wrapText="1"/>
      <protection locked="0"/>
    </xf>
    <xf numFmtId="3" fontId="114" fillId="0" borderId="1" xfId="0" applyNumberFormat="1" applyFont="1" applyBorder="1" applyAlignment="1">
      <alignment horizontal="center" wrapText="1"/>
    </xf>
    <xf numFmtId="0" fontId="89" fillId="0" borderId="0" xfId="0" applyFont="1" applyFill="1" applyBorder="1"/>
    <xf numFmtId="3" fontId="121" fillId="0" borderId="1" xfId="0" applyNumberFormat="1" applyFont="1" applyBorder="1" applyAlignment="1">
      <alignment horizontal="center" wrapText="1"/>
    </xf>
    <xf numFmtId="49" fontId="123" fillId="0" borderId="1" xfId="0" applyNumberFormat="1" applyFont="1" applyBorder="1" applyAlignment="1">
      <alignment horizontal="center" wrapText="1"/>
    </xf>
    <xf numFmtId="0" fontId="124" fillId="0" borderId="0" xfId="0" applyFont="1"/>
    <xf numFmtId="0" fontId="124" fillId="0" borderId="0" xfId="0" applyFont="1" applyFill="1"/>
    <xf numFmtId="3" fontId="119" fillId="0" borderId="1" xfId="0" applyNumberFormat="1" applyFont="1" applyFill="1" applyBorder="1" applyAlignment="1">
      <alignment horizontal="center" wrapText="1"/>
    </xf>
    <xf numFmtId="49" fontId="113" fillId="0" borderId="1" xfId="0" applyNumberFormat="1" applyFont="1" applyBorder="1" applyAlignment="1">
      <alignment horizontal="center" wrapText="1"/>
    </xf>
    <xf numFmtId="3" fontId="119" fillId="0" borderId="1" xfId="0" applyNumberFormat="1" applyFont="1" applyBorder="1" applyAlignment="1">
      <alignment horizontal="center" wrapText="1"/>
    </xf>
    <xf numFmtId="49" fontId="116" fillId="0" borderId="1" xfId="0" applyNumberFormat="1" applyFont="1" applyBorder="1" applyAlignment="1">
      <alignment horizontal="left" wrapText="1"/>
    </xf>
    <xf numFmtId="3" fontId="119" fillId="0" borderId="1" xfId="0" applyNumberFormat="1" applyFont="1" applyFill="1" applyBorder="1" applyAlignment="1" applyProtection="1">
      <alignment horizontal="center" wrapText="1"/>
      <protection locked="0"/>
    </xf>
    <xf numFmtId="49" fontId="119" fillId="0" borderId="1" xfId="0" applyNumberFormat="1" applyFont="1" applyFill="1" applyBorder="1" applyAlignment="1">
      <alignment horizontal="center" wrapText="1"/>
    </xf>
    <xf numFmtId="49" fontId="120" fillId="0" borderId="1" xfId="0" applyNumberFormat="1" applyFont="1" applyFill="1" applyBorder="1" applyAlignment="1">
      <alignment horizontal="center" wrapText="1"/>
    </xf>
    <xf numFmtId="49" fontId="114" fillId="0" borderId="1" xfId="0" applyNumberFormat="1" applyFont="1" applyBorder="1" applyAlignment="1">
      <alignment horizontal="left" wrapText="1"/>
    </xf>
    <xf numFmtId="49" fontId="116" fillId="0" borderId="1" xfId="0" applyNumberFormat="1" applyFont="1" applyFill="1" applyBorder="1" applyAlignment="1">
      <alignment horizontal="center" wrapText="1"/>
    </xf>
    <xf numFmtId="49" fontId="119" fillId="3" borderId="1" xfId="0" applyNumberFormat="1" applyFont="1" applyFill="1" applyBorder="1" applyAlignment="1">
      <alignment horizontal="center" wrapText="1"/>
    </xf>
    <xf numFmtId="49" fontId="119" fillId="3" borderId="1" xfId="0" applyNumberFormat="1" applyFont="1" applyFill="1" applyBorder="1" applyAlignment="1">
      <alignment horizontal="left" wrapText="1"/>
    </xf>
    <xf numFmtId="3" fontId="114" fillId="0" borderId="1" xfId="0" applyNumberFormat="1" applyFont="1" applyFill="1" applyBorder="1" applyAlignment="1" applyProtection="1">
      <alignment horizontal="center"/>
      <protection locked="0"/>
    </xf>
    <xf numFmtId="49" fontId="119" fillId="0" borderId="1" xfId="2" applyNumberFormat="1" applyFont="1" applyFill="1" applyBorder="1" applyAlignment="1">
      <alignment horizontal="center" wrapText="1"/>
    </xf>
    <xf numFmtId="49" fontId="119" fillId="0" borderId="1" xfId="2" applyNumberFormat="1" applyFont="1" applyFill="1" applyBorder="1" applyAlignment="1">
      <alignment horizontal="left" wrapText="1"/>
    </xf>
    <xf numFmtId="3" fontId="119" fillId="0" borderId="1" xfId="0" applyNumberFormat="1" applyFont="1" applyFill="1" applyBorder="1" applyAlignment="1" applyProtection="1">
      <alignment horizontal="center"/>
      <protection locked="0"/>
    </xf>
    <xf numFmtId="3" fontId="115" fillId="0" borderId="1" xfId="0" applyNumberFormat="1" applyFont="1" applyBorder="1" applyAlignment="1">
      <alignment horizontal="center" wrapText="1"/>
    </xf>
    <xf numFmtId="3" fontId="121" fillId="0" borderId="1" xfId="0" applyNumberFormat="1" applyFont="1" applyFill="1" applyBorder="1" applyAlignment="1" applyProtection="1">
      <alignment horizontal="center"/>
      <protection locked="0"/>
    </xf>
    <xf numFmtId="3" fontId="114" fillId="0" borderId="1" xfId="0" applyNumberFormat="1" applyFont="1" applyFill="1" applyBorder="1" applyAlignment="1">
      <alignment horizontal="center"/>
    </xf>
    <xf numFmtId="49" fontId="114" fillId="0" borderId="1" xfId="0" applyNumberFormat="1" applyFont="1" applyFill="1" applyBorder="1" applyAlignment="1">
      <alignment horizontal="center" wrapText="1"/>
    </xf>
    <xf numFmtId="49" fontId="120" fillId="0" borderId="1" xfId="0" applyNumberFormat="1" applyFont="1" applyBorder="1" applyAlignment="1" applyProtection="1">
      <alignment horizontal="left" wrapText="1"/>
      <protection locked="0"/>
    </xf>
    <xf numFmtId="3" fontId="121" fillId="0" borderId="1" xfId="0" applyNumberFormat="1" applyFont="1" applyFill="1" applyBorder="1" applyAlignment="1">
      <alignment horizontal="center"/>
    </xf>
    <xf numFmtId="49" fontId="119" fillId="0" borderId="1" xfId="3" applyNumberFormat="1" applyFont="1" applyFill="1" applyBorder="1" applyAlignment="1">
      <alignment horizontal="left" wrapText="1"/>
    </xf>
    <xf numFmtId="3" fontId="121" fillId="0" borderId="3" xfId="0" applyNumberFormat="1" applyFont="1" applyBorder="1" applyAlignment="1">
      <alignment horizontal="center" wrapText="1"/>
    </xf>
    <xf numFmtId="49" fontId="119" fillId="0" borderId="27" xfId="0" applyNumberFormat="1" applyFont="1" applyBorder="1" applyAlignment="1" applyProtection="1">
      <alignment horizontal="left" wrapText="1"/>
      <protection locked="0"/>
    </xf>
    <xf numFmtId="49" fontId="119" fillId="0" borderId="1" xfId="0" applyNumberFormat="1" applyFont="1" applyBorder="1" applyAlignment="1" applyProtection="1">
      <alignment horizontal="left" wrapText="1"/>
      <protection locked="0"/>
    </xf>
    <xf numFmtId="49" fontId="120" fillId="3" borderId="1" xfId="0" applyNumberFormat="1" applyFont="1" applyFill="1" applyBorder="1" applyAlignment="1">
      <alignment horizontal="center" wrapText="1"/>
    </xf>
    <xf numFmtId="49" fontId="120" fillId="3" borderId="1" xfId="0" applyNumberFormat="1" applyFont="1" applyFill="1" applyBorder="1" applyAlignment="1">
      <alignment horizontal="left" wrapText="1"/>
    </xf>
    <xf numFmtId="3" fontId="125" fillId="0" borderId="1" xfId="0" applyNumberFormat="1" applyFont="1" applyBorder="1" applyAlignment="1">
      <alignment horizontal="center" wrapText="1"/>
    </xf>
    <xf numFmtId="3" fontId="126" fillId="0" borderId="1" xfId="0" applyNumberFormat="1" applyFont="1" applyBorder="1" applyAlignment="1">
      <alignment horizontal="center" wrapText="1"/>
    </xf>
    <xf numFmtId="0" fontId="117" fillId="0" borderId="0" xfId="0" applyFont="1" applyBorder="1"/>
    <xf numFmtId="3" fontId="114" fillId="0" borderId="4" xfId="0" applyNumberFormat="1" applyFont="1" applyBorder="1" applyAlignment="1">
      <alignment horizontal="center" wrapText="1"/>
    </xf>
    <xf numFmtId="3" fontId="113" fillId="0" borderId="4" xfId="0" applyNumberFormat="1" applyFont="1" applyFill="1" applyBorder="1" applyAlignment="1">
      <alignment horizontal="center" wrapText="1"/>
    </xf>
    <xf numFmtId="3" fontId="118" fillId="0" borderId="4" xfId="0" applyNumberFormat="1" applyFont="1" applyBorder="1" applyAlignment="1">
      <alignment horizontal="center" wrapText="1"/>
    </xf>
    <xf numFmtId="49" fontId="114" fillId="0" borderId="1" xfId="0" applyNumberFormat="1" applyFont="1" applyBorder="1" applyAlignment="1">
      <alignment horizontal="center"/>
    </xf>
    <xf numFmtId="49" fontId="121" fillId="0" borderId="1" xfId="0" applyNumberFormat="1" applyFont="1" applyBorder="1" applyAlignment="1">
      <alignment horizontal="center"/>
    </xf>
    <xf numFmtId="0" fontId="124" fillId="0" borderId="0" xfId="0" applyFont="1" applyBorder="1"/>
    <xf numFmtId="49" fontId="119" fillId="0" borderId="1" xfId="0" applyNumberFormat="1" applyFont="1" applyBorder="1" applyAlignment="1">
      <alignment horizontal="center"/>
    </xf>
    <xf numFmtId="49" fontId="119" fillId="0" borderId="1" xfId="0" applyNumberFormat="1" applyFont="1" applyBorder="1" applyAlignment="1">
      <alignment horizontal="left" wrapText="1"/>
    </xf>
    <xf numFmtId="3" fontId="118" fillId="0" borderId="1" xfId="0" applyNumberFormat="1" applyFont="1" applyFill="1" applyBorder="1" applyAlignment="1" applyProtection="1">
      <alignment horizontal="center" wrapText="1"/>
      <protection locked="0"/>
    </xf>
    <xf numFmtId="49" fontId="120" fillId="0" borderId="1" xfId="0" applyNumberFormat="1" applyFont="1" applyBorder="1" applyAlignment="1">
      <alignment horizontal="center"/>
    </xf>
    <xf numFmtId="49" fontId="120" fillId="0" borderId="1" xfId="0" applyNumberFormat="1" applyFont="1" applyBorder="1" applyAlignment="1">
      <alignment horizontal="left" wrapText="1"/>
    </xf>
    <xf numFmtId="49" fontId="113" fillId="0" borderId="4" xfId="0" applyNumberFormat="1" applyFont="1" applyBorder="1" applyAlignment="1">
      <alignment horizontal="center" wrapText="1"/>
    </xf>
    <xf numFmtId="49" fontId="114" fillId="0" borderId="4" xfId="0" applyNumberFormat="1" applyFont="1" applyBorder="1" applyAlignment="1">
      <alignment horizontal="center"/>
    </xf>
    <xf numFmtId="3" fontId="117" fillId="0" borderId="4" xfId="0" applyNumberFormat="1" applyFont="1" applyFill="1" applyBorder="1" applyAlignment="1">
      <alignment horizontal="center" wrapText="1"/>
    </xf>
    <xf numFmtId="0" fontId="117" fillId="0" borderId="4" xfId="0" applyFont="1" applyBorder="1" applyAlignment="1"/>
    <xf numFmtId="0" fontId="117" fillId="0" borderId="4" xfId="0" applyFont="1" applyBorder="1"/>
    <xf numFmtId="0" fontId="117" fillId="0" borderId="1" xfId="0" applyFont="1" applyBorder="1"/>
    <xf numFmtId="3" fontId="118" fillId="0" borderId="28" xfId="0" applyNumberFormat="1" applyFont="1" applyBorder="1" applyAlignment="1">
      <alignment horizontal="center" wrapText="1"/>
    </xf>
    <xf numFmtId="3" fontId="118" fillId="0" borderId="28" xfId="0" applyNumberFormat="1" applyFont="1" applyFill="1" applyBorder="1" applyAlignment="1">
      <alignment horizontal="center" wrapText="1"/>
    </xf>
    <xf numFmtId="165" fontId="114" fillId="0" borderId="1" xfId="0" applyNumberFormat="1" applyFont="1" applyBorder="1" applyAlignment="1">
      <alignment horizontal="center"/>
    </xf>
    <xf numFmtId="49" fontId="117" fillId="0" borderId="0" xfId="0" applyNumberFormat="1" applyFont="1" applyAlignment="1">
      <alignment horizontal="left" wrapText="1"/>
    </xf>
    <xf numFmtId="165" fontId="121" fillId="0" borderId="1" xfId="0" applyNumberFormat="1" applyFont="1" applyBorder="1" applyAlignment="1">
      <alignment horizontal="center"/>
    </xf>
    <xf numFmtId="3" fontId="124" fillId="0" borderId="1" xfId="0" applyNumberFormat="1" applyFont="1" applyFill="1" applyBorder="1" applyAlignment="1">
      <alignment horizontal="center" wrapText="1"/>
    </xf>
    <xf numFmtId="165" fontId="120" fillId="0" borderId="1" xfId="0" applyNumberFormat="1" applyFont="1" applyBorder="1" applyAlignment="1">
      <alignment horizontal="center"/>
    </xf>
    <xf numFmtId="3" fontId="126" fillId="0" borderId="1" xfId="0" applyNumberFormat="1" applyFont="1" applyFill="1" applyBorder="1" applyAlignment="1" applyProtection="1">
      <alignment horizontal="center" wrapText="1"/>
      <protection locked="0"/>
    </xf>
    <xf numFmtId="3" fontId="126" fillId="0" borderId="1" xfId="0" applyNumberFormat="1" applyFont="1" applyFill="1" applyBorder="1" applyAlignment="1">
      <alignment horizontal="center" wrapText="1"/>
    </xf>
    <xf numFmtId="0" fontId="122" fillId="0" borderId="1" xfId="0" applyFont="1" applyBorder="1" applyAlignment="1">
      <alignment horizontal="center"/>
    </xf>
    <xf numFmtId="49" fontId="122" fillId="0" borderId="1" xfId="0" applyNumberFormat="1" applyFont="1" applyBorder="1" applyAlignment="1">
      <alignment horizontal="center"/>
    </xf>
    <xf numFmtId="49" fontId="122" fillId="0" borderId="1" xfId="0" applyNumberFormat="1" applyFont="1" applyBorder="1" applyAlignment="1">
      <alignment horizontal="left" wrapText="1"/>
    </xf>
    <xf numFmtId="165" fontId="114" fillId="0" borderId="1" xfId="0" applyNumberFormat="1" applyFont="1" applyBorder="1" applyAlignment="1">
      <alignment horizontal="center" wrapText="1"/>
    </xf>
    <xf numFmtId="49" fontId="114" fillId="0" borderId="1" xfId="0" applyNumberFormat="1" applyFont="1" applyBorder="1" applyAlignment="1">
      <alignment horizontal="center" wrapText="1"/>
    </xf>
    <xf numFmtId="0" fontId="117" fillId="0" borderId="0" xfId="0" applyFont="1" applyAlignment="1">
      <alignment horizontal="center"/>
    </xf>
    <xf numFmtId="49" fontId="117" fillId="0" borderId="0" xfId="0" applyNumberFormat="1" applyFont="1" applyAlignment="1">
      <alignment horizontal="center"/>
    </xf>
    <xf numFmtId="0" fontId="89" fillId="0" borderId="0" xfId="0" applyFont="1" applyBorder="1"/>
    <xf numFmtId="0" fontId="16" fillId="0" borderId="0" xfId="0" applyFont="1" applyBorder="1"/>
    <xf numFmtId="0" fontId="52" fillId="0" borderId="4" xfId="0" applyFont="1" applyBorder="1" applyAlignment="1">
      <alignment horizontal="center" wrapText="1"/>
    </xf>
    <xf numFmtId="0" fontId="52" fillId="0" borderId="4" xfId="0" applyFont="1" applyBorder="1" applyAlignment="1">
      <alignment horizontal="left" wrapText="1"/>
    </xf>
    <xf numFmtId="3" fontId="52" fillId="0" borderId="34" xfId="0" applyNumberFormat="1" applyFont="1" applyBorder="1" applyAlignment="1">
      <alignment horizontal="center" wrapText="1"/>
    </xf>
    <xf numFmtId="3" fontId="52" fillId="0" borderId="3" xfId="0" applyNumberFormat="1" applyFont="1" applyBorder="1" applyAlignment="1">
      <alignment horizontal="center" wrapText="1"/>
    </xf>
    <xf numFmtId="0" fontId="57" fillId="0" borderId="0" xfId="0" applyFont="1" applyAlignment="1">
      <alignment horizontal="center"/>
    </xf>
    <xf numFmtId="49" fontId="16" fillId="0" borderId="4" xfId="0" applyNumberFormat="1" applyFont="1" applyFill="1" applyBorder="1" applyAlignment="1">
      <alignment horizontal="center" wrapText="1"/>
    </xf>
    <xf numFmtId="49" fontId="52" fillId="0" borderId="1" xfId="0" applyNumberFormat="1" applyFont="1" applyBorder="1" applyAlignment="1">
      <alignment horizontal="center"/>
    </xf>
    <xf numFmtId="49" fontId="16" fillId="0" borderId="28" xfId="0" applyNumberFormat="1" applyFont="1" applyBorder="1" applyAlignment="1">
      <alignment horizontal="center" wrapText="1"/>
    </xf>
    <xf numFmtId="49" fontId="16" fillId="0" borderId="5" xfId="0" applyNumberFormat="1" applyFont="1" applyFill="1" applyBorder="1" applyAlignment="1">
      <alignment horizontal="center" wrapText="1"/>
    </xf>
    <xf numFmtId="49" fontId="16" fillId="0" borderId="36" xfId="0" applyNumberFormat="1" applyFont="1" applyFill="1" applyBorder="1" applyAlignment="1">
      <alignment horizontal="center" wrapText="1"/>
    </xf>
    <xf numFmtId="3" fontId="16" fillId="0" borderId="5" xfId="0" applyNumberFormat="1" applyFont="1" applyFill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3" fontId="52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Fill="1" applyBorder="1" applyAlignment="1" applyProtection="1">
      <alignment horizontal="center" wrapText="1"/>
      <protection locked="0"/>
    </xf>
    <xf numFmtId="49" fontId="23" fillId="0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91" fillId="0" borderId="0" xfId="0" applyFont="1"/>
    <xf numFmtId="49" fontId="98" fillId="0" borderId="1" xfId="0" applyNumberFormat="1" applyFont="1" applyFill="1" applyBorder="1" applyAlignment="1">
      <alignment horizontal="left" wrapText="1"/>
    </xf>
    <xf numFmtId="3" fontId="98" fillId="0" borderId="1" xfId="0" applyNumberFormat="1" applyFont="1" applyFill="1" applyBorder="1" applyAlignment="1">
      <alignment horizontal="center" wrapText="1"/>
    </xf>
    <xf numFmtId="49" fontId="99" fillId="0" borderId="1" xfId="0" applyNumberFormat="1" applyFont="1" applyFill="1" applyBorder="1" applyAlignment="1">
      <alignment horizontal="center" wrapText="1"/>
    </xf>
    <xf numFmtId="0" fontId="99" fillId="0" borderId="1" xfId="0" applyFont="1" applyBorder="1" applyAlignment="1">
      <alignment wrapText="1"/>
    </xf>
    <xf numFmtId="3" fontId="99" fillId="0" borderId="1" xfId="0" applyNumberFormat="1" applyFont="1" applyFill="1" applyBorder="1" applyAlignment="1">
      <alignment horizontal="center" wrapText="1"/>
    </xf>
    <xf numFmtId="0" fontId="129" fillId="0" borderId="0" xfId="0" applyFont="1"/>
    <xf numFmtId="49" fontId="99" fillId="0" borderId="1" xfId="0" applyNumberFormat="1" applyFont="1" applyBorder="1" applyAlignment="1">
      <alignment horizontal="left" wrapText="1"/>
    </xf>
    <xf numFmtId="3" fontId="99" fillId="0" borderId="1" xfId="0" applyNumberFormat="1" applyFont="1" applyBorder="1" applyAlignment="1">
      <alignment horizontal="center"/>
    </xf>
    <xf numFmtId="3" fontId="98" fillId="0" borderId="1" xfId="0" applyNumberFormat="1" applyFont="1" applyBorder="1" applyAlignment="1">
      <alignment horizontal="center" wrapText="1"/>
    </xf>
    <xf numFmtId="49" fontId="98" fillId="0" borderId="1" xfId="0" applyNumberFormat="1" applyFont="1" applyFill="1" applyBorder="1" applyAlignment="1" applyProtection="1">
      <alignment horizontal="left" wrapText="1"/>
      <protection locked="0"/>
    </xf>
    <xf numFmtId="0" fontId="98" fillId="0" borderId="1" xfId="0" applyFont="1" applyFill="1" applyBorder="1" applyAlignment="1">
      <alignment wrapText="1"/>
    </xf>
    <xf numFmtId="0" fontId="99" fillId="0" borderId="1" xfId="0" applyFont="1" applyFill="1" applyBorder="1" applyAlignment="1">
      <alignment wrapText="1"/>
    </xf>
    <xf numFmtId="0" fontId="130" fillId="0" borderId="1" xfId="0" applyFont="1" applyBorder="1"/>
    <xf numFmtId="0" fontId="130" fillId="0" borderId="0" xfId="0" applyFont="1"/>
    <xf numFmtId="49" fontId="99" fillId="0" borderId="1" xfId="0" applyNumberFormat="1" applyFont="1" applyBorder="1" applyAlignment="1">
      <alignment horizontal="center" wrapText="1"/>
    </xf>
    <xf numFmtId="49" fontId="98" fillId="0" borderId="1" xfId="0" applyNumberFormat="1" applyFont="1" applyBorder="1" applyAlignment="1">
      <alignment horizontal="center" wrapText="1"/>
    </xf>
    <xf numFmtId="0" fontId="98" fillId="0" borderId="1" xfId="0" applyFont="1" applyBorder="1" applyAlignment="1">
      <alignment horizontal="left" wrapText="1"/>
    </xf>
    <xf numFmtId="0" fontId="98" fillId="0" borderId="5" xfId="0" applyFont="1" applyBorder="1" applyAlignment="1">
      <alignment horizontal="center"/>
    </xf>
    <xf numFmtId="49" fontId="98" fillId="3" borderId="1" xfId="0" applyNumberFormat="1" applyFont="1" applyFill="1" applyBorder="1" applyAlignment="1">
      <alignment horizontal="center" wrapText="1"/>
    </xf>
    <xf numFmtId="49" fontId="98" fillId="3" borderId="1" xfId="0" applyNumberFormat="1" applyFont="1" applyFill="1" applyBorder="1" applyAlignment="1">
      <alignment horizontal="left" wrapText="1"/>
    </xf>
    <xf numFmtId="0" fontId="98" fillId="0" borderId="0" xfId="0" applyFont="1"/>
    <xf numFmtId="0" fontId="121" fillId="0" borderId="0" xfId="0" applyFont="1"/>
    <xf numFmtId="49" fontId="99" fillId="0" borderId="1" xfId="0" applyNumberFormat="1" applyFont="1" applyBorder="1" applyAlignment="1" applyProtection="1">
      <alignment horizontal="left" wrapText="1"/>
      <protection locked="0"/>
    </xf>
    <xf numFmtId="3" fontId="99" fillId="0" borderId="1" xfId="0" applyNumberFormat="1" applyFont="1" applyFill="1" applyBorder="1" applyAlignment="1">
      <alignment horizontal="center"/>
    </xf>
    <xf numFmtId="3" fontId="128" fillId="0" borderId="1" xfId="0" applyNumberFormat="1" applyFont="1" applyFill="1" applyBorder="1" applyAlignment="1">
      <alignment horizontal="center"/>
    </xf>
    <xf numFmtId="49" fontId="99" fillId="0" borderId="1" xfId="3" applyNumberFormat="1" applyFont="1" applyFill="1" applyBorder="1" applyAlignment="1">
      <alignment horizontal="left" wrapText="1"/>
    </xf>
    <xf numFmtId="49" fontId="98" fillId="0" borderId="28" xfId="0" applyNumberFormat="1" applyFont="1" applyBorder="1" applyAlignment="1">
      <alignment horizontal="center" wrapText="1"/>
    </xf>
    <xf numFmtId="49" fontId="99" fillId="0" borderId="28" xfId="0" applyNumberFormat="1" applyFont="1" applyBorder="1" applyAlignment="1">
      <alignment horizontal="center" wrapText="1"/>
    </xf>
    <xf numFmtId="0" fontId="98" fillId="0" borderId="1" xfId="0" applyFont="1" applyBorder="1" applyAlignment="1"/>
    <xf numFmtId="49" fontId="98" fillId="0" borderId="1" xfId="0" applyNumberFormat="1" applyFont="1" applyBorder="1" applyAlignment="1">
      <alignment horizontal="center"/>
    </xf>
    <xf numFmtId="49" fontId="131" fillId="0" borderId="28" xfId="0" applyNumberFormat="1" applyFont="1" applyBorder="1" applyAlignment="1">
      <alignment horizontal="center" wrapText="1"/>
    </xf>
    <xf numFmtId="49" fontId="27" fillId="6" borderId="1" xfId="0" applyNumberFormat="1" applyFont="1" applyFill="1" applyBorder="1" applyAlignment="1">
      <alignment horizontal="center" wrapText="1"/>
    </xf>
    <xf numFmtId="49" fontId="27" fillId="6" borderId="1" xfId="0" applyNumberFormat="1" applyFont="1" applyFill="1" applyBorder="1" applyAlignment="1" applyProtection="1">
      <alignment horizontal="left" wrapText="1"/>
      <protection locked="0"/>
    </xf>
    <xf numFmtId="0" fontId="40" fillId="6" borderId="1" xfId="0" applyFont="1" applyFill="1" applyBorder="1" applyAlignment="1">
      <alignment wrapText="1"/>
    </xf>
    <xf numFmtId="3" fontId="40" fillId="6" borderId="1" xfId="0" applyNumberFormat="1" applyFont="1" applyFill="1" applyBorder="1" applyAlignment="1">
      <alignment horizontal="center"/>
    </xf>
    <xf numFmtId="49" fontId="28" fillId="0" borderId="5" xfId="0" applyNumberFormat="1" applyFont="1" applyFill="1" applyBorder="1" applyAlignment="1">
      <alignment horizontal="center" wrapText="1"/>
    </xf>
    <xf numFmtId="49" fontId="28" fillId="0" borderId="36" xfId="0" applyNumberFormat="1" applyFont="1" applyFill="1" applyBorder="1" applyAlignment="1">
      <alignment horizontal="center" wrapText="1"/>
    </xf>
    <xf numFmtId="3" fontId="93" fillId="0" borderId="1" xfId="0" applyNumberFormat="1" applyFont="1" applyFill="1" applyBorder="1" applyAlignment="1">
      <alignment horizontal="center" wrapText="1"/>
    </xf>
    <xf numFmtId="3" fontId="93" fillId="0" borderId="5" xfId="0" applyNumberFormat="1" applyFont="1" applyFill="1" applyBorder="1" applyAlignment="1">
      <alignment horizontal="center" wrapText="1"/>
    </xf>
    <xf numFmtId="3" fontId="12" fillId="0" borderId="1" xfId="0" applyNumberFormat="1" applyFont="1" applyFill="1" applyBorder="1" applyAlignment="1" applyProtection="1">
      <alignment horizontal="center"/>
      <protection locked="0"/>
    </xf>
    <xf numFmtId="49" fontId="12" fillId="0" borderId="1" xfId="2" applyNumberFormat="1" applyFont="1" applyFill="1" applyBorder="1" applyAlignment="1">
      <alignment horizontal="center" wrapText="1"/>
    </xf>
    <xf numFmtId="49" fontId="12" fillId="0" borderId="1" xfId="2" applyNumberFormat="1" applyFont="1" applyFill="1" applyBorder="1" applyAlignment="1">
      <alignment horizontal="left" wrapText="1"/>
    </xf>
    <xf numFmtId="3" fontId="52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/>
    <xf numFmtId="0" fontId="0" fillId="0" borderId="0" xfId="0" applyFont="1" applyFill="1" applyBorder="1"/>
    <xf numFmtId="49" fontId="12" fillId="0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Fill="1" applyBorder="1" applyAlignment="1">
      <alignment horizontal="left" wrapText="1"/>
    </xf>
    <xf numFmtId="3" fontId="52" fillId="0" borderId="1" xfId="0" applyNumberFormat="1" applyFont="1" applyFill="1" applyBorder="1" applyAlignment="1">
      <alignment horizontal="center"/>
    </xf>
    <xf numFmtId="49" fontId="17" fillId="0" borderId="1" xfId="2" applyNumberFormat="1" applyFont="1" applyFill="1" applyBorder="1" applyAlignment="1">
      <alignment horizontal="center" wrapText="1"/>
    </xf>
    <xf numFmtId="49" fontId="17" fillId="0" borderId="1" xfId="2" applyNumberFormat="1" applyFont="1" applyFill="1" applyBorder="1" applyAlignment="1">
      <alignment horizontal="left" wrapText="1"/>
    </xf>
    <xf numFmtId="49" fontId="17" fillId="0" borderId="1" xfId="0" applyNumberFormat="1" applyFont="1" applyFill="1" applyBorder="1" applyAlignment="1">
      <alignment horizontal="center" wrapText="1"/>
    </xf>
    <xf numFmtId="0" fontId="98" fillId="0" borderId="1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 wrapText="1"/>
    </xf>
    <xf numFmtId="0" fontId="30" fillId="0" borderId="1" xfId="5" applyFont="1" applyBorder="1" applyAlignment="1">
      <alignment horizontal="center" vertical="center" wrapText="1"/>
    </xf>
    <xf numFmtId="49" fontId="27" fillId="6" borderId="1" xfId="1" applyNumberFormat="1" applyFont="1" applyFill="1" applyBorder="1" applyAlignment="1" applyProtection="1">
      <alignment horizontal="left" wrapText="1"/>
      <protection locked="0"/>
    </xf>
    <xf numFmtId="0" fontId="17" fillId="6" borderId="1" xfId="5" applyFont="1" applyFill="1" applyBorder="1" applyAlignment="1">
      <alignment horizontal="center" wrapText="1"/>
    </xf>
    <xf numFmtId="3" fontId="40" fillId="6" borderId="1" xfId="5" applyNumberFormat="1" applyFont="1" applyFill="1" applyBorder="1" applyAlignment="1">
      <alignment horizontal="center" wrapText="1"/>
    </xf>
    <xf numFmtId="0" fontId="30" fillId="6" borderId="1" xfId="5" applyFont="1" applyFill="1" applyBorder="1" applyAlignment="1">
      <alignment horizontal="center" vertical="center" wrapText="1"/>
    </xf>
    <xf numFmtId="49" fontId="27" fillId="6" borderId="1" xfId="5" applyNumberFormat="1" applyFont="1" applyFill="1" applyBorder="1" applyAlignment="1" applyProtection="1">
      <alignment horizontal="center" wrapText="1"/>
      <protection locked="0"/>
    </xf>
    <xf numFmtId="3" fontId="27" fillId="6" borderId="1" xfId="5" applyNumberFormat="1" applyFont="1" applyFill="1" applyBorder="1" applyAlignment="1" applyProtection="1">
      <alignment horizontal="center" wrapText="1"/>
      <protection locked="0"/>
    </xf>
    <xf numFmtId="49" fontId="12" fillId="0" borderId="5" xfId="0" applyNumberFormat="1" applyFont="1" applyFill="1" applyBorder="1" applyAlignment="1">
      <alignment horizontal="center" wrapText="1"/>
    </xf>
    <xf numFmtId="49" fontId="12" fillId="0" borderId="5" xfId="0" applyNumberFormat="1" applyFont="1" applyFill="1" applyBorder="1" applyAlignment="1">
      <alignment horizontal="left" wrapText="1"/>
    </xf>
    <xf numFmtId="49" fontId="16" fillId="0" borderId="0" xfId="0" applyNumberFormat="1" applyFont="1" applyFill="1" applyBorder="1" applyAlignment="1">
      <alignment horizontal="center" wrapText="1"/>
    </xf>
    <xf numFmtId="49" fontId="52" fillId="0" borderId="0" xfId="0" applyNumberFormat="1" applyFont="1" applyBorder="1" applyAlignment="1">
      <alignment horizontal="left" wrapText="1"/>
    </xf>
    <xf numFmtId="0" fontId="30" fillId="0" borderId="0" xfId="5" applyFont="1" applyBorder="1" applyAlignment="1">
      <alignment horizontal="center" vertical="center" wrapText="1"/>
    </xf>
    <xf numFmtId="49" fontId="12" fillId="0" borderId="0" xfId="2" applyNumberFormat="1" applyFont="1" applyFill="1" applyBorder="1" applyAlignment="1">
      <alignment horizontal="center" wrapText="1"/>
    </xf>
    <xf numFmtId="49" fontId="12" fillId="0" borderId="0" xfId="2" applyNumberFormat="1" applyFont="1" applyFill="1" applyBorder="1" applyAlignment="1">
      <alignment horizontal="left" wrapText="1"/>
    </xf>
    <xf numFmtId="49" fontId="119" fillId="0" borderId="0" xfId="2" applyNumberFormat="1" applyFont="1" applyFill="1" applyBorder="1" applyAlignment="1">
      <alignment horizontal="center" wrapText="1"/>
    </xf>
    <xf numFmtId="49" fontId="119" fillId="0" borderId="0" xfId="2" applyNumberFormat="1" applyFont="1" applyFill="1" applyBorder="1" applyAlignment="1">
      <alignment horizontal="left" wrapText="1"/>
    </xf>
    <xf numFmtId="49" fontId="52" fillId="0" borderId="0" xfId="0" applyNumberFormat="1" applyFont="1" applyAlignment="1">
      <alignment horizontal="center" vertical="center"/>
    </xf>
    <xf numFmtId="49" fontId="91" fillId="0" borderId="0" xfId="0" applyNumberFormat="1" applyFont="1" applyAlignment="1" applyProtection="1">
      <alignment vertical="top" wrapText="1"/>
      <protection locked="0"/>
    </xf>
    <xf numFmtId="3" fontId="12" fillId="0" borderId="0" xfId="0" applyNumberFormat="1" applyFont="1" applyAlignment="1" applyProtection="1">
      <alignment horizontal="center" vertical="top"/>
      <protection locked="0"/>
    </xf>
    <xf numFmtId="3" fontId="15" fillId="0" borderId="1" xfId="0" applyNumberFormat="1" applyFont="1" applyFill="1" applyBorder="1" applyAlignment="1">
      <alignment horizontal="center" wrapText="1"/>
    </xf>
    <xf numFmtId="49" fontId="93" fillId="0" borderId="1" xfId="0" applyNumberFormat="1" applyFont="1" applyFill="1" applyBorder="1" applyAlignment="1">
      <alignment horizontal="left" wrapText="1"/>
    </xf>
    <xf numFmtId="49" fontId="93" fillId="0" borderId="1" xfId="0" applyNumberFormat="1" applyFont="1" applyBorder="1" applyAlignment="1">
      <alignment horizontal="left" wrapText="1"/>
    </xf>
    <xf numFmtId="49" fontId="15" fillId="6" borderId="1" xfId="0" applyNumberFormat="1" applyFont="1" applyFill="1" applyBorder="1" applyAlignment="1">
      <alignment horizontal="center" wrapText="1"/>
    </xf>
    <xf numFmtId="49" fontId="105" fillId="6" borderId="1" xfId="0" applyNumberFormat="1" applyFont="1" applyFill="1" applyBorder="1" applyAlignment="1" applyProtection="1">
      <alignment horizontal="left" wrapText="1"/>
      <protection locked="0"/>
    </xf>
    <xf numFmtId="3" fontId="9" fillId="6" borderId="1" xfId="0" applyNumberFormat="1" applyFont="1" applyFill="1" applyBorder="1" applyAlignment="1">
      <alignment horizontal="center" wrapText="1"/>
    </xf>
    <xf numFmtId="49" fontId="15" fillId="6" borderId="1" xfId="0" applyNumberFormat="1" applyFont="1" applyFill="1" applyBorder="1" applyAlignment="1" applyProtection="1">
      <alignment horizontal="left" wrapText="1"/>
      <protection locked="0"/>
    </xf>
    <xf numFmtId="49" fontId="88" fillId="0" borderId="1" xfId="0" applyNumberFormat="1" applyFont="1" applyFill="1" applyBorder="1" applyAlignment="1">
      <alignment horizontal="left" wrapText="1"/>
    </xf>
    <xf numFmtId="49" fontId="88" fillId="0" borderId="1" xfId="0" applyNumberFormat="1" applyFont="1" applyBorder="1" applyAlignment="1">
      <alignment horizontal="left" wrapText="1"/>
    </xf>
    <xf numFmtId="3" fontId="40" fillId="6" borderId="1" xfId="0" applyNumberFormat="1" applyFont="1" applyFill="1" applyBorder="1" applyAlignment="1">
      <alignment horizontal="center" wrapText="1"/>
    </xf>
    <xf numFmtId="49" fontId="127" fillId="6" borderId="1" xfId="0" applyNumberFormat="1" applyFont="1" applyFill="1" applyBorder="1" applyAlignment="1" applyProtection="1">
      <alignment horizontal="left" wrapText="1"/>
      <protection locked="0"/>
    </xf>
    <xf numFmtId="0" fontId="40" fillId="6" borderId="1" xfId="0" applyFont="1" applyFill="1" applyBorder="1" applyAlignment="1"/>
    <xf numFmtId="49" fontId="41" fillId="6" borderId="1" xfId="0" applyNumberFormat="1" applyFont="1" applyFill="1" applyBorder="1" applyAlignment="1" applyProtection="1">
      <alignment horizontal="left" wrapText="1"/>
      <protection locked="0"/>
    </xf>
    <xf numFmtId="3" fontId="17" fillId="0" borderId="1" xfId="0" applyNumberFormat="1" applyFont="1" applyFill="1" applyBorder="1" applyAlignment="1">
      <alignment horizontal="center" wrapText="1"/>
    </xf>
    <xf numFmtId="49" fontId="15" fillId="6" borderId="1" xfId="1" applyNumberFormat="1" applyFont="1" applyFill="1" applyBorder="1" applyAlignment="1" applyProtection="1">
      <alignment horizontal="left" wrapText="1"/>
      <protection locked="0"/>
    </xf>
    <xf numFmtId="3" fontId="15" fillId="6" borderId="1" xfId="0" applyNumberFormat="1" applyFont="1" applyFill="1" applyBorder="1" applyAlignment="1">
      <alignment horizontal="center" wrapText="1"/>
    </xf>
    <xf numFmtId="0" fontId="15" fillId="0" borderId="0" xfId="0" applyFont="1" applyFill="1"/>
    <xf numFmtId="49" fontId="52" fillId="0" borderId="0" xfId="0" applyNumberFormat="1" applyFont="1" applyAlignment="1">
      <alignment horizontal="left" wrapText="1"/>
    </xf>
    <xf numFmtId="0" fontId="52" fillId="0" borderId="0" xfId="0" applyFont="1" applyAlignment="1">
      <alignment horizontal="left" wrapText="1"/>
    </xf>
    <xf numFmtId="0" fontId="16" fillId="0" borderId="0" xfId="0" applyFont="1" applyFill="1"/>
    <xf numFmtId="49" fontId="16" fillId="0" borderId="1" xfId="0" applyNumberFormat="1" applyFont="1" applyFill="1" applyBorder="1" applyAlignment="1" applyProtection="1">
      <alignment horizontal="left" wrapText="1"/>
      <protection locked="0"/>
    </xf>
    <xf numFmtId="0" fontId="16" fillId="0" borderId="0" xfId="0" applyFont="1" applyAlignment="1">
      <alignment horizontal="left"/>
    </xf>
    <xf numFmtId="0" fontId="16" fillId="0" borderId="0" xfId="0" applyFont="1" applyFill="1" applyAlignment="1">
      <alignment horizontal="left"/>
    </xf>
    <xf numFmtId="49" fontId="52" fillId="0" borderId="1" xfId="0" applyNumberFormat="1" applyFont="1" applyFill="1" applyBorder="1" applyAlignment="1">
      <alignment horizontal="left" wrapText="1"/>
    </xf>
    <xf numFmtId="49" fontId="93" fillId="0" borderId="1" xfId="0" applyNumberFormat="1" applyFont="1" applyFill="1" applyBorder="1" applyAlignment="1">
      <alignment horizontal="center" wrapText="1"/>
    </xf>
    <xf numFmtId="49" fontId="52" fillId="0" borderId="1" xfId="0" applyNumberFormat="1" applyFont="1" applyFill="1" applyBorder="1" applyAlignment="1">
      <alignment horizontal="center" wrapText="1"/>
    </xf>
    <xf numFmtId="49" fontId="52" fillId="0" borderId="4" xfId="0" applyNumberFormat="1" applyFont="1" applyFill="1" applyBorder="1" applyAlignment="1">
      <alignment horizontal="left" wrapText="1"/>
    </xf>
    <xf numFmtId="3" fontId="52" fillId="0" borderId="1" xfId="0" applyNumberFormat="1" applyFont="1" applyFill="1" applyBorder="1" applyAlignment="1" applyProtection="1">
      <alignment horizontal="center" wrapText="1"/>
      <protection locked="0"/>
    </xf>
    <xf numFmtId="49" fontId="12" fillId="0" borderId="28" xfId="0" applyNumberFormat="1" applyFont="1" applyFill="1" applyBorder="1" applyAlignment="1">
      <alignment horizontal="center" wrapText="1"/>
    </xf>
    <xf numFmtId="3" fontId="52" fillId="0" borderId="3" xfId="0" applyNumberFormat="1" applyFont="1" applyFill="1" applyBorder="1" applyAlignment="1">
      <alignment horizontal="center" wrapText="1"/>
    </xf>
    <xf numFmtId="0" fontId="52" fillId="0" borderId="5" xfId="0" applyFont="1" applyBorder="1" applyAlignment="1">
      <alignment horizontal="left" wrapText="1"/>
    </xf>
    <xf numFmtId="49" fontId="52" fillId="0" borderId="5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3" fontId="7" fillId="0" borderId="39" xfId="0" applyNumberFormat="1" applyFont="1" applyBorder="1"/>
    <xf numFmtId="3" fontId="105" fillId="2" borderId="1" xfId="0" applyNumberFormat="1" applyFont="1" applyFill="1" applyBorder="1" applyAlignment="1">
      <alignment horizontal="center" wrapText="1"/>
    </xf>
    <xf numFmtId="3" fontId="105" fillId="6" borderId="1" xfId="0" applyNumberFormat="1" applyFont="1" applyFill="1" applyBorder="1" applyAlignment="1">
      <alignment horizontal="center" wrapText="1"/>
    </xf>
    <xf numFmtId="3" fontId="45" fillId="6" borderId="1" xfId="0" applyNumberFormat="1" applyFont="1" applyFill="1" applyBorder="1" applyAlignment="1">
      <alignment horizontal="center" wrapText="1"/>
    </xf>
    <xf numFmtId="3" fontId="40" fillId="0" borderId="1" xfId="0" applyNumberFormat="1" applyFont="1" applyBorder="1" applyAlignment="1">
      <alignment horizontal="center"/>
    </xf>
    <xf numFmtId="0" fontId="60" fillId="0" borderId="1" xfId="0" applyFont="1" applyBorder="1"/>
    <xf numFmtId="0" fontId="132" fillId="0" borderId="1" xfId="0" applyFont="1" applyBorder="1"/>
    <xf numFmtId="0" fontId="91" fillId="0" borderId="1" xfId="0" applyFont="1" applyBorder="1"/>
    <xf numFmtId="49" fontId="23" fillId="0" borderId="0" xfId="0" applyNumberFormat="1" applyFont="1" applyAlignment="1">
      <alignment horizontal="left" wrapText="1"/>
    </xf>
    <xf numFmtId="0" fontId="133" fillId="0" borderId="0" xfId="0" applyFont="1"/>
    <xf numFmtId="0" fontId="23" fillId="0" borderId="0" xfId="0" applyFont="1" applyAlignment="1">
      <alignment horizontal="left" wrapText="1"/>
    </xf>
    <xf numFmtId="49" fontId="28" fillId="0" borderId="1" xfId="0" applyNumberFormat="1" applyFont="1" applyFill="1" applyBorder="1" applyAlignment="1" applyProtection="1">
      <alignment horizontal="left" wrapText="1"/>
      <protection locked="0"/>
    </xf>
    <xf numFmtId="49" fontId="23" fillId="0" borderId="1" xfId="0" applyNumberFormat="1" applyFont="1" applyBorder="1" applyAlignment="1">
      <alignment horizontal="center" wrapText="1"/>
    </xf>
    <xf numFmtId="49" fontId="23" fillId="0" borderId="1" xfId="0" applyNumberFormat="1" applyFont="1" applyFill="1" applyBorder="1" applyAlignment="1" applyProtection="1">
      <alignment horizontal="left" wrapText="1"/>
      <protection locked="0"/>
    </xf>
    <xf numFmtId="0" fontId="19" fillId="0" borderId="1" xfId="0" applyFont="1" applyBorder="1"/>
    <xf numFmtId="49" fontId="23" fillId="0" borderId="28" xfId="0" applyNumberFormat="1" applyFont="1" applyFill="1" applyBorder="1" applyAlignment="1">
      <alignment horizontal="center" wrapText="1"/>
    </xf>
    <xf numFmtId="0" fontId="23" fillId="0" borderId="5" xfId="0" applyFont="1" applyBorder="1" applyAlignment="1">
      <alignment horizontal="left" wrapText="1"/>
    </xf>
    <xf numFmtId="49" fontId="28" fillId="0" borderId="28" xfId="0" applyNumberFormat="1" applyFont="1" applyFill="1" applyBorder="1" applyAlignment="1">
      <alignment horizontal="center" wrapText="1"/>
    </xf>
    <xf numFmtId="2" fontId="23" fillId="0" borderId="1" xfId="0" applyNumberFormat="1" applyFont="1" applyBorder="1" applyAlignment="1">
      <alignment horizontal="justify" wrapText="1"/>
    </xf>
    <xf numFmtId="49" fontId="23" fillId="0" borderId="5" xfId="0" applyNumberFormat="1" applyFont="1" applyBorder="1" applyAlignment="1">
      <alignment horizontal="left" wrapText="1"/>
    </xf>
    <xf numFmtId="0" fontId="134" fillId="0" borderId="0" xfId="0" applyFont="1"/>
    <xf numFmtId="49" fontId="17" fillId="3" borderId="1" xfId="0" applyNumberFormat="1" applyFont="1" applyFill="1" applyBorder="1" applyAlignment="1">
      <alignment horizontal="center" wrapText="1"/>
    </xf>
    <xf numFmtId="49" fontId="17" fillId="3" borderId="1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/>
    </xf>
    <xf numFmtId="0" fontId="98" fillId="0" borderId="1" xfId="0" applyFont="1" applyBorder="1" applyAlignment="1">
      <alignment horizontal="center" wrapText="1"/>
    </xf>
    <xf numFmtId="0" fontId="99" fillId="0" borderId="1" xfId="0" applyFont="1" applyBorder="1" applyAlignment="1">
      <alignment horizontal="center" wrapText="1"/>
    </xf>
    <xf numFmtId="49" fontId="99" fillId="0" borderId="1" xfId="3" applyNumberFormat="1" applyFont="1" applyFill="1" applyBorder="1" applyAlignment="1">
      <alignment horizontal="center" wrapText="1"/>
    </xf>
    <xf numFmtId="0" fontId="99" fillId="0" borderId="1" xfId="0" applyFont="1" applyFill="1" applyBorder="1" applyAlignment="1">
      <alignment horizontal="center" wrapText="1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3" fontId="97" fillId="6" borderId="1" xfId="0" applyNumberFormat="1" applyFont="1" applyFill="1" applyBorder="1" applyAlignment="1">
      <alignment horizontal="center" wrapText="1"/>
    </xf>
    <xf numFmtId="49" fontId="12" fillId="0" borderId="5" xfId="0" applyNumberFormat="1" applyFont="1" applyBorder="1" applyAlignment="1" applyProtection="1">
      <alignment horizontal="left" wrapText="1"/>
      <protection locked="0"/>
    </xf>
    <xf numFmtId="49" fontId="12" fillId="0" borderId="4" xfId="0" applyNumberFormat="1" applyFont="1" applyBorder="1" applyAlignment="1" applyProtection="1">
      <alignment horizontal="left" wrapText="1"/>
      <protection locked="0"/>
    </xf>
    <xf numFmtId="0" fontId="34" fillId="0" borderId="0" xfId="0" applyFont="1" applyAlignment="1"/>
    <xf numFmtId="49" fontId="87" fillId="0" borderId="5" xfId="0" applyNumberFormat="1" applyFont="1" applyFill="1" applyBorder="1" applyAlignment="1">
      <alignment horizontal="left" wrapText="1"/>
    </xf>
    <xf numFmtId="49" fontId="88" fillId="0" borderId="1" xfId="5" applyNumberFormat="1" applyFont="1" applyFill="1" applyBorder="1" applyAlignment="1" applyProtection="1">
      <alignment horizontal="center" wrapText="1"/>
      <protection locked="0"/>
    </xf>
    <xf numFmtId="49" fontId="23" fillId="0" borderId="28" xfId="0" applyNumberFormat="1" applyFont="1" applyBorder="1" applyAlignment="1">
      <alignment horizontal="center" wrapText="1"/>
    </xf>
    <xf numFmtId="3" fontId="23" fillId="0" borderId="1" xfId="0" applyNumberFormat="1" applyFont="1" applyFill="1" applyBorder="1" applyAlignment="1">
      <alignment horizontal="center"/>
    </xf>
    <xf numFmtId="3" fontId="40" fillId="0" borderId="1" xfId="0" applyNumberFormat="1" applyFont="1" applyFill="1" applyBorder="1" applyAlignment="1">
      <alignment horizontal="center"/>
    </xf>
    <xf numFmtId="49" fontId="23" fillId="0" borderId="5" xfId="0" applyNumberFormat="1" applyFont="1" applyBorder="1" applyAlignment="1" applyProtection="1">
      <alignment horizontal="left" wrapText="1"/>
      <protection locked="0"/>
    </xf>
    <xf numFmtId="49" fontId="135" fillId="0" borderId="1" xfId="0" applyNumberFormat="1" applyFont="1" applyFill="1" applyBorder="1" applyAlignment="1">
      <alignment horizontal="center" wrapText="1"/>
    </xf>
    <xf numFmtId="49" fontId="87" fillId="0" borderId="1" xfId="0" applyNumberFormat="1" applyFont="1" applyFill="1" applyBorder="1" applyAlignment="1">
      <alignment horizontal="left" wrapText="1"/>
    </xf>
    <xf numFmtId="3" fontId="85" fillId="0" borderId="1" xfId="0" applyNumberFormat="1" applyFont="1" applyFill="1" applyBorder="1" applyAlignment="1">
      <alignment horizontal="center" wrapText="1"/>
    </xf>
    <xf numFmtId="3" fontId="136" fillId="0" borderId="1" xfId="0" applyNumberFormat="1" applyFont="1" applyFill="1" applyBorder="1" applyAlignment="1">
      <alignment horizontal="center" wrapText="1"/>
    </xf>
    <xf numFmtId="3" fontId="87" fillId="0" borderId="1" xfId="0" applyNumberFormat="1" applyFont="1" applyFill="1" applyBorder="1" applyAlignment="1">
      <alignment horizontal="center" wrapText="1"/>
    </xf>
    <xf numFmtId="3" fontId="135" fillId="0" borderId="1" xfId="0" applyNumberFormat="1" applyFont="1" applyFill="1" applyBorder="1" applyAlignment="1">
      <alignment horizontal="center" wrapText="1"/>
    </xf>
    <xf numFmtId="0" fontId="135" fillId="0" borderId="0" xfId="0" applyFont="1"/>
    <xf numFmtId="0" fontId="135" fillId="0" borderId="0" xfId="0" applyFont="1" applyFill="1"/>
    <xf numFmtId="3" fontId="137" fillId="0" borderId="0" xfId="0" applyNumberFormat="1" applyFont="1"/>
    <xf numFmtId="0" fontId="137" fillId="0" borderId="0" xfId="0" applyFont="1"/>
    <xf numFmtId="0" fontId="101" fillId="0" borderId="0" xfId="0" applyFont="1" applyAlignment="1">
      <alignment wrapText="1"/>
    </xf>
    <xf numFmtId="0" fontId="53" fillId="3" borderId="0" xfId="4" applyFont="1" applyFill="1" applyBorder="1"/>
    <xf numFmtId="49" fontId="51" fillId="0" borderId="1" xfId="4" applyNumberFormat="1" applyFont="1" applyFill="1" applyBorder="1" applyAlignment="1">
      <alignment vertical="center" wrapText="1"/>
    </xf>
    <xf numFmtId="49" fontId="138" fillId="0" borderId="1" xfId="0" applyNumberFormat="1" applyFont="1" applyFill="1" applyBorder="1" applyAlignment="1">
      <alignment horizontal="left" wrapText="1"/>
    </xf>
    <xf numFmtId="0" fontId="135" fillId="0" borderId="0" xfId="0" applyFont="1" applyAlignment="1">
      <alignment horizontal="center"/>
    </xf>
    <xf numFmtId="0" fontId="135" fillId="0" borderId="0" xfId="0" applyFont="1" applyFill="1" applyAlignment="1">
      <alignment horizontal="center"/>
    </xf>
    <xf numFmtId="49" fontId="139" fillId="0" borderId="1" xfId="0" applyNumberFormat="1" applyFont="1" applyBorder="1" applyAlignment="1">
      <alignment horizontal="center" wrapText="1"/>
    </xf>
    <xf numFmtId="49" fontId="139" fillId="0" borderId="28" xfId="0" applyNumberFormat="1" applyFont="1" applyBorder="1" applyAlignment="1">
      <alignment horizontal="center" wrapText="1"/>
    </xf>
    <xf numFmtId="3" fontId="42" fillId="0" borderId="3" xfId="0" applyNumberFormat="1" applyFont="1" applyBorder="1" applyAlignment="1">
      <alignment horizontal="center" wrapText="1"/>
    </xf>
    <xf numFmtId="3" fontId="42" fillId="0" borderId="1" xfId="0" applyNumberFormat="1" applyFont="1" applyBorder="1" applyAlignment="1">
      <alignment horizontal="center" wrapText="1"/>
    </xf>
    <xf numFmtId="3" fontId="138" fillId="0" borderId="1" xfId="0" applyNumberFormat="1" applyFont="1" applyBorder="1" applyAlignment="1">
      <alignment horizontal="center" wrapText="1"/>
    </xf>
    <xf numFmtId="0" fontId="140" fillId="0" borderId="0" xfId="0" applyFont="1"/>
    <xf numFmtId="49" fontId="138" fillId="0" borderId="5" xfId="0" applyNumberFormat="1" applyFont="1" applyFill="1" applyBorder="1" applyAlignment="1">
      <alignment horizontal="left" wrapText="1"/>
    </xf>
    <xf numFmtId="0" fontId="47" fillId="0" borderId="5" xfId="0" applyFont="1" applyFill="1" applyBorder="1" applyAlignment="1">
      <alignment horizontal="center" wrapText="1"/>
    </xf>
    <xf numFmtId="0" fontId="52" fillId="0" borderId="1" xfId="0" applyFont="1" applyFill="1" applyBorder="1" applyAlignment="1">
      <alignment horizontal="center" wrapText="1"/>
    </xf>
    <xf numFmtId="0" fontId="52" fillId="0" borderId="1" xfId="7" applyFont="1" applyBorder="1" applyAlignment="1">
      <alignment horizontal="center"/>
    </xf>
    <xf numFmtId="49" fontId="40" fillId="6" borderId="1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justify" wrapText="1"/>
    </xf>
    <xf numFmtId="49" fontId="40" fillId="6" borderId="1" xfId="0" applyNumberFormat="1" applyFont="1" applyFill="1" applyBorder="1" applyAlignment="1">
      <alignment horizontal="center" wrapText="1"/>
    </xf>
    <xf numFmtId="49" fontId="40" fillId="6" borderId="1" xfId="1" applyNumberFormat="1" applyFont="1" applyFill="1" applyBorder="1" applyAlignment="1" applyProtection="1">
      <alignment horizontal="left" wrapText="1"/>
      <protection locked="0"/>
    </xf>
    <xf numFmtId="0" fontId="63" fillId="6" borderId="1" xfId="0" applyFont="1" applyFill="1" applyBorder="1" applyAlignment="1"/>
    <xf numFmtId="0" fontId="23" fillId="6" borderId="1" xfId="0" applyFont="1" applyFill="1" applyBorder="1" applyAlignment="1">
      <alignment wrapText="1"/>
    </xf>
    <xf numFmtId="49" fontId="83" fillId="0" borderId="0" xfId="0" applyNumberFormat="1" applyFont="1" applyBorder="1" applyAlignment="1" applyProtection="1">
      <alignment horizontal="left"/>
      <protection locked="0"/>
    </xf>
    <xf numFmtId="0" fontId="34" fillId="0" borderId="0" xfId="0" applyFont="1" applyAlignment="1"/>
    <xf numFmtId="0" fontId="67" fillId="0" borderId="0" xfId="0" applyFont="1" applyAlignment="1"/>
    <xf numFmtId="49" fontId="56" fillId="0" borderId="0" xfId="0" applyNumberFormat="1" applyFont="1" applyBorder="1" applyAlignment="1" applyProtection="1">
      <alignment horizontal="center" vertical="top"/>
      <protection locked="0"/>
    </xf>
    <xf numFmtId="49" fontId="68" fillId="0" borderId="4" xfId="0" applyNumberFormat="1" applyFont="1" applyBorder="1" applyAlignment="1">
      <alignment horizontal="center" vertical="center"/>
    </xf>
    <xf numFmtId="0" fontId="69" fillId="0" borderId="5" xfId="0" applyFont="1" applyBorder="1" applyAlignment="1">
      <alignment horizontal="center" vertical="center"/>
    </xf>
    <xf numFmtId="49" fontId="68" fillId="0" borderId="4" xfId="0" applyNumberFormat="1" applyFont="1" applyBorder="1" applyAlignment="1">
      <alignment horizontal="center" vertical="center" wrapText="1"/>
    </xf>
    <xf numFmtId="0" fontId="69" fillId="0" borderId="5" xfId="0" applyFont="1" applyBorder="1" applyAlignment="1">
      <alignment horizontal="center" vertical="center" wrapText="1"/>
    </xf>
    <xf numFmtId="0" fontId="70" fillId="0" borderId="5" xfId="0" applyFont="1" applyBorder="1" applyAlignment="1">
      <alignment horizontal="center" vertical="center" wrapText="1"/>
    </xf>
    <xf numFmtId="49" fontId="68" fillId="0" borderId="33" xfId="0" applyNumberFormat="1" applyFont="1" applyBorder="1" applyAlignment="1">
      <alignment horizontal="center" vertical="center" wrapText="1"/>
    </xf>
    <xf numFmtId="0" fontId="69" fillId="0" borderId="34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left" wrapText="1"/>
    </xf>
    <xf numFmtId="0" fontId="35" fillId="0" borderId="16" xfId="0" applyFont="1" applyBorder="1" applyAlignment="1">
      <alignment horizontal="left" wrapText="1"/>
    </xf>
    <xf numFmtId="3" fontId="72" fillId="0" borderId="30" xfId="0" applyNumberFormat="1" applyFont="1" applyBorder="1" applyAlignment="1" applyProtection="1">
      <alignment horizontal="right" wrapText="1"/>
      <protection locked="0"/>
    </xf>
    <xf numFmtId="3" fontId="72" fillId="0" borderId="23" xfId="0" applyNumberFormat="1" applyFont="1" applyBorder="1" applyAlignment="1" applyProtection="1">
      <alignment horizontal="right" wrapText="1"/>
      <protection locked="0"/>
    </xf>
    <xf numFmtId="3" fontId="72" fillId="0" borderId="30" xfId="0" applyNumberFormat="1" applyFont="1" applyBorder="1" applyAlignment="1">
      <alignment horizontal="right" wrapText="1"/>
    </xf>
    <xf numFmtId="3" fontId="72" fillId="0" borderId="23" xfId="0" applyNumberFormat="1" applyFont="1" applyBorder="1" applyAlignment="1">
      <alignment horizontal="right" wrapText="1"/>
    </xf>
    <xf numFmtId="3" fontId="75" fillId="0" borderId="30" xfId="0" applyNumberFormat="1" applyFont="1" applyBorder="1" applyAlignment="1">
      <alignment horizontal="center" wrapText="1"/>
    </xf>
    <xf numFmtId="3" fontId="75" fillId="0" borderId="23" xfId="0" applyNumberFormat="1" applyFont="1" applyBorder="1" applyAlignment="1">
      <alignment horizontal="center" wrapText="1"/>
    </xf>
    <xf numFmtId="3" fontId="33" fillId="0" borderId="31" xfId="0" applyNumberFormat="1" applyFont="1" applyBorder="1" applyAlignment="1">
      <alignment horizontal="center" wrapText="1"/>
    </xf>
    <xf numFmtId="3" fontId="33" fillId="0" borderId="38" xfId="0" applyNumberFormat="1" applyFont="1" applyBorder="1" applyAlignment="1">
      <alignment horizontal="center" wrapText="1"/>
    </xf>
    <xf numFmtId="49" fontId="55" fillId="0" borderId="0" xfId="4" applyNumberFormat="1" applyFont="1" applyFill="1" applyBorder="1" applyAlignment="1" applyProtection="1">
      <alignment horizontal="left" vertical="top" wrapText="1"/>
      <protection locked="0"/>
    </xf>
    <xf numFmtId="0" fontId="45" fillId="0" borderId="1" xfId="4" applyFont="1" applyFill="1" applyBorder="1" applyAlignment="1">
      <alignment horizontal="center" vertical="center" wrapText="1"/>
    </xf>
    <xf numFmtId="49" fontId="46" fillId="0" borderId="1" xfId="4" applyNumberFormat="1" applyFont="1" applyFill="1" applyBorder="1" applyAlignment="1">
      <alignment horizontal="center" vertical="center" wrapText="1"/>
    </xf>
    <xf numFmtId="0" fontId="46" fillId="0" borderId="1" xfId="4" applyFont="1" applyFill="1" applyBorder="1" applyAlignment="1">
      <alignment horizontal="center" vertical="center"/>
    </xf>
    <xf numFmtId="0" fontId="46" fillId="0" borderId="1" xfId="4" applyFont="1" applyFill="1" applyBorder="1" applyAlignment="1">
      <alignment horizontal="center" vertical="center" wrapText="1"/>
    </xf>
    <xf numFmtId="49" fontId="49" fillId="0" borderId="28" xfId="4" applyNumberFormat="1" applyFont="1" applyFill="1" applyBorder="1" applyAlignment="1">
      <alignment horizontal="center" wrapText="1"/>
    </xf>
    <xf numFmtId="0" fontId="0" fillId="0" borderId="35" xfId="0" applyBorder="1" applyAlignment="1">
      <alignment wrapText="1"/>
    </xf>
    <xf numFmtId="0" fontId="0" fillId="0" borderId="3" xfId="0" applyBorder="1" applyAlignment="1">
      <alignment wrapText="1"/>
    </xf>
    <xf numFmtId="49" fontId="33" fillId="0" borderId="0" xfId="4" applyNumberFormat="1" applyFont="1" applyFill="1" applyBorder="1" applyAlignment="1" applyProtection="1">
      <alignment horizontal="left" wrapText="1"/>
      <protection locked="0"/>
    </xf>
    <xf numFmtId="0" fontId="0" fillId="0" borderId="0" xfId="0" applyAlignment="1"/>
    <xf numFmtId="0" fontId="23" fillId="0" borderId="0" xfId="4" applyFont="1" applyAlignment="1"/>
    <xf numFmtId="0" fontId="23" fillId="0" borderId="0" xfId="4" applyFont="1" applyAlignment="1">
      <alignment horizontal="right"/>
    </xf>
    <xf numFmtId="1" fontId="44" fillId="0" borderId="0" xfId="4" applyNumberFormat="1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27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9" fillId="0" borderId="28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91" fillId="0" borderId="3" xfId="0" applyFont="1" applyBorder="1" applyAlignment="1">
      <alignment horizontal="center" vertical="center"/>
    </xf>
    <xf numFmtId="49" fontId="41" fillId="0" borderId="42" xfId="7" applyNumberFormat="1" applyFont="1" applyFill="1" applyBorder="1" applyAlignment="1" applyProtection="1">
      <alignment horizontal="left" wrapText="1"/>
      <protection locked="0"/>
    </xf>
    <xf numFmtId="49" fontId="41" fillId="0" borderId="42" xfId="7" applyNumberFormat="1" applyFont="1" applyFill="1" applyBorder="1" applyAlignment="1" applyProtection="1">
      <alignment horizontal="center" wrapText="1"/>
      <protection locked="0"/>
    </xf>
    <xf numFmtId="0" fontId="52" fillId="3" borderId="1" xfId="7" applyFont="1" applyFill="1" applyBorder="1" applyAlignment="1">
      <alignment horizontal="center" vertical="center" wrapText="1"/>
    </xf>
    <xf numFmtId="0" fontId="52" fillId="3" borderId="28" xfId="7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2" fillId="3" borderId="27" xfId="7" applyFont="1" applyFill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3" borderId="35" xfId="7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52" fillId="3" borderId="4" xfId="7" applyFont="1" applyFill="1" applyBorder="1" applyAlignment="1">
      <alignment horizontal="center" vertical="center" wrapText="1"/>
    </xf>
    <xf numFmtId="0" fontId="52" fillId="3" borderId="5" xfId="7" applyFont="1" applyFill="1" applyBorder="1" applyAlignment="1">
      <alignment horizontal="center" vertical="center" wrapText="1"/>
    </xf>
    <xf numFmtId="0" fontId="52" fillId="3" borderId="33" xfId="7" applyFont="1" applyFill="1" applyBorder="1" applyAlignment="1">
      <alignment horizontal="center" vertical="center" wrapText="1"/>
    </xf>
    <xf numFmtId="0" fontId="52" fillId="3" borderId="34" xfId="7" applyFont="1" applyFill="1" applyBorder="1" applyAlignment="1">
      <alignment horizontal="center" vertical="center" wrapText="1"/>
    </xf>
    <xf numFmtId="0" fontId="52" fillId="3" borderId="36" xfId="7" applyFont="1" applyFill="1" applyBorder="1" applyAlignment="1">
      <alignment horizontal="center" vertical="center" wrapText="1"/>
    </xf>
    <xf numFmtId="0" fontId="52" fillId="3" borderId="6" xfId="7" applyFont="1" applyFill="1" applyBorder="1" applyAlignment="1">
      <alignment horizontal="center" vertical="center" wrapText="1"/>
    </xf>
    <xf numFmtId="0" fontId="21" fillId="0" borderId="4" xfId="7" applyFont="1" applyBorder="1" applyAlignment="1">
      <alignment horizontal="center" vertical="center" wrapText="1"/>
    </xf>
    <xf numFmtId="0" fontId="21" fillId="0" borderId="5" xfId="7" applyFont="1" applyBorder="1" applyAlignment="1">
      <alignment horizontal="center" vertical="center" wrapText="1"/>
    </xf>
    <xf numFmtId="0" fontId="52" fillId="0" borderId="4" xfId="7" applyFont="1" applyBorder="1" applyAlignment="1">
      <alignment horizontal="center" vertical="center" wrapText="1"/>
    </xf>
    <xf numFmtId="0" fontId="52" fillId="0" borderId="27" xfId="7" applyFont="1" applyBorder="1" applyAlignment="1">
      <alignment horizontal="center" vertical="center" wrapText="1"/>
    </xf>
    <xf numFmtId="0" fontId="52" fillId="0" borderId="5" xfId="7" applyFont="1" applyBorder="1" applyAlignment="1">
      <alignment horizontal="center" vertical="center" wrapText="1"/>
    </xf>
    <xf numFmtId="0" fontId="52" fillId="0" borderId="1" xfId="7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1" fillId="0" borderId="1" xfId="0" applyFont="1" applyBorder="1" applyAlignment="1">
      <alignment wrapText="1"/>
    </xf>
    <xf numFmtId="0" fontId="2" fillId="0" borderId="0" xfId="7" applyNumberFormat="1" applyFont="1" applyFill="1" applyAlignment="1" applyProtection="1">
      <alignment horizontal="left" vertical="center" wrapText="1"/>
    </xf>
    <xf numFmtId="0" fontId="103" fillId="0" borderId="0" xfId="7" applyFont="1" applyAlignment="1">
      <alignment horizontal="center" vertical="center" wrapText="1"/>
    </xf>
    <xf numFmtId="0" fontId="52" fillId="0" borderId="4" xfId="7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93" fillId="0" borderId="4" xfId="7" applyFont="1" applyBorder="1" applyAlignment="1">
      <alignment horizontal="center" vertical="center" wrapText="1"/>
    </xf>
    <xf numFmtId="0" fontId="93" fillId="0" borderId="27" xfId="7" applyFont="1" applyBorder="1" applyAlignment="1">
      <alignment horizontal="center" vertical="center" wrapText="1"/>
    </xf>
    <xf numFmtId="0" fontId="93" fillId="0" borderId="5" xfId="7" applyFont="1" applyBorder="1" applyAlignment="1">
      <alignment horizontal="center" vertical="center" wrapText="1"/>
    </xf>
    <xf numFmtId="0" fontId="93" fillId="0" borderId="28" xfId="7" applyFont="1" applyBorder="1" applyAlignment="1">
      <alignment horizontal="center" vertical="center" wrapText="1"/>
    </xf>
    <xf numFmtId="0" fontId="93" fillId="0" borderId="35" xfId="7" applyFont="1" applyBorder="1" applyAlignment="1">
      <alignment horizontal="center" vertical="center" wrapText="1"/>
    </xf>
    <xf numFmtId="0" fontId="24" fillId="0" borderId="0" xfId="5" applyFont="1" applyAlignment="1">
      <alignment horizontal="center"/>
    </xf>
    <xf numFmtId="0" fontId="57" fillId="0" borderId="0" xfId="0" applyFont="1" applyAlignment="1">
      <alignment horizontal="center"/>
    </xf>
    <xf numFmtId="0" fontId="57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4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30">
    <cellStyle name="Normal_meresha_07" xfId="9"/>
    <cellStyle name="Normal_Доходи" xfId="8"/>
    <cellStyle name="Гиперссылка" xfId="1" builtinId="8"/>
    <cellStyle name="Звичайний 10" xfId="10"/>
    <cellStyle name="Звичайний 11" xfId="11"/>
    <cellStyle name="Звичайний 12" xfId="12"/>
    <cellStyle name="Звичайний 13" xfId="13"/>
    <cellStyle name="Звичайний 14" xfId="14"/>
    <cellStyle name="Звичайний 15" xfId="15"/>
    <cellStyle name="Звичайний 16" xfId="16"/>
    <cellStyle name="Звичайний 17" xfId="17"/>
    <cellStyle name="Звичайний 18" xfId="18"/>
    <cellStyle name="Звичайний 19" xfId="19"/>
    <cellStyle name="Звичайний 2" xfId="20"/>
    <cellStyle name="Звичайний 20" xfId="21"/>
    <cellStyle name="Звичайний 3" xfId="22"/>
    <cellStyle name="Звичайний 4" xfId="23"/>
    <cellStyle name="Звичайний 5" xfId="24"/>
    <cellStyle name="Звичайний 6" xfId="25"/>
    <cellStyle name="Звичайний 7" xfId="26"/>
    <cellStyle name="Звичайний 8" xfId="27"/>
    <cellStyle name="Звичайний 9" xfId="28"/>
    <cellStyle name="Обычный" xfId="0" builtinId="0"/>
    <cellStyle name="Обычный 2" xfId="7"/>
    <cellStyle name="Обычный_Dod1" xfId="2"/>
    <cellStyle name="Обычный_Dod2" xfId="3"/>
    <cellStyle name="Обычный_Dod5" xfId="4"/>
    <cellStyle name="Обычный_Dod6" xfId="5"/>
    <cellStyle name="Обычный_ZV1PIV98" xfId="6"/>
    <cellStyle name="Стиль 1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6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8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0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2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4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6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8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0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2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4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6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8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0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2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4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6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8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0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2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4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6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8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0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2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4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6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8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0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2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4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6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8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0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2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2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4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6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8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0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4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6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0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2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8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0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6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8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0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2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4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6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8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2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4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6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0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2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6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4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0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2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4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8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38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0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2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4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6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8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0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2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4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6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7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8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9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0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2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4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6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8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70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0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4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6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8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9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0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2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2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4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6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8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0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2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3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4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5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6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8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90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92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94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96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98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400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402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3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404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5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0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2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4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6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8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0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2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4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6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7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8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0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2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4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6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04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06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08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9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0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1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2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4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6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8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20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22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24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26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28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9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30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1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32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34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36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38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4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5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8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0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2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4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5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6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8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0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3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4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6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8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0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2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3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4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6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8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10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38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3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40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42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44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46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48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50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52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54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5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56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7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58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60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62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64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66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68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70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7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72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7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1009650</xdr:colOff>
      <xdr:row>0</xdr:row>
      <xdr:rowOff>171450</xdr:rowOff>
    </xdr:from>
    <xdr:to>
      <xdr:col>6</xdr:col>
      <xdr:colOff>155575</xdr:colOff>
      <xdr:row>3</xdr:row>
      <xdr:rowOff>428625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5124450" y="190500"/>
          <a:ext cx="25527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____________________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146540</xdr:colOff>
      <xdr:row>0</xdr:row>
      <xdr:rowOff>0</xdr:rowOff>
    </xdr:from>
    <xdr:to>
      <xdr:col>18</xdr:col>
      <xdr:colOff>405191</xdr:colOff>
      <xdr:row>3</xdr:row>
      <xdr:rowOff>200025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1691677" y="0"/>
          <a:ext cx="2941235" cy="775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_____________________ 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12</xdr:col>
      <xdr:colOff>38100</xdr:colOff>
      <xdr:row>3</xdr:row>
      <xdr:rowOff>476249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85203" y="327025"/>
          <a:ext cx="10190480" cy="731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м.Вараш на 2019 рік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1781175</xdr:colOff>
      <xdr:row>160</xdr:row>
      <xdr:rowOff>438150</xdr:rowOff>
    </xdr:from>
    <xdr:to>
      <xdr:col>13</xdr:col>
      <xdr:colOff>333375</xdr:colOff>
      <xdr:row>160</xdr:row>
      <xdr:rowOff>1047750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3762375" y="53006625"/>
          <a:ext cx="92297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О.Мензул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800101</xdr:colOff>
      <xdr:row>4</xdr:row>
      <xdr:rowOff>19048</xdr:rowOff>
    </xdr:from>
    <xdr:to>
      <xdr:col>20</xdr:col>
      <xdr:colOff>857251</xdr:colOff>
      <xdr:row>5</xdr:row>
      <xdr:rowOff>866774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 flipV="1">
          <a:off x="13249276" y="885823"/>
          <a:ext cx="3295650" cy="1143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yr"/>
              <a:cs typeface="Arial Cyr"/>
            </a:rPr>
            <a:t>  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         Додаток 4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до рішення міської ради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_______________________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№______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5</xdr:row>
      <xdr:rowOff>533400</xdr:rowOff>
    </xdr:from>
    <xdr:to>
      <xdr:col>10</xdr:col>
      <xdr:colOff>396875</xdr:colOff>
      <xdr:row>5</xdr:row>
      <xdr:rowOff>1685925</xdr:rowOff>
    </xdr:to>
    <xdr:sp macro="" textlink="">
      <xdr:nvSpPr>
        <xdr:cNvPr id="6" name="Rectangle 2"/>
        <xdr:cNvSpPr>
          <a:spLocks noChangeArrowheads="1"/>
        </xdr:cNvSpPr>
      </xdr:nvSpPr>
      <xdr:spPr bwMode="auto">
        <a:xfrm>
          <a:off x="2457450" y="1695450"/>
          <a:ext cx="7569200" cy="1152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yr"/>
              <a:cs typeface="Arial Cyr"/>
            </a:rPr>
            <a:t>                                     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     </a:t>
          </a: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         </a:t>
          </a:r>
          <a:r>
            <a:rPr kumimoji="0" lang="ru-RU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                                               МІЖБЮДЖЕТНІ  ТРАНСФЕРТИ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                                                                  на 2019 рік </a:t>
          </a:r>
        </a:p>
      </xdr:txBody>
    </xdr:sp>
    <xdr:clientData/>
  </xdr:twoCellAnchor>
  <xdr:twoCellAnchor>
    <xdr:from>
      <xdr:col>6</xdr:col>
      <xdr:colOff>0</xdr:colOff>
      <xdr:row>19</xdr:row>
      <xdr:rowOff>85725</xdr:rowOff>
    </xdr:from>
    <xdr:to>
      <xdr:col>19</xdr:col>
      <xdr:colOff>444500</xdr:colOff>
      <xdr:row>21</xdr:row>
      <xdr:rowOff>123824</xdr:rowOff>
    </xdr:to>
    <xdr:sp macro="" textlink="">
      <xdr:nvSpPr>
        <xdr:cNvPr id="8" name="Rectangle 4"/>
        <xdr:cNvSpPr>
          <a:spLocks noChangeArrowheads="1"/>
        </xdr:cNvSpPr>
      </xdr:nvSpPr>
      <xdr:spPr bwMode="auto">
        <a:xfrm>
          <a:off x="4838700" y="9896475"/>
          <a:ext cx="9950450" cy="6286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Секретар міської ради                                                            О.Мензул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10</xdr:col>
      <xdr:colOff>155626</xdr:colOff>
      <xdr:row>6</xdr:row>
      <xdr:rowOff>0</xdr:rowOff>
    </xdr:to>
    <xdr:sp macro="" textlink="">
      <xdr:nvSpPr>
        <xdr:cNvPr id="53306" name="Rectangle 1"/>
        <xdr:cNvSpPr>
          <a:spLocks noChangeArrowheads="1"/>
        </xdr:cNvSpPr>
      </xdr:nvSpPr>
      <xdr:spPr bwMode="auto">
        <a:xfrm>
          <a:off x="13677900" y="28575"/>
          <a:ext cx="41338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_____________________  №______</a:t>
          </a:r>
        </a:p>
      </xdr:txBody>
    </xdr:sp>
    <xdr:clientData/>
  </xdr:twoCellAnchor>
  <xdr:twoCellAnchor>
    <xdr:from>
      <xdr:col>0</xdr:col>
      <xdr:colOff>762000</xdr:colOff>
      <xdr:row>2</xdr:row>
      <xdr:rowOff>66675</xdr:rowOff>
    </xdr:from>
    <xdr:to>
      <xdr:col>5</xdr:col>
      <xdr:colOff>476250</xdr:colOff>
      <xdr:row>5</xdr:row>
      <xdr:rowOff>66675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762000" y="466725"/>
          <a:ext cx="12277725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за об</a:t>
          </a: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'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єктами у 2019 році</a:t>
          </a:r>
        </a:p>
      </xdr:txBody>
    </xdr:sp>
    <xdr:clientData/>
  </xdr:twoCellAnchor>
  <xdr:twoCellAnchor>
    <xdr:from>
      <xdr:col>3</xdr:col>
      <xdr:colOff>316230</xdr:colOff>
      <xdr:row>59</xdr:row>
      <xdr:rowOff>228600</xdr:rowOff>
    </xdr:from>
    <xdr:to>
      <xdr:col>6</xdr:col>
      <xdr:colOff>1104902</xdr:colOff>
      <xdr:row>60</xdr:row>
      <xdr:rowOff>723900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72230" y="28879800"/>
          <a:ext cx="10999472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О.Мензул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38925" y="0"/>
          <a:ext cx="3401798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8</xdr:col>
      <xdr:colOff>274318</xdr:colOff>
      <xdr:row>7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5</xdr:col>
      <xdr:colOff>1080275</xdr:colOff>
      <xdr:row>1</xdr:row>
      <xdr:rowOff>116418</xdr:rowOff>
    </xdr:from>
    <xdr:to>
      <xdr:col>9</xdr:col>
      <xdr:colOff>0</xdr:colOff>
      <xdr:row>3</xdr:row>
      <xdr:rowOff>1026584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0616891" y="279040"/>
          <a:ext cx="3717072" cy="12354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6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_________________  №____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8</xdr:col>
      <xdr:colOff>274318</xdr:colOff>
      <xdr:row>7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м.Вараш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2019  році</a:t>
          </a:r>
        </a:p>
      </xdr:txBody>
    </xdr:sp>
    <xdr:clientData/>
  </xdr:twoCellAnchor>
  <xdr:twoCellAnchor>
    <xdr:from>
      <xdr:col>0</xdr:col>
      <xdr:colOff>609600</xdr:colOff>
      <xdr:row>75</xdr:row>
      <xdr:rowOff>232834</xdr:rowOff>
    </xdr:from>
    <xdr:to>
      <xdr:col>10</xdr:col>
      <xdr:colOff>0</xdr:colOff>
      <xdr:row>75</xdr:row>
      <xdr:rowOff>814917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38904334"/>
          <a:ext cx="16164983" cy="5820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Секретар міської ради                                                                                                           О.Мензул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view="pageBreakPreview" topLeftCell="A90" zoomScale="73" zoomScaleNormal="100" zoomScaleSheetLayoutView="73" workbookViewId="0">
      <selection activeCell="B92" sqref="B92"/>
    </sheetView>
  </sheetViews>
  <sheetFormatPr defaultRowHeight="12.75" x14ac:dyDescent="0.2"/>
  <cols>
    <col min="1" max="1" width="14.7109375" style="20" customWidth="1"/>
    <col min="2" max="2" width="99.7109375" style="20" customWidth="1"/>
    <col min="3" max="3" width="24.140625" style="20" customWidth="1"/>
    <col min="4" max="4" width="24.7109375" style="20" customWidth="1"/>
    <col min="5" max="5" width="21.42578125" style="20" customWidth="1"/>
    <col min="6" max="6" width="17.28515625" style="20" customWidth="1"/>
    <col min="7" max="7" width="16.28515625" style="20" customWidth="1"/>
    <col min="8" max="16384" width="9.140625" style="20"/>
  </cols>
  <sheetData>
    <row r="1" spans="1:6" ht="26.25" x14ac:dyDescent="0.4">
      <c r="A1" s="34"/>
      <c r="B1" s="97"/>
      <c r="C1" s="673" t="s">
        <v>388</v>
      </c>
      <c r="D1" s="674"/>
      <c r="E1" s="674"/>
      <c r="F1" s="674"/>
    </row>
    <row r="2" spans="1:6" ht="26.25" x14ac:dyDescent="0.4">
      <c r="A2" s="34"/>
      <c r="B2" s="97"/>
      <c r="C2" s="673" t="s">
        <v>89</v>
      </c>
      <c r="D2" s="674"/>
      <c r="E2" s="674"/>
      <c r="F2" s="674"/>
    </row>
    <row r="3" spans="1:6" ht="26.25" x14ac:dyDescent="0.4">
      <c r="A3" s="34"/>
      <c r="B3" s="633"/>
      <c r="C3" s="633"/>
      <c r="D3" s="673" t="s">
        <v>435</v>
      </c>
      <c r="E3" s="673"/>
      <c r="F3" s="673"/>
    </row>
    <row r="4" spans="1:6" ht="35.25" customHeight="1" x14ac:dyDescent="0.35">
      <c r="A4" s="34"/>
      <c r="B4" s="34"/>
      <c r="C4" s="34"/>
      <c r="D4" s="34"/>
      <c r="E4" s="34"/>
      <c r="F4" s="34"/>
    </row>
    <row r="5" spans="1:6" ht="8.25" customHeight="1" x14ac:dyDescent="0.35">
      <c r="A5" s="34"/>
      <c r="B5" s="34"/>
      <c r="C5" s="34"/>
      <c r="D5" s="34"/>
      <c r="E5" s="34"/>
      <c r="F5" s="34"/>
    </row>
    <row r="6" spans="1:6" ht="48" customHeight="1" x14ac:dyDescent="0.2">
      <c r="A6" s="675" t="s">
        <v>540</v>
      </c>
      <c r="B6" s="675"/>
      <c r="C6" s="675"/>
      <c r="D6" s="675"/>
      <c r="E6" s="675"/>
      <c r="F6" s="675"/>
    </row>
    <row r="7" spans="1:6" ht="21" customHeight="1" x14ac:dyDescent="0.25">
      <c r="A7" s="98"/>
      <c r="B7" s="99"/>
      <c r="C7" s="99"/>
      <c r="D7" s="100"/>
      <c r="E7" s="100"/>
      <c r="F7" s="101" t="s">
        <v>0</v>
      </c>
    </row>
    <row r="8" spans="1:6" ht="56.25" customHeight="1" x14ac:dyDescent="0.2">
      <c r="A8" s="676" t="s">
        <v>69</v>
      </c>
      <c r="B8" s="678" t="s">
        <v>541</v>
      </c>
      <c r="C8" s="678" t="s">
        <v>458</v>
      </c>
      <c r="D8" s="678" t="s">
        <v>77</v>
      </c>
      <c r="E8" s="681" t="s">
        <v>78</v>
      </c>
      <c r="F8" s="682"/>
    </row>
    <row r="9" spans="1:6" ht="61.5" customHeight="1" x14ac:dyDescent="0.2">
      <c r="A9" s="677"/>
      <c r="B9" s="679"/>
      <c r="C9" s="680"/>
      <c r="D9" s="679"/>
      <c r="E9" s="35" t="s">
        <v>458</v>
      </c>
      <c r="F9" s="102" t="s">
        <v>90</v>
      </c>
    </row>
    <row r="10" spans="1:6" ht="17.25" customHeight="1" x14ac:dyDescent="0.2">
      <c r="A10" s="103">
        <v>1</v>
      </c>
      <c r="B10" s="104">
        <v>2</v>
      </c>
      <c r="C10" s="104" t="s">
        <v>68</v>
      </c>
      <c r="D10" s="105">
        <v>4</v>
      </c>
      <c r="E10" s="106">
        <v>5</v>
      </c>
      <c r="F10" s="103">
        <v>6</v>
      </c>
    </row>
    <row r="11" spans="1:6" ht="30" customHeight="1" x14ac:dyDescent="0.35">
      <c r="A11" s="107">
        <v>10000000</v>
      </c>
      <c r="B11" s="108" t="s">
        <v>91</v>
      </c>
      <c r="C11" s="109">
        <f>SUM(D11:E11)</f>
        <v>381641600</v>
      </c>
      <c r="D11" s="110">
        <f>SUM(D44,D26,D20,D12)</f>
        <v>381501600</v>
      </c>
      <c r="E11" s="187">
        <f>SUM(E44)</f>
        <v>140000</v>
      </c>
      <c r="F11" s="111"/>
    </row>
    <row r="12" spans="1:6" ht="48" customHeight="1" x14ac:dyDescent="0.35">
      <c r="A12" s="112">
        <v>11000000</v>
      </c>
      <c r="B12" s="113" t="s">
        <v>92</v>
      </c>
      <c r="C12" s="109">
        <f>SUM(D12)</f>
        <v>304746600</v>
      </c>
      <c r="D12" s="114">
        <f>SUM(D13,D18)</f>
        <v>304746600</v>
      </c>
      <c r="E12" s="115"/>
      <c r="F12" s="116"/>
    </row>
    <row r="13" spans="1:6" ht="30" customHeight="1" x14ac:dyDescent="0.35">
      <c r="A13" s="112">
        <v>11010000</v>
      </c>
      <c r="B13" s="113" t="s">
        <v>93</v>
      </c>
      <c r="C13" s="109">
        <f>SUM(D13)</f>
        <v>304490000</v>
      </c>
      <c r="D13" s="114">
        <f>SUM(D14:D17)</f>
        <v>304490000</v>
      </c>
      <c r="E13" s="115"/>
      <c r="F13" s="116"/>
    </row>
    <row r="14" spans="1:6" ht="78" customHeight="1" x14ac:dyDescent="0.4">
      <c r="A14" s="291">
        <v>11010100</v>
      </c>
      <c r="B14" s="292" t="s">
        <v>94</v>
      </c>
      <c r="C14" s="117">
        <f>SUM(D14)</f>
        <v>289750000</v>
      </c>
      <c r="D14" s="293">
        <v>289750000</v>
      </c>
      <c r="E14" s="118"/>
      <c r="F14" s="116"/>
    </row>
    <row r="15" spans="1:6" ht="101.25" customHeight="1" x14ac:dyDescent="0.4">
      <c r="A15" s="291">
        <v>11010200</v>
      </c>
      <c r="B15" s="292" t="s">
        <v>95</v>
      </c>
      <c r="C15" s="117">
        <f t="shared" ref="C15:C25" si="0">SUM(D15)</f>
        <v>9600000</v>
      </c>
      <c r="D15" s="293">
        <v>9600000</v>
      </c>
      <c r="E15" s="118"/>
      <c r="F15" s="116"/>
    </row>
    <row r="16" spans="1:6" ht="83.25" customHeight="1" x14ac:dyDescent="0.4">
      <c r="A16" s="291">
        <v>11010400</v>
      </c>
      <c r="B16" s="292" t="s">
        <v>96</v>
      </c>
      <c r="C16" s="117">
        <f t="shared" si="0"/>
        <v>5010000</v>
      </c>
      <c r="D16" s="293">
        <v>5010000</v>
      </c>
      <c r="E16" s="118"/>
      <c r="F16" s="116"/>
    </row>
    <row r="17" spans="1:7" ht="53.25" customHeight="1" x14ac:dyDescent="0.4">
      <c r="A17" s="291">
        <v>11010500</v>
      </c>
      <c r="B17" s="292" t="s">
        <v>97</v>
      </c>
      <c r="C17" s="117">
        <f t="shared" si="0"/>
        <v>130000</v>
      </c>
      <c r="D17" s="293">
        <v>130000</v>
      </c>
      <c r="E17" s="118"/>
      <c r="F17" s="116"/>
    </row>
    <row r="18" spans="1:7" ht="27.75" customHeight="1" x14ac:dyDescent="0.35">
      <c r="A18" s="119">
        <v>11020000</v>
      </c>
      <c r="B18" s="120" t="s">
        <v>98</v>
      </c>
      <c r="C18" s="121">
        <f>SUM(D18)</f>
        <v>256600</v>
      </c>
      <c r="D18" s="122">
        <f>SUM(D19)</f>
        <v>256600</v>
      </c>
      <c r="E18" s="118"/>
      <c r="F18" s="116"/>
    </row>
    <row r="19" spans="1:7" ht="52.5" customHeight="1" x14ac:dyDescent="0.4">
      <c r="A19" s="123">
        <v>11020200</v>
      </c>
      <c r="B19" s="188" t="s">
        <v>99</v>
      </c>
      <c r="C19" s="117">
        <f t="shared" si="0"/>
        <v>256600</v>
      </c>
      <c r="D19" s="293">
        <v>256600</v>
      </c>
      <c r="E19" s="118"/>
      <c r="F19" s="116"/>
    </row>
    <row r="20" spans="1:7" ht="30" customHeight="1" x14ac:dyDescent="0.35">
      <c r="A20" s="112">
        <v>14000000</v>
      </c>
      <c r="B20" s="124" t="s">
        <v>100</v>
      </c>
      <c r="C20" s="125">
        <f>SUM(D20)</f>
        <v>11655000</v>
      </c>
      <c r="D20" s="122">
        <f>SUM(D25,D21,D23)</f>
        <v>11655000</v>
      </c>
      <c r="E20" s="126"/>
      <c r="F20" s="290"/>
    </row>
    <row r="21" spans="1:7" ht="51.75" customHeight="1" x14ac:dyDescent="0.4">
      <c r="A21" s="291">
        <v>14020000</v>
      </c>
      <c r="B21" s="300" t="s">
        <v>389</v>
      </c>
      <c r="C21" s="293">
        <f>SUM(C22)</f>
        <v>1300000</v>
      </c>
      <c r="D21" s="293">
        <f>SUM(D22)</f>
        <v>1300000</v>
      </c>
      <c r="E21" s="126"/>
      <c r="F21" s="290"/>
      <c r="G21" s="36"/>
    </row>
    <row r="22" spans="1:7" ht="30" customHeight="1" x14ac:dyDescent="0.4">
      <c r="A22" s="291">
        <v>14021900</v>
      </c>
      <c r="B22" s="292" t="s">
        <v>390</v>
      </c>
      <c r="C22" s="293">
        <f>SUM(D22)</f>
        <v>1300000</v>
      </c>
      <c r="D22" s="293">
        <v>1300000</v>
      </c>
      <c r="E22" s="126"/>
      <c r="F22" s="290"/>
    </row>
    <row r="23" spans="1:7" ht="49.5" customHeight="1" x14ac:dyDescent="0.4">
      <c r="A23" s="291">
        <v>14030000</v>
      </c>
      <c r="B23" s="274" t="s">
        <v>391</v>
      </c>
      <c r="C23" s="293">
        <f>SUM(C24)</f>
        <v>5200000</v>
      </c>
      <c r="D23" s="293">
        <f>SUM(D24)</f>
        <v>5200000</v>
      </c>
      <c r="E23" s="126"/>
      <c r="F23" s="290"/>
    </row>
    <row r="24" spans="1:7" ht="30" customHeight="1" x14ac:dyDescent="0.4">
      <c r="A24" s="291">
        <v>14031900</v>
      </c>
      <c r="B24" s="292" t="s">
        <v>390</v>
      </c>
      <c r="C24" s="293">
        <f>SUM(D24)</f>
        <v>5200000</v>
      </c>
      <c r="D24" s="293">
        <v>5200000</v>
      </c>
      <c r="E24" s="126"/>
      <c r="F24" s="290"/>
    </row>
    <row r="25" spans="1:7" ht="47.25" customHeight="1" x14ac:dyDescent="0.4">
      <c r="A25" s="291">
        <v>14040000</v>
      </c>
      <c r="B25" s="292" t="s">
        <v>101</v>
      </c>
      <c r="C25" s="117">
        <f t="shared" si="0"/>
        <v>5155000</v>
      </c>
      <c r="D25" s="293">
        <v>5155000</v>
      </c>
      <c r="E25" s="126"/>
      <c r="F25" s="290"/>
    </row>
    <row r="26" spans="1:7" ht="27" customHeight="1" x14ac:dyDescent="0.35">
      <c r="A26" s="112">
        <v>18000000</v>
      </c>
      <c r="B26" s="113" t="s">
        <v>102</v>
      </c>
      <c r="C26" s="125">
        <f>SUM(D26)</f>
        <v>65100000</v>
      </c>
      <c r="D26" s="122">
        <f>SUM(D40,D37,D27)</f>
        <v>65100000</v>
      </c>
      <c r="E26" s="127"/>
      <c r="F26" s="128"/>
    </row>
    <row r="27" spans="1:7" ht="26.25" customHeight="1" x14ac:dyDescent="0.35">
      <c r="A27" s="112">
        <v>18010000</v>
      </c>
      <c r="B27" s="129" t="s">
        <v>103</v>
      </c>
      <c r="C27" s="125">
        <f>SUM(D27)</f>
        <v>51555000</v>
      </c>
      <c r="D27" s="122">
        <f>SUM(D28:D36)</f>
        <v>51555000</v>
      </c>
      <c r="E27" s="127"/>
      <c r="F27" s="128"/>
    </row>
    <row r="28" spans="1:7" ht="75.75" customHeight="1" x14ac:dyDescent="0.4">
      <c r="A28" s="291">
        <v>18010100</v>
      </c>
      <c r="B28" s="130" t="s">
        <v>104</v>
      </c>
      <c r="C28" s="117">
        <f t="shared" ref="C28:C43" si="1">SUM(D28)</f>
        <v>150000</v>
      </c>
      <c r="D28" s="293">
        <v>150000</v>
      </c>
      <c r="E28" s="126"/>
      <c r="F28" s="131"/>
      <c r="G28" s="648"/>
    </row>
    <row r="29" spans="1:7" ht="75" customHeight="1" x14ac:dyDescent="0.4">
      <c r="A29" s="291">
        <v>18010200</v>
      </c>
      <c r="B29" s="132" t="s">
        <v>105</v>
      </c>
      <c r="C29" s="117">
        <f t="shared" si="1"/>
        <v>460000</v>
      </c>
      <c r="D29" s="293">
        <v>460000</v>
      </c>
      <c r="E29" s="126"/>
      <c r="F29" s="131"/>
      <c r="G29" s="649"/>
    </row>
    <row r="30" spans="1:7" ht="81" customHeight="1" x14ac:dyDescent="0.4">
      <c r="A30" s="133">
        <v>18010300</v>
      </c>
      <c r="B30" s="130" t="s">
        <v>106</v>
      </c>
      <c r="C30" s="117">
        <f t="shared" si="1"/>
        <v>340000</v>
      </c>
      <c r="D30" s="293">
        <v>340000</v>
      </c>
      <c r="E30" s="126"/>
      <c r="F30" s="131"/>
      <c r="G30" s="649"/>
    </row>
    <row r="31" spans="1:7" ht="76.5" customHeight="1" x14ac:dyDescent="0.4">
      <c r="A31" s="291">
        <v>18010400</v>
      </c>
      <c r="B31" s="130" t="s">
        <v>107</v>
      </c>
      <c r="C31" s="117">
        <f t="shared" si="1"/>
        <v>5300000</v>
      </c>
      <c r="D31" s="293">
        <v>5300000</v>
      </c>
      <c r="E31" s="126"/>
      <c r="F31" s="131"/>
      <c r="G31" s="649"/>
    </row>
    <row r="32" spans="1:7" ht="30" customHeight="1" x14ac:dyDescent="0.4">
      <c r="A32" s="291">
        <v>18010500</v>
      </c>
      <c r="B32" s="134" t="s">
        <v>108</v>
      </c>
      <c r="C32" s="117">
        <f t="shared" si="1"/>
        <v>39455000</v>
      </c>
      <c r="D32" s="293">
        <v>39455000</v>
      </c>
      <c r="E32" s="135"/>
      <c r="F32" s="290"/>
      <c r="G32" s="648"/>
    </row>
    <row r="33" spans="1:6" ht="30" customHeight="1" x14ac:dyDescent="0.4">
      <c r="A33" s="291">
        <v>18010600</v>
      </c>
      <c r="B33" s="134" t="s">
        <v>109</v>
      </c>
      <c r="C33" s="117">
        <f t="shared" si="1"/>
        <v>3800000</v>
      </c>
      <c r="D33" s="293">
        <v>3800000</v>
      </c>
      <c r="E33" s="135"/>
      <c r="F33" s="290"/>
    </row>
    <row r="34" spans="1:6" ht="30" customHeight="1" x14ac:dyDescent="0.4">
      <c r="A34" s="291">
        <v>18010700</v>
      </c>
      <c r="B34" s="134" t="s">
        <v>110</v>
      </c>
      <c r="C34" s="117">
        <f t="shared" si="1"/>
        <v>500000</v>
      </c>
      <c r="D34" s="293">
        <v>500000</v>
      </c>
      <c r="E34" s="135"/>
      <c r="F34" s="290"/>
    </row>
    <row r="35" spans="1:6" ht="30" customHeight="1" x14ac:dyDescent="0.4">
      <c r="A35" s="291">
        <v>18010900</v>
      </c>
      <c r="B35" s="134" t="s">
        <v>111</v>
      </c>
      <c r="C35" s="117">
        <f t="shared" si="1"/>
        <v>1500000</v>
      </c>
      <c r="D35" s="293">
        <v>1500000</v>
      </c>
      <c r="E35" s="135"/>
      <c r="F35" s="290"/>
    </row>
    <row r="36" spans="1:6" ht="30" customHeight="1" x14ac:dyDescent="0.4">
      <c r="A36" s="291">
        <v>18011000</v>
      </c>
      <c r="B36" s="134" t="s">
        <v>112</v>
      </c>
      <c r="C36" s="117">
        <f t="shared" si="1"/>
        <v>50000</v>
      </c>
      <c r="D36" s="293">
        <v>50000</v>
      </c>
      <c r="E36" s="135"/>
      <c r="F36" s="290"/>
    </row>
    <row r="37" spans="1:6" ht="30" customHeight="1" x14ac:dyDescent="0.4">
      <c r="A37" s="137">
        <v>18030000</v>
      </c>
      <c r="B37" s="138" t="s">
        <v>113</v>
      </c>
      <c r="C37" s="139">
        <f>SUM(D37)</f>
        <v>5000</v>
      </c>
      <c r="D37" s="122">
        <f>SUM(D38:D39)</f>
        <v>5000</v>
      </c>
      <c r="E37" s="135"/>
      <c r="F37" s="290"/>
    </row>
    <row r="38" spans="1:6" ht="27" customHeight="1" x14ac:dyDescent="0.4">
      <c r="A38" s="140">
        <v>18030100</v>
      </c>
      <c r="B38" s="141" t="s">
        <v>114</v>
      </c>
      <c r="C38" s="117">
        <f t="shared" si="1"/>
        <v>5000</v>
      </c>
      <c r="D38" s="293">
        <v>5000</v>
      </c>
      <c r="E38" s="135"/>
      <c r="F38" s="290"/>
    </row>
    <row r="39" spans="1:6" ht="47.25" hidden="1" customHeight="1" x14ac:dyDescent="0.4">
      <c r="A39" s="142" t="s">
        <v>115</v>
      </c>
      <c r="B39" s="143" t="s">
        <v>116</v>
      </c>
      <c r="C39" s="117">
        <f t="shared" si="1"/>
        <v>0</v>
      </c>
      <c r="D39" s="293"/>
      <c r="E39" s="135"/>
      <c r="F39" s="290"/>
    </row>
    <row r="40" spans="1:6" ht="24.75" customHeight="1" x14ac:dyDescent="0.35">
      <c r="A40" s="112">
        <v>18050000</v>
      </c>
      <c r="B40" s="113" t="s">
        <v>117</v>
      </c>
      <c r="C40" s="139">
        <f>SUM(D40)</f>
        <v>13540000</v>
      </c>
      <c r="D40" s="122">
        <f>SUM(D41:D43)</f>
        <v>13540000</v>
      </c>
      <c r="E40" s="127"/>
      <c r="F40" s="128"/>
    </row>
    <row r="41" spans="1:6" ht="30" customHeight="1" x14ac:dyDescent="0.4">
      <c r="A41" s="291">
        <v>18050300</v>
      </c>
      <c r="B41" s="144" t="s">
        <v>118</v>
      </c>
      <c r="C41" s="117">
        <f t="shared" si="1"/>
        <v>1786000</v>
      </c>
      <c r="D41" s="293">
        <v>1786000</v>
      </c>
      <c r="E41" s="126"/>
      <c r="F41" s="131"/>
    </row>
    <row r="42" spans="1:6" ht="30" customHeight="1" x14ac:dyDescent="0.4">
      <c r="A42" s="291">
        <v>18050400</v>
      </c>
      <c r="B42" s="144" t="s">
        <v>119</v>
      </c>
      <c r="C42" s="117">
        <f t="shared" si="1"/>
        <v>11750000</v>
      </c>
      <c r="D42" s="293">
        <v>11750000</v>
      </c>
      <c r="E42" s="126"/>
      <c r="F42" s="131"/>
    </row>
    <row r="43" spans="1:6" ht="105.75" customHeight="1" x14ac:dyDescent="0.4">
      <c r="A43" s="291">
        <v>18050500</v>
      </c>
      <c r="B43" s="292" t="s">
        <v>120</v>
      </c>
      <c r="C43" s="117">
        <f t="shared" si="1"/>
        <v>4000</v>
      </c>
      <c r="D43" s="293">
        <v>4000</v>
      </c>
      <c r="E43" s="126"/>
      <c r="F43" s="131"/>
    </row>
    <row r="44" spans="1:6" ht="30" customHeight="1" x14ac:dyDescent="0.35">
      <c r="A44" s="112">
        <v>19000000</v>
      </c>
      <c r="B44" s="145" t="s">
        <v>121</v>
      </c>
      <c r="C44" s="139">
        <f>SUM(E44)</f>
        <v>140000</v>
      </c>
      <c r="D44" s="122"/>
      <c r="E44" s="122">
        <f>SUM(E45)</f>
        <v>140000</v>
      </c>
      <c r="F44" s="128"/>
    </row>
    <row r="45" spans="1:6" ht="27" customHeight="1" x14ac:dyDescent="0.35">
      <c r="A45" s="112">
        <v>19010000</v>
      </c>
      <c r="B45" s="145" t="s">
        <v>122</v>
      </c>
      <c r="C45" s="139">
        <f>SUM(E45)</f>
        <v>140000</v>
      </c>
      <c r="D45" s="122"/>
      <c r="E45" s="122">
        <f>SUM(E46:E48)</f>
        <v>140000</v>
      </c>
      <c r="F45" s="128"/>
    </row>
    <row r="46" spans="1:6" ht="51.75" customHeight="1" x14ac:dyDescent="0.4">
      <c r="A46" s="291">
        <v>19010100</v>
      </c>
      <c r="B46" s="146" t="s">
        <v>123</v>
      </c>
      <c r="C46" s="136">
        <f>SUM(E46)</f>
        <v>9000</v>
      </c>
      <c r="D46" s="293"/>
      <c r="E46" s="126">
        <v>9000</v>
      </c>
      <c r="F46" s="131"/>
    </row>
    <row r="47" spans="1:6" ht="50.25" customHeight="1" x14ac:dyDescent="0.4">
      <c r="A47" s="291">
        <v>19010200</v>
      </c>
      <c r="B47" s="292" t="s">
        <v>124</v>
      </c>
      <c r="C47" s="136">
        <f>SUM(E47)</f>
        <v>61000</v>
      </c>
      <c r="D47" s="293"/>
      <c r="E47" s="126">
        <v>61000</v>
      </c>
      <c r="F47" s="131"/>
    </row>
    <row r="48" spans="1:6" ht="78" customHeight="1" x14ac:dyDescent="0.4">
      <c r="A48" s="291">
        <v>19010300</v>
      </c>
      <c r="B48" s="147" t="s">
        <v>125</v>
      </c>
      <c r="C48" s="136">
        <f>SUM(E48)</f>
        <v>70000</v>
      </c>
      <c r="D48" s="293"/>
      <c r="E48" s="126">
        <v>70000</v>
      </c>
      <c r="F48" s="131"/>
    </row>
    <row r="49" spans="1:7" ht="30" customHeight="1" x14ac:dyDescent="0.35">
      <c r="A49" s="112">
        <v>20000000</v>
      </c>
      <c r="B49" s="113" t="s">
        <v>126</v>
      </c>
      <c r="C49" s="125">
        <f>SUM(D49,E49)</f>
        <v>12330860</v>
      </c>
      <c r="D49" s="122">
        <f>SUM(D66,D56,D50)</f>
        <v>1750000</v>
      </c>
      <c r="E49" s="122">
        <f>SUM(E66,E70)</f>
        <v>10580860</v>
      </c>
      <c r="F49" s="290"/>
      <c r="G49" s="648"/>
    </row>
    <row r="50" spans="1:7" ht="26.25" customHeight="1" x14ac:dyDescent="0.35">
      <c r="A50" s="112">
        <v>21000000</v>
      </c>
      <c r="B50" s="113" t="s">
        <v>127</v>
      </c>
      <c r="C50" s="125">
        <f t="shared" ref="C50:C57" si="2">SUM(D50)</f>
        <v>274500</v>
      </c>
      <c r="D50" s="122">
        <f>SUM(D51,D54)</f>
        <v>274500</v>
      </c>
      <c r="E50" s="135"/>
      <c r="F50" s="290"/>
    </row>
    <row r="51" spans="1:7" ht="98.25" customHeight="1" x14ac:dyDescent="0.4">
      <c r="A51" s="683">
        <v>21010000</v>
      </c>
      <c r="B51" s="281" t="s">
        <v>414</v>
      </c>
      <c r="C51" s="685">
        <f t="shared" si="2"/>
        <v>174500</v>
      </c>
      <c r="D51" s="687">
        <f>SUM(D53)</f>
        <v>174500</v>
      </c>
      <c r="E51" s="689"/>
      <c r="F51" s="691"/>
      <c r="G51" s="275"/>
    </row>
    <row r="52" spans="1:7" ht="21.75" customHeight="1" x14ac:dyDescent="0.4">
      <c r="A52" s="684"/>
      <c r="B52" s="276" t="s">
        <v>392</v>
      </c>
      <c r="C52" s="686">
        <f t="shared" si="2"/>
        <v>0</v>
      </c>
      <c r="D52" s="688"/>
      <c r="E52" s="690"/>
      <c r="F52" s="692"/>
      <c r="G52" s="275"/>
    </row>
    <row r="53" spans="1:7" s="148" customFormat="1" ht="77.25" customHeight="1" x14ac:dyDescent="0.4">
      <c r="A53" s="291">
        <v>21010300</v>
      </c>
      <c r="B53" s="134" t="s">
        <v>128</v>
      </c>
      <c r="C53" s="117">
        <f>SUM(D53)</f>
        <v>174500</v>
      </c>
      <c r="D53" s="293">
        <v>174500</v>
      </c>
      <c r="E53" s="135"/>
      <c r="F53" s="290"/>
    </row>
    <row r="54" spans="1:7" ht="27.75" customHeight="1" x14ac:dyDescent="0.35">
      <c r="A54" s="112">
        <v>21080000</v>
      </c>
      <c r="B54" s="113" t="s">
        <v>129</v>
      </c>
      <c r="C54" s="125">
        <f t="shared" si="2"/>
        <v>100000</v>
      </c>
      <c r="D54" s="122">
        <f>SUM(D55:D55)</f>
        <v>100000</v>
      </c>
      <c r="E54" s="149"/>
      <c r="F54" s="150"/>
    </row>
    <row r="55" spans="1:7" ht="28.5" customHeight="1" x14ac:dyDescent="0.4">
      <c r="A55" s="291">
        <v>21081100</v>
      </c>
      <c r="B55" s="134" t="s">
        <v>130</v>
      </c>
      <c r="C55" s="117">
        <f>SUM(D55)</f>
        <v>100000</v>
      </c>
      <c r="D55" s="293">
        <v>100000</v>
      </c>
      <c r="E55" s="135"/>
      <c r="F55" s="290"/>
    </row>
    <row r="56" spans="1:7" ht="52.5" customHeight="1" x14ac:dyDescent="0.35">
      <c r="A56" s="112">
        <v>22000000</v>
      </c>
      <c r="B56" s="113" t="s">
        <v>131</v>
      </c>
      <c r="C56" s="125">
        <f t="shared" si="2"/>
        <v>1399500</v>
      </c>
      <c r="D56" s="122">
        <f>SUM(D63,D61,D57)</f>
        <v>1399500</v>
      </c>
      <c r="E56" s="135"/>
      <c r="F56" s="290"/>
    </row>
    <row r="57" spans="1:7" ht="30" customHeight="1" x14ac:dyDescent="0.35">
      <c r="A57" s="112">
        <v>22010000</v>
      </c>
      <c r="B57" s="113" t="s">
        <v>132</v>
      </c>
      <c r="C57" s="125">
        <f t="shared" si="2"/>
        <v>1355000</v>
      </c>
      <c r="D57" s="122">
        <f>SUM(D58:D60)</f>
        <v>1355000</v>
      </c>
      <c r="E57" s="135"/>
      <c r="F57" s="290"/>
    </row>
    <row r="58" spans="1:7" ht="76.5" customHeight="1" x14ac:dyDescent="0.4">
      <c r="A58" s="291">
        <v>22010300</v>
      </c>
      <c r="B58" s="188" t="s">
        <v>150</v>
      </c>
      <c r="C58" s="117">
        <f>SUM(D58)</f>
        <v>25000</v>
      </c>
      <c r="D58" s="293">
        <v>25000</v>
      </c>
      <c r="E58" s="135"/>
      <c r="F58" s="290"/>
    </row>
    <row r="59" spans="1:7" ht="28.5" customHeight="1" x14ac:dyDescent="0.4">
      <c r="A59" s="291">
        <v>22012500</v>
      </c>
      <c r="B59" s="134" t="s">
        <v>133</v>
      </c>
      <c r="C59" s="117">
        <f>SUM(D59)</f>
        <v>1200000</v>
      </c>
      <c r="D59" s="293">
        <v>1200000</v>
      </c>
      <c r="E59" s="135"/>
      <c r="F59" s="290"/>
    </row>
    <row r="60" spans="1:7" ht="54" customHeight="1" x14ac:dyDescent="0.4">
      <c r="A60" s="291">
        <v>22012600</v>
      </c>
      <c r="B60" s="189" t="s">
        <v>151</v>
      </c>
      <c r="C60" s="117">
        <f>SUM(D60)</f>
        <v>130000</v>
      </c>
      <c r="D60" s="293">
        <v>130000</v>
      </c>
      <c r="E60" s="135"/>
      <c r="F60" s="290"/>
    </row>
    <row r="61" spans="1:7" ht="72" customHeight="1" x14ac:dyDescent="0.35">
      <c r="A61" s="112">
        <v>22080000</v>
      </c>
      <c r="B61" s="151" t="s">
        <v>134</v>
      </c>
      <c r="C61" s="125">
        <f>SUM(D61)</f>
        <v>27000</v>
      </c>
      <c r="D61" s="122">
        <f>SUM(D62)</f>
        <v>27000</v>
      </c>
      <c r="E61" s="149"/>
      <c r="F61" s="150"/>
    </row>
    <row r="62" spans="1:7" ht="84" customHeight="1" x14ac:dyDescent="0.4">
      <c r="A62" s="291">
        <v>22080400</v>
      </c>
      <c r="B62" s="134" t="s">
        <v>135</v>
      </c>
      <c r="C62" s="117">
        <f>SUM(D62)</f>
        <v>27000</v>
      </c>
      <c r="D62" s="293">
        <v>27000</v>
      </c>
      <c r="E62" s="135"/>
      <c r="F62" s="290"/>
    </row>
    <row r="63" spans="1:7" ht="27" customHeight="1" x14ac:dyDescent="0.35">
      <c r="A63" s="112">
        <v>22090000</v>
      </c>
      <c r="B63" s="113" t="s">
        <v>136</v>
      </c>
      <c r="C63" s="125">
        <f t="shared" ref="C63:C68" si="3">SUM(D63)</f>
        <v>17500</v>
      </c>
      <c r="D63" s="122">
        <f>SUM(D64:D65)</f>
        <v>17500</v>
      </c>
      <c r="E63" s="149"/>
      <c r="F63" s="150"/>
    </row>
    <row r="64" spans="1:7" ht="72" customHeight="1" x14ac:dyDescent="0.4">
      <c r="A64" s="291">
        <v>22090100</v>
      </c>
      <c r="B64" s="134" t="s">
        <v>137</v>
      </c>
      <c r="C64" s="117">
        <f t="shared" si="3"/>
        <v>7000</v>
      </c>
      <c r="D64" s="293">
        <v>7000</v>
      </c>
      <c r="E64" s="135"/>
      <c r="F64" s="290"/>
    </row>
    <row r="65" spans="1:7" ht="70.5" customHeight="1" x14ac:dyDescent="0.4">
      <c r="A65" s="291">
        <v>22090400</v>
      </c>
      <c r="B65" s="134" t="s">
        <v>138</v>
      </c>
      <c r="C65" s="117">
        <f t="shared" si="3"/>
        <v>10500</v>
      </c>
      <c r="D65" s="293">
        <v>10500</v>
      </c>
      <c r="E65" s="135"/>
      <c r="F65" s="290"/>
    </row>
    <row r="66" spans="1:7" ht="25.5" customHeight="1" x14ac:dyDescent="0.35">
      <c r="A66" s="112">
        <v>24000000</v>
      </c>
      <c r="B66" s="113" t="s">
        <v>139</v>
      </c>
      <c r="C66" s="125">
        <f>SUM(D66:E66)</f>
        <v>176000</v>
      </c>
      <c r="D66" s="122">
        <f>SUM(D67)</f>
        <v>76000</v>
      </c>
      <c r="E66" s="127">
        <f>SUM(F66)</f>
        <v>100000</v>
      </c>
      <c r="F66" s="150">
        <f>SUM(F69)</f>
        <v>100000</v>
      </c>
    </row>
    <row r="67" spans="1:7" ht="26.25" x14ac:dyDescent="0.35">
      <c r="A67" s="112">
        <v>24060000</v>
      </c>
      <c r="B67" s="113" t="s">
        <v>140</v>
      </c>
      <c r="C67" s="125">
        <f t="shared" si="3"/>
        <v>76000</v>
      </c>
      <c r="D67" s="122">
        <f>SUM(D68)</f>
        <v>76000</v>
      </c>
      <c r="E67" s="127"/>
      <c r="F67" s="290"/>
    </row>
    <row r="68" spans="1:7" ht="27" x14ac:dyDescent="0.4">
      <c r="A68" s="291">
        <v>24060300</v>
      </c>
      <c r="B68" s="134" t="s">
        <v>140</v>
      </c>
      <c r="C68" s="117">
        <f t="shared" si="3"/>
        <v>76000</v>
      </c>
      <c r="D68" s="293">
        <v>76000</v>
      </c>
      <c r="E68" s="135"/>
      <c r="F68" s="290" t="s">
        <v>141</v>
      </c>
    </row>
    <row r="69" spans="1:7" ht="52.5" x14ac:dyDescent="0.4">
      <c r="A69" s="291">
        <v>24170000</v>
      </c>
      <c r="B69" s="650" t="s">
        <v>542</v>
      </c>
      <c r="C69" s="117">
        <f>SUM(E69)</f>
        <v>100000</v>
      </c>
      <c r="D69" s="293"/>
      <c r="E69" s="126">
        <f>SUM(F69)</f>
        <v>100000</v>
      </c>
      <c r="F69" s="290">
        <v>100000</v>
      </c>
    </row>
    <row r="70" spans="1:7" ht="28.5" customHeight="1" x14ac:dyDescent="0.4">
      <c r="A70" s="112">
        <v>25000000</v>
      </c>
      <c r="B70" s="113" t="s">
        <v>142</v>
      </c>
      <c r="C70" s="121">
        <f>SUM(E70)</f>
        <v>10480860</v>
      </c>
      <c r="D70" s="289"/>
      <c r="E70" s="122">
        <f>SUM(E71)</f>
        <v>10480860</v>
      </c>
      <c r="F70" s="290"/>
    </row>
    <row r="71" spans="1:7" ht="48" customHeight="1" x14ac:dyDescent="0.4">
      <c r="A71" s="112">
        <v>25010000</v>
      </c>
      <c r="B71" s="113" t="s">
        <v>143</v>
      </c>
      <c r="C71" s="121">
        <f>SUM(E71)</f>
        <v>10480860</v>
      </c>
      <c r="D71" s="152"/>
      <c r="E71" s="122">
        <f>SUM(E72:E75)</f>
        <v>10480860</v>
      </c>
      <c r="F71" s="290"/>
    </row>
    <row r="72" spans="1:7" ht="51" customHeight="1" x14ac:dyDescent="0.4">
      <c r="A72" s="291">
        <v>25010100</v>
      </c>
      <c r="B72" s="134" t="s">
        <v>144</v>
      </c>
      <c r="C72" s="117">
        <f>SUM(E72)</f>
        <v>10062218</v>
      </c>
      <c r="D72" s="152"/>
      <c r="E72" s="153">
        <v>10062218</v>
      </c>
      <c r="F72" s="154"/>
    </row>
    <row r="73" spans="1:7" ht="51" hidden="1" customHeight="1" x14ac:dyDescent="0.4">
      <c r="A73" s="291">
        <v>25010200</v>
      </c>
      <c r="B73" s="134" t="s">
        <v>152</v>
      </c>
      <c r="C73" s="117"/>
      <c r="D73" s="152"/>
      <c r="E73" s="153"/>
      <c r="F73" s="154"/>
    </row>
    <row r="74" spans="1:7" ht="27" customHeight="1" x14ac:dyDescent="0.4">
      <c r="A74" s="291">
        <v>25010300</v>
      </c>
      <c r="B74" s="134" t="s">
        <v>145</v>
      </c>
      <c r="C74" s="117">
        <f>SUM(E74)</f>
        <v>418642</v>
      </c>
      <c r="D74" s="152"/>
      <c r="E74" s="153">
        <v>418642</v>
      </c>
      <c r="F74" s="154"/>
    </row>
    <row r="75" spans="1:7" ht="75" hidden="1" customHeight="1" x14ac:dyDescent="0.4">
      <c r="A75" s="291">
        <v>25010400</v>
      </c>
      <c r="B75" s="189" t="s">
        <v>146</v>
      </c>
      <c r="C75" s="117"/>
      <c r="D75" s="155"/>
      <c r="E75" s="293"/>
      <c r="F75" s="131"/>
    </row>
    <row r="76" spans="1:7" ht="26.25" customHeight="1" x14ac:dyDescent="0.4">
      <c r="A76" s="119">
        <v>30000000</v>
      </c>
      <c r="B76" s="190" t="s">
        <v>153</v>
      </c>
      <c r="C76" s="121">
        <f>SUM(E76)</f>
        <v>70000</v>
      </c>
      <c r="D76" s="155"/>
      <c r="E76" s="122">
        <f>SUM(F76)</f>
        <v>70000</v>
      </c>
      <c r="F76" s="191">
        <f>SUM(F77)</f>
        <v>70000</v>
      </c>
    </row>
    <row r="77" spans="1:7" ht="24" customHeight="1" x14ac:dyDescent="0.35">
      <c r="A77" s="119">
        <v>33000000</v>
      </c>
      <c r="B77" s="277" t="s">
        <v>154</v>
      </c>
      <c r="C77" s="121">
        <f>SUM(E77)</f>
        <v>70000</v>
      </c>
      <c r="D77" s="278"/>
      <c r="E77" s="122">
        <f>SUM(F77)</f>
        <v>70000</v>
      </c>
      <c r="F77" s="191">
        <f>SUM(F78)</f>
        <v>70000</v>
      </c>
    </row>
    <row r="78" spans="1:7" ht="22.5" customHeight="1" x14ac:dyDescent="0.4">
      <c r="A78" s="123">
        <v>33010000</v>
      </c>
      <c r="B78" s="279" t="s">
        <v>155</v>
      </c>
      <c r="C78" s="117">
        <f>SUM(E78)</f>
        <v>70000</v>
      </c>
      <c r="D78" s="155"/>
      <c r="E78" s="293">
        <f>SUM(F78)</f>
        <v>70000</v>
      </c>
      <c r="F78" s="192">
        <f>SUM(F79)</f>
        <v>70000</v>
      </c>
    </row>
    <row r="79" spans="1:7" ht="99" customHeight="1" x14ac:dyDescent="0.4">
      <c r="A79" s="291">
        <v>33010100</v>
      </c>
      <c r="B79" s="188" t="s">
        <v>156</v>
      </c>
      <c r="C79" s="117">
        <f>SUM(E79)</f>
        <v>70000</v>
      </c>
      <c r="D79" s="155"/>
      <c r="E79" s="293">
        <f>SUM(F79)</f>
        <v>70000</v>
      </c>
      <c r="F79" s="192">
        <v>70000</v>
      </c>
    </row>
    <row r="80" spans="1:7" ht="48.75" customHeight="1" x14ac:dyDescent="0.35">
      <c r="A80" s="291"/>
      <c r="B80" s="113" t="s">
        <v>543</v>
      </c>
      <c r="C80" s="122">
        <f>SUM(C11,C49,C76)</f>
        <v>394042460</v>
      </c>
      <c r="D80" s="122">
        <f>SUM(D11,D49)</f>
        <v>383251600</v>
      </c>
      <c r="E80" s="122">
        <f>SUM(E11,E49,E76)</f>
        <v>10790860</v>
      </c>
      <c r="F80" s="191">
        <f>SUM(F76,F66)</f>
        <v>170000</v>
      </c>
      <c r="G80" s="156"/>
    </row>
    <row r="81" spans="1:7" ht="30" customHeight="1" x14ac:dyDescent="0.35">
      <c r="A81" s="112">
        <v>40000000</v>
      </c>
      <c r="B81" s="113" t="s">
        <v>70</v>
      </c>
      <c r="C81" s="125">
        <f>SUM(D81)</f>
        <v>159773277</v>
      </c>
      <c r="D81" s="157">
        <f>SUM(D82)</f>
        <v>159773277</v>
      </c>
      <c r="E81" s="157"/>
      <c r="F81" s="158"/>
    </row>
    <row r="82" spans="1:7" ht="30" customHeight="1" x14ac:dyDescent="0.35">
      <c r="A82" s="112">
        <v>41000000</v>
      </c>
      <c r="B82" s="113" t="s">
        <v>71</v>
      </c>
      <c r="C82" s="125">
        <f>SUM(D82)</f>
        <v>159773277</v>
      </c>
      <c r="D82" s="157">
        <f>SUM(D83,D87)</f>
        <v>159773277</v>
      </c>
      <c r="E82" s="157"/>
      <c r="F82" s="158"/>
    </row>
    <row r="83" spans="1:7" ht="30" customHeight="1" x14ac:dyDescent="0.35">
      <c r="A83" s="112">
        <v>41030000</v>
      </c>
      <c r="B83" s="113" t="s">
        <v>72</v>
      </c>
      <c r="C83" s="125">
        <f>SUM(D83)</f>
        <v>97317500</v>
      </c>
      <c r="D83" s="157">
        <f>SUM(D84:D86)</f>
        <v>97317500</v>
      </c>
      <c r="E83" s="157"/>
      <c r="F83" s="158"/>
    </row>
    <row r="84" spans="1:7" ht="47.25" customHeight="1" x14ac:dyDescent="0.4">
      <c r="A84" s="160">
        <v>41033900</v>
      </c>
      <c r="B84" s="292" t="s">
        <v>147</v>
      </c>
      <c r="C84" s="117">
        <f>SUM(D84)</f>
        <v>67106200</v>
      </c>
      <c r="D84" s="293">
        <v>67106200</v>
      </c>
      <c r="E84" s="298"/>
      <c r="F84" s="299"/>
    </row>
    <row r="85" spans="1:7" ht="47.25" customHeight="1" x14ac:dyDescent="0.4">
      <c r="A85" s="160">
        <v>41034200</v>
      </c>
      <c r="B85" s="292" t="s">
        <v>148</v>
      </c>
      <c r="C85" s="117">
        <f>SUM(D85)</f>
        <v>30211300</v>
      </c>
      <c r="D85" s="293">
        <v>30211300</v>
      </c>
      <c r="E85" s="298"/>
      <c r="F85" s="299"/>
    </row>
    <row r="86" spans="1:7" ht="106.5" hidden="1" customHeight="1" x14ac:dyDescent="0.4">
      <c r="A86" s="160">
        <v>41035100</v>
      </c>
      <c r="B86" s="280" t="s">
        <v>393</v>
      </c>
      <c r="C86" s="117">
        <f t="shared" ref="C86:C88" si="4">SUM(D86)</f>
        <v>0</v>
      </c>
      <c r="D86" s="293"/>
      <c r="E86" s="289"/>
      <c r="F86" s="290"/>
    </row>
    <row r="87" spans="1:7" ht="45.75" customHeight="1" x14ac:dyDescent="0.4">
      <c r="A87" s="294">
        <v>41050000</v>
      </c>
      <c r="B87" s="124" t="s">
        <v>407</v>
      </c>
      <c r="C87" s="121">
        <f t="shared" si="4"/>
        <v>62455777</v>
      </c>
      <c r="D87" s="122">
        <f>SUM(D88:D94)</f>
        <v>62455777</v>
      </c>
      <c r="E87" s="152"/>
      <c r="F87" s="159"/>
    </row>
    <row r="88" spans="1:7" ht="181.5" customHeight="1" x14ac:dyDescent="0.4">
      <c r="A88" s="301">
        <v>41050100</v>
      </c>
      <c r="B88" s="292" t="s">
        <v>408</v>
      </c>
      <c r="C88" s="117">
        <f t="shared" si="4"/>
        <v>6995000</v>
      </c>
      <c r="D88" s="293">
        <v>6995000</v>
      </c>
      <c r="E88" s="152"/>
      <c r="F88" s="159"/>
    </row>
    <row r="89" spans="1:7" ht="105.75" customHeight="1" x14ac:dyDescent="0.4">
      <c r="A89" s="160">
        <v>41050200</v>
      </c>
      <c r="B89" s="292" t="s">
        <v>409</v>
      </c>
      <c r="C89" s="117">
        <f>SUM(D89)</f>
        <v>20000</v>
      </c>
      <c r="D89" s="293">
        <v>20000</v>
      </c>
      <c r="E89" s="152"/>
      <c r="F89" s="159"/>
    </row>
    <row r="90" spans="1:7" ht="289.5" customHeight="1" x14ac:dyDescent="0.4">
      <c r="A90" s="160">
        <v>41050300</v>
      </c>
      <c r="B90" s="292" t="s">
        <v>410</v>
      </c>
      <c r="C90" s="117">
        <f>SUM(D90)</f>
        <v>53400000</v>
      </c>
      <c r="D90" s="293">
        <v>53400000</v>
      </c>
      <c r="E90" s="152"/>
      <c r="F90" s="159"/>
    </row>
    <row r="91" spans="1:7" ht="72.75" customHeight="1" x14ac:dyDescent="0.4">
      <c r="A91" s="160">
        <v>41051200</v>
      </c>
      <c r="B91" s="274" t="s">
        <v>544</v>
      </c>
      <c r="C91" s="117">
        <f>SUM(D91)</f>
        <v>798577</v>
      </c>
      <c r="D91" s="293">
        <v>798577</v>
      </c>
      <c r="E91" s="295"/>
      <c r="F91" s="194"/>
    </row>
    <row r="92" spans="1:7" ht="80.25" customHeight="1" x14ac:dyDescent="0.4">
      <c r="A92" s="160">
        <v>41051500</v>
      </c>
      <c r="B92" s="292" t="s">
        <v>412</v>
      </c>
      <c r="C92" s="117">
        <f>SUM(D92)</f>
        <v>828000</v>
      </c>
      <c r="D92" s="293">
        <v>828000</v>
      </c>
      <c r="E92" s="295"/>
      <c r="F92" s="194"/>
    </row>
    <row r="93" spans="1:7" ht="80.25" customHeight="1" x14ac:dyDescent="0.4">
      <c r="A93" s="160">
        <v>41052000</v>
      </c>
      <c r="B93" s="280" t="s">
        <v>411</v>
      </c>
      <c r="C93" s="117">
        <f t="shared" ref="C93:C94" si="5">SUM(D93)</f>
        <v>208400</v>
      </c>
      <c r="D93" s="293">
        <v>208400</v>
      </c>
      <c r="E93" s="193"/>
      <c r="F93" s="194"/>
    </row>
    <row r="94" spans="1:7" ht="34.5" customHeight="1" x14ac:dyDescent="0.4">
      <c r="A94" s="296">
        <v>41053900</v>
      </c>
      <c r="B94" s="297" t="s">
        <v>413</v>
      </c>
      <c r="C94" s="117">
        <f t="shared" si="5"/>
        <v>205800</v>
      </c>
      <c r="D94" s="193">
        <v>205800</v>
      </c>
      <c r="E94" s="193"/>
      <c r="F94" s="194"/>
    </row>
    <row r="95" spans="1:7" ht="34.5" customHeight="1" x14ac:dyDescent="0.35">
      <c r="A95" s="161"/>
      <c r="B95" s="162" t="s">
        <v>545</v>
      </c>
      <c r="C95" s="163">
        <f>SUM(D95:E95)</f>
        <v>553815737</v>
      </c>
      <c r="D95" s="163">
        <f>SUM(D80:D81)</f>
        <v>543024877</v>
      </c>
      <c r="E95" s="163">
        <f>SUM(E80:E81)</f>
        <v>10790860</v>
      </c>
      <c r="F95" s="195">
        <f>SUM(F80:F81)</f>
        <v>170000</v>
      </c>
      <c r="G95" s="36"/>
    </row>
    <row r="96" spans="1:7" ht="87" customHeight="1" x14ac:dyDescent="0.35">
      <c r="A96" s="164"/>
      <c r="B96" s="165"/>
      <c r="C96" s="166"/>
      <c r="D96" s="167"/>
      <c r="E96" s="167"/>
      <c r="F96" s="37"/>
      <c r="G96" s="36"/>
    </row>
    <row r="97" spans="1:7" ht="64.5" customHeight="1" x14ac:dyDescent="0.5">
      <c r="A97" s="672" t="s">
        <v>546</v>
      </c>
      <c r="B97" s="672"/>
      <c r="C97" s="672"/>
      <c r="D97" s="672"/>
      <c r="E97" s="672"/>
      <c r="F97" s="672"/>
      <c r="G97" s="36"/>
    </row>
    <row r="98" spans="1:7" ht="33.75" customHeight="1" x14ac:dyDescent="0.35">
      <c r="A98" s="38"/>
      <c r="B98" s="39"/>
      <c r="C98" s="39"/>
      <c r="D98" s="40"/>
      <c r="E98" s="40"/>
      <c r="F98" s="40"/>
    </row>
    <row r="99" spans="1:7" ht="24.75" customHeight="1" x14ac:dyDescent="0.3">
      <c r="A99" s="41"/>
      <c r="B99" s="42"/>
      <c r="C99" s="42"/>
      <c r="D99" s="43"/>
      <c r="E99" s="43"/>
      <c r="F99" s="43"/>
    </row>
    <row r="100" spans="1:7" ht="23.25" x14ac:dyDescent="0.35">
      <c r="A100" s="44"/>
      <c r="B100" s="44"/>
      <c r="C100" s="44"/>
      <c r="D100" s="44"/>
      <c r="E100" s="44"/>
      <c r="F100" s="44"/>
    </row>
    <row r="101" spans="1:7" ht="23.25" x14ac:dyDescent="0.35">
      <c r="A101" s="45"/>
      <c r="B101" s="46"/>
      <c r="C101" s="46"/>
      <c r="D101" s="40"/>
      <c r="E101" s="40"/>
      <c r="F101" s="40"/>
    </row>
    <row r="102" spans="1:7" ht="21.75" customHeight="1" x14ac:dyDescent="0.35">
      <c r="A102" s="44"/>
      <c r="B102" s="44"/>
      <c r="C102" s="44"/>
      <c r="D102" s="44"/>
      <c r="E102" s="44"/>
      <c r="F102" s="44"/>
    </row>
    <row r="103" spans="1:7" ht="23.25" x14ac:dyDescent="0.35">
      <c r="A103" s="34"/>
      <c r="B103" s="34"/>
      <c r="C103" s="34"/>
      <c r="D103" s="34"/>
      <c r="E103" s="34"/>
      <c r="F103" s="34"/>
    </row>
    <row r="104" spans="1:7" ht="23.25" x14ac:dyDescent="0.35">
      <c r="A104" s="44"/>
      <c r="B104" s="44"/>
      <c r="C104" s="44"/>
      <c r="D104" s="44"/>
      <c r="E104" s="44"/>
      <c r="F104" s="44"/>
    </row>
    <row r="105" spans="1:7" ht="23.25" x14ac:dyDescent="0.35">
      <c r="A105" s="34"/>
      <c r="B105" s="34"/>
      <c r="C105" s="34"/>
      <c r="D105" s="34"/>
      <c r="E105" s="34"/>
      <c r="F105" s="34"/>
    </row>
    <row r="106" spans="1:7" ht="23.25" x14ac:dyDescent="0.35">
      <c r="A106" s="34"/>
      <c r="B106" s="34"/>
      <c r="C106" s="34"/>
      <c r="D106" s="34"/>
      <c r="E106" s="34"/>
      <c r="F106" s="34"/>
    </row>
    <row r="107" spans="1:7" ht="23.25" x14ac:dyDescent="0.35">
      <c r="A107" s="34"/>
      <c r="B107" s="34"/>
      <c r="C107" s="34"/>
      <c r="D107" s="34"/>
      <c r="E107" s="34"/>
      <c r="F107" s="34"/>
    </row>
    <row r="108" spans="1:7" ht="23.25" x14ac:dyDescent="0.35">
      <c r="A108" s="34"/>
      <c r="B108" s="34"/>
      <c r="C108" s="34"/>
      <c r="D108" s="34"/>
      <c r="E108" s="34"/>
      <c r="F108" s="34"/>
    </row>
    <row r="109" spans="1:7" ht="23.25" x14ac:dyDescent="0.35">
      <c r="A109" s="34"/>
      <c r="B109" s="34"/>
      <c r="C109" s="34"/>
      <c r="D109" s="34"/>
      <c r="E109" s="34"/>
      <c r="F109" s="34"/>
    </row>
    <row r="110" spans="1:7" ht="23.25" x14ac:dyDescent="0.35">
      <c r="A110" s="34"/>
      <c r="B110" s="34"/>
      <c r="C110" s="34"/>
      <c r="D110" s="34"/>
      <c r="E110" s="34"/>
      <c r="F110" s="34"/>
    </row>
    <row r="111" spans="1:7" ht="23.25" x14ac:dyDescent="0.35">
      <c r="A111" s="34"/>
      <c r="B111" s="34"/>
      <c r="C111" s="34"/>
      <c r="D111" s="34"/>
      <c r="E111" s="34"/>
      <c r="F111" s="34"/>
    </row>
    <row r="112" spans="1:7" ht="23.25" x14ac:dyDescent="0.35">
      <c r="A112" s="34"/>
      <c r="B112" s="34"/>
      <c r="C112" s="34"/>
      <c r="D112" s="34"/>
      <c r="E112" s="34"/>
      <c r="F112" s="34"/>
    </row>
    <row r="113" spans="1:6" ht="23.25" x14ac:dyDescent="0.35">
      <c r="A113" s="34"/>
      <c r="B113" s="34"/>
      <c r="C113" s="34"/>
      <c r="D113" s="34"/>
      <c r="E113" s="34"/>
      <c r="F113" s="34"/>
    </row>
    <row r="114" spans="1:6" ht="23.25" x14ac:dyDescent="0.35">
      <c r="A114" s="34"/>
      <c r="B114" s="34"/>
      <c r="C114" s="34"/>
      <c r="D114" s="34"/>
      <c r="E114" s="34"/>
      <c r="F114" s="34"/>
    </row>
    <row r="115" spans="1:6" ht="23.25" x14ac:dyDescent="0.35">
      <c r="A115" s="34"/>
      <c r="B115" s="34"/>
      <c r="C115" s="34"/>
      <c r="D115" s="34"/>
      <c r="E115" s="34"/>
      <c r="F115" s="34"/>
    </row>
    <row r="116" spans="1:6" ht="23.25" x14ac:dyDescent="0.35">
      <c r="A116" s="44"/>
      <c r="B116" s="44"/>
      <c r="C116" s="44"/>
      <c r="D116" s="44"/>
      <c r="E116" s="44"/>
      <c r="F116" s="44"/>
    </row>
    <row r="117" spans="1:6" ht="23.25" x14ac:dyDescent="0.35">
      <c r="A117" s="44"/>
      <c r="B117" s="44"/>
      <c r="C117" s="44"/>
      <c r="D117" s="44"/>
      <c r="E117" s="44"/>
      <c r="F117" s="44"/>
    </row>
    <row r="118" spans="1:6" ht="23.25" x14ac:dyDescent="0.35">
      <c r="A118" s="44"/>
      <c r="B118" s="44"/>
      <c r="C118" s="44"/>
      <c r="D118" s="44"/>
      <c r="E118" s="44"/>
      <c r="F118" s="44"/>
    </row>
    <row r="119" spans="1:6" ht="23.25" x14ac:dyDescent="0.35">
      <c r="A119" s="44"/>
      <c r="B119" s="44"/>
      <c r="C119" s="44"/>
      <c r="D119" s="44"/>
      <c r="E119" s="44"/>
      <c r="F119" s="44"/>
    </row>
    <row r="120" spans="1:6" ht="23.25" x14ac:dyDescent="0.35">
      <c r="A120" s="44"/>
      <c r="B120" s="44"/>
      <c r="C120" s="44"/>
      <c r="D120" s="44"/>
      <c r="E120" s="44"/>
      <c r="F120" s="44"/>
    </row>
    <row r="121" spans="1:6" ht="23.25" x14ac:dyDescent="0.35">
      <c r="A121" s="44"/>
      <c r="B121" s="44"/>
      <c r="C121" s="44"/>
      <c r="D121" s="44"/>
      <c r="E121" s="44"/>
      <c r="F121" s="44"/>
    </row>
    <row r="122" spans="1:6" ht="23.25" x14ac:dyDescent="0.35">
      <c r="A122" s="44"/>
      <c r="B122" s="44"/>
      <c r="C122" s="44"/>
      <c r="D122" s="44"/>
      <c r="E122" s="44"/>
      <c r="F122" s="44"/>
    </row>
    <row r="123" spans="1:6" ht="23.25" x14ac:dyDescent="0.35">
      <c r="A123" s="44"/>
      <c r="B123" s="44"/>
      <c r="C123" s="44"/>
      <c r="D123" s="44"/>
      <c r="E123" s="44"/>
      <c r="F123" s="44"/>
    </row>
    <row r="124" spans="1:6" ht="23.25" x14ac:dyDescent="0.35">
      <c r="A124" s="44"/>
      <c r="B124" s="44"/>
      <c r="C124" s="44"/>
      <c r="D124" s="44"/>
      <c r="E124" s="44"/>
      <c r="F124" s="44"/>
    </row>
    <row r="125" spans="1:6" ht="23.25" x14ac:dyDescent="0.35">
      <c r="A125" s="44"/>
      <c r="B125" s="44"/>
      <c r="C125" s="44"/>
      <c r="D125" s="44"/>
      <c r="E125" s="44"/>
      <c r="F125" s="44"/>
    </row>
    <row r="126" spans="1:6" ht="23.25" x14ac:dyDescent="0.35">
      <c r="A126" s="44"/>
      <c r="B126" s="44"/>
      <c r="C126" s="44"/>
      <c r="D126" s="44"/>
      <c r="E126" s="44"/>
      <c r="F126" s="44"/>
    </row>
    <row r="127" spans="1:6" ht="23.25" x14ac:dyDescent="0.35">
      <c r="A127" s="44"/>
      <c r="B127" s="44"/>
      <c r="C127" s="44"/>
      <c r="D127" s="44"/>
      <c r="E127" s="44"/>
      <c r="F127" s="44"/>
    </row>
    <row r="128" spans="1:6" ht="23.25" x14ac:dyDescent="0.35">
      <c r="A128" s="44"/>
      <c r="B128" s="44"/>
      <c r="C128" s="44"/>
      <c r="D128" s="44"/>
      <c r="E128" s="44"/>
      <c r="F128" s="44"/>
    </row>
    <row r="129" spans="1:6" ht="23.25" x14ac:dyDescent="0.35">
      <c r="A129" s="44"/>
      <c r="B129" s="44"/>
      <c r="C129" s="44"/>
      <c r="D129" s="44"/>
      <c r="E129" s="44"/>
      <c r="F129" s="44"/>
    </row>
    <row r="130" spans="1:6" ht="23.25" x14ac:dyDescent="0.35">
      <c r="A130" s="44"/>
      <c r="B130" s="44"/>
      <c r="C130" s="44"/>
      <c r="D130" s="44"/>
      <c r="E130" s="44"/>
      <c r="F130" s="44"/>
    </row>
    <row r="131" spans="1:6" ht="23.25" x14ac:dyDescent="0.35">
      <c r="A131" s="44"/>
      <c r="B131" s="44"/>
      <c r="C131" s="44"/>
      <c r="D131" s="44"/>
      <c r="E131" s="44"/>
      <c r="F131" s="44"/>
    </row>
    <row r="132" spans="1:6" ht="23.25" x14ac:dyDescent="0.35">
      <c r="A132" s="44"/>
      <c r="B132" s="44"/>
      <c r="C132" s="44"/>
      <c r="D132" s="44"/>
      <c r="E132" s="44"/>
      <c r="F132" s="44"/>
    </row>
    <row r="133" spans="1:6" ht="23.25" x14ac:dyDescent="0.35">
      <c r="A133" s="44"/>
      <c r="B133" s="44"/>
      <c r="C133" s="44"/>
      <c r="D133" s="44"/>
      <c r="E133" s="44"/>
      <c r="F133" s="44"/>
    </row>
    <row r="134" spans="1:6" ht="23.25" x14ac:dyDescent="0.35">
      <c r="A134" s="44"/>
      <c r="B134" s="44"/>
      <c r="C134" s="44"/>
      <c r="D134" s="44"/>
      <c r="E134" s="44"/>
      <c r="F134" s="44"/>
    </row>
    <row r="135" spans="1:6" ht="23.25" x14ac:dyDescent="0.35">
      <c r="A135" s="44"/>
      <c r="B135" s="44"/>
      <c r="C135" s="44"/>
      <c r="D135" s="44"/>
      <c r="E135" s="44"/>
      <c r="F135" s="44"/>
    </row>
    <row r="136" spans="1:6" ht="23.25" x14ac:dyDescent="0.35">
      <c r="A136" s="44"/>
      <c r="B136" s="44"/>
      <c r="C136" s="44"/>
      <c r="D136" s="44"/>
      <c r="E136" s="44"/>
      <c r="F136" s="44"/>
    </row>
    <row r="137" spans="1:6" ht="23.25" x14ac:dyDescent="0.35">
      <c r="A137" s="44"/>
      <c r="B137" s="44"/>
      <c r="C137" s="44"/>
      <c r="D137" s="44"/>
      <c r="E137" s="44"/>
      <c r="F137" s="44"/>
    </row>
    <row r="138" spans="1:6" ht="23.25" x14ac:dyDescent="0.35">
      <c r="A138" s="44"/>
      <c r="B138" s="44"/>
      <c r="C138" s="44"/>
      <c r="D138" s="44"/>
      <c r="E138" s="44"/>
      <c r="F138" s="44"/>
    </row>
    <row r="139" spans="1:6" ht="23.25" x14ac:dyDescent="0.35">
      <c r="A139" s="44"/>
      <c r="B139" s="44"/>
      <c r="C139" s="44"/>
      <c r="D139" s="44"/>
      <c r="E139" s="44"/>
      <c r="F139" s="44"/>
    </row>
    <row r="140" spans="1:6" ht="23.25" x14ac:dyDescent="0.35">
      <c r="A140" s="44"/>
      <c r="B140" s="44"/>
      <c r="C140" s="44"/>
      <c r="D140" s="44"/>
      <c r="E140" s="44"/>
      <c r="F140" s="44"/>
    </row>
    <row r="141" spans="1:6" ht="23.25" x14ac:dyDescent="0.35">
      <c r="A141" s="44"/>
      <c r="B141" s="44"/>
      <c r="C141" s="44"/>
      <c r="D141" s="44"/>
      <c r="E141" s="44"/>
      <c r="F141" s="44"/>
    </row>
  </sheetData>
  <mergeCells count="15">
    <mergeCell ref="A97:F97"/>
    <mergeCell ref="C1:F1"/>
    <mergeCell ref="C2:F2"/>
    <mergeCell ref="D3:F3"/>
    <mergeCell ref="A6:F6"/>
    <mergeCell ref="A8:A9"/>
    <mergeCell ref="B8:B9"/>
    <mergeCell ref="C8:C9"/>
    <mergeCell ref="D8:D9"/>
    <mergeCell ref="E8:F8"/>
    <mergeCell ref="A51:A52"/>
    <mergeCell ref="C51:C52"/>
    <mergeCell ref="D51:D52"/>
    <mergeCell ref="E51:E52"/>
    <mergeCell ref="F51:F52"/>
  </mergeCells>
  <phoneticPr fontId="4" type="noConversion"/>
  <pageMargins left="1.0629921259842521" right="0.27559055118110237" top="0.82677165354330717" bottom="0.62992125984251968" header="0.51181102362204722" footer="0.51181102362204722"/>
  <pageSetup paperSize="9" scale="44" fitToHeight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tabSelected="1" view="pageBreakPreview" zoomScale="82" zoomScaleNormal="100" zoomScaleSheetLayoutView="82" workbookViewId="0">
      <selection activeCell="E19" sqref="E19"/>
    </sheetView>
  </sheetViews>
  <sheetFormatPr defaultColWidth="8" defaultRowHeight="12.75" x14ac:dyDescent="0.2"/>
  <cols>
    <col min="1" max="1" width="12" style="84" customWidth="1"/>
    <col min="2" max="2" width="32.28515625" style="78" customWidth="1"/>
    <col min="3" max="3" width="19.140625" style="78" customWidth="1"/>
    <col min="4" max="4" width="17.85546875" style="79" customWidth="1"/>
    <col min="5" max="5" width="17.28515625" style="79" customWidth="1"/>
    <col min="6" max="6" width="16" style="62" customWidth="1"/>
    <col min="7" max="8" width="8" style="62"/>
    <col min="9" max="9" width="12.140625" style="62" bestFit="1" customWidth="1"/>
    <col min="10" max="16384" width="8" style="62"/>
  </cols>
  <sheetData>
    <row r="1" spans="1:9" ht="16.5" customHeight="1" x14ac:dyDescent="0.3">
      <c r="A1" s="59"/>
      <c r="B1" s="60"/>
      <c r="C1" s="60"/>
      <c r="D1" s="61"/>
      <c r="E1" s="703"/>
      <c r="F1" s="703"/>
    </row>
    <row r="2" spans="1:9" ht="17.25" customHeight="1" x14ac:dyDescent="0.3">
      <c r="A2" s="59"/>
      <c r="B2" s="60"/>
      <c r="C2" s="60"/>
      <c r="D2" s="61"/>
      <c r="E2" s="704"/>
      <c r="F2" s="704"/>
    </row>
    <row r="3" spans="1:9" ht="18" customHeight="1" x14ac:dyDescent="0.3">
      <c r="A3" s="59"/>
      <c r="B3" s="60"/>
      <c r="C3" s="60"/>
      <c r="D3" s="61"/>
      <c r="E3" s="704"/>
      <c r="F3" s="704"/>
    </row>
    <row r="4" spans="1:9" ht="72" customHeight="1" x14ac:dyDescent="0.25">
      <c r="A4" s="59"/>
      <c r="B4" s="60"/>
      <c r="C4" s="60"/>
      <c r="D4" s="61"/>
      <c r="E4" s="61"/>
      <c r="F4" s="61"/>
    </row>
    <row r="5" spans="1:9" ht="50.25" customHeight="1" x14ac:dyDescent="0.2">
      <c r="A5" s="705" t="s">
        <v>488</v>
      </c>
      <c r="B5" s="705"/>
      <c r="C5" s="705"/>
      <c r="D5" s="705"/>
      <c r="E5" s="705"/>
      <c r="F5" s="705"/>
    </row>
    <row r="6" spans="1:9" ht="30" customHeight="1" x14ac:dyDescent="0.25">
      <c r="A6" s="59"/>
      <c r="B6" s="60"/>
      <c r="C6" s="60"/>
      <c r="D6" s="63"/>
      <c r="E6" s="63"/>
      <c r="F6" s="64" t="s">
        <v>0</v>
      </c>
    </row>
    <row r="7" spans="1:9" ht="39" customHeight="1" x14ac:dyDescent="0.2">
      <c r="A7" s="694" t="s">
        <v>31</v>
      </c>
      <c r="B7" s="695" t="s">
        <v>448</v>
      </c>
      <c r="C7" s="696" t="s">
        <v>449</v>
      </c>
      <c r="D7" s="697" t="s">
        <v>77</v>
      </c>
      <c r="E7" s="696" t="s">
        <v>78</v>
      </c>
      <c r="F7" s="696"/>
    </row>
    <row r="8" spans="1:9" ht="38.25" customHeight="1" x14ac:dyDescent="0.2">
      <c r="A8" s="694"/>
      <c r="B8" s="695"/>
      <c r="C8" s="696"/>
      <c r="D8" s="697"/>
      <c r="E8" s="66" t="s">
        <v>450</v>
      </c>
      <c r="F8" s="65" t="s">
        <v>32</v>
      </c>
    </row>
    <row r="9" spans="1:9" s="69" customFormat="1" ht="16.5" customHeight="1" x14ac:dyDescent="0.2">
      <c r="A9" s="67">
        <v>1</v>
      </c>
      <c r="B9" s="67">
        <v>2</v>
      </c>
      <c r="C9" s="68">
        <v>3</v>
      </c>
      <c r="D9" s="68">
        <v>4</v>
      </c>
      <c r="E9" s="68">
        <v>5</v>
      </c>
      <c r="F9" s="68">
        <v>6</v>
      </c>
    </row>
    <row r="10" spans="1:9" ht="28.5" customHeight="1" x14ac:dyDescent="0.25">
      <c r="A10" s="698" t="s">
        <v>451</v>
      </c>
      <c r="B10" s="699"/>
      <c r="C10" s="699"/>
      <c r="D10" s="699"/>
      <c r="E10" s="699"/>
      <c r="F10" s="700"/>
      <c r="G10" s="76"/>
    </row>
    <row r="11" spans="1:9" s="72" customFormat="1" ht="33.75" customHeight="1" x14ac:dyDescent="0.25">
      <c r="A11" s="184" t="s">
        <v>33</v>
      </c>
      <c r="B11" s="70" t="s">
        <v>34</v>
      </c>
      <c r="C11" s="168">
        <f t="shared" ref="C11:C31" si="0">SUM(D11:E11)</f>
        <v>0</v>
      </c>
      <c r="D11" s="168">
        <f>D12</f>
        <v>-13855384</v>
      </c>
      <c r="E11" s="168">
        <f>E12</f>
        <v>13855384</v>
      </c>
      <c r="F11" s="168">
        <f>F12</f>
        <v>13855384</v>
      </c>
      <c r="G11" s="71"/>
    </row>
    <row r="12" spans="1:9" s="72" customFormat="1" ht="38.25" customHeight="1" x14ac:dyDescent="0.25">
      <c r="A12" s="184">
        <v>208000</v>
      </c>
      <c r="B12" s="70" t="s">
        <v>35</v>
      </c>
      <c r="C12" s="168">
        <f t="shared" si="0"/>
        <v>0</v>
      </c>
      <c r="D12" s="168">
        <f>D13+D14</f>
        <v>-13855384</v>
      </c>
      <c r="E12" s="168">
        <f>E13+E14</f>
        <v>13855384</v>
      </c>
      <c r="F12" s="168">
        <f>F13+F14</f>
        <v>13855384</v>
      </c>
      <c r="G12" s="71"/>
    </row>
    <row r="13" spans="1:9" s="72" customFormat="1" ht="26.25" hidden="1" customHeight="1" x14ac:dyDescent="0.25">
      <c r="A13" s="185">
        <v>208100</v>
      </c>
      <c r="B13" s="73" t="s">
        <v>36</v>
      </c>
      <c r="C13" s="170">
        <f t="shared" si="0"/>
        <v>0</v>
      </c>
      <c r="D13" s="169"/>
      <c r="E13" s="170"/>
      <c r="F13" s="170"/>
      <c r="G13" s="71"/>
      <c r="I13" s="74"/>
    </row>
    <row r="14" spans="1:9" ht="66" customHeight="1" x14ac:dyDescent="0.25">
      <c r="A14" s="185" t="s">
        <v>37</v>
      </c>
      <c r="B14" s="75" t="s">
        <v>38</v>
      </c>
      <c r="C14" s="170">
        <f t="shared" si="0"/>
        <v>0</v>
      </c>
      <c r="D14" s="171">
        <v>-13855384</v>
      </c>
      <c r="E14" s="171">
        <v>13855384</v>
      </c>
      <c r="F14" s="171">
        <v>13855384</v>
      </c>
      <c r="G14" s="76"/>
    </row>
    <row r="15" spans="1:9" ht="24.75" customHeight="1" x14ac:dyDescent="0.25">
      <c r="A15" s="184" t="s">
        <v>1</v>
      </c>
      <c r="B15" s="70" t="s">
        <v>2</v>
      </c>
      <c r="C15" s="168">
        <f t="shared" ref="C15:C24" si="1">SUM(D15:E15)</f>
        <v>-1644204</v>
      </c>
      <c r="D15" s="168">
        <f t="shared" ref="D15:F16" si="2">D16</f>
        <v>0</v>
      </c>
      <c r="E15" s="168">
        <f t="shared" si="2"/>
        <v>-1644204</v>
      </c>
      <c r="F15" s="168">
        <f t="shared" si="2"/>
        <v>-1644204</v>
      </c>
      <c r="G15" s="76"/>
    </row>
    <row r="16" spans="1:9" ht="34.5" customHeight="1" x14ac:dyDescent="0.25">
      <c r="A16" s="184">
        <v>301000</v>
      </c>
      <c r="B16" s="70" t="s">
        <v>3</v>
      </c>
      <c r="C16" s="168">
        <f t="shared" si="1"/>
        <v>-1644204</v>
      </c>
      <c r="D16" s="168">
        <f t="shared" si="2"/>
        <v>0</v>
      </c>
      <c r="E16" s="168">
        <f>SUM(E17:E18)</f>
        <v>-1644204</v>
      </c>
      <c r="F16" s="168">
        <f>SUM(F17:F18)</f>
        <v>-1644204</v>
      </c>
      <c r="G16" s="76"/>
    </row>
    <row r="17" spans="1:8" ht="30" hidden="1" customHeight="1" x14ac:dyDescent="0.25">
      <c r="A17" s="185">
        <v>301100</v>
      </c>
      <c r="B17" s="73" t="s">
        <v>4</v>
      </c>
      <c r="C17" s="170">
        <f t="shared" si="1"/>
        <v>0</v>
      </c>
      <c r="D17" s="169">
        <v>0</v>
      </c>
      <c r="E17" s="170"/>
      <c r="F17" s="170"/>
      <c r="G17" s="76"/>
    </row>
    <row r="18" spans="1:8" ht="27.75" customHeight="1" x14ac:dyDescent="0.25">
      <c r="A18" s="185" t="s">
        <v>436</v>
      </c>
      <c r="B18" s="73" t="s">
        <v>437</v>
      </c>
      <c r="C18" s="170">
        <f t="shared" si="1"/>
        <v>-1644204</v>
      </c>
      <c r="D18" s="169">
        <v>0</v>
      </c>
      <c r="E18" s="170">
        <v>-1644204</v>
      </c>
      <c r="F18" s="170">
        <v>-1644204</v>
      </c>
      <c r="G18" s="76"/>
    </row>
    <row r="19" spans="1:8" s="79" customFormat="1" ht="26.25" customHeight="1" x14ac:dyDescent="0.25">
      <c r="A19" s="184"/>
      <c r="B19" s="70" t="s">
        <v>452</v>
      </c>
      <c r="C19" s="168">
        <f>SUM(C11,C15)</f>
        <v>-1644204</v>
      </c>
      <c r="D19" s="168">
        <f t="shared" ref="D19:F19" si="3">SUM(D11,D15)</f>
        <v>-13855384</v>
      </c>
      <c r="E19" s="168">
        <f t="shared" si="3"/>
        <v>12211180</v>
      </c>
      <c r="F19" s="168">
        <f t="shared" si="3"/>
        <v>12211180</v>
      </c>
      <c r="G19" s="651"/>
    </row>
    <row r="20" spans="1:8" ht="28.5" customHeight="1" x14ac:dyDescent="0.25">
      <c r="A20" s="698" t="s">
        <v>453</v>
      </c>
      <c r="B20" s="699"/>
      <c r="C20" s="699"/>
      <c r="D20" s="699"/>
      <c r="E20" s="699"/>
      <c r="F20" s="700"/>
      <c r="G20" s="76"/>
    </row>
    <row r="21" spans="1:8" ht="35.25" customHeight="1" x14ac:dyDescent="0.25">
      <c r="A21" s="184" t="s">
        <v>5</v>
      </c>
      <c r="B21" s="70" t="s">
        <v>6</v>
      </c>
      <c r="C21" s="168">
        <f t="shared" si="1"/>
        <v>-1644204</v>
      </c>
      <c r="D21" s="168">
        <f>D22</f>
        <v>0</v>
      </c>
      <c r="E21" s="168">
        <f>SUM(E22,E25)</f>
        <v>-1644204</v>
      </c>
      <c r="F21" s="168">
        <f>SUM(F22,F25)</f>
        <v>-1644204</v>
      </c>
      <c r="G21" s="76"/>
    </row>
    <row r="22" spans="1:8" ht="28.5" hidden="1" customHeight="1" x14ac:dyDescent="0.25">
      <c r="A22" s="184" t="s">
        <v>7</v>
      </c>
      <c r="B22" s="70" t="s">
        <v>8</v>
      </c>
      <c r="C22" s="168">
        <f t="shared" si="1"/>
        <v>0</v>
      </c>
      <c r="D22" s="168">
        <f>D23+D24</f>
        <v>0</v>
      </c>
      <c r="E22" s="168">
        <f>E23</f>
        <v>0</v>
      </c>
      <c r="F22" s="168">
        <f>F23</f>
        <v>0</v>
      </c>
      <c r="G22" s="76"/>
    </row>
    <row r="23" spans="1:8" ht="28.5" hidden="1" customHeight="1" x14ac:dyDescent="0.25">
      <c r="A23" s="185" t="s">
        <v>9</v>
      </c>
      <c r="B23" s="73" t="s">
        <v>10</v>
      </c>
      <c r="C23" s="170">
        <f t="shared" si="1"/>
        <v>0</v>
      </c>
      <c r="D23" s="169">
        <f>D17</f>
        <v>0</v>
      </c>
      <c r="E23" s="170"/>
      <c r="F23" s="170"/>
      <c r="G23" s="76"/>
    </row>
    <row r="24" spans="1:8" ht="34.5" hidden="1" customHeight="1" x14ac:dyDescent="0.25">
      <c r="A24" s="185" t="s">
        <v>11</v>
      </c>
      <c r="B24" s="77" t="s">
        <v>12</v>
      </c>
      <c r="C24" s="170">
        <f t="shared" si="1"/>
        <v>0</v>
      </c>
      <c r="D24" s="171">
        <v>0</v>
      </c>
      <c r="E24" s="171"/>
      <c r="F24" s="171"/>
      <c r="G24" s="76"/>
    </row>
    <row r="25" spans="1:8" ht="24.75" customHeight="1" x14ac:dyDescent="0.25">
      <c r="A25" s="184" t="s">
        <v>438</v>
      </c>
      <c r="B25" s="70" t="s">
        <v>439</v>
      </c>
      <c r="C25" s="168">
        <f t="shared" ref="C25:C27" si="4">SUM(D25:E25)</f>
        <v>-1644204</v>
      </c>
      <c r="D25" s="305">
        <f t="shared" ref="D25:F26" si="5">SUM(D26)</f>
        <v>0</v>
      </c>
      <c r="E25" s="305">
        <f t="shared" si="5"/>
        <v>-1644204</v>
      </c>
      <c r="F25" s="305">
        <f t="shared" si="5"/>
        <v>-1644204</v>
      </c>
      <c r="G25" s="76"/>
    </row>
    <row r="26" spans="1:8" ht="26.25" customHeight="1" x14ac:dyDescent="0.25">
      <c r="A26" s="185" t="s">
        <v>440</v>
      </c>
      <c r="B26" s="77" t="s">
        <v>441</v>
      </c>
      <c r="C26" s="170">
        <f t="shared" si="4"/>
        <v>-1644204</v>
      </c>
      <c r="D26" s="171">
        <f t="shared" si="5"/>
        <v>0</v>
      </c>
      <c r="E26" s="171">
        <f t="shared" si="5"/>
        <v>-1644204</v>
      </c>
      <c r="F26" s="171">
        <f t="shared" si="5"/>
        <v>-1644204</v>
      </c>
      <c r="G26" s="76"/>
    </row>
    <row r="27" spans="1:8" ht="29.25" customHeight="1" x14ac:dyDescent="0.25">
      <c r="A27" s="185" t="s">
        <v>442</v>
      </c>
      <c r="B27" s="77" t="s">
        <v>12</v>
      </c>
      <c r="C27" s="170">
        <f t="shared" si="4"/>
        <v>-1644204</v>
      </c>
      <c r="D27" s="171">
        <v>0</v>
      </c>
      <c r="E27" s="171">
        <v>-1644204</v>
      </c>
      <c r="F27" s="171">
        <v>-1644204</v>
      </c>
      <c r="G27" s="76"/>
    </row>
    <row r="28" spans="1:8" ht="33.75" customHeight="1" x14ac:dyDescent="0.25">
      <c r="A28" s="184" t="s">
        <v>39</v>
      </c>
      <c r="B28" s="70" t="s">
        <v>40</v>
      </c>
      <c r="C28" s="168">
        <f t="shared" si="0"/>
        <v>0</v>
      </c>
      <c r="D28" s="168">
        <f>D29</f>
        <v>-13855384</v>
      </c>
      <c r="E28" s="168">
        <f>E29</f>
        <v>13855384</v>
      </c>
      <c r="F28" s="168">
        <f>F29</f>
        <v>13855384</v>
      </c>
      <c r="G28" s="76"/>
    </row>
    <row r="29" spans="1:8" ht="33.75" customHeight="1" x14ac:dyDescent="0.25">
      <c r="A29" s="184" t="s">
        <v>41</v>
      </c>
      <c r="B29" s="70" t="s">
        <v>42</v>
      </c>
      <c r="C29" s="168">
        <f t="shared" si="0"/>
        <v>0</v>
      </c>
      <c r="D29" s="168">
        <f>D30+D31</f>
        <v>-13855384</v>
      </c>
      <c r="E29" s="168">
        <f>E30+E31</f>
        <v>13855384</v>
      </c>
      <c r="F29" s="168">
        <f>F30+F31</f>
        <v>13855384</v>
      </c>
      <c r="G29" s="76"/>
    </row>
    <row r="30" spans="1:8" ht="27.75" hidden="1" customHeight="1" x14ac:dyDescent="0.25">
      <c r="A30" s="185" t="s">
        <v>43</v>
      </c>
      <c r="B30" s="77" t="s">
        <v>44</v>
      </c>
      <c r="C30" s="170">
        <f t="shared" si="0"/>
        <v>0</v>
      </c>
      <c r="D30" s="170">
        <f t="shared" ref="D30:F30" si="6">D13</f>
        <v>0</v>
      </c>
      <c r="E30" s="170">
        <f t="shared" si="6"/>
        <v>0</v>
      </c>
      <c r="F30" s="170">
        <f t="shared" si="6"/>
        <v>0</v>
      </c>
    </row>
    <row r="31" spans="1:8" ht="71.25" customHeight="1" x14ac:dyDescent="0.25">
      <c r="A31" s="185" t="s">
        <v>45</v>
      </c>
      <c r="B31" s="652" t="s">
        <v>547</v>
      </c>
      <c r="C31" s="170">
        <f t="shared" si="0"/>
        <v>0</v>
      </c>
      <c r="D31" s="171">
        <v>-13855384</v>
      </c>
      <c r="E31" s="171">
        <v>13855384</v>
      </c>
      <c r="F31" s="171">
        <v>13855384</v>
      </c>
    </row>
    <row r="32" spans="1:8" ht="27.75" customHeight="1" x14ac:dyDescent="0.25">
      <c r="A32" s="168"/>
      <c r="B32" s="186" t="s">
        <v>452</v>
      </c>
      <c r="C32" s="168">
        <f>SUM(C21,C28)</f>
        <v>-1644204</v>
      </c>
      <c r="D32" s="168">
        <f>SUM(D21,D28)</f>
        <v>-13855384</v>
      </c>
      <c r="E32" s="168">
        <f>SUM(E21,E28)</f>
        <v>12211180</v>
      </c>
      <c r="F32" s="168">
        <f>SUM(F21,F28)</f>
        <v>12211180</v>
      </c>
      <c r="G32" s="693"/>
      <c r="H32" s="693"/>
    </row>
    <row r="33" spans="1:6" x14ac:dyDescent="0.2">
      <c r="A33" s="78"/>
    </row>
    <row r="34" spans="1:6" ht="15.75" x14ac:dyDescent="0.25">
      <c r="A34" s="78"/>
      <c r="D34" s="80"/>
      <c r="E34" s="80"/>
      <c r="F34" s="72"/>
    </row>
    <row r="35" spans="1:6" ht="53.25" customHeight="1" x14ac:dyDescent="0.35">
      <c r="A35" s="701" t="s">
        <v>554</v>
      </c>
      <c r="B35" s="701"/>
      <c r="C35" s="701"/>
      <c r="D35" s="701"/>
      <c r="E35" s="701"/>
      <c r="F35" s="702"/>
    </row>
    <row r="36" spans="1:6" ht="15" x14ac:dyDescent="0.2">
      <c r="A36" s="78"/>
      <c r="B36" s="81"/>
      <c r="C36" s="81"/>
      <c r="D36" s="82"/>
    </row>
    <row r="37" spans="1:6" ht="15" x14ac:dyDescent="0.2">
      <c r="A37" s="78"/>
      <c r="B37" s="81"/>
      <c r="C37" s="81"/>
      <c r="D37" s="82"/>
    </row>
    <row r="38" spans="1:6" ht="15" x14ac:dyDescent="0.2">
      <c r="A38" s="78"/>
      <c r="B38" s="81"/>
      <c r="C38" s="81"/>
      <c r="D38" s="82"/>
    </row>
    <row r="39" spans="1:6" ht="15" x14ac:dyDescent="0.2">
      <c r="A39" s="78"/>
      <c r="B39" s="81"/>
      <c r="C39" s="81"/>
      <c r="D39" s="82"/>
    </row>
    <row r="40" spans="1:6" x14ac:dyDescent="0.2">
      <c r="A40" s="78"/>
    </row>
    <row r="41" spans="1:6" x14ac:dyDescent="0.2">
      <c r="A41" s="78"/>
      <c r="D41" s="82"/>
      <c r="E41" s="82"/>
    </row>
    <row r="42" spans="1:6" x14ac:dyDescent="0.2">
      <c r="A42" s="78"/>
      <c r="D42" s="83"/>
    </row>
    <row r="43" spans="1:6" x14ac:dyDescent="0.2">
      <c r="A43" s="78"/>
    </row>
    <row r="44" spans="1:6" x14ac:dyDescent="0.2">
      <c r="A44" s="78"/>
      <c r="E44" s="82"/>
    </row>
    <row r="48" spans="1:6" x14ac:dyDescent="0.2">
      <c r="D48" s="82"/>
    </row>
  </sheetData>
  <mergeCells count="13">
    <mergeCell ref="A35:F35"/>
    <mergeCell ref="E1:F1"/>
    <mergeCell ref="E2:F2"/>
    <mergeCell ref="E3:F3"/>
    <mergeCell ref="A5:F5"/>
    <mergeCell ref="G32:H32"/>
    <mergeCell ref="A7:A8"/>
    <mergeCell ref="B7:B8"/>
    <mergeCell ref="C7:C8"/>
    <mergeCell ref="D7:D8"/>
    <mergeCell ref="E7:F7"/>
    <mergeCell ref="A10:F10"/>
    <mergeCell ref="A20:F20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330"/>
  <sheetViews>
    <sheetView view="pageBreakPreview" topLeftCell="A5" zoomScaleNormal="100" zoomScaleSheetLayoutView="100" workbookViewId="0">
      <pane xSplit="4" ySplit="5" topLeftCell="R162" activePane="bottomRight" state="frozen"/>
      <selection activeCell="A5" sqref="A5"/>
      <selection pane="topRight" activeCell="E5" sqref="E5"/>
      <selection pane="bottomLeft" activeCell="A10" sqref="A10"/>
      <selection pane="bottomRight" activeCell="D181" sqref="D181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9" customWidth="1"/>
    <col min="4" max="4" width="56.5703125" style="5" customWidth="1"/>
    <col min="5" max="5" width="15.85546875" style="596" customWidth="1"/>
    <col min="6" max="6" width="14" style="2" customWidth="1"/>
    <col min="7" max="7" width="13" customWidth="1"/>
    <col min="8" max="8" width="11.5703125" customWidth="1"/>
    <col min="9" max="9" width="9.28515625" customWidth="1"/>
    <col min="10" max="10" width="14.5703125" style="15" customWidth="1"/>
    <col min="11" max="11" width="12" style="15" customWidth="1"/>
    <col min="12" max="12" width="12.7109375" customWidth="1"/>
    <col min="13" max="13" width="10" customWidth="1"/>
    <col min="14" max="14" width="11.42578125" customWidth="1"/>
    <col min="15" max="15" width="13.7109375" customWidth="1"/>
    <col min="16" max="16" width="13.42578125" hidden="1" customWidth="1"/>
    <col min="17" max="17" width="13.7109375" hidden="1" customWidth="1"/>
    <col min="18" max="18" width="15.140625" style="2" customWidth="1"/>
    <col min="20" max="20" width="13.7109375" customWidth="1"/>
    <col min="21" max="21" width="16.5703125" customWidth="1"/>
  </cols>
  <sheetData>
    <row r="1" spans="1:20" x14ac:dyDescent="0.2">
      <c r="C1" s="14"/>
      <c r="D1" s="1"/>
    </row>
    <row r="2" spans="1:20" x14ac:dyDescent="0.2">
      <c r="C2" s="14"/>
      <c r="D2" s="1"/>
    </row>
    <row r="3" spans="1:20" ht="21" customHeight="1" x14ac:dyDescent="0.2">
      <c r="C3" s="14"/>
      <c r="D3" s="1"/>
    </row>
    <row r="4" spans="1:20" ht="63.75" customHeight="1" x14ac:dyDescent="0.25">
      <c r="C4" s="14"/>
      <c r="D4" s="9"/>
      <c r="E4" s="597"/>
      <c r="F4" s="10"/>
      <c r="G4" s="11"/>
      <c r="H4" s="11"/>
      <c r="I4" s="11"/>
      <c r="J4" s="16"/>
      <c r="K4" s="16"/>
      <c r="L4" s="11"/>
      <c r="M4" s="11"/>
      <c r="N4" s="12"/>
      <c r="O4" s="12"/>
      <c r="P4" s="12"/>
      <c r="Q4" s="12"/>
      <c r="R4" s="13" t="s">
        <v>0</v>
      </c>
    </row>
    <row r="5" spans="1:20" ht="23.25" customHeight="1" x14ac:dyDescent="0.2">
      <c r="A5" s="729" t="s">
        <v>454</v>
      </c>
      <c r="B5" s="734" t="s">
        <v>456</v>
      </c>
      <c r="C5" s="734" t="s">
        <v>455</v>
      </c>
      <c r="D5" s="731" t="s">
        <v>457</v>
      </c>
      <c r="E5" s="719" t="s">
        <v>77</v>
      </c>
      <c r="F5" s="720"/>
      <c r="G5" s="720"/>
      <c r="H5" s="720"/>
      <c r="I5" s="737"/>
      <c r="J5" s="719" t="s">
        <v>78</v>
      </c>
      <c r="K5" s="720"/>
      <c r="L5" s="720"/>
      <c r="M5" s="720"/>
      <c r="N5" s="720"/>
      <c r="O5" s="720"/>
      <c r="P5" s="720"/>
      <c r="Q5" s="721"/>
      <c r="R5" s="706" t="s">
        <v>81</v>
      </c>
    </row>
    <row r="6" spans="1:20" ht="19.5" customHeight="1" x14ac:dyDescent="0.2">
      <c r="A6" s="730"/>
      <c r="B6" s="735"/>
      <c r="C6" s="735"/>
      <c r="D6" s="732"/>
      <c r="E6" s="709" t="s">
        <v>458</v>
      </c>
      <c r="F6" s="717" t="s">
        <v>86</v>
      </c>
      <c r="G6" s="712" t="s">
        <v>83</v>
      </c>
      <c r="H6" s="713"/>
      <c r="I6" s="717" t="s">
        <v>87</v>
      </c>
      <c r="J6" s="714" t="s">
        <v>458</v>
      </c>
      <c r="K6" s="723" t="s">
        <v>459</v>
      </c>
      <c r="L6" s="717" t="s">
        <v>86</v>
      </c>
      <c r="M6" s="712" t="s">
        <v>83</v>
      </c>
      <c r="N6" s="713"/>
      <c r="O6" s="717" t="s">
        <v>87</v>
      </c>
      <c r="P6" s="725" t="s">
        <v>83</v>
      </c>
      <c r="Q6" s="726"/>
      <c r="R6" s="707"/>
    </row>
    <row r="7" spans="1:20" ht="12.75" customHeight="1" x14ac:dyDescent="0.2">
      <c r="A7" s="730"/>
      <c r="B7" s="735"/>
      <c r="C7" s="735"/>
      <c r="D7" s="732"/>
      <c r="E7" s="710"/>
      <c r="F7" s="718"/>
      <c r="G7" s="723" t="s">
        <v>27</v>
      </c>
      <c r="H7" s="723" t="s">
        <v>28</v>
      </c>
      <c r="I7" s="722"/>
      <c r="J7" s="715"/>
      <c r="K7" s="727"/>
      <c r="L7" s="718"/>
      <c r="M7" s="723" t="s">
        <v>29</v>
      </c>
      <c r="N7" s="723" t="s">
        <v>30</v>
      </c>
      <c r="O7" s="722"/>
      <c r="P7" s="723" t="s">
        <v>84</v>
      </c>
      <c r="Q7" s="355" t="s">
        <v>83</v>
      </c>
      <c r="R7" s="707"/>
    </row>
    <row r="8" spans="1:20" ht="77.25" customHeight="1" x14ac:dyDescent="0.2">
      <c r="A8" s="730"/>
      <c r="B8" s="736"/>
      <c r="C8" s="736"/>
      <c r="D8" s="733"/>
      <c r="E8" s="711"/>
      <c r="F8" s="718"/>
      <c r="G8" s="724"/>
      <c r="H8" s="724"/>
      <c r="I8" s="722"/>
      <c r="J8" s="716"/>
      <c r="K8" s="728"/>
      <c r="L8" s="718"/>
      <c r="M8" s="724"/>
      <c r="N8" s="724"/>
      <c r="O8" s="722"/>
      <c r="P8" s="724"/>
      <c r="Q8" s="356" t="s">
        <v>85</v>
      </c>
      <c r="R8" s="708"/>
    </row>
    <row r="9" spans="1:20" s="174" customFormat="1" ht="15.75" customHeight="1" x14ac:dyDescent="0.2">
      <c r="A9" s="370">
        <v>1</v>
      </c>
      <c r="B9" s="370" t="s">
        <v>76</v>
      </c>
      <c r="C9" s="371">
        <v>3</v>
      </c>
      <c r="D9" s="371">
        <v>4</v>
      </c>
      <c r="E9" s="371">
        <v>5</v>
      </c>
      <c r="F9" s="372">
        <v>6</v>
      </c>
      <c r="G9" s="372">
        <v>7</v>
      </c>
      <c r="H9" s="372">
        <v>8</v>
      </c>
      <c r="I9" s="371">
        <v>9</v>
      </c>
      <c r="J9" s="372">
        <v>10</v>
      </c>
      <c r="K9" s="372">
        <v>11</v>
      </c>
      <c r="L9" s="372">
        <v>12</v>
      </c>
      <c r="M9" s="372">
        <v>13</v>
      </c>
      <c r="N9" s="372">
        <v>14</v>
      </c>
      <c r="O9" s="372">
        <v>15</v>
      </c>
      <c r="P9" s="372">
        <v>15</v>
      </c>
      <c r="Q9" s="372">
        <v>15</v>
      </c>
      <c r="R9" s="371">
        <v>16</v>
      </c>
      <c r="T9" s="373"/>
    </row>
    <row r="10" spans="1:20" ht="29.25" customHeight="1" x14ac:dyDescent="0.25">
      <c r="A10" s="563" t="s">
        <v>179</v>
      </c>
      <c r="B10" s="563"/>
      <c r="C10" s="563"/>
      <c r="D10" s="574" t="s">
        <v>170</v>
      </c>
      <c r="E10" s="602">
        <f>SUM(E11)</f>
        <v>139378634</v>
      </c>
      <c r="F10" s="575">
        <f t="shared" ref="F10:R10" si="0">SUM(F11)</f>
        <v>139378634</v>
      </c>
      <c r="G10" s="575">
        <f t="shared" si="0"/>
        <v>27807890</v>
      </c>
      <c r="H10" s="575">
        <f t="shared" si="0"/>
        <v>603912</v>
      </c>
      <c r="I10" s="575">
        <f t="shared" si="0"/>
        <v>0</v>
      </c>
      <c r="J10" s="575">
        <f t="shared" si="0"/>
        <v>12001216</v>
      </c>
      <c r="K10" s="575">
        <f t="shared" si="0"/>
        <v>7130916</v>
      </c>
      <c r="L10" s="575">
        <f t="shared" si="0"/>
        <v>4730300</v>
      </c>
      <c r="M10" s="575">
        <f t="shared" si="0"/>
        <v>0</v>
      </c>
      <c r="N10" s="575">
        <f t="shared" si="0"/>
        <v>0</v>
      </c>
      <c r="O10" s="575">
        <f t="shared" si="0"/>
        <v>7270916</v>
      </c>
      <c r="P10" s="575">
        <f t="shared" si="0"/>
        <v>0</v>
      </c>
      <c r="Q10" s="575">
        <f t="shared" si="0"/>
        <v>0</v>
      </c>
      <c r="R10" s="575">
        <f t="shared" si="0"/>
        <v>151379850</v>
      </c>
      <c r="T10" s="212">
        <f t="shared" ref="T10:T11" si="1">SUM(E10,J10)</f>
        <v>151379850</v>
      </c>
    </row>
    <row r="11" spans="1:20" s="3" customFormat="1" ht="30.75" customHeight="1" x14ac:dyDescent="0.25">
      <c r="A11" s="563" t="s">
        <v>180</v>
      </c>
      <c r="B11" s="563"/>
      <c r="C11" s="563"/>
      <c r="D11" s="574" t="s">
        <v>170</v>
      </c>
      <c r="E11" s="602">
        <f>SUM(E12:E13,E14,E16,E17,E19,E20,E22,E24,E25,E26,E27,E28,E29:E45)</f>
        <v>139378634</v>
      </c>
      <c r="F11" s="602">
        <f t="shared" ref="F11:R11" si="2">SUM(F12:F13,F14,F16,F17,F19,F20,F22,F24,F25,F26,F27,F28,F29:F45)</f>
        <v>139378634</v>
      </c>
      <c r="G11" s="602">
        <f t="shared" si="2"/>
        <v>27807890</v>
      </c>
      <c r="H11" s="602">
        <f t="shared" si="2"/>
        <v>603912</v>
      </c>
      <c r="I11" s="602">
        <f t="shared" si="2"/>
        <v>0</v>
      </c>
      <c r="J11" s="602">
        <f t="shared" si="2"/>
        <v>12001216</v>
      </c>
      <c r="K11" s="602">
        <f t="shared" si="2"/>
        <v>7130916</v>
      </c>
      <c r="L11" s="602">
        <f t="shared" si="2"/>
        <v>4730300</v>
      </c>
      <c r="M11" s="602">
        <f t="shared" si="2"/>
        <v>0</v>
      </c>
      <c r="N11" s="602">
        <f t="shared" si="2"/>
        <v>0</v>
      </c>
      <c r="O11" s="602">
        <f t="shared" si="2"/>
        <v>7270916</v>
      </c>
      <c r="P11" s="602">
        <f t="shared" si="2"/>
        <v>0</v>
      </c>
      <c r="Q11" s="602">
        <f t="shared" si="2"/>
        <v>0</v>
      </c>
      <c r="R11" s="602">
        <f t="shared" si="2"/>
        <v>151379850</v>
      </c>
      <c r="T11" s="212">
        <f t="shared" si="1"/>
        <v>151379850</v>
      </c>
    </row>
    <row r="12" spans="1:20" s="3" customFormat="1" ht="66.75" customHeight="1" x14ac:dyDescent="0.25">
      <c r="A12" s="222" t="s">
        <v>296</v>
      </c>
      <c r="B12" s="222" t="s">
        <v>178</v>
      </c>
      <c r="C12" s="222" t="s">
        <v>48</v>
      </c>
      <c r="D12" s="303" t="s">
        <v>177</v>
      </c>
      <c r="E12" s="589">
        <f t="shared" ref="E12:E49" si="3">SUM(F12,I12)</f>
        <v>32174480</v>
      </c>
      <c r="F12" s="525">
        <v>32174480</v>
      </c>
      <c r="G12" s="525">
        <v>23749890</v>
      </c>
      <c r="H12" s="525">
        <v>518565</v>
      </c>
      <c r="I12" s="560"/>
      <c r="J12" s="220">
        <f t="shared" ref="J12:J28" si="4">SUM(L12,O12)</f>
        <v>90500</v>
      </c>
      <c r="K12" s="220">
        <v>90500</v>
      </c>
      <c r="L12" s="94"/>
      <c r="M12" s="94"/>
      <c r="N12" s="94"/>
      <c r="O12" s="525">
        <v>90500</v>
      </c>
      <c r="P12" s="525"/>
      <c r="Q12" s="525"/>
      <c r="R12" s="220">
        <f t="shared" ref="R12:R41" si="5">SUM(E12,J12)</f>
        <v>32264980</v>
      </c>
      <c r="T12" s="576"/>
    </row>
    <row r="13" spans="1:20" s="3" customFormat="1" ht="49.5" customHeight="1" x14ac:dyDescent="0.25">
      <c r="A13" s="222" t="s">
        <v>181</v>
      </c>
      <c r="B13" s="222" t="s">
        <v>176</v>
      </c>
      <c r="C13" s="222" t="s">
        <v>48</v>
      </c>
      <c r="D13" s="577" t="s">
        <v>175</v>
      </c>
      <c r="E13" s="483">
        <f t="shared" si="3"/>
        <v>1501964</v>
      </c>
      <c r="F13" s="483">
        <v>1501964</v>
      </c>
      <c r="G13" s="525">
        <v>1198709</v>
      </c>
      <c r="H13" s="525">
        <v>16599</v>
      </c>
      <c r="I13" s="525"/>
      <c r="J13" s="219">
        <f t="shared" si="4"/>
        <v>19000</v>
      </c>
      <c r="K13" s="219">
        <v>19000</v>
      </c>
      <c r="L13" s="94"/>
      <c r="M13" s="94"/>
      <c r="N13" s="94"/>
      <c r="O13" s="525">
        <v>19000</v>
      </c>
      <c r="P13" s="525"/>
      <c r="Q13" s="525"/>
      <c r="R13" s="220">
        <f t="shared" si="5"/>
        <v>1520964</v>
      </c>
      <c r="T13" s="576"/>
    </row>
    <row r="14" spans="1:20" s="3" customFormat="1" ht="32.25" customHeight="1" x14ac:dyDescent="0.25">
      <c r="A14" s="222" t="s">
        <v>183</v>
      </c>
      <c r="B14" s="222" t="s">
        <v>184</v>
      </c>
      <c r="C14" s="222" t="s">
        <v>47</v>
      </c>
      <c r="D14" s="534" t="s">
        <v>182</v>
      </c>
      <c r="E14" s="483">
        <f t="shared" si="3"/>
        <v>62413000</v>
      </c>
      <c r="F14" s="483">
        <v>62413000</v>
      </c>
      <c r="G14" s="483"/>
      <c r="H14" s="483"/>
      <c r="I14" s="525"/>
      <c r="J14" s="219">
        <f t="shared" si="4"/>
        <v>4730300</v>
      </c>
      <c r="K14" s="219"/>
      <c r="L14" s="94">
        <v>4730300</v>
      </c>
      <c r="M14" s="94"/>
      <c r="N14" s="94"/>
      <c r="O14" s="525"/>
      <c r="P14" s="525"/>
      <c r="Q14" s="525"/>
      <c r="R14" s="220">
        <f t="shared" si="5"/>
        <v>67143300</v>
      </c>
      <c r="T14" s="576"/>
    </row>
    <row r="15" spans="1:20" s="646" customFormat="1" ht="30.75" customHeight="1" x14ac:dyDescent="0.25">
      <c r="A15" s="640"/>
      <c r="B15" s="640"/>
      <c r="C15" s="640"/>
      <c r="D15" s="641" t="s">
        <v>277</v>
      </c>
      <c r="E15" s="642">
        <f t="shared" si="3"/>
        <v>30211300</v>
      </c>
      <c r="F15" s="642">
        <v>30211300</v>
      </c>
      <c r="G15" s="642"/>
      <c r="H15" s="642"/>
      <c r="I15" s="643"/>
      <c r="J15" s="644">
        <f t="shared" si="4"/>
        <v>0</v>
      </c>
      <c r="K15" s="644"/>
      <c r="L15" s="645"/>
      <c r="M15" s="645"/>
      <c r="N15" s="645"/>
      <c r="O15" s="643"/>
      <c r="P15" s="643"/>
      <c r="Q15" s="643"/>
      <c r="R15" s="221">
        <f t="shared" si="5"/>
        <v>30211300</v>
      </c>
      <c r="T15" s="647"/>
    </row>
    <row r="16" spans="1:20" s="594" customFormat="1" ht="35.25" customHeight="1" x14ac:dyDescent="0.25">
      <c r="A16" s="222" t="s">
        <v>186</v>
      </c>
      <c r="B16" s="222" t="s">
        <v>187</v>
      </c>
      <c r="C16" s="222" t="s">
        <v>88</v>
      </c>
      <c r="D16" s="577" t="s">
        <v>188</v>
      </c>
      <c r="E16" s="483">
        <f t="shared" si="3"/>
        <v>102900</v>
      </c>
      <c r="F16" s="94">
        <v>102900</v>
      </c>
      <c r="G16" s="94"/>
      <c r="H16" s="94"/>
      <c r="I16" s="94"/>
      <c r="J16" s="219">
        <f t="shared" si="4"/>
        <v>0</v>
      </c>
      <c r="K16" s="219"/>
      <c r="L16" s="94"/>
      <c r="M16" s="94"/>
      <c r="N16" s="94"/>
      <c r="O16" s="94"/>
      <c r="P16" s="94"/>
      <c r="Q16" s="94"/>
      <c r="R16" s="220">
        <f t="shared" si="5"/>
        <v>102900</v>
      </c>
      <c r="T16" s="595"/>
    </row>
    <row r="17" spans="1:20" s="594" customFormat="1" ht="35.25" customHeight="1" x14ac:dyDescent="0.25">
      <c r="A17" s="222" t="s">
        <v>189</v>
      </c>
      <c r="B17" s="222" t="s">
        <v>190</v>
      </c>
      <c r="C17" s="222" t="s">
        <v>88</v>
      </c>
      <c r="D17" s="213" t="s">
        <v>191</v>
      </c>
      <c r="E17" s="483">
        <f t="shared" si="3"/>
        <v>1307800</v>
      </c>
      <c r="F17" s="483">
        <v>1307800</v>
      </c>
      <c r="G17" s="94"/>
      <c r="H17" s="94"/>
      <c r="I17" s="94"/>
      <c r="J17" s="483">
        <f t="shared" si="4"/>
        <v>0</v>
      </c>
      <c r="K17" s="483"/>
      <c r="L17" s="94"/>
      <c r="M17" s="94"/>
      <c r="N17" s="94"/>
      <c r="O17" s="94"/>
      <c r="P17" s="94"/>
      <c r="Q17" s="94"/>
      <c r="R17" s="220">
        <f t="shared" si="5"/>
        <v>1307800</v>
      </c>
      <c r="T17" s="595"/>
    </row>
    <row r="18" spans="1:20" s="654" customFormat="1" ht="45" customHeight="1" x14ac:dyDescent="0.25">
      <c r="A18" s="640"/>
      <c r="B18" s="640"/>
      <c r="C18" s="640"/>
      <c r="D18" s="653" t="s">
        <v>549</v>
      </c>
      <c r="E18" s="642">
        <f t="shared" si="3"/>
        <v>828000</v>
      </c>
      <c r="F18" s="642">
        <v>828000</v>
      </c>
      <c r="G18" s="645"/>
      <c r="H18" s="645"/>
      <c r="I18" s="645"/>
      <c r="J18" s="642">
        <f t="shared" si="4"/>
        <v>0</v>
      </c>
      <c r="K18" s="642"/>
      <c r="L18" s="645"/>
      <c r="M18" s="645"/>
      <c r="N18" s="645"/>
      <c r="O18" s="645"/>
      <c r="P18" s="645"/>
      <c r="Q18" s="645"/>
      <c r="R18" s="221">
        <f t="shared" si="5"/>
        <v>828000</v>
      </c>
      <c r="T18" s="655"/>
    </row>
    <row r="19" spans="1:20" s="594" customFormat="1" ht="24" customHeight="1" x14ac:dyDescent="0.25">
      <c r="A19" s="222" t="s">
        <v>192</v>
      </c>
      <c r="B19" s="222" t="s">
        <v>193</v>
      </c>
      <c r="C19" s="222" t="s">
        <v>88</v>
      </c>
      <c r="D19" s="534" t="s">
        <v>13</v>
      </c>
      <c r="E19" s="483">
        <f t="shared" si="3"/>
        <v>1381400</v>
      </c>
      <c r="F19" s="483">
        <v>1381400</v>
      </c>
      <c r="G19" s="483"/>
      <c r="H19" s="483"/>
      <c r="I19" s="525"/>
      <c r="J19" s="219">
        <f t="shared" si="4"/>
        <v>0</v>
      </c>
      <c r="K19" s="219"/>
      <c r="L19" s="94"/>
      <c r="M19" s="94"/>
      <c r="N19" s="94"/>
      <c r="O19" s="525"/>
      <c r="P19" s="525"/>
      <c r="Q19" s="525"/>
      <c r="R19" s="220">
        <f t="shared" si="5"/>
        <v>1381400</v>
      </c>
      <c r="T19" s="595"/>
    </row>
    <row r="20" spans="1:20" s="594" customFormat="1" ht="32.25" customHeight="1" x14ac:dyDescent="0.25">
      <c r="A20" s="222" t="s">
        <v>505</v>
      </c>
      <c r="B20" s="222" t="s">
        <v>511</v>
      </c>
      <c r="C20" s="222" t="s">
        <v>88</v>
      </c>
      <c r="D20" s="534" t="s">
        <v>510</v>
      </c>
      <c r="E20" s="483">
        <f t="shared" si="3"/>
        <v>208400</v>
      </c>
      <c r="F20" s="483">
        <v>208400</v>
      </c>
      <c r="G20" s="483"/>
      <c r="H20" s="483"/>
      <c r="I20" s="525"/>
      <c r="J20" s="219">
        <f t="shared" si="4"/>
        <v>0</v>
      </c>
      <c r="K20" s="219"/>
      <c r="L20" s="94"/>
      <c r="M20" s="94"/>
      <c r="N20" s="94"/>
      <c r="O20" s="525"/>
      <c r="P20" s="525"/>
      <c r="Q20" s="525"/>
      <c r="R20" s="220">
        <f t="shared" si="5"/>
        <v>208400</v>
      </c>
      <c r="T20" s="595"/>
    </row>
    <row r="21" spans="1:20" s="654" customFormat="1" ht="61.5" customHeight="1" x14ac:dyDescent="0.25">
      <c r="A21" s="640"/>
      <c r="B21" s="640"/>
      <c r="C21" s="640"/>
      <c r="D21" s="653" t="s">
        <v>548</v>
      </c>
      <c r="E21" s="642">
        <f t="shared" si="3"/>
        <v>208400</v>
      </c>
      <c r="F21" s="642">
        <v>208400</v>
      </c>
      <c r="G21" s="642"/>
      <c r="H21" s="642"/>
      <c r="I21" s="643"/>
      <c r="J21" s="644">
        <f t="shared" si="4"/>
        <v>0</v>
      </c>
      <c r="K21" s="644"/>
      <c r="L21" s="645"/>
      <c r="M21" s="645"/>
      <c r="N21" s="645"/>
      <c r="O21" s="643"/>
      <c r="P21" s="643"/>
      <c r="Q21" s="643"/>
      <c r="R21" s="221">
        <f t="shared" si="5"/>
        <v>208400</v>
      </c>
      <c r="T21" s="655"/>
    </row>
    <row r="22" spans="1:20" s="258" customFormat="1" ht="21.75" customHeight="1" x14ac:dyDescent="0.25">
      <c r="A22" s="222" t="s">
        <v>185</v>
      </c>
      <c r="B22" s="222" t="s">
        <v>195</v>
      </c>
      <c r="C22" s="222" t="s">
        <v>88</v>
      </c>
      <c r="D22" s="534" t="s">
        <v>194</v>
      </c>
      <c r="E22" s="483">
        <f t="shared" si="3"/>
        <v>2404500</v>
      </c>
      <c r="F22" s="483">
        <v>2404500</v>
      </c>
      <c r="G22" s="483"/>
      <c r="H22" s="483"/>
      <c r="I22" s="525"/>
      <c r="J22" s="219">
        <f t="shared" si="4"/>
        <v>0</v>
      </c>
      <c r="K22" s="219"/>
      <c r="L22" s="94"/>
      <c r="M22" s="94"/>
      <c r="N22" s="94"/>
      <c r="O22" s="525"/>
      <c r="P22" s="525"/>
      <c r="Q22" s="525"/>
      <c r="R22" s="220">
        <f t="shared" si="5"/>
        <v>2404500</v>
      </c>
      <c r="T22" s="579"/>
    </row>
    <row r="23" spans="1:20" s="392" customFormat="1" ht="22.5" hidden="1" customHeight="1" x14ac:dyDescent="0.25">
      <c r="A23" s="390"/>
      <c r="B23" s="390"/>
      <c r="C23" s="390"/>
      <c r="D23" s="384" t="s">
        <v>426</v>
      </c>
      <c r="E23" s="385">
        <f t="shared" ref="E23" si="6">SUM(F23,I23)</f>
        <v>0</v>
      </c>
      <c r="F23" s="385"/>
      <c r="G23" s="387"/>
      <c r="H23" s="387"/>
      <c r="I23" s="387"/>
      <c r="J23" s="385">
        <f t="shared" ref="J23" si="7">SUM(L23,O23)</f>
        <v>0</v>
      </c>
      <c r="K23" s="385"/>
      <c r="L23" s="387"/>
      <c r="M23" s="387"/>
      <c r="N23" s="387"/>
      <c r="O23" s="387"/>
      <c r="P23" s="387"/>
      <c r="Q23" s="387"/>
      <c r="R23" s="388">
        <f t="shared" ref="R23" si="8">SUM(E23,J23)</f>
        <v>0</v>
      </c>
      <c r="T23" s="393"/>
    </row>
    <row r="24" spans="1:20" s="532" customFormat="1" ht="35.25" customHeight="1" x14ac:dyDescent="0.25">
      <c r="A24" s="222" t="s">
        <v>197</v>
      </c>
      <c r="B24" s="222" t="s">
        <v>159</v>
      </c>
      <c r="C24" s="222" t="s">
        <v>56</v>
      </c>
      <c r="D24" s="578" t="s">
        <v>14</v>
      </c>
      <c r="E24" s="483">
        <f t="shared" si="3"/>
        <v>33000</v>
      </c>
      <c r="F24" s="180">
        <v>33000</v>
      </c>
      <c r="G24" s="94"/>
      <c r="H24" s="94"/>
      <c r="I24" s="94"/>
      <c r="J24" s="219">
        <f t="shared" si="4"/>
        <v>0</v>
      </c>
      <c r="K24" s="219"/>
      <c r="L24" s="94"/>
      <c r="M24" s="94"/>
      <c r="N24" s="94"/>
      <c r="O24" s="94"/>
      <c r="P24" s="94"/>
      <c r="Q24" s="94"/>
      <c r="R24" s="220">
        <f t="shared" si="5"/>
        <v>33000</v>
      </c>
    </row>
    <row r="25" spans="1:20" s="258" customFormat="1" ht="33" customHeight="1" x14ac:dyDescent="0.25">
      <c r="A25" s="222" t="s">
        <v>196</v>
      </c>
      <c r="B25" s="222" t="s">
        <v>199</v>
      </c>
      <c r="C25" s="222" t="s">
        <v>56</v>
      </c>
      <c r="D25" s="580" t="s">
        <v>198</v>
      </c>
      <c r="E25" s="483">
        <f t="shared" si="3"/>
        <v>2379194</v>
      </c>
      <c r="F25" s="180">
        <v>2379194</v>
      </c>
      <c r="G25" s="180">
        <v>1850157</v>
      </c>
      <c r="H25" s="180">
        <v>12476</v>
      </c>
      <c r="I25" s="180"/>
      <c r="J25" s="219">
        <f t="shared" si="4"/>
        <v>0</v>
      </c>
      <c r="K25" s="219"/>
      <c r="L25" s="180"/>
      <c r="M25" s="180"/>
      <c r="N25" s="180"/>
      <c r="O25" s="180"/>
      <c r="P25" s="180"/>
      <c r="Q25" s="180"/>
      <c r="R25" s="220">
        <f t="shared" si="5"/>
        <v>2379194</v>
      </c>
      <c r="T25" s="579"/>
    </row>
    <row r="26" spans="1:20" s="396" customFormat="1" ht="27.75" hidden="1" customHeight="1" x14ac:dyDescent="0.25">
      <c r="A26" s="402" t="s">
        <v>200</v>
      </c>
      <c r="B26" s="390" t="s">
        <v>201</v>
      </c>
      <c r="C26" s="402" t="s">
        <v>56</v>
      </c>
      <c r="D26" s="384" t="s">
        <v>202</v>
      </c>
      <c r="E26" s="385">
        <f t="shared" si="3"/>
        <v>0</v>
      </c>
      <c r="F26" s="401"/>
      <c r="G26" s="387"/>
      <c r="H26" s="388"/>
      <c r="I26" s="388"/>
      <c r="J26" s="386">
        <f t="shared" si="4"/>
        <v>0</v>
      </c>
      <c r="K26" s="386"/>
      <c r="L26" s="388"/>
      <c r="M26" s="388"/>
      <c r="N26" s="388"/>
      <c r="O26" s="388"/>
      <c r="P26" s="388"/>
      <c r="Q26" s="388"/>
      <c r="R26" s="388">
        <f t="shared" si="5"/>
        <v>0</v>
      </c>
      <c r="T26" s="397"/>
    </row>
    <row r="27" spans="1:20" s="581" customFormat="1" ht="21" customHeight="1" x14ac:dyDescent="0.25">
      <c r="A27" s="222" t="s">
        <v>206</v>
      </c>
      <c r="B27" s="222" t="s">
        <v>160</v>
      </c>
      <c r="C27" s="222" t="s">
        <v>56</v>
      </c>
      <c r="D27" s="580" t="s">
        <v>207</v>
      </c>
      <c r="E27" s="483">
        <f t="shared" si="3"/>
        <v>1557244</v>
      </c>
      <c r="F27" s="180">
        <v>1557244</v>
      </c>
      <c r="G27" s="180">
        <v>1009134</v>
      </c>
      <c r="H27" s="180">
        <v>56272</v>
      </c>
      <c r="I27" s="180"/>
      <c r="J27" s="483">
        <f t="shared" si="4"/>
        <v>56000</v>
      </c>
      <c r="K27" s="483">
        <v>56000</v>
      </c>
      <c r="L27" s="180"/>
      <c r="M27" s="180"/>
      <c r="N27" s="180"/>
      <c r="O27" s="180">
        <v>56000</v>
      </c>
      <c r="P27" s="180"/>
      <c r="Q27" s="180"/>
      <c r="R27" s="180">
        <f t="shared" si="5"/>
        <v>1613244</v>
      </c>
      <c r="T27" s="582"/>
    </row>
    <row r="28" spans="1:20" s="258" customFormat="1" ht="21" customHeight="1" x14ac:dyDescent="0.25">
      <c r="A28" s="222" t="s">
        <v>203</v>
      </c>
      <c r="B28" s="222" t="s">
        <v>204</v>
      </c>
      <c r="C28" s="222" t="s">
        <v>56</v>
      </c>
      <c r="D28" s="580" t="s">
        <v>205</v>
      </c>
      <c r="E28" s="483">
        <f t="shared" si="3"/>
        <v>187180</v>
      </c>
      <c r="F28" s="180">
        <v>187180</v>
      </c>
      <c r="G28" s="94"/>
      <c r="H28" s="220"/>
      <c r="I28" s="220"/>
      <c r="J28" s="219">
        <f t="shared" si="4"/>
        <v>0</v>
      </c>
      <c r="K28" s="219"/>
      <c r="L28" s="94"/>
      <c r="M28" s="94"/>
      <c r="N28" s="94"/>
      <c r="O28" s="94"/>
      <c r="P28" s="94"/>
      <c r="Q28" s="94"/>
      <c r="R28" s="180">
        <f t="shared" si="5"/>
        <v>187180</v>
      </c>
      <c r="T28" s="579"/>
    </row>
    <row r="29" spans="1:20" s="3" customFormat="1" ht="64.5" customHeight="1" x14ac:dyDescent="0.25">
      <c r="A29" s="225" t="s">
        <v>208</v>
      </c>
      <c r="B29" s="222" t="s">
        <v>161</v>
      </c>
      <c r="C29" s="225" t="s">
        <v>56</v>
      </c>
      <c r="D29" s="583" t="s">
        <v>15</v>
      </c>
      <c r="E29" s="483">
        <f t="shared" si="3"/>
        <v>169420</v>
      </c>
      <c r="F29" s="180">
        <v>169420</v>
      </c>
      <c r="G29" s="220"/>
      <c r="H29" s="220"/>
      <c r="I29" s="220"/>
      <c r="J29" s="219">
        <f t="shared" ref="J29:J45" si="9">SUM(L29,O29)</f>
        <v>0</v>
      </c>
      <c r="K29" s="219"/>
      <c r="L29" s="94"/>
      <c r="M29" s="94"/>
      <c r="N29" s="94"/>
      <c r="O29" s="94"/>
      <c r="P29" s="94"/>
      <c r="Q29" s="94"/>
      <c r="R29" s="220">
        <f t="shared" si="5"/>
        <v>169420</v>
      </c>
      <c r="T29" s="576"/>
    </row>
    <row r="30" spans="1:20" s="258" customFormat="1" ht="32.25" customHeight="1" x14ac:dyDescent="0.25">
      <c r="A30" s="584" t="s">
        <v>209</v>
      </c>
      <c r="B30" s="584" t="s">
        <v>210</v>
      </c>
      <c r="C30" s="585" t="s">
        <v>55</v>
      </c>
      <c r="D30" s="586" t="s">
        <v>213</v>
      </c>
      <c r="E30" s="483">
        <f t="shared" si="3"/>
        <v>106200</v>
      </c>
      <c r="F30" s="483">
        <v>106200</v>
      </c>
      <c r="G30" s="587"/>
      <c r="H30" s="587"/>
      <c r="I30" s="587"/>
      <c r="J30" s="219">
        <f t="shared" si="9"/>
        <v>0</v>
      </c>
      <c r="K30" s="219"/>
      <c r="L30" s="587"/>
      <c r="M30" s="587"/>
      <c r="N30" s="587"/>
      <c r="O30" s="587"/>
      <c r="P30" s="587"/>
      <c r="Q30" s="587"/>
      <c r="R30" s="180">
        <f t="shared" si="5"/>
        <v>106200</v>
      </c>
      <c r="T30" s="579"/>
    </row>
    <row r="31" spans="1:20" s="258" customFormat="1" ht="31.5" customHeight="1" x14ac:dyDescent="0.25">
      <c r="A31" s="533" t="s">
        <v>214</v>
      </c>
      <c r="B31" s="222" t="s">
        <v>163</v>
      </c>
      <c r="C31" s="588" t="s">
        <v>54</v>
      </c>
      <c r="D31" s="303" t="s">
        <v>17</v>
      </c>
      <c r="E31" s="589">
        <f t="shared" si="3"/>
        <v>248366</v>
      </c>
      <c r="F31" s="483">
        <v>248366</v>
      </c>
      <c r="G31" s="484"/>
      <c r="H31" s="484"/>
      <c r="I31" s="484"/>
      <c r="J31" s="219">
        <f t="shared" si="9"/>
        <v>0</v>
      </c>
      <c r="K31" s="219"/>
      <c r="L31" s="484"/>
      <c r="M31" s="484"/>
      <c r="N31" s="484"/>
      <c r="O31" s="484"/>
      <c r="P31" s="484"/>
      <c r="Q31" s="484"/>
      <c r="R31" s="220">
        <f t="shared" si="5"/>
        <v>248366</v>
      </c>
      <c r="T31" s="579"/>
    </row>
    <row r="32" spans="1:20" s="258" customFormat="1" ht="33.75" customHeight="1" x14ac:dyDescent="0.25">
      <c r="A32" s="222" t="s">
        <v>215</v>
      </c>
      <c r="B32" s="222" t="s">
        <v>164</v>
      </c>
      <c r="C32" s="234" t="s">
        <v>54</v>
      </c>
      <c r="D32" s="303" t="s">
        <v>16</v>
      </c>
      <c r="E32" s="589">
        <f t="shared" si="3"/>
        <v>132334</v>
      </c>
      <c r="F32" s="180">
        <v>132334</v>
      </c>
      <c r="G32" s="94"/>
      <c r="H32" s="94"/>
      <c r="I32" s="94"/>
      <c r="J32" s="219">
        <f t="shared" si="9"/>
        <v>0</v>
      </c>
      <c r="K32" s="219"/>
      <c r="L32" s="587"/>
      <c r="M32" s="587"/>
      <c r="N32" s="587"/>
      <c r="O32" s="587"/>
      <c r="P32" s="587"/>
      <c r="Q32" s="587"/>
      <c r="R32" s="220">
        <f t="shared" si="5"/>
        <v>132334</v>
      </c>
      <c r="T32" s="579"/>
    </row>
    <row r="33" spans="1:20" s="258" customFormat="1" ht="33.75" customHeight="1" x14ac:dyDescent="0.25">
      <c r="A33" s="528" t="s">
        <v>512</v>
      </c>
      <c r="B33" s="528" t="s">
        <v>298</v>
      </c>
      <c r="C33" s="528" t="s">
        <v>498</v>
      </c>
      <c r="D33" s="529" t="s">
        <v>299</v>
      </c>
      <c r="E33" s="589">
        <f t="shared" ref="E33:E35" si="10">SUM(F33,I33)</f>
        <v>0</v>
      </c>
      <c r="F33" s="180"/>
      <c r="G33" s="94"/>
      <c r="H33" s="94"/>
      <c r="I33" s="94"/>
      <c r="J33" s="219">
        <f t="shared" ref="J33:J35" si="11">SUM(L33,O33)</f>
        <v>6565416</v>
      </c>
      <c r="K33" s="219">
        <v>6565416</v>
      </c>
      <c r="L33" s="587"/>
      <c r="M33" s="587"/>
      <c r="N33" s="587"/>
      <c r="O33" s="219">
        <v>6565416</v>
      </c>
      <c r="P33" s="587"/>
      <c r="Q33" s="587"/>
      <c r="R33" s="220">
        <f t="shared" ref="R33:R35" si="12">SUM(E33,J33)</f>
        <v>6565416</v>
      </c>
      <c r="T33" s="579"/>
    </row>
    <row r="34" spans="1:20" s="258" customFormat="1" ht="23.25" customHeight="1" x14ac:dyDescent="0.25">
      <c r="A34" s="528" t="s">
        <v>513</v>
      </c>
      <c r="B34" s="528" t="s">
        <v>514</v>
      </c>
      <c r="C34" s="528" t="s">
        <v>57</v>
      </c>
      <c r="D34" s="529" t="s">
        <v>515</v>
      </c>
      <c r="E34" s="589">
        <f t="shared" si="10"/>
        <v>400000</v>
      </c>
      <c r="F34" s="180">
        <v>400000</v>
      </c>
      <c r="G34" s="94"/>
      <c r="H34" s="94"/>
      <c r="I34" s="94"/>
      <c r="J34" s="219">
        <f t="shared" si="11"/>
        <v>400000</v>
      </c>
      <c r="K34" s="219">
        <v>400000</v>
      </c>
      <c r="L34" s="587"/>
      <c r="M34" s="587"/>
      <c r="N34" s="587"/>
      <c r="O34" s="219">
        <v>400000</v>
      </c>
      <c r="P34" s="587"/>
      <c r="Q34" s="587"/>
      <c r="R34" s="220">
        <f t="shared" si="12"/>
        <v>800000</v>
      </c>
      <c r="T34" s="579"/>
    </row>
    <row r="35" spans="1:20" s="258" customFormat="1" ht="50.25" customHeight="1" x14ac:dyDescent="0.25">
      <c r="A35" s="222" t="s">
        <v>507</v>
      </c>
      <c r="B35" s="222" t="s">
        <v>508</v>
      </c>
      <c r="C35" s="234" t="s">
        <v>57</v>
      </c>
      <c r="D35" s="590" t="s">
        <v>506</v>
      </c>
      <c r="E35" s="589">
        <f t="shared" si="10"/>
        <v>15076342</v>
      </c>
      <c r="F35" s="180">
        <v>15076342</v>
      </c>
      <c r="G35" s="94"/>
      <c r="H35" s="94"/>
      <c r="I35" s="94"/>
      <c r="J35" s="219">
        <f t="shared" si="11"/>
        <v>0</v>
      </c>
      <c r="K35" s="219"/>
      <c r="L35" s="587"/>
      <c r="M35" s="587"/>
      <c r="N35" s="587"/>
      <c r="O35" s="587"/>
      <c r="P35" s="587"/>
      <c r="Q35" s="587"/>
      <c r="R35" s="220">
        <f t="shared" si="12"/>
        <v>15076342</v>
      </c>
      <c r="T35" s="579"/>
    </row>
    <row r="36" spans="1:20" s="3" customFormat="1" ht="27.75" customHeight="1" x14ac:dyDescent="0.25">
      <c r="A36" s="222" t="s">
        <v>216</v>
      </c>
      <c r="B36" s="222" t="s">
        <v>217</v>
      </c>
      <c r="C36" s="222" t="s">
        <v>57</v>
      </c>
      <c r="D36" s="591" t="s">
        <v>218</v>
      </c>
      <c r="E36" s="483">
        <f t="shared" si="3"/>
        <v>15000000</v>
      </c>
      <c r="F36" s="483">
        <v>15000000</v>
      </c>
      <c r="G36" s="94"/>
      <c r="H36" s="94"/>
      <c r="I36" s="94"/>
      <c r="J36" s="219">
        <f t="shared" si="9"/>
        <v>0</v>
      </c>
      <c r="K36" s="219"/>
      <c r="L36" s="94"/>
      <c r="M36" s="94"/>
      <c r="N36" s="94"/>
      <c r="O36" s="94"/>
      <c r="P36" s="94"/>
      <c r="Q36" s="94"/>
      <c r="R36" s="220">
        <f t="shared" si="5"/>
        <v>15000000</v>
      </c>
      <c r="T36" s="576"/>
    </row>
    <row r="37" spans="1:20" s="3" customFormat="1" ht="35.25" customHeight="1" x14ac:dyDescent="0.25">
      <c r="A37" s="222" t="s">
        <v>219</v>
      </c>
      <c r="B37" s="222" t="s">
        <v>220</v>
      </c>
      <c r="C37" s="222" t="s">
        <v>75</v>
      </c>
      <c r="D37" s="213" t="s">
        <v>19</v>
      </c>
      <c r="E37" s="483">
        <f t="shared" si="3"/>
        <v>100000</v>
      </c>
      <c r="F37" s="180">
        <v>100000</v>
      </c>
      <c r="G37" s="94"/>
      <c r="H37" s="94"/>
      <c r="I37" s="94"/>
      <c r="J37" s="219">
        <f t="shared" si="9"/>
        <v>0</v>
      </c>
      <c r="K37" s="219"/>
      <c r="L37" s="94"/>
      <c r="M37" s="94"/>
      <c r="N37" s="94"/>
      <c r="O37" s="94"/>
      <c r="P37" s="94"/>
      <c r="Q37" s="94"/>
      <c r="R37" s="220">
        <f t="shared" si="5"/>
        <v>100000</v>
      </c>
      <c r="T37" s="576"/>
    </row>
    <row r="38" spans="1:20" s="377" customFormat="1" ht="24" hidden="1" customHeight="1" x14ac:dyDescent="0.25">
      <c r="A38" s="374" t="s">
        <v>221</v>
      </c>
      <c r="B38" s="374" t="s">
        <v>222</v>
      </c>
      <c r="C38" s="374" t="s">
        <v>73</v>
      </c>
      <c r="D38" s="412" t="s">
        <v>18</v>
      </c>
      <c r="E38" s="380">
        <f t="shared" si="3"/>
        <v>0</v>
      </c>
      <c r="F38" s="380"/>
      <c r="G38" s="380"/>
      <c r="H38" s="380"/>
      <c r="I38" s="380"/>
      <c r="J38" s="405">
        <f t="shared" si="9"/>
        <v>0</v>
      </c>
      <c r="K38" s="405"/>
      <c r="L38" s="380"/>
      <c r="M38" s="380"/>
      <c r="N38" s="380"/>
      <c r="O38" s="380"/>
      <c r="P38" s="380"/>
      <c r="Q38" s="380"/>
      <c r="R38" s="407">
        <f t="shared" si="5"/>
        <v>0</v>
      </c>
      <c r="T38" s="378"/>
    </row>
    <row r="39" spans="1:20" s="3" customFormat="1" ht="48.75" customHeight="1" x14ac:dyDescent="0.25">
      <c r="A39" s="222" t="s">
        <v>509</v>
      </c>
      <c r="B39" s="222" t="s">
        <v>307</v>
      </c>
      <c r="C39" s="222" t="s">
        <v>58</v>
      </c>
      <c r="D39" s="213" t="s">
        <v>306</v>
      </c>
      <c r="E39" s="483">
        <f t="shared" ref="E39" si="13">SUM(F39,I39)</f>
        <v>2000000</v>
      </c>
      <c r="F39" s="483">
        <v>2000000</v>
      </c>
      <c r="G39" s="483"/>
      <c r="H39" s="483"/>
      <c r="I39" s="483"/>
      <c r="J39" s="219">
        <f t="shared" ref="J39" si="14">SUM(L39,O39)</f>
        <v>0</v>
      </c>
      <c r="K39" s="219"/>
      <c r="L39" s="483"/>
      <c r="M39" s="483"/>
      <c r="N39" s="483"/>
      <c r="O39" s="483"/>
      <c r="P39" s="483"/>
      <c r="Q39" s="483"/>
      <c r="R39" s="220">
        <f t="shared" si="5"/>
        <v>2000000</v>
      </c>
      <c r="T39" s="576"/>
    </row>
    <row r="40" spans="1:20" s="377" customFormat="1" ht="24.75" hidden="1" customHeight="1" x14ac:dyDescent="0.25">
      <c r="A40" s="374" t="s">
        <v>223</v>
      </c>
      <c r="B40" s="374" t="s">
        <v>224</v>
      </c>
      <c r="C40" s="374" t="s">
        <v>61</v>
      </c>
      <c r="D40" s="398" t="s">
        <v>158</v>
      </c>
      <c r="E40" s="380">
        <f t="shared" si="3"/>
        <v>0</v>
      </c>
      <c r="F40" s="399"/>
      <c r="G40" s="382"/>
      <c r="H40" s="382"/>
      <c r="I40" s="382"/>
      <c r="J40" s="405">
        <f t="shared" si="9"/>
        <v>0</v>
      </c>
      <c r="K40" s="405"/>
      <c r="L40" s="382"/>
      <c r="M40" s="382"/>
      <c r="N40" s="382"/>
      <c r="O40" s="382"/>
      <c r="P40" s="382"/>
      <c r="Q40" s="382"/>
      <c r="R40" s="407">
        <f t="shared" si="5"/>
        <v>0</v>
      </c>
      <c r="T40" s="378"/>
    </row>
    <row r="41" spans="1:20" s="403" customFormat="1" ht="33" hidden="1" customHeight="1" x14ac:dyDescent="0.25">
      <c r="A41" s="413" t="s">
        <v>226</v>
      </c>
      <c r="B41" s="413" t="s">
        <v>227</v>
      </c>
      <c r="C41" s="413" t="s">
        <v>61</v>
      </c>
      <c r="D41" s="398" t="s">
        <v>225</v>
      </c>
      <c r="E41" s="380">
        <f t="shared" si="3"/>
        <v>0</v>
      </c>
      <c r="F41" s="399"/>
      <c r="G41" s="387"/>
      <c r="H41" s="387"/>
      <c r="I41" s="387"/>
      <c r="J41" s="405">
        <f t="shared" si="9"/>
        <v>0</v>
      </c>
      <c r="K41" s="405"/>
      <c r="L41" s="387"/>
      <c r="M41" s="387"/>
      <c r="N41" s="387"/>
      <c r="O41" s="387"/>
      <c r="P41" s="387"/>
      <c r="Q41" s="387"/>
      <c r="R41" s="407">
        <f t="shared" si="5"/>
        <v>0</v>
      </c>
      <c r="T41" s="404"/>
    </row>
    <row r="42" spans="1:20" s="202" customFormat="1" ht="30.75" hidden="1" customHeight="1" x14ac:dyDescent="0.25">
      <c r="A42" s="410" t="s">
        <v>228</v>
      </c>
      <c r="B42" s="374" t="s">
        <v>229</v>
      </c>
      <c r="C42" s="414" t="s">
        <v>230</v>
      </c>
      <c r="D42" s="415" t="s">
        <v>231</v>
      </c>
      <c r="E42" s="380">
        <f t="shared" si="3"/>
        <v>0</v>
      </c>
      <c r="F42" s="380"/>
      <c r="G42" s="416"/>
      <c r="H42" s="416"/>
      <c r="I42" s="416"/>
      <c r="J42" s="405">
        <f t="shared" si="9"/>
        <v>0</v>
      </c>
      <c r="K42" s="405"/>
      <c r="L42" s="416"/>
      <c r="M42" s="416"/>
      <c r="N42" s="416"/>
      <c r="O42" s="416"/>
      <c r="P42" s="416"/>
      <c r="Q42" s="416"/>
      <c r="R42" s="407">
        <f t="shared" ref="R42:R60" si="15">SUM(E42,J42)</f>
        <v>0</v>
      </c>
    </row>
    <row r="43" spans="1:20" s="174" customFormat="1" ht="33" hidden="1" customHeight="1" x14ac:dyDescent="0.25">
      <c r="A43" s="414" t="s">
        <v>232</v>
      </c>
      <c r="B43" s="374" t="s">
        <v>233</v>
      </c>
      <c r="C43" s="414" t="s">
        <v>74</v>
      </c>
      <c r="D43" s="415" t="s">
        <v>234</v>
      </c>
      <c r="E43" s="483">
        <f t="shared" si="3"/>
        <v>0</v>
      </c>
      <c r="F43" s="483"/>
      <c r="G43" s="530"/>
      <c r="H43" s="530"/>
      <c r="I43" s="530"/>
      <c r="J43" s="219">
        <f t="shared" si="9"/>
        <v>0</v>
      </c>
      <c r="K43" s="219"/>
      <c r="L43" s="530"/>
      <c r="M43" s="530"/>
      <c r="N43" s="530"/>
      <c r="O43" s="530"/>
      <c r="P43" s="530"/>
      <c r="Q43" s="530"/>
      <c r="R43" s="220">
        <f t="shared" si="15"/>
        <v>0</v>
      </c>
    </row>
    <row r="44" spans="1:20" s="174" customFormat="1" ht="26.25" customHeight="1" x14ac:dyDescent="0.25">
      <c r="A44" s="592" t="s">
        <v>516</v>
      </c>
      <c r="B44" s="222" t="s">
        <v>517</v>
      </c>
      <c r="C44" s="592" t="s">
        <v>74</v>
      </c>
      <c r="D44" s="593" t="s">
        <v>518</v>
      </c>
      <c r="E44" s="483">
        <f t="shared" si="3"/>
        <v>0</v>
      </c>
      <c r="F44" s="483"/>
      <c r="G44" s="530"/>
      <c r="H44" s="530"/>
      <c r="I44" s="530"/>
      <c r="J44" s="219">
        <f t="shared" si="9"/>
        <v>140000</v>
      </c>
      <c r="K44" s="219"/>
      <c r="L44" s="530"/>
      <c r="M44" s="530"/>
      <c r="N44" s="530"/>
      <c r="O44" s="530">
        <v>140000</v>
      </c>
      <c r="P44" s="530"/>
      <c r="Q44" s="530"/>
      <c r="R44" s="220">
        <f t="shared" si="15"/>
        <v>140000</v>
      </c>
    </row>
    <row r="45" spans="1:20" s="174" customFormat="1" ht="27" customHeight="1" x14ac:dyDescent="0.25">
      <c r="A45" s="222" t="s">
        <v>235</v>
      </c>
      <c r="B45" s="222" t="s">
        <v>236</v>
      </c>
      <c r="C45" s="222" t="s">
        <v>59</v>
      </c>
      <c r="D45" s="580" t="s">
        <v>237</v>
      </c>
      <c r="E45" s="483">
        <f t="shared" si="3"/>
        <v>494910</v>
      </c>
      <c r="F45" s="483">
        <v>494910</v>
      </c>
      <c r="G45" s="530"/>
      <c r="H45" s="530"/>
      <c r="I45" s="530"/>
      <c r="J45" s="219">
        <f t="shared" si="9"/>
        <v>0</v>
      </c>
      <c r="K45" s="219"/>
      <c r="L45" s="530"/>
      <c r="M45" s="530"/>
      <c r="N45" s="530"/>
      <c r="O45" s="530"/>
      <c r="P45" s="530"/>
      <c r="Q45" s="530"/>
      <c r="R45" s="220">
        <f t="shared" si="15"/>
        <v>494910</v>
      </c>
    </row>
    <row r="46" spans="1:20" s="377" customFormat="1" ht="21" hidden="1" customHeight="1" x14ac:dyDescent="0.25">
      <c r="A46" s="410"/>
      <c r="B46" s="374"/>
      <c r="C46" s="410"/>
      <c r="D46" s="408"/>
      <c r="E46" s="380">
        <f t="shared" si="3"/>
        <v>0</v>
      </c>
      <c r="F46" s="399"/>
      <c r="G46" s="382"/>
      <c r="H46" s="382"/>
      <c r="I46" s="382"/>
      <c r="J46" s="376">
        <f t="shared" ref="J46:J60" si="16">SUM(L46,O46)</f>
        <v>0</v>
      </c>
      <c r="K46" s="376"/>
      <c r="L46" s="382"/>
      <c r="M46" s="382"/>
      <c r="N46" s="382"/>
      <c r="O46" s="382"/>
      <c r="P46" s="382"/>
      <c r="Q46" s="382"/>
      <c r="R46" s="376">
        <f t="shared" si="15"/>
        <v>0</v>
      </c>
      <c r="T46" s="378"/>
    </row>
    <row r="47" spans="1:20" s="400" customFormat="1" ht="21" hidden="1" customHeight="1" x14ac:dyDescent="0.25">
      <c r="A47" s="410"/>
      <c r="B47" s="374"/>
      <c r="C47" s="410"/>
      <c r="D47" s="383"/>
      <c r="E47" s="380">
        <f t="shared" si="3"/>
        <v>0</v>
      </c>
      <c r="F47" s="380"/>
      <c r="G47" s="416"/>
      <c r="H47" s="416"/>
      <c r="I47" s="416"/>
      <c r="J47" s="381">
        <f>SUM(L47,O47)</f>
        <v>0</v>
      </c>
      <c r="K47" s="381"/>
      <c r="L47" s="416"/>
      <c r="M47" s="416"/>
      <c r="N47" s="416"/>
      <c r="O47" s="416"/>
      <c r="P47" s="416"/>
      <c r="Q47" s="416"/>
      <c r="R47" s="376">
        <f t="shared" si="15"/>
        <v>0</v>
      </c>
    </row>
    <row r="48" spans="1:20" s="400" customFormat="1" ht="21" hidden="1" customHeight="1" x14ac:dyDescent="0.25">
      <c r="A48" s="417"/>
      <c r="B48" s="374"/>
      <c r="C48" s="417"/>
      <c r="D48" s="418"/>
      <c r="E48" s="380">
        <f t="shared" si="3"/>
        <v>0</v>
      </c>
      <c r="F48" s="380"/>
      <c r="G48" s="416"/>
      <c r="H48" s="416"/>
      <c r="I48" s="416"/>
      <c r="J48" s="381">
        <f t="shared" ref="J48" si="17">SUM(L48,O48)</f>
        <v>0</v>
      </c>
      <c r="K48" s="381"/>
      <c r="L48" s="416"/>
      <c r="M48" s="416"/>
      <c r="N48" s="416"/>
      <c r="O48" s="416"/>
      <c r="P48" s="416"/>
      <c r="Q48" s="416"/>
      <c r="R48" s="376">
        <f t="shared" ref="R48" si="18">SUM(E48,J48)</f>
        <v>0</v>
      </c>
    </row>
    <row r="49" spans="1:20" s="400" customFormat="1" ht="21" hidden="1" customHeight="1" x14ac:dyDescent="0.25">
      <c r="A49" s="410"/>
      <c r="B49" s="374"/>
      <c r="C49" s="410"/>
      <c r="D49" s="383"/>
      <c r="E49" s="380">
        <f t="shared" si="3"/>
        <v>0</v>
      </c>
      <c r="F49" s="380"/>
      <c r="G49" s="416"/>
      <c r="H49" s="416"/>
      <c r="I49" s="416"/>
      <c r="J49" s="381">
        <f>SUM(L49,O49)</f>
        <v>0</v>
      </c>
      <c r="K49" s="381"/>
      <c r="L49" s="416"/>
      <c r="M49" s="416"/>
      <c r="N49" s="416"/>
      <c r="O49" s="416"/>
      <c r="P49" s="416"/>
      <c r="Q49" s="416"/>
      <c r="R49" s="376">
        <f t="shared" si="15"/>
        <v>0</v>
      </c>
    </row>
    <row r="50" spans="1:20" s="174" customFormat="1" ht="52.5" customHeight="1" x14ac:dyDescent="0.25">
      <c r="A50" s="563" t="s">
        <v>25</v>
      </c>
      <c r="B50" s="563"/>
      <c r="C50" s="563"/>
      <c r="D50" s="574" t="s">
        <v>174</v>
      </c>
      <c r="E50" s="602">
        <f>SUM(E51)</f>
        <v>3770000</v>
      </c>
      <c r="F50" s="575">
        <f t="shared" ref="F50:R50" si="19">SUM(F51)</f>
        <v>3770000</v>
      </c>
      <c r="G50" s="575">
        <f t="shared" si="19"/>
        <v>2932720</v>
      </c>
      <c r="H50" s="575">
        <f t="shared" si="19"/>
        <v>65320</v>
      </c>
      <c r="I50" s="575">
        <f t="shared" si="19"/>
        <v>0</v>
      </c>
      <c r="J50" s="575">
        <f t="shared" si="19"/>
        <v>2865200</v>
      </c>
      <c r="K50" s="575">
        <f t="shared" si="19"/>
        <v>2865200</v>
      </c>
      <c r="L50" s="575">
        <f t="shared" si="19"/>
        <v>479800</v>
      </c>
      <c r="M50" s="575">
        <f t="shared" si="19"/>
        <v>0</v>
      </c>
      <c r="N50" s="575">
        <f t="shared" si="19"/>
        <v>0</v>
      </c>
      <c r="O50" s="575">
        <f t="shared" si="19"/>
        <v>2385400</v>
      </c>
      <c r="P50" s="575">
        <f t="shared" si="19"/>
        <v>0</v>
      </c>
      <c r="Q50" s="575">
        <f t="shared" si="19"/>
        <v>0</v>
      </c>
      <c r="R50" s="575">
        <f t="shared" si="19"/>
        <v>6635200</v>
      </c>
      <c r="T50" s="212">
        <f>SUM(E50,J50)</f>
        <v>6635200</v>
      </c>
    </row>
    <row r="51" spans="1:20" s="174" customFormat="1" ht="48.75" customHeight="1" x14ac:dyDescent="0.25">
      <c r="A51" s="563" t="s">
        <v>26</v>
      </c>
      <c r="B51" s="563"/>
      <c r="C51" s="563"/>
      <c r="D51" s="574" t="s">
        <v>174</v>
      </c>
      <c r="E51" s="602">
        <f>SUM(E52:E58)</f>
        <v>3770000</v>
      </c>
      <c r="F51" s="575">
        <f t="shared" ref="F51:R51" si="20">SUM(F52:F58)</f>
        <v>3770000</v>
      </c>
      <c r="G51" s="575">
        <f t="shared" si="20"/>
        <v>2932720</v>
      </c>
      <c r="H51" s="575">
        <f t="shared" si="20"/>
        <v>65320</v>
      </c>
      <c r="I51" s="575">
        <f t="shared" si="20"/>
        <v>0</v>
      </c>
      <c r="J51" s="575">
        <f t="shared" si="20"/>
        <v>2865200</v>
      </c>
      <c r="K51" s="575">
        <f t="shared" si="20"/>
        <v>2865200</v>
      </c>
      <c r="L51" s="575">
        <f t="shared" si="20"/>
        <v>479800</v>
      </c>
      <c r="M51" s="575">
        <f t="shared" si="20"/>
        <v>0</v>
      </c>
      <c r="N51" s="575">
        <f t="shared" si="20"/>
        <v>0</v>
      </c>
      <c r="O51" s="575">
        <f t="shared" si="20"/>
        <v>2385400</v>
      </c>
      <c r="P51" s="575">
        <f t="shared" si="20"/>
        <v>0</v>
      </c>
      <c r="Q51" s="575">
        <f t="shared" si="20"/>
        <v>0</v>
      </c>
      <c r="R51" s="575">
        <f t="shared" si="20"/>
        <v>6635200</v>
      </c>
      <c r="T51" s="212">
        <f>SUM(E51,J51)</f>
        <v>6635200</v>
      </c>
    </row>
    <row r="52" spans="1:20" s="174" customFormat="1" ht="51" customHeight="1" x14ac:dyDescent="0.25">
      <c r="A52" s="222" t="s">
        <v>250</v>
      </c>
      <c r="B52" s="222" t="s">
        <v>176</v>
      </c>
      <c r="C52" s="222" t="s">
        <v>48</v>
      </c>
      <c r="D52" s="213" t="s">
        <v>175</v>
      </c>
      <c r="E52" s="483">
        <f t="shared" ref="E52" si="21">SUM(F52,I52)</f>
        <v>3770000</v>
      </c>
      <c r="F52" s="483">
        <v>3770000</v>
      </c>
      <c r="G52" s="219">
        <v>2932720</v>
      </c>
      <c r="H52" s="219">
        <v>65320</v>
      </c>
      <c r="I52" s="219"/>
      <c r="J52" s="483">
        <f t="shared" ref="J52:J53" si="22">SUM(L52,O52)</f>
        <v>26100</v>
      </c>
      <c r="K52" s="483">
        <v>26100</v>
      </c>
      <c r="L52" s="527"/>
      <c r="M52" s="527"/>
      <c r="N52" s="527"/>
      <c r="O52" s="527">
        <v>26100</v>
      </c>
      <c r="P52" s="527"/>
      <c r="Q52" s="527"/>
      <c r="R52" s="220">
        <f>SUM(E52,J52)</f>
        <v>3796100</v>
      </c>
    </row>
    <row r="53" spans="1:20" s="532" customFormat="1" ht="36.75" customHeight="1" x14ac:dyDescent="0.25">
      <c r="A53" s="528" t="s">
        <v>297</v>
      </c>
      <c r="B53" s="528" t="s">
        <v>298</v>
      </c>
      <c r="C53" s="528" t="s">
        <v>498</v>
      </c>
      <c r="D53" s="529" t="s">
        <v>299</v>
      </c>
      <c r="E53" s="483">
        <f t="shared" ref="E53:E65" si="23">SUM(F53,I53)</f>
        <v>0</v>
      </c>
      <c r="F53" s="483"/>
      <c r="G53" s="530"/>
      <c r="H53" s="530"/>
      <c r="I53" s="530"/>
      <c r="J53" s="483">
        <f t="shared" si="22"/>
        <v>1549800</v>
      </c>
      <c r="K53" s="483">
        <v>1549800</v>
      </c>
      <c r="L53" s="530"/>
      <c r="M53" s="530"/>
      <c r="N53" s="530"/>
      <c r="O53" s="530">
        <v>1549800</v>
      </c>
      <c r="P53" s="530"/>
      <c r="Q53" s="530"/>
      <c r="R53" s="180">
        <f>SUM(E53,J53)</f>
        <v>1549800</v>
      </c>
    </row>
    <row r="54" spans="1:20" s="400" customFormat="1" ht="35.25" hidden="1" customHeight="1" x14ac:dyDescent="0.25">
      <c r="A54" s="417"/>
      <c r="B54" s="417"/>
      <c r="C54" s="417"/>
      <c r="D54" s="418"/>
      <c r="E54" s="380">
        <f t="shared" si="23"/>
        <v>0</v>
      </c>
      <c r="F54" s="380"/>
      <c r="G54" s="416"/>
      <c r="H54" s="416"/>
      <c r="I54" s="416"/>
      <c r="J54" s="405">
        <f t="shared" si="16"/>
        <v>0</v>
      </c>
      <c r="K54" s="405"/>
      <c r="L54" s="416"/>
      <c r="M54" s="416"/>
      <c r="N54" s="416"/>
      <c r="O54" s="416"/>
      <c r="P54" s="416"/>
      <c r="Q54" s="416"/>
      <c r="R54" s="407">
        <f t="shared" si="15"/>
        <v>0</v>
      </c>
    </row>
    <row r="55" spans="1:20" s="531" customFormat="1" ht="35.25" customHeight="1" x14ac:dyDescent="0.25">
      <c r="A55" s="528" t="s">
        <v>443</v>
      </c>
      <c r="B55" s="528" t="s">
        <v>444</v>
      </c>
      <c r="C55" s="528" t="s">
        <v>57</v>
      </c>
      <c r="D55" s="529" t="s">
        <v>445</v>
      </c>
      <c r="E55" s="483">
        <f t="shared" ref="E55" si="24">SUM(F55,I55)</f>
        <v>0</v>
      </c>
      <c r="F55" s="483"/>
      <c r="G55" s="530"/>
      <c r="H55" s="530"/>
      <c r="I55" s="530"/>
      <c r="J55" s="219">
        <f t="shared" ref="J55" si="25">SUM(L55,O55)</f>
        <v>319000</v>
      </c>
      <c r="K55" s="219">
        <v>319000</v>
      </c>
      <c r="L55" s="530"/>
      <c r="M55" s="530"/>
      <c r="N55" s="530"/>
      <c r="O55" s="530">
        <v>319000</v>
      </c>
      <c r="P55" s="530"/>
      <c r="Q55" s="530"/>
      <c r="R55" s="220">
        <f t="shared" ref="R55" si="26">SUM(E55,J55)</f>
        <v>319000</v>
      </c>
    </row>
    <row r="56" spans="1:20" s="174" customFormat="1" ht="29.25" customHeight="1" x14ac:dyDescent="0.25">
      <c r="A56" s="533" t="s">
        <v>300</v>
      </c>
      <c r="B56" s="533" t="s">
        <v>165</v>
      </c>
      <c r="C56" s="533" t="s">
        <v>302</v>
      </c>
      <c r="D56" s="534" t="s">
        <v>301</v>
      </c>
      <c r="E56" s="483">
        <f t="shared" si="23"/>
        <v>0</v>
      </c>
      <c r="F56" s="483"/>
      <c r="G56" s="530"/>
      <c r="H56" s="530"/>
      <c r="I56" s="530"/>
      <c r="J56" s="219">
        <f t="shared" si="16"/>
        <v>490500</v>
      </c>
      <c r="K56" s="219">
        <v>490500</v>
      </c>
      <c r="L56" s="535"/>
      <c r="M56" s="535"/>
      <c r="N56" s="535"/>
      <c r="O56" s="535">
        <v>490500</v>
      </c>
      <c r="P56" s="535"/>
      <c r="Q56" s="530"/>
      <c r="R56" s="220">
        <f t="shared" si="15"/>
        <v>490500</v>
      </c>
    </row>
    <row r="57" spans="1:20" s="202" customFormat="1" ht="36.75" hidden="1" customHeight="1" x14ac:dyDescent="0.25">
      <c r="A57" s="423" t="s">
        <v>404</v>
      </c>
      <c r="B57" s="423" t="s">
        <v>405</v>
      </c>
      <c r="C57" s="423" t="s">
        <v>302</v>
      </c>
      <c r="D57" s="395" t="s">
        <v>406</v>
      </c>
      <c r="E57" s="380">
        <f>SUM(F57,I57)</f>
        <v>0</v>
      </c>
      <c r="F57" s="380"/>
      <c r="G57" s="416"/>
      <c r="H57" s="416"/>
      <c r="I57" s="416"/>
      <c r="J57" s="381">
        <f t="shared" si="16"/>
        <v>0</v>
      </c>
      <c r="K57" s="381"/>
      <c r="L57" s="422"/>
      <c r="M57" s="422"/>
      <c r="N57" s="422"/>
      <c r="O57" s="422"/>
      <c r="P57" s="422"/>
      <c r="Q57" s="416"/>
      <c r="R57" s="420">
        <f>SUM(E57,J57)</f>
        <v>0</v>
      </c>
    </row>
    <row r="58" spans="1:20" s="174" customFormat="1" ht="35.25" customHeight="1" x14ac:dyDescent="0.25">
      <c r="A58" s="222" t="s">
        <v>403</v>
      </c>
      <c r="B58" s="222" t="s">
        <v>402</v>
      </c>
      <c r="C58" s="222" t="s">
        <v>302</v>
      </c>
      <c r="D58" s="213" t="s">
        <v>401</v>
      </c>
      <c r="E58" s="483">
        <f>SUM(F58,I58)</f>
        <v>0</v>
      </c>
      <c r="F58" s="483"/>
      <c r="G58" s="219"/>
      <c r="H58" s="219"/>
      <c r="I58" s="219"/>
      <c r="J58" s="483">
        <f>SUM(L58,O58)</f>
        <v>479800</v>
      </c>
      <c r="K58" s="483">
        <v>479800</v>
      </c>
      <c r="L58" s="527">
        <v>479800</v>
      </c>
      <c r="M58" s="527"/>
      <c r="N58" s="527"/>
      <c r="O58" s="530"/>
      <c r="P58" s="530"/>
      <c r="Q58" s="527"/>
      <c r="R58" s="180">
        <f>SUM(E58,J58)</f>
        <v>479800</v>
      </c>
    </row>
    <row r="59" spans="1:20" s="202" customFormat="1" ht="36" hidden="1" customHeight="1" x14ac:dyDescent="0.25">
      <c r="A59" s="410" t="s">
        <v>303</v>
      </c>
      <c r="B59" s="410" t="s">
        <v>304</v>
      </c>
      <c r="C59" s="410"/>
      <c r="D59" s="383" t="s">
        <v>305</v>
      </c>
      <c r="E59" s="380">
        <f t="shared" si="23"/>
        <v>0</v>
      </c>
      <c r="F59" s="380"/>
      <c r="G59" s="416"/>
      <c r="H59" s="416"/>
      <c r="I59" s="416"/>
      <c r="J59" s="381">
        <f t="shared" si="16"/>
        <v>0</v>
      </c>
      <c r="K59" s="381"/>
      <c r="L59" s="422"/>
      <c r="M59" s="422"/>
      <c r="N59" s="422"/>
      <c r="O59" s="422"/>
      <c r="P59" s="422"/>
      <c r="Q59" s="416"/>
      <c r="R59" s="381">
        <f>SUM(J59,E59)</f>
        <v>0</v>
      </c>
    </row>
    <row r="60" spans="1:20" s="273" customFormat="1" ht="51" hidden="1" customHeight="1" x14ac:dyDescent="0.25">
      <c r="A60" s="411" t="s">
        <v>308</v>
      </c>
      <c r="B60" s="411" t="s">
        <v>307</v>
      </c>
      <c r="C60" s="390" t="s">
        <v>58</v>
      </c>
      <c r="D60" s="424" t="s">
        <v>306</v>
      </c>
      <c r="E60" s="385">
        <f t="shared" si="23"/>
        <v>0</v>
      </c>
      <c r="F60" s="385"/>
      <c r="G60" s="421"/>
      <c r="H60" s="421"/>
      <c r="I60" s="421"/>
      <c r="J60" s="386">
        <f t="shared" si="16"/>
        <v>0</v>
      </c>
      <c r="K60" s="386"/>
      <c r="L60" s="425"/>
      <c r="M60" s="425"/>
      <c r="N60" s="425"/>
      <c r="O60" s="425"/>
      <c r="P60" s="425"/>
      <c r="Q60" s="421"/>
      <c r="R60" s="388">
        <f t="shared" si="15"/>
        <v>0</v>
      </c>
    </row>
    <row r="61" spans="1:20" s="202" customFormat="1" ht="14.1" hidden="1" customHeight="1" x14ac:dyDescent="0.25">
      <c r="A61" s="410"/>
      <c r="B61" s="410"/>
      <c r="C61" s="410"/>
      <c r="D61" s="426"/>
      <c r="E61" s="380">
        <f t="shared" si="23"/>
        <v>0</v>
      </c>
      <c r="F61" s="380"/>
      <c r="G61" s="405"/>
      <c r="H61" s="405"/>
      <c r="I61" s="405"/>
      <c r="J61" s="381">
        <f>SUM(O61,L61)</f>
        <v>0</v>
      </c>
      <c r="K61" s="381"/>
      <c r="L61" s="405"/>
      <c r="M61" s="405"/>
      <c r="N61" s="405"/>
      <c r="O61" s="405"/>
      <c r="P61" s="405"/>
      <c r="Q61" s="405"/>
      <c r="R61" s="376">
        <f t="shared" ref="R61:R65" si="27">SUM(E61,J61)</f>
        <v>0</v>
      </c>
    </row>
    <row r="62" spans="1:20" s="202" customFormat="1" ht="14.1" hidden="1" customHeight="1" x14ac:dyDescent="0.25">
      <c r="A62" s="410"/>
      <c r="B62" s="410"/>
      <c r="C62" s="410"/>
      <c r="D62" s="426"/>
      <c r="E62" s="380">
        <f t="shared" si="23"/>
        <v>0</v>
      </c>
      <c r="F62" s="380"/>
      <c r="G62" s="405"/>
      <c r="H62" s="405"/>
      <c r="I62" s="380"/>
      <c r="J62" s="381">
        <f>SUM(O62,L62)</f>
        <v>0</v>
      </c>
      <c r="K62" s="381"/>
      <c r="L62" s="405"/>
      <c r="M62" s="405"/>
      <c r="N62" s="405"/>
      <c r="O62" s="405"/>
      <c r="P62" s="405"/>
      <c r="Q62" s="405"/>
      <c r="R62" s="376">
        <f t="shared" si="27"/>
        <v>0</v>
      </c>
    </row>
    <row r="63" spans="1:20" s="202" customFormat="1" ht="14.1" hidden="1" customHeight="1" x14ac:dyDescent="0.25">
      <c r="A63" s="410"/>
      <c r="B63" s="410"/>
      <c r="C63" s="410"/>
      <c r="D63" s="426"/>
      <c r="E63" s="380">
        <f>SUM(F63,I63)</f>
        <v>0</v>
      </c>
      <c r="F63" s="380"/>
      <c r="G63" s="405"/>
      <c r="H63" s="405"/>
      <c r="I63" s="405"/>
      <c r="J63" s="381">
        <f>SUM(O63,L63)</f>
        <v>0</v>
      </c>
      <c r="K63" s="381"/>
      <c r="L63" s="405"/>
      <c r="M63" s="405"/>
      <c r="N63" s="405"/>
      <c r="O63" s="405"/>
      <c r="P63" s="405"/>
      <c r="Q63" s="405"/>
      <c r="R63" s="376">
        <f t="shared" si="27"/>
        <v>0</v>
      </c>
    </row>
    <row r="64" spans="1:20" s="202" customFormat="1" ht="14.1" hidden="1" customHeight="1" x14ac:dyDescent="0.25">
      <c r="A64" s="410"/>
      <c r="B64" s="410"/>
      <c r="C64" s="410"/>
      <c r="D64" s="426"/>
      <c r="E64" s="380">
        <f t="shared" si="23"/>
        <v>0</v>
      </c>
      <c r="F64" s="380"/>
      <c r="G64" s="405"/>
      <c r="H64" s="405"/>
      <c r="I64" s="405"/>
      <c r="J64" s="381">
        <f>SUM(O64,L64)</f>
        <v>0</v>
      </c>
      <c r="K64" s="381"/>
      <c r="L64" s="405"/>
      <c r="M64" s="405"/>
      <c r="N64" s="405"/>
      <c r="O64" s="405"/>
      <c r="P64" s="405"/>
      <c r="Q64" s="405"/>
      <c r="R64" s="376">
        <f t="shared" si="27"/>
        <v>0</v>
      </c>
    </row>
    <row r="65" spans="1:20" s="202" customFormat="1" ht="14.1" hidden="1" customHeight="1" x14ac:dyDescent="0.25">
      <c r="A65" s="410"/>
      <c r="B65" s="410"/>
      <c r="C65" s="410"/>
      <c r="D65" s="426"/>
      <c r="E65" s="380">
        <f t="shared" si="23"/>
        <v>0</v>
      </c>
      <c r="F65" s="380"/>
      <c r="G65" s="419"/>
      <c r="H65" s="419"/>
      <c r="I65" s="419"/>
      <c r="J65" s="381">
        <f>SUM(L65,O65)</f>
        <v>0</v>
      </c>
      <c r="K65" s="381"/>
      <c r="L65" s="419"/>
      <c r="M65" s="419"/>
      <c r="N65" s="419"/>
      <c r="O65" s="419"/>
      <c r="P65" s="419"/>
      <c r="Q65" s="419"/>
      <c r="R65" s="376">
        <f t="shared" si="27"/>
        <v>0</v>
      </c>
    </row>
    <row r="66" spans="1:20" s="174" customFormat="1" ht="40.5" customHeight="1" x14ac:dyDescent="0.25">
      <c r="A66" s="563" t="s">
        <v>253</v>
      </c>
      <c r="B66" s="563"/>
      <c r="C66" s="563"/>
      <c r="D66" s="566" t="s">
        <v>171</v>
      </c>
      <c r="E66" s="603">
        <f>SUM(E67)</f>
        <v>217620873</v>
      </c>
      <c r="F66" s="603">
        <f t="shared" ref="F66:R66" si="28">SUM(F67)</f>
        <v>217620873</v>
      </c>
      <c r="G66" s="603">
        <f t="shared" si="28"/>
        <v>149308242</v>
      </c>
      <c r="H66" s="603">
        <f t="shared" si="28"/>
        <v>8500536</v>
      </c>
      <c r="I66" s="603">
        <f t="shared" si="28"/>
        <v>0</v>
      </c>
      <c r="J66" s="603">
        <f t="shared" si="28"/>
        <v>6847694</v>
      </c>
      <c r="K66" s="603">
        <f t="shared" si="28"/>
        <v>1586104</v>
      </c>
      <c r="L66" s="603">
        <f t="shared" si="28"/>
        <v>5261590</v>
      </c>
      <c r="M66" s="603">
        <f t="shared" si="28"/>
        <v>0</v>
      </c>
      <c r="N66" s="603">
        <f t="shared" si="28"/>
        <v>2711</v>
      </c>
      <c r="O66" s="603">
        <f t="shared" si="28"/>
        <v>1586104</v>
      </c>
      <c r="P66" s="603">
        <f t="shared" si="28"/>
        <v>0</v>
      </c>
      <c r="Q66" s="603">
        <f t="shared" si="28"/>
        <v>0</v>
      </c>
      <c r="R66" s="603">
        <f t="shared" si="28"/>
        <v>224468567</v>
      </c>
      <c r="T66" s="212">
        <f t="shared" ref="T66:T67" si="29">SUM(E66,J66)</f>
        <v>224468567</v>
      </c>
    </row>
    <row r="67" spans="1:20" s="3" customFormat="1" ht="39.75" customHeight="1" x14ac:dyDescent="0.25">
      <c r="A67" s="563" t="s">
        <v>252</v>
      </c>
      <c r="B67" s="563"/>
      <c r="C67" s="563"/>
      <c r="D67" s="566" t="s">
        <v>171</v>
      </c>
      <c r="E67" s="603">
        <f>SUM(E68:E70,E73,E76,E77,E78,E79:E82)</f>
        <v>217620873</v>
      </c>
      <c r="F67" s="603">
        <f t="shared" ref="F67:R67" si="30">SUM(F68:F70,F73,F76,F77,F78,F79:F82)</f>
        <v>217620873</v>
      </c>
      <c r="G67" s="603">
        <f t="shared" si="30"/>
        <v>149308242</v>
      </c>
      <c r="H67" s="603">
        <f t="shared" si="30"/>
        <v>8500536</v>
      </c>
      <c r="I67" s="603">
        <f t="shared" si="30"/>
        <v>0</v>
      </c>
      <c r="J67" s="603">
        <f t="shared" si="30"/>
        <v>6847694</v>
      </c>
      <c r="K67" s="603">
        <f t="shared" si="30"/>
        <v>1586104</v>
      </c>
      <c r="L67" s="603">
        <f t="shared" si="30"/>
        <v>5261590</v>
      </c>
      <c r="M67" s="603">
        <f t="shared" si="30"/>
        <v>0</v>
      </c>
      <c r="N67" s="603">
        <f t="shared" si="30"/>
        <v>2711</v>
      </c>
      <c r="O67" s="603">
        <f t="shared" si="30"/>
        <v>1586104</v>
      </c>
      <c r="P67" s="603">
        <f t="shared" si="30"/>
        <v>0</v>
      </c>
      <c r="Q67" s="603">
        <f t="shared" si="30"/>
        <v>0</v>
      </c>
      <c r="R67" s="603">
        <f t="shared" si="30"/>
        <v>224468567</v>
      </c>
      <c r="T67" s="212">
        <f t="shared" si="29"/>
        <v>224468567</v>
      </c>
    </row>
    <row r="68" spans="1:20" s="3" customFormat="1" ht="49.5" customHeight="1" x14ac:dyDescent="0.25">
      <c r="A68" s="222" t="s">
        <v>251</v>
      </c>
      <c r="B68" s="222" t="s">
        <v>176</v>
      </c>
      <c r="C68" s="222" t="s">
        <v>48</v>
      </c>
      <c r="D68" s="213" t="s">
        <v>175</v>
      </c>
      <c r="E68" s="180">
        <f>SUM(F68,I68)</f>
        <v>2922987</v>
      </c>
      <c r="F68" s="180">
        <v>2922987</v>
      </c>
      <c r="G68" s="180">
        <v>2359564</v>
      </c>
      <c r="H68" s="94"/>
      <c r="I68" s="94"/>
      <c r="J68" s="220">
        <f t="shared" ref="J68:J82" si="31">SUM(L68,O68)</f>
        <v>0</v>
      </c>
      <c r="K68" s="220"/>
      <c r="L68" s="94"/>
      <c r="M68" s="94"/>
      <c r="N68" s="94"/>
      <c r="O68" s="220"/>
      <c r="P68" s="220"/>
      <c r="Q68" s="220"/>
      <c r="R68" s="220">
        <f>SUM(E68,J68)</f>
        <v>2922987</v>
      </c>
    </row>
    <row r="69" spans="1:20" s="174" customFormat="1" ht="24.75" customHeight="1" x14ac:dyDescent="0.25">
      <c r="A69" s="225" t="s">
        <v>311</v>
      </c>
      <c r="B69" s="225" t="s">
        <v>63</v>
      </c>
      <c r="C69" s="477" t="s">
        <v>49</v>
      </c>
      <c r="D69" s="303" t="s">
        <v>309</v>
      </c>
      <c r="E69" s="473">
        <f t="shared" ref="E69:E85" si="32">SUM(F69,I69)</f>
        <v>71062734</v>
      </c>
      <c r="F69" s="180">
        <v>71062734</v>
      </c>
      <c r="G69" s="180">
        <v>47147440</v>
      </c>
      <c r="H69" s="94">
        <v>5024122</v>
      </c>
      <c r="I69" s="94"/>
      <c r="J69" s="220">
        <f t="shared" ref="J69" si="33">SUM(L69,O69)</f>
        <v>3416901</v>
      </c>
      <c r="K69" s="220">
        <v>421654</v>
      </c>
      <c r="L69" s="94">
        <v>2995247</v>
      </c>
      <c r="M69" s="94"/>
      <c r="N69" s="94"/>
      <c r="O69" s="220">
        <v>421654</v>
      </c>
      <c r="P69" s="220"/>
      <c r="Q69" s="220"/>
      <c r="R69" s="220">
        <f t="shared" ref="R69:R84" si="34">SUM(E69,J69)</f>
        <v>74479635</v>
      </c>
    </row>
    <row r="70" spans="1:20" s="174" customFormat="1" ht="65.25" customHeight="1" x14ac:dyDescent="0.25">
      <c r="A70" s="225" t="s">
        <v>312</v>
      </c>
      <c r="B70" s="225" t="s">
        <v>64</v>
      </c>
      <c r="C70" s="477" t="s">
        <v>50</v>
      </c>
      <c r="D70" s="303" t="s">
        <v>310</v>
      </c>
      <c r="E70" s="473">
        <f t="shared" si="32"/>
        <v>129676773</v>
      </c>
      <c r="F70" s="180">
        <v>129676773</v>
      </c>
      <c r="G70" s="180">
        <v>90263315</v>
      </c>
      <c r="H70" s="220">
        <v>3126185</v>
      </c>
      <c r="I70" s="220"/>
      <c r="J70" s="220">
        <f t="shared" si="31"/>
        <v>3179878</v>
      </c>
      <c r="K70" s="220">
        <v>954966</v>
      </c>
      <c r="L70" s="220">
        <v>2224912</v>
      </c>
      <c r="M70" s="220"/>
      <c r="N70" s="220"/>
      <c r="O70" s="220">
        <v>954966</v>
      </c>
      <c r="P70" s="220"/>
      <c r="Q70" s="220"/>
      <c r="R70" s="220">
        <f t="shared" si="34"/>
        <v>132856651</v>
      </c>
    </row>
    <row r="71" spans="1:20" s="661" customFormat="1" ht="30.75" customHeight="1" x14ac:dyDescent="0.25">
      <c r="A71" s="656"/>
      <c r="B71" s="656"/>
      <c r="C71" s="657"/>
      <c r="D71" s="653" t="s">
        <v>371</v>
      </c>
      <c r="E71" s="658">
        <f t="shared" si="32"/>
        <v>66667418</v>
      </c>
      <c r="F71" s="659">
        <v>66667418</v>
      </c>
      <c r="G71" s="659">
        <v>54645425</v>
      </c>
      <c r="H71" s="660"/>
      <c r="I71" s="660"/>
      <c r="J71" s="659">
        <f t="shared" si="31"/>
        <v>0</v>
      </c>
      <c r="K71" s="659"/>
      <c r="L71" s="660"/>
      <c r="M71" s="660"/>
      <c r="N71" s="660"/>
      <c r="O71" s="660"/>
      <c r="P71" s="660"/>
      <c r="Q71" s="660"/>
      <c r="R71" s="660">
        <f t="shared" si="34"/>
        <v>66667418</v>
      </c>
    </row>
    <row r="72" spans="1:20" s="661" customFormat="1" ht="63" customHeight="1" x14ac:dyDescent="0.25">
      <c r="A72" s="656"/>
      <c r="B72" s="656"/>
      <c r="C72" s="657"/>
      <c r="D72" s="662" t="s">
        <v>538</v>
      </c>
      <c r="E72" s="658">
        <f t="shared" si="32"/>
        <v>711113</v>
      </c>
      <c r="F72" s="659">
        <v>711113</v>
      </c>
      <c r="G72" s="659">
        <v>378871</v>
      </c>
      <c r="H72" s="660"/>
      <c r="I72" s="660"/>
      <c r="J72" s="659">
        <f t="shared" si="31"/>
        <v>0</v>
      </c>
      <c r="K72" s="659"/>
      <c r="L72" s="660"/>
      <c r="M72" s="660"/>
      <c r="N72" s="660"/>
      <c r="O72" s="660"/>
      <c r="P72" s="660"/>
      <c r="Q72" s="660"/>
      <c r="R72" s="660">
        <f t="shared" si="34"/>
        <v>711113</v>
      </c>
    </row>
    <row r="73" spans="1:20" s="174" customFormat="1" ht="78.75" customHeight="1" x14ac:dyDescent="0.25">
      <c r="A73" s="225" t="s">
        <v>314</v>
      </c>
      <c r="B73" s="225" t="s">
        <v>62</v>
      </c>
      <c r="C73" s="225" t="s">
        <v>51</v>
      </c>
      <c r="D73" s="631" t="s">
        <v>313</v>
      </c>
      <c r="E73" s="180">
        <f t="shared" si="32"/>
        <v>489607</v>
      </c>
      <c r="F73" s="180">
        <v>489607</v>
      </c>
      <c r="G73" s="180">
        <v>359657</v>
      </c>
      <c r="H73" s="220"/>
      <c r="I73" s="220"/>
      <c r="J73" s="180">
        <f t="shared" si="31"/>
        <v>87464</v>
      </c>
      <c r="K73" s="180">
        <v>87464</v>
      </c>
      <c r="L73" s="180"/>
      <c r="M73" s="180"/>
      <c r="N73" s="180"/>
      <c r="O73" s="180">
        <v>87464</v>
      </c>
      <c r="P73" s="220"/>
      <c r="Q73" s="220"/>
      <c r="R73" s="95">
        <f t="shared" si="34"/>
        <v>577071</v>
      </c>
    </row>
    <row r="74" spans="1:20" s="661" customFormat="1" ht="32.25" customHeight="1" x14ac:dyDescent="0.25">
      <c r="A74" s="656"/>
      <c r="B74" s="656"/>
      <c r="C74" s="656"/>
      <c r="D74" s="653" t="s">
        <v>371</v>
      </c>
      <c r="E74" s="658">
        <f>SUM(F74,I74)</f>
        <v>438782</v>
      </c>
      <c r="F74" s="659">
        <v>438782</v>
      </c>
      <c r="G74" s="659">
        <v>359657</v>
      </c>
      <c r="H74" s="660"/>
      <c r="I74" s="660"/>
      <c r="J74" s="659">
        <f t="shared" si="31"/>
        <v>0</v>
      </c>
      <c r="K74" s="659"/>
      <c r="L74" s="659"/>
      <c r="M74" s="659"/>
      <c r="N74" s="659"/>
      <c r="O74" s="659"/>
      <c r="P74" s="660"/>
      <c r="Q74" s="660"/>
      <c r="R74" s="660">
        <f t="shared" si="34"/>
        <v>438782</v>
      </c>
    </row>
    <row r="75" spans="1:20" s="661" customFormat="1" ht="64.5" customHeight="1" x14ac:dyDescent="0.25">
      <c r="A75" s="656"/>
      <c r="B75" s="656"/>
      <c r="C75" s="656"/>
      <c r="D75" s="662" t="s">
        <v>538</v>
      </c>
      <c r="E75" s="658">
        <f>SUM(F75,I75)</f>
        <v>0</v>
      </c>
      <c r="F75" s="659"/>
      <c r="G75" s="659"/>
      <c r="H75" s="660"/>
      <c r="I75" s="660"/>
      <c r="J75" s="659">
        <f t="shared" si="31"/>
        <v>87464</v>
      </c>
      <c r="K75" s="659">
        <v>87464</v>
      </c>
      <c r="L75" s="659"/>
      <c r="M75" s="659"/>
      <c r="N75" s="659"/>
      <c r="O75" s="659">
        <v>87464</v>
      </c>
      <c r="P75" s="660"/>
      <c r="Q75" s="660"/>
      <c r="R75" s="660">
        <f t="shared" si="34"/>
        <v>87464</v>
      </c>
    </row>
    <row r="76" spans="1:20" s="174" customFormat="1" ht="33" customHeight="1" x14ac:dyDescent="0.25">
      <c r="A76" s="225" t="s">
        <v>316</v>
      </c>
      <c r="B76" s="225" t="s">
        <v>55</v>
      </c>
      <c r="C76" s="225" t="s">
        <v>52</v>
      </c>
      <c r="D76" s="632" t="s">
        <v>315</v>
      </c>
      <c r="E76" s="180">
        <f t="shared" si="32"/>
        <v>3808322</v>
      </c>
      <c r="F76" s="180">
        <v>3808322</v>
      </c>
      <c r="G76" s="180">
        <v>2593243</v>
      </c>
      <c r="H76" s="220">
        <v>120515</v>
      </c>
      <c r="I76" s="220"/>
      <c r="J76" s="95">
        <f t="shared" si="31"/>
        <v>0</v>
      </c>
      <c r="K76" s="95"/>
      <c r="L76" s="220"/>
      <c r="M76" s="220"/>
      <c r="N76" s="220"/>
      <c r="O76" s="220"/>
      <c r="P76" s="220"/>
      <c r="Q76" s="220"/>
      <c r="R76" s="180">
        <f t="shared" si="34"/>
        <v>3808322</v>
      </c>
    </row>
    <row r="77" spans="1:20" s="174" customFormat="1" ht="26.25" customHeight="1" x14ac:dyDescent="0.25">
      <c r="A77" s="225" t="s">
        <v>325</v>
      </c>
      <c r="B77" s="225" t="s">
        <v>326</v>
      </c>
      <c r="C77" s="477" t="s">
        <v>53</v>
      </c>
      <c r="D77" s="303" t="s">
        <v>318</v>
      </c>
      <c r="E77" s="473">
        <f t="shared" si="32"/>
        <v>1518175</v>
      </c>
      <c r="F77" s="180">
        <v>1518175</v>
      </c>
      <c r="G77" s="180">
        <v>1183869</v>
      </c>
      <c r="H77" s="220"/>
      <c r="I77" s="220"/>
      <c r="J77" s="95">
        <f t="shared" si="31"/>
        <v>0</v>
      </c>
      <c r="K77" s="95"/>
      <c r="L77" s="220"/>
      <c r="M77" s="220"/>
      <c r="N77" s="220"/>
      <c r="O77" s="220"/>
      <c r="P77" s="220"/>
      <c r="Q77" s="220"/>
      <c r="R77" s="180">
        <f t="shared" si="34"/>
        <v>1518175</v>
      </c>
    </row>
    <row r="78" spans="1:20" s="174" customFormat="1" ht="27" customHeight="1" x14ac:dyDescent="0.25">
      <c r="A78" s="225" t="s">
        <v>330</v>
      </c>
      <c r="B78" s="225" t="s">
        <v>331</v>
      </c>
      <c r="C78" s="225" t="s">
        <v>53</v>
      </c>
      <c r="D78" s="303" t="s">
        <v>320</v>
      </c>
      <c r="E78" s="180">
        <f t="shared" si="32"/>
        <v>5909531</v>
      </c>
      <c r="F78" s="180">
        <v>5909531</v>
      </c>
      <c r="G78" s="180">
        <v>4049463</v>
      </c>
      <c r="H78" s="220">
        <v>109392</v>
      </c>
      <c r="I78" s="220"/>
      <c r="J78" s="220">
        <f t="shared" si="31"/>
        <v>8020</v>
      </c>
      <c r="K78" s="220">
        <v>8020</v>
      </c>
      <c r="L78" s="220"/>
      <c r="M78" s="220"/>
      <c r="N78" s="220"/>
      <c r="O78" s="220">
        <v>8020</v>
      </c>
      <c r="P78" s="220"/>
      <c r="Q78" s="220"/>
      <c r="R78" s="220">
        <f t="shared" si="34"/>
        <v>5917551</v>
      </c>
    </row>
    <row r="79" spans="1:20" s="174" customFormat="1" ht="25.5" customHeight="1" x14ac:dyDescent="0.25">
      <c r="A79" s="225" t="s">
        <v>368</v>
      </c>
      <c r="B79" s="225" t="s">
        <v>328</v>
      </c>
      <c r="C79" s="225" t="s">
        <v>53</v>
      </c>
      <c r="D79" s="303" t="s">
        <v>321</v>
      </c>
      <c r="E79" s="180">
        <f t="shared" si="32"/>
        <v>10860</v>
      </c>
      <c r="F79" s="180">
        <v>10860</v>
      </c>
      <c r="G79" s="180"/>
      <c r="H79" s="220"/>
      <c r="I79" s="220"/>
      <c r="J79" s="220">
        <f t="shared" si="31"/>
        <v>0</v>
      </c>
      <c r="K79" s="220"/>
      <c r="L79" s="220"/>
      <c r="M79" s="220"/>
      <c r="N79" s="220"/>
      <c r="O79" s="220"/>
      <c r="P79" s="220"/>
      <c r="Q79" s="220"/>
      <c r="R79" s="220">
        <f t="shared" si="34"/>
        <v>10860</v>
      </c>
    </row>
    <row r="80" spans="1:20" s="202" customFormat="1" ht="144.75" hidden="1" customHeight="1" x14ac:dyDescent="0.25">
      <c r="A80" s="406" t="s">
        <v>333</v>
      </c>
      <c r="B80" s="406" t="s">
        <v>332</v>
      </c>
      <c r="C80" s="406" t="s">
        <v>56</v>
      </c>
      <c r="D80" s="428" t="s">
        <v>334</v>
      </c>
      <c r="E80" s="399">
        <f t="shared" si="32"/>
        <v>0</v>
      </c>
      <c r="F80" s="399"/>
      <c r="G80" s="399"/>
      <c r="H80" s="407"/>
      <c r="I80" s="407"/>
      <c r="J80" s="376">
        <f t="shared" si="31"/>
        <v>0</v>
      </c>
      <c r="K80" s="376"/>
      <c r="L80" s="407"/>
      <c r="M80" s="407"/>
      <c r="N80" s="407"/>
      <c r="O80" s="407"/>
      <c r="P80" s="407"/>
      <c r="Q80" s="407"/>
      <c r="R80" s="376">
        <f t="shared" si="34"/>
        <v>0</v>
      </c>
    </row>
    <row r="81" spans="1:35" s="174" customFormat="1" ht="34.5" customHeight="1" x14ac:dyDescent="0.25">
      <c r="A81" s="225" t="s">
        <v>338</v>
      </c>
      <c r="B81" s="225" t="s">
        <v>339</v>
      </c>
      <c r="C81" s="477" t="s">
        <v>54</v>
      </c>
      <c r="D81" s="303" t="s">
        <v>336</v>
      </c>
      <c r="E81" s="473">
        <f t="shared" si="32"/>
        <v>2221884</v>
      </c>
      <c r="F81" s="180">
        <v>2221884</v>
      </c>
      <c r="G81" s="180">
        <v>1351691</v>
      </c>
      <c r="H81" s="220">
        <v>120322</v>
      </c>
      <c r="I81" s="220"/>
      <c r="J81" s="220">
        <f t="shared" si="31"/>
        <v>41431</v>
      </c>
      <c r="K81" s="220"/>
      <c r="L81" s="220">
        <v>41431</v>
      </c>
      <c r="M81" s="220"/>
      <c r="N81" s="220">
        <v>2711</v>
      </c>
      <c r="O81" s="220"/>
      <c r="P81" s="220"/>
      <c r="Q81" s="220"/>
      <c r="R81" s="220">
        <f t="shared" si="34"/>
        <v>2263315</v>
      </c>
    </row>
    <row r="82" spans="1:35" s="174" customFormat="1" ht="24.75" customHeight="1" x14ac:dyDescent="0.25">
      <c r="A82" s="225" t="s">
        <v>535</v>
      </c>
      <c r="B82" s="222" t="s">
        <v>536</v>
      </c>
      <c r="C82" s="222" t="s">
        <v>302</v>
      </c>
      <c r="D82" s="213" t="s">
        <v>537</v>
      </c>
      <c r="E82" s="473">
        <f t="shared" si="32"/>
        <v>0</v>
      </c>
      <c r="F82" s="180"/>
      <c r="G82" s="180"/>
      <c r="H82" s="220"/>
      <c r="I82" s="220"/>
      <c r="J82" s="220">
        <f t="shared" si="31"/>
        <v>114000</v>
      </c>
      <c r="K82" s="220">
        <v>114000</v>
      </c>
      <c r="L82" s="220"/>
      <c r="M82" s="220"/>
      <c r="N82" s="220"/>
      <c r="O82" s="220">
        <v>114000</v>
      </c>
      <c r="P82" s="220"/>
      <c r="Q82" s="220"/>
      <c r="R82" s="220">
        <f t="shared" si="34"/>
        <v>114000</v>
      </c>
    </row>
    <row r="83" spans="1:35" s="202" customFormat="1" ht="21" hidden="1" customHeight="1" x14ac:dyDescent="0.25">
      <c r="A83" s="406"/>
      <c r="B83" s="406"/>
      <c r="C83" s="406"/>
      <c r="D83" s="429"/>
      <c r="E83" s="399">
        <f>SUM(E84)</f>
        <v>0</v>
      </c>
      <c r="F83" s="399"/>
      <c r="G83" s="399"/>
      <c r="H83" s="399"/>
      <c r="I83" s="399">
        <f t="shared" ref="I83:Q83" si="35">SUM(I84)</f>
        <v>0</v>
      </c>
      <c r="J83" s="420">
        <f t="shared" si="35"/>
        <v>0</v>
      </c>
      <c r="K83" s="420"/>
      <c r="L83" s="399"/>
      <c r="M83" s="399"/>
      <c r="N83" s="399"/>
      <c r="O83" s="399"/>
      <c r="P83" s="399"/>
      <c r="Q83" s="420">
        <f t="shared" si="35"/>
        <v>0</v>
      </c>
      <c r="R83" s="376">
        <f t="shared" si="34"/>
        <v>0</v>
      </c>
    </row>
    <row r="84" spans="1:35" s="273" customFormat="1" ht="29.25" hidden="1" customHeight="1" x14ac:dyDescent="0.25">
      <c r="A84" s="430"/>
      <c r="B84" s="430"/>
      <c r="C84" s="430"/>
      <c r="D84" s="431"/>
      <c r="E84" s="401">
        <f>SUM(F84,I84)</f>
        <v>0</v>
      </c>
      <c r="F84" s="401"/>
      <c r="G84" s="401"/>
      <c r="H84" s="388"/>
      <c r="I84" s="388"/>
      <c r="J84" s="433">
        <f>SUM(L84,O84)</f>
        <v>0</v>
      </c>
      <c r="K84" s="433"/>
      <c r="L84" s="388"/>
      <c r="M84" s="388"/>
      <c r="N84" s="388"/>
      <c r="O84" s="388"/>
      <c r="P84" s="388"/>
      <c r="Q84" s="388"/>
      <c r="R84" s="376">
        <f t="shared" si="34"/>
        <v>0</v>
      </c>
    </row>
    <row r="85" spans="1:35" s="202" customFormat="1" ht="1.5" hidden="1" customHeight="1" x14ac:dyDescent="0.25">
      <c r="A85" s="410"/>
      <c r="B85" s="410"/>
      <c r="C85" s="410"/>
      <c r="D85" s="408"/>
      <c r="E85" s="399">
        <f t="shared" si="32"/>
        <v>0</v>
      </c>
      <c r="F85" s="399"/>
      <c r="G85" s="399"/>
      <c r="H85" s="407"/>
      <c r="I85" s="407"/>
      <c r="J85" s="376">
        <f>SUM(L85,O85)</f>
        <v>0</v>
      </c>
      <c r="K85" s="376"/>
      <c r="L85" s="407"/>
      <c r="M85" s="407"/>
      <c r="N85" s="407"/>
      <c r="O85" s="407"/>
      <c r="P85" s="407"/>
      <c r="Q85" s="407"/>
      <c r="R85" s="376">
        <f>SUM(E85,J85)</f>
        <v>0</v>
      </c>
    </row>
    <row r="86" spans="1:35" s="174" customFormat="1" ht="41.25" customHeight="1" x14ac:dyDescent="0.25">
      <c r="A86" s="563" t="s">
        <v>249</v>
      </c>
      <c r="B86" s="563"/>
      <c r="C86" s="563"/>
      <c r="D86" s="566" t="s">
        <v>172</v>
      </c>
      <c r="E86" s="603">
        <f>SUM(E87)</f>
        <v>92057400</v>
      </c>
      <c r="F86" s="565">
        <f t="shared" ref="F86:R86" si="36">SUM(F87)</f>
        <v>92057400</v>
      </c>
      <c r="G86" s="565">
        <f t="shared" si="36"/>
        <v>18230200</v>
      </c>
      <c r="H86" s="565">
        <f t="shared" si="36"/>
        <v>520040</v>
      </c>
      <c r="I86" s="565">
        <f t="shared" si="36"/>
        <v>0</v>
      </c>
      <c r="J86" s="565">
        <f t="shared" si="36"/>
        <v>327670</v>
      </c>
      <c r="K86" s="565">
        <f t="shared" si="36"/>
        <v>271800</v>
      </c>
      <c r="L86" s="565">
        <f t="shared" si="36"/>
        <v>32870</v>
      </c>
      <c r="M86" s="565">
        <f t="shared" si="36"/>
        <v>2304</v>
      </c>
      <c r="N86" s="565">
        <f t="shared" si="36"/>
        <v>7104</v>
      </c>
      <c r="O86" s="565">
        <f t="shared" si="36"/>
        <v>294800</v>
      </c>
      <c r="P86" s="565" t="e">
        <f t="shared" si="36"/>
        <v>#REF!</v>
      </c>
      <c r="Q86" s="565" t="e">
        <f t="shared" si="36"/>
        <v>#REF!</v>
      </c>
      <c r="R86" s="565">
        <f t="shared" si="36"/>
        <v>92385070</v>
      </c>
      <c r="T86" s="212">
        <f t="shared" ref="T86:T87" si="37">SUM(E86,J86)</f>
        <v>92385070</v>
      </c>
    </row>
    <row r="87" spans="1:35" s="3" customFormat="1" ht="39.75" customHeight="1" x14ac:dyDescent="0.25">
      <c r="A87" s="563" t="s">
        <v>248</v>
      </c>
      <c r="B87" s="563"/>
      <c r="C87" s="563"/>
      <c r="D87" s="566" t="s">
        <v>172</v>
      </c>
      <c r="E87" s="603">
        <f t="shared" ref="E87:O87" si="38">SUM(E88:E112)</f>
        <v>92057400</v>
      </c>
      <c r="F87" s="565">
        <f t="shared" si="38"/>
        <v>92057400</v>
      </c>
      <c r="G87" s="565">
        <f t="shared" si="38"/>
        <v>18230200</v>
      </c>
      <c r="H87" s="565">
        <f t="shared" si="38"/>
        <v>520040</v>
      </c>
      <c r="I87" s="565">
        <f t="shared" si="38"/>
        <v>0</v>
      </c>
      <c r="J87" s="565">
        <f t="shared" si="38"/>
        <v>327670</v>
      </c>
      <c r="K87" s="565">
        <f t="shared" si="38"/>
        <v>271800</v>
      </c>
      <c r="L87" s="565">
        <f t="shared" si="38"/>
        <v>32870</v>
      </c>
      <c r="M87" s="565">
        <f t="shared" si="38"/>
        <v>2304</v>
      </c>
      <c r="N87" s="565">
        <f t="shared" si="38"/>
        <v>7104</v>
      </c>
      <c r="O87" s="565">
        <f t="shared" si="38"/>
        <v>294800</v>
      </c>
      <c r="P87" s="565" t="e">
        <f>SUM(P88,#REF!,#REF!,#REF!,#REF!,P102,#REF!,#REF!,P110,#REF!,#REF!)</f>
        <v>#REF!</v>
      </c>
      <c r="Q87" s="565" t="e">
        <f>SUM(Q88,#REF!,#REF!,#REF!,#REF!,#REF!,#REF!,Q110,#REF!,#REF!)</f>
        <v>#REF!</v>
      </c>
      <c r="R87" s="565">
        <f>SUM(R88:R112)</f>
        <v>92385070</v>
      </c>
      <c r="T87" s="212">
        <f t="shared" si="37"/>
        <v>92385070</v>
      </c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</row>
    <row r="88" spans="1:35" s="258" customFormat="1" ht="51.75" customHeight="1" x14ac:dyDescent="0.25">
      <c r="A88" s="222" t="s">
        <v>254</v>
      </c>
      <c r="B88" s="475" t="s">
        <v>176</v>
      </c>
      <c r="C88" s="475" t="s">
        <v>48</v>
      </c>
      <c r="D88" s="235" t="s">
        <v>175</v>
      </c>
      <c r="E88" s="180">
        <f t="shared" ref="E88:E142" si="39">SUM(F88,I88)</f>
        <v>13375900</v>
      </c>
      <c r="F88" s="223">
        <v>13375900</v>
      </c>
      <c r="G88" s="224">
        <v>10409700</v>
      </c>
      <c r="H88" s="224">
        <v>118840</v>
      </c>
      <c r="I88" s="224"/>
      <c r="J88" s="217">
        <f>SUM(L88,O88)</f>
        <v>112800</v>
      </c>
      <c r="K88" s="217">
        <v>112800</v>
      </c>
      <c r="L88" s="224"/>
      <c r="M88" s="224"/>
      <c r="N88" s="224"/>
      <c r="O88" s="224">
        <v>112800</v>
      </c>
      <c r="P88" s="224"/>
      <c r="Q88" s="224"/>
      <c r="R88" s="217">
        <f>SUM(E88,J88)</f>
        <v>13488700</v>
      </c>
      <c r="T88" s="469"/>
      <c r="U88" s="469"/>
      <c r="V88" s="469"/>
      <c r="W88" s="469"/>
      <c r="X88" s="469"/>
      <c r="Y88" s="469"/>
      <c r="Z88" s="469"/>
      <c r="AA88" s="469"/>
      <c r="AB88" s="469"/>
      <c r="AC88" s="469"/>
      <c r="AD88" s="469"/>
      <c r="AE88" s="469"/>
      <c r="AF88" s="469"/>
      <c r="AG88" s="469"/>
      <c r="AH88" s="469"/>
      <c r="AI88" s="469"/>
    </row>
    <row r="89" spans="1:35" s="258" customFormat="1" ht="48" customHeight="1" x14ac:dyDescent="0.25">
      <c r="A89" s="234" t="s">
        <v>349</v>
      </c>
      <c r="B89" s="237">
        <v>3011</v>
      </c>
      <c r="C89" s="237">
        <v>1030</v>
      </c>
      <c r="D89" s="303" t="s">
        <v>347</v>
      </c>
      <c r="E89" s="180">
        <f t="shared" si="39"/>
        <v>5075000</v>
      </c>
      <c r="F89" s="223">
        <v>5075000</v>
      </c>
      <c r="G89" s="224"/>
      <c r="H89" s="224"/>
      <c r="I89" s="224"/>
      <c r="J89" s="217">
        <f t="shared" ref="J89:J107" si="40">SUM(L89,O89)</f>
        <v>0</v>
      </c>
      <c r="K89" s="217"/>
      <c r="L89" s="224"/>
      <c r="M89" s="224"/>
      <c r="N89" s="224"/>
      <c r="O89" s="224"/>
      <c r="P89" s="224"/>
      <c r="Q89" s="224"/>
      <c r="R89" s="217">
        <f t="shared" ref="R89:R107" si="41">SUM(E89,J89)</f>
        <v>5075000</v>
      </c>
      <c r="T89" s="469"/>
      <c r="U89" s="469"/>
      <c r="V89" s="469"/>
      <c r="W89" s="469"/>
      <c r="X89" s="469"/>
      <c r="Y89" s="469"/>
      <c r="Z89" s="469"/>
      <c r="AA89" s="469"/>
      <c r="AB89" s="469"/>
      <c r="AC89" s="469"/>
      <c r="AD89" s="469"/>
      <c r="AE89" s="469"/>
      <c r="AF89" s="469"/>
      <c r="AG89" s="469"/>
      <c r="AH89" s="469"/>
      <c r="AI89" s="469"/>
    </row>
    <row r="90" spans="1:35" s="258" customFormat="1" ht="35.25" customHeight="1" x14ac:dyDescent="0.25">
      <c r="A90" s="234" t="s">
        <v>367</v>
      </c>
      <c r="B90" s="470">
        <v>3012</v>
      </c>
      <c r="C90" s="470">
        <v>1060</v>
      </c>
      <c r="D90" s="471" t="s">
        <v>348</v>
      </c>
      <c r="E90" s="223">
        <f t="shared" si="39"/>
        <v>1920000</v>
      </c>
      <c r="F90" s="223">
        <v>1920000</v>
      </c>
      <c r="G90" s="224"/>
      <c r="H90" s="224"/>
      <c r="I90" s="224"/>
      <c r="J90" s="217">
        <f t="shared" si="40"/>
        <v>0</v>
      </c>
      <c r="K90" s="217"/>
      <c r="L90" s="224"/>
      <c r="M90" s="224"/>
      <c r="N90" s="224"/>
      <c r="O90" s="224"/>
      <c r="P90" s="224"/>
      <c r="Q90" s="224"/>
      <c r="R90" s="217">
        <f t="shared" si="41"/>
        <v>1920000</v>
      </c>
      <c r="T90" s="469"/>
      <c r="U90" s="469"/>
      <c r="V90" s="469"/>
      <c r="W90" s="469"/>
      <c r="X90" s="469"/>
      <c r="Y90" s="469"/>
      <c r="Z90" s="469"/>
      <c r="AA90" s="469"/>
      <c r="AB90" s="469"/>
      <c r="AC90" s="469"/>
      <c r="AD90" s="469"/>
      <c r="AE90" s="469"/>
      <c r="AF90" s="469"/>
      <c r="AG90" s="469"/>
      <c r="AH90" s="469"/>
      <c r="AI90" s="469"/>
    </row>
    <row r="91" spans="1:35" s="258" customFormat="1" ht="50.25" customHeight="1" x14ac:dyDescent="0.25">
      <c r="A91" s="222" t="s">
        <v>357</v>
      </c>
      <c r="B91" s="237">
        <v>3022</v>
      </c>
      <c r="C91" s="237">
        <v>1060</v>
      </c>
      <c r="D91" s="303" t="s">
        <v>358</v>
      </c>
      <c r="E91" s="180">
        <f t="shared" ref="E91" si="42">SUM(F91,I91)</f>
        <v>20000</v>
      </c>
      <c r="F91" s="180">
        <v>20000</v>
      </c>
      <c r="G91" s="94"/>
      <c r="H91" s="94"/>
      <c r="I91" s="94"/>
      <c r="J91" s="220">
        <f t="shared" ref="J91:J102" si="43">SUM(L91,O91)</f>
        <v>0</v>
      </c>
      <c r="K91" s="220"/>
      <c r="L91" s="94"/>
      <c r="M91" s="94"/>
      <c r="N91" s="94"/>
      <c r="O91" s="94"/>
      <c r="P91" s="94"/>
      <c r="Q91" s="94"/>
      <c r="R91" s="220">
        <f t="shared" ref="R91:R94" si="44">SUM(E91,J91)</f>
        <v>20000</v>
      </c>
      <c r="T91" s="469"/>
      <c r="U91" s="469"/>
      <c r="V91" s="469"/>
      <c r="W91" s="469"/>
      <c r="X91" s="469"/>
      <c r="Y91" s="469"/>
      <c r="Z91" s="469"/>
      <c r="AA91" s="469"/>
      <c r="AB91" s="469"/>
      <c r="AC91" s="469"/>
      <c r="AD91" s="469"/>
      <c r="AE91" s="469"/>
      <c r="AF91" s="469"/>
      <c r="AG91" s="469"/>
      <c r="AH91" s="469"/>
      <c r="AI91" s="469"/>
    </row>
    <row r="92" spans="1:35" s="258" customFormat="1" ht="34.5" customHeight="1" x14ac:dyDescent="0.25">
      <c r="A92" s="476" t="s">
        <v>258</v>
      </c>
      <c r="B92" s="476" t="s">
        <v>256</v>
      </c>
      <c r="C92" s="477" t="s">
        <v>21</v>
      </c>
      <c r="D92" s="303" t="s">
        <v>264</v>
      </c>
      <c r="E92" s="180">
        <f>SUM(F92,I92)</f>
        <v>147500</v>
      </c>
      <c r="F92" s="94">
        <v>147500</v>
      </c>
      <c r="G92" s="94"/>
      <c r="H92" s="94"/>
      <c r="I92" s="94"/>
      <c r="J92" s="217">
        <f t="shared" si="43"/>
        <v>0</v>
      </c>
      <c r="K92" s="217"/>
      <c r="L92" s="224"/>
      <c r="M92" s="224"/>
      <c r="N92" s="224"/>
      <c r="O92" s="224"/>
      <c r="P92" s="224"/>
      <c r="Q92" s="224"/>
      <c r="R92" s="217">
        <f t="shared" si="44"/>
        <v>147500</v>
      </c>
      <c r="T92" s="469"/>
      <c r="U92" s="469"/>
      <c r="V92" s="469"/>
      <c r="W92" s="469"/>
      <c r="X92" s="469"/>
      <c r="Y92" s="469"/>
      <c r="Z92" s="469"/>
      <c r="AA92" s="469"/>
      <c r="AB92" s="469"/>
      <c r="AC92" s="469"/>
      <c r="AD92" s="469"/>
      <c r="AE92" s="469"/>
      <c r="AF92" s="469"/>
      <c r="AG92" s="469"/>
      <c r="AH92" s="469"/>
      <c r="AI92" s="469"/>
    </row>
    <row r="93" spans="1:35" s="258" customFormat="1" ht="34.5" customHeight="1" x14ac:dyDescent="0.25">
      <c r="A93" s="476" t="s">
        <v>261</v>
      </c>
      <c r="B93" s="478" t="s">
        <v>260</v>
      </c>
      <c r="C93" s="479" t="s">
        <v>62</v>
      </c>
      <c r="D93" s="303" t="s">
        <v>265</v>
      </c>
      <c r="E93" s="180">
        <f>SUM(F93,I93)</f>
        <v>147800</v>
      </c>
      <c r="F93" s="480">
        <v>147800</v>
      </c>
      <c r="G93" s="480"/>
      <c r="H93" s="480"/>
      <c r="I93" s="480"/>
      <c r="J93" s="217">
        <f t="shared" si="43"/>
        <v>0</v>
      </c>
      <c r="K93" s="217"/>
      <c r="L93" s="224"/>
      <c r="M93" s="224"/>
      <c r="N93" s="224"/>
      <c r="O93" s="224"/>
      <c r="P93" s="224"/>
      <c r="Q93" s="224"/>
      <c r="R93" s="217">
        <f t="shared" si="44"/>
        <v>147800</v>
      </c>
      <c r="T93" s="469"/>
      <c r="U93" s="469"/>
      <c r="V93" s="469"/>
      <c r="W93" s="469"/>
      <c r="X93" s="469"/>
      <c r="Y93" s="469"/>
      <c r="Z93" s="469"/>
      <c r="AA93" s="469"/>
      <c r="AB93" s="469"/>
      <c r="AC93" s="469"/>
      <c r="AD93" s="469"/>
      <c r="AE93" s="469"/>
      <c r="AF93" s="469"/>
      <c r="AG93" s="469"/>
      <c r="AH93" s="469"/>
      <c r="AI93" s="469"/>
    </row>
    <row r="94" spans="1:35" s="258" customFormat="1" ht="33" customHeight="1" x14ac:dyDescent="0.25">
      <c r="A94" s="476" t="s">
        <v>262</v>
      </c>
      <c r="B94" s="476" t="s">
        <v>259</v>
      </c>
      <c r="C94" s="477" t="s">
        <v>62</v>
      </c>
      <c r="D94" s="471" t="s">
        <v>22</v>
      </c>
      <c r="E94" s="180">
        <f>SUM(F94,I94)</f>
        <v>3058000</v>
      </c>
      <c r="F94" s="480">
        <v>3058000</v>
      </c>
      <c r="G94" s="480"/>
      <c r="H94" s="480"/>
      <c r="I94" s="480"/>
      <c r="J94" s="217">
        <f t="shared" si="43"/>
        <v>0</v>
      </c>
      <c r="K94" s="217"/>
      <c r="L94" s="224"/>
      <c r="M94" s="224"/>
      <c r="N94" s="224"/>
      <c r="O94" s="224"/>
      <c r="P94" s="224"/>
      <c r="Q94" s="224"/>
      <c r="R94" s="217">
        <f t="shared" si="44"/>
        <v>3058000</v>
      </c>
      <c r="T94" s="469"/>
      <c r="U94" s="469"/>
      <c r="V94" s="469"/>
      <c r="W94" s="469"/>
      <c r="X94" s="469"/>
      <c r="Y94" s="469"/>
      <c r="Z94" s="469"/>
      <c r="AA94" s="469"/>
      <c r="AB94" s="469"/>
      <c r="AC94" s="469"/>
      <c r="AD94" s="469"/>
      <c r="AE94" s="469"/>
      <c r="AF94" s="469"/>
      <c r="AG94" s="469"/>
      <c r="AH94" s="469"/>
      <c r="AI94" s="469"/>
    </row>
    <row r="95" spans="1:35" s="258" customFormat="1" ht="21.75" customHeight="1" x14ac:dyDescent="0.25">
      <c r="A95" s="234" t="s">
        <v>366</v>
      </c>
      <c r="B95" s="237">
        <v>3041</v>
      </c>
      <c r="C95" s="302">
        <v>1040</v>
      </c>
      <c r="D95" s="304" t="s">
        <v>350</v>
      </c>
      <c r="E95" s="472">
        <f t="shared" si="39"/>
        <v>447300</v>
      </c>
      <c r="F95" s="223">
        <v>447300</v>
      </c>
      <c r="G95" s="224"/>
      <c r="H95" s="224"/>
      <c r="I95" s="224"/>
      <c r="J95" s="217">
        <f t="shared" si="43"/>
        <v>0</v>
      </c>
      <c r="K95" s="217"/>
      <c r="L95" s="224"/>
      <c r="M95" s="224"/>
      <c r="N95" s="224"/>
      <c r="O95" s="224"/>
      <c r="P95" s="224"/>
      <c r="Q95" s="224"/>
      <c r="R95" s="217">
        <f t="shared" si="41"/>
        <v>447300</v>
      </c>
      <c r="T95" s="469"/>
      <c r="U95" s="469"/>
      <c r="V95" s="469"/>
      <c r="W95" s="469"/>
      <c r="X95" s="469"/>
      <c r="Y95" s="469"/>
      <c r="Z95" s="469"/>
      <c r="AA95" s="469"/>
      <c r="AB95" s="469"/>
      <c r="AC95" s="469"/>
      <c r="AD95" s="469"/>
      <c r="AE95" s="469"/>
      <c r="AF95" s="469"/>
      <c r="AG95" s="469"/>
      <c r="AH95" s="469"/>
      <c r="AI95" s="469"/>
    </row>
    <row r="96" spans="1:35" s="258" customFormat="1" ht="24" customHeight="1" x14ac:dyDescent="0.25">
      <c r="A96" s="234" t="s">
        <v>428</v>
      </c>
      <c r="B96" s="237">
        <v>3042</v>
      </c>
      <c r="C96" s="302">
        <v>1040</v>
      </c>
      <c r="D96" s="304" t="s">
        <v>355</v>
      </c>
      <c r="E96" s="472">
        <f t="shared" si="39"/>
        <v>134100</v>
      </c>
      <c r="F96" s="223">
        <v>134100</v>
      </c>
      <c r="G96" s="224"/>
      <c r="H96" s="224"/>
      <c r="I96" s="224"/>
      <c r="J96" s="217">
        <f t="shared" si="43"/>
        <v>0</v>
      </c>
      <c r="K96" s="217"/>
      <c r="L96" s="224"/>
      <c r="M96" s="224"/>
      <c r="N96" s="224"/>
      <c r="O96" s="224"/>
      <c r="P96" s="224"/>
      <c r="Q96" s="224"/>
      <c r="R96" s="217">
        <f t="shared" si="41"/>
        <v>134100</v>
      </c>
      <c r="T96" s="469"/>
      <c r="U96" s="469"/>
      <c r="V96" s="469"/>
      <c r="W96" s="469"/>
      <c r="X96" s="469"/>
      <c r="Y96" s="469"/>
      <c r="Z96" s="469"/>
      <c r="AA96" s="469"/>
      <c r="AB96" s="469"/>
      <c r="AC96" s="469"/>
      <c r="AD96" s="469"/>
      <c r="AE96" s="469"/>
      <c r="AF96" s="469"/>
      <c r="AG96" s="469"/>
      <c r="AH96" s="469"/>
      <c r="AI96" s="469"/>
    </row>
    <row r="97" spans="1:35" s="258" customFormat="1" ht="20.25" customHeight="1" x14ac:dyDescent="0.25">
      <c r="A97" s="234" t="s">
        <v>365</v>
      </c>
      <c r="B97" s="237">
        <v>3043</v>
      </c>
      <c r="C97" s="302">
        <v>1040</v>
      </c>
      <c r="D97" s="304" t="s">
        <v>351</v>
      </c>
      <c r="E97" s="472">
        <f t="shared" si="39"/>
        <v>25000000</v>
      </c>
      <c r="F97" s="223">
        <v>25000000</v>
      </c>
      <c r="G97" s="224"/>
      <c r="H97" s="224"/>
      <c r="I97" s="224"/>
      <c r="J97" s="217">
        <f t="shared" si="43"/>
        <v>0</v>
      </c>
      <c r="K97" s="217"/>
      <c r="L97" s="224"/>
      <c r="M97" s="224"/>
      <c r="N97" s="224"/>
      <c r="O97" s="224"/>
      <c r="P97" s="224"/>
      <c r="Q97" s="224"/>
      <c r="R97" s="217">
        <f t="shared" si="41"/>
        <v>25000000</v>
      </c>
      <c r="T97" s="469"/>
      <c r="U97" s="469"/>
      <c r="V97" s="469"/>
      <c r="W97" s="469"/>
      <c r="X97" s="469"/>
      <c r="Y97" s="469"/>
      <c r="Z97" s="469"/>
      <c r="AA97" s="469"/>
      <c r="AB97" s="469"/>
      <c r="AC97" s="469"/>
      <c r="AD97" s="469"/>
      <c r="AE97" s="469"/>
      <c r="AF97" s="469"/>
      <c r="AG97" s="469"/>
      <c r="AH97" s="469"/>
      <c r="AI97" s="469"/>
    </row>
    <row r="98" spans="1:35" s="258" customFormat="1" ht="35.25" customHeight="1" x14ac:dyDescent="0.25">
      <c r="A98" s="234" t="s">
        <v>364</v>
      </c>
      <c r="B98" s="237">
        <v>3044</v>
      </c>
      <c r="C98" s="302">
        <v>1040</v>
      </c>
      <c r="D98" s="304" t="s">
        <v>352</v>
      </c>
      <c r="E98" s="472">
        <f t="shared" si="39"/>
        <v>1902200</v>
      </c>
      <c r="F98" s="223">
        <v>1902200</v>
      </c>
      <c r="G98" s="224"/>
      <c r="H98" s="224"/>
      <c r="I98" s="224"/>
      <c r="J98" s="217">
        <f t="shared" si="43"/>
        <v>0</v>
      </c>
      <c r="K98" s="217"/>
      <c r="L98" s="224"/>
      <c r="M98" s="224"/>
      <c r="N98" s="224"/>
      <c r="O98" s="224"/>
      <c r="P98" s="224"/>
      <c r="Q98" s="224"/>
      <c r="R98" s="217">
        <f t="shared" si="41"/>
        <v>1902200</v>
      </c>
      <c r="T98" s="469"/>
      <c r="U98" s="469"/>
      <c r="V98" s="469"/>
      <c r="W98" s="469"/>
      <c r="X98" s="469"/>
      <c r="Y98" s="469"/>
      <c r="Z98" s="469"/>
      <c r="AA98" s="469"/>
      <c r="AB98" s="469"/>
      <c r="AC98" s="469"/>
      <c r="AD98" s="469"/>
      <c r="AE98" s="469"/>
      <c r="AF98" s="469"/>
      <c r="AG98" s="469"/>
      <c r="AH98" s="469"/>
      <c r="AI98" s="469"/>
    </row>
    <row r="99" spans="1:35" s="258" customFormat="1" ht="22.5" customHeight="1" x14ac:dyDescent="0.25">
      <c r="A99" s="234" t="s">
        <v>363</v>
      </c>
      <c r="B99" s="237">
        <v>3045</v>
      </c>
      <c r="C99" s="302">
        <v>1040</v>
      </c>
      <c r="D99" s="304" t="s">
        <v>353</v>
      </c>
      <c r="E99" s="472">
        <f t="shared" si="39"/>
        <v>2943800</v>
      </c>
      <c r="F99" s="223">
        <v>2943800</v>
      </c>
      <c r="G99" s="224"/>
      <c r="H99" s="224"/>
      <c r="I99" s="224"/>
      <c r="J99" s="217">
        <f t="shared" si="43"/>
        <v>0</v>
      </c>
      <c r="K99" s="217"/>
      <c r="L99" s="224"/>
      <c r="M99" s="224"/>
      <c r="N99" s="224"/>
      <c r="O99" s="224"/>
      <c r="P99" s="224"/>
      <c r="Q99" s="224"/>
      <c r="R99" s="217">
        <f t="shared" si="41"/>
        <v>2943800</v>
      </c>
      <c r="T99" s="469"/>
      <c r="U99" s="469"/>
      <c r="V99" s="469"/>
      <c r="W99" s="469"/>
      <c r="X99" s="469"/>
      <c r="Y99" s="469"/>
      <c r="Z99" s="469"/>
      <c r="AA99" s="469"/>
      <c r="AB99" s="469"/>
      <c r="AC99" s="469"/>
      <c r="AD99" s="469"/>
      <c r="AE99" s="469"/>
      <c r="AF99" s="469"/>
      <c r="AG99" s="469"/>
      <c r="AH99" s="469"/>
      <c r="AI99" s="469"/>
    </row>
    <row r="100" spans="1:35" s="258" customFormat="1" ht="20.25" customHeight="1" x14ac:dyDescent="0.25">
      <c r="A100" s="234" t="s">
        <v>362</v>
      </c>
      <c r="B100" s="237">
        <v>3046</v>
      </c>
      <c r="C100" s="302">
        <v>1040</v>
      </c>
      <c r="D100" s="304" t="s">
        <v>354</v>
      </c>
      <c r="E100" s="472">
        <f t="shared" si="39"/>
        <v>195400</v>
      </c>
      <c r="F100" s="223">
        <v>195400</v>
      </c>
      <c r="G100" s="224"/>
      <c r="H100" s="224"/>
      <c r="I100" s="224"/>
      <c r="J100" s="217">
        <f t="shared" si="43"/>
        <v>0</v>
      </c>
      <c r="K100" s="217"/>
      <c r="L100" s="224"/>
      <c r="M100" s="224"/>
      <c r="N100" s="224"/>
      <c r="O100" s="224"/>
      <c r="P100" s="224"/>
      <c r="Q100" s="224"/>
      <c r="R100" s="217">
        <f t="shared" si="41"/>
        <v>195400</v>
      </c>
      <c r="T100" s="469"/>
      <c r="U100" s="469"/>
      <c r="V100" s="469"/>
      <c r="W100" s="469"/>
      <c r="X100" s="469"/>
      <c r="Y100" s="469"/>
      <c r="Z100" s="469"/>
      <c r="AA100" s="469"/>
      <c r="AB100" s="469"/>
      <c r="AC100" s="469"/>
      <c r="AD100" s="469"/>
      <c r="AE100" s="469"/>
      <c r="AF100" s="469"/>
      <c r="AG100" s="469"/>
      <c r="AH100" s="469"/>
      <c r="AI100" s="469"/>
    </row>
    <row r="101" spans="1:35" s="258" customFormat="1" ht="30.75" customHeight="1" x14ac:dyDescent="0.25">
      <c r="A101" s="234" t="s">
        <v>361</v>
      </c>
      <c r="B101" s="237">
        <v>3047</v>
      </c>
      <c r="C101" s="302">
        <v>1040</v>
      </c>
      <c r="D101" s="304" t="s">
        <v>427</v>
      </c>
      <c r="E101" s="472">
        <f t="shared" si="39"/>
        <v>9000000</v>
      </c>
      <c r="F101" s="223">
        <v>9000000</v>
      </c>
      <c r="G101" s="224"/>
      <c r="H101" s="224"/>
      <c r="I101" s="224"/>
      <c r="J101" s="217">
        <f t="shared" si="43"/>
        <v>0</v>
      </c>
      <c r="K101" s="217"/>
      <c r="L101" s="224"/>
      <c r="M101" s="224"/>
      <c r="N101" s="224"/>
      <c r="O101" s="224"/>
      <c r="P101" s="224"/>
      <c r="Q101" s="224"/>
      <c r="R101" s="217">
        <f t="shared" si="41"/>
        <v>9000000</v>
      </c>
      <c r="T101" s="469"/>
      <c r="U101" s="469"/>
      <c r="V101" s="469"/>
      <c r="W101" s="469"/>
      <c r="X101" s="469"/>
      <c r="Y101" s="469"/>
      <c r="Z101" s="469"/>
      <c r="AA101" s="469"/>
      <c r="AB101" s="469"/>
      <c r="AC101" s="469"/>
      <c r="AD101" s="469"/>
      <c r="AE101" s="469"/>
      <c r="AF101" s="469"/>
      <c r="AG101" s="469"/>
      <c r="AH101" s="469"/>
      <c r="AI101" s="469"/>
    </row>
    <row r="102" spans="1:35" s="3" customFormat="1" ht="33" customHeight="1" x14ac:dyDescent="0.25">
      <c r="A102" s="234" t="s">
        <v>360</v>
      </c>
      <c r="B102" s="237">
        <v>3050</v>
      </c>
      <c r="C102" s="237">
        <v>1070</v>
      </c>
      <c r="D102" s="303" t="s">
        <v>356</v>
      </c>
      <c r="E102" s="223">
        <f t="shared" si="39"/>
        <v>205800</v>
      </c>
      <c r="F102" s="223">
        <v>205800</v>
      </c>
      <c r="G102" s="224"/>
      <c r="H102" s="224"/>
      <c r="I102" s="224"/>
      <c r="J102" s="218">
        <f t="shared" si="43"/>
        <v>0</v>
      </c>
      <c r="K102" s="218"/>
      <c r="L102" s="224"/>
      <c r="M102" s="224"/>
      <c r="N102" s="224"/>
      <c r="O102" s="224"/>
      <c r="P102" s="224"/>
      <c r="Q102" s="224"/>
      <c r="R102" s="218">
        <f t="shared" si="41"/>
        <v>205800</v>
      </c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</row>
    <row r="103" spans="1:35" s="3" customFormat="1" ht="33.75" customHeight="1" x14ac:dyDescent="0.25">
      <c r="A103" s="222" t="s">
        <v>416</v>
      </c>
      <c r="B103" s="222" t="s">
        <v>417</v>
      </c>
      <c r="C103" s="234" t="s">
        <v>63</v>
      </c>
      <c r="D103" s="235" t="s">
        <v>415</v>
      </c>
      <c r="E103" s="180">
        <f t="shared" si="39"/>
        <v>11024400</v>
      </c>
      <c r="F103" s="223">
        <v>11024400</v>
      </c>
      <c r="G103" s="224"/>
      <c r="H103" s="224"/>
      <c r="I103" s="224"/>
      <c r="J103" s="223">
        <f t="shared" si="40"/>
        <v>0</v>
      </c>
      <c r="K103" s="223"/>
      <c r="L103" s="224"/>
      <c r="M103" s="224"/>
      <c r="N103" s="224"/>
      <c r="O103" s="224"/>
      <c r="P103" s="224"/>
      <c r="Q103" s="224"/>
      <c r="R103" s="223">
        <f t="shared" si="41"/>
        <v>11024400</v>
      </c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</row>
    <row r="104" spans="1:35" s="3" customFormat="1" ht="50.25" customHeight="1" x14ac:dyDescent="0.25">
      <c r="A104" s="222" t="s">
        <v>430</v>
      </c>
      <c r="B104" s="222" t="s">
        <v>431</v>
      </c>
      <c r="C104" s="222" t="s">
        <v>63</v>
      </c>
      <c r="D104" s="213" t="s">
        <v>429</v>
      </c>
      <c r="E104" s="180">
        <f t="shared" si="39"/>
        <v>1696600</v>
      </c>
      <c r="F104" s="180">
        <v>1696600</v>
      </c>
      <c r="G104" s="94"/>
      <c r="H104" s="94"/>
      <c r="I104" s="94"/>
      <c r="J104" s="180">
        <f t="shared" ref="J104" si="45">SUM(L104,O104)</f>
        <v>0</v>
      </c>
      <c r="K104" s="180"/>
      <c r="L104" s="94"/>
      <c r="M104" s="94"/>
      <c r="N104" s="94"/>
      <c r="O104" s="94"/>
      <c r="P104" s="94"/>
      <c r="Q104" s="94"/>
      <c r="R104" s="180">
        <f t="shared" ref="R104" si="46">SUM(E104,J104)</f>
        <v>1696600</v>
      </c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</row>
    <row r="105" spans="1:35" s="3" customFormat="1" ht="38.25" customHeight="1" x14ac:dyDescent="0.25">
      <c r="A105" s="222" t="s">
        <v>425</v>
      </c>
      <c r="B105" s="222" t="s">
        <v>420</v>
      </c>
      <c r="C105" s="222" t="s">
        <v>63</v>
      </c>
      <c r="D105" s="304" t="s">
        <v>359</v>
      </c>
      <c r="E105" s="180">
        <f t="shared" si="39"/>
        <v>989800</v>
      </c>
      <c r="F105" s="180">
        <v>989800</v>
      </c>
      <c r="G105" s="94"/>
      <c r="H105" s="94"/>
      <c r="I105" s="94"/>
      <c r="J105" s="180">
        <f t="shared" si="40"/>
        <v>0</v>
      </c>
      <c r="K105" s="180"/>
      <c r="L105" s="94"/>
      <c r="M105" s="94"/>
      <c r="N105" s="94"/>
      <c r="O105" s="94"/>
      <c r="P105" s="94"/>
      <c r="Q105" s="94"/>
      <c r="R105" s="180">
        <f t="shared" si="41"/>
        <v>989800</v>
      </c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</row>
    <row r="106" spans="1:35" s="3" customFormat="1" ht="51" customHeight="1" x14ac:dyDescent="0.25">
      <c r="A106" s="222" t="s">
        <v>424</v>
      </c>
      <c r="B106" s="222" t="s">
        <v>421</v>
      </c>
      <c r="C106" s="234" t="s">
        <v>56</v>
      </c>
      <c r="D106" s="304" t="s">
        <v>418</v>
      </c>
      <c r="E106" s="180">
        <f t="shared" si="39"/>
        <v>47300</v>
      </c>
      <c r="F106" s="180">
        <v>47300</v>
      </c>
      <c r="G106" s="94"/>
      <c r="H106" s="94"/>
      <c r="I106" s="94"/>
      <c r="J106" s="180">
        <f t="shared" si="40"/>
        <v>0</v>
      </c>
      <c r="K106" s="180"/>
      <c r="L106" s="94"/>
      <c r="M106" s="94"/>
      <c r="N106" s="94"/>
      <c r="O106" s="94"/>
      <c r="P106" s="94"/>
      <c r="Q106" s="94"/>
      <c r="R106" s="180">
        <f t="shared" si="41"/>
        <v>47300</v>
      </c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</row>
    <row r="107" spans="1:35" s="3" customFormat="1" ht="65.25" customHeight="1" x14ac:dyDescent="0.25">
      <c r="A107" s="222" t="s">
        <v>423</v>
      </c>
      <c r="B107" s="222" t="s">
        <v>422</v>
      </c>
      <c r="C107" s="234" t="s">
        <v>63</v>
      </c>
      <c r="D107" s="304" t="s">
        <v>419</v>
      </c>
      <c r="E107" s="473">
        <f t="shared" si="39"/>
        <v>19100</v>
      </c>
      <c r="F107" s="223">
        <v>19100</v>
      </c>
      <c r="G107" s="94"/>
      <c r="H107" s="94"/>
      <c r="I107" s="94"/>
      <c r="J107" s="180">
        <f t="shared" si="40"/>
        <v>0</v>
      </c>
      <c r="K107" s="180"/>
      <c r="L107" s="94"/>
      <c r="M107" s="94"/>
      <c r="N107" s="94"/>
      <c r="O107" s="94"/>
      <c r="P107" s="224"/>
      <c r="Q107" s="224"/>
      <c r="R107" s="223">
        <f t="shared" si="41"/>
        <v>19100</v>
      </c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</row>
    <row r="108" spans="1:35" s="258" customFormat="1" ht="65.25" customHeight="1" x14ac:dyDescent="0.25">
      <c r="A108" s="476" t="s">
        <v>266</v>
      </c>
      <c r="B108" s="476" t="s">
        <v>167</v>
      </c>
      <c r="C108" s="477" t="s">
        <v>64</v>
      </c>
      <c r="D108" s="303" t="s">
        <v>20</v>
      </c>
      <c r="E108" s="473">
        <f>SUM(F108,I116)</f>
        <v>3559600</v>
      </c>
      <c r="F108" s="180">
        <v>3559600</v>
      </c>
      <c r="G108" s="94">
        <v>2775500</v>
      </c>
      <c r="H108" s="94">
        <v>36200</v>
      </c>
      <c r="I108" s="94"/>
      <c r="J108" s="220">
        <f t="shared" ref="J108:J111" si="47">SUM(L108,O108)</f>
        <v>53670</v>
      </c>
      <c r="K108" s="220">
        <v>17000</v>
      </c>
      <c r="L108" s="525">
        <v>13670</v>
      </c>
      <c r="M108" s="94"/>
      <c r="N108" s="94"/>
      <c r="O108" s="525">
        <v>40000</v>
      </c>
      <c r="P108" s="526"/>
      <c r="Q108" s="480"/>
      <c r="R108" s="217">
        <f t="shared" ref="R108:R109" si="48">SUM(E108,J108)</f>
        <v>3613270</v>
      </c>
      <c r="T108" s="469">
        <v>3613270</v>
      </c>
      <c r="U108" s="469"/>
      <c r="V108" s="469"/>
      <c r="W108" s="469"/>
      <c r="X108" s="469"/>
      <c r="Y108" s="469"/>
      <c r="Z108" s="469"/>
      <c r="AA108" s="469"/>
      <c r="AB108" s="469"/>
      <c r="AC108" s="469"/>
      <c r="AD108" s="469"/>
      <c r="AE108" s="469"/>
      <c r="AF108" s="469"/>
      <c r="AG108" s="469"/>
      <c r="AH108" s="469"/>
      <c r="AI108" s="469"/>
    </row>
    <row r="109" spans="1:35" s="258" customFormat="1" ht="36" customHeight="1" x14ac:dyDescent="0.25">
      <c r="A109" s="476" t="s">
        <v>268</v>
      </c>
      <c r="B109" s="476" t="s">
        <v>168</v>
      </c>
      <c r="C109" s="225" t="s">
        <v>63</v>
      </c>
      <c r="D109" s="303" t="s">
        <v>267</v>
      </c>
      <c r="E109" s="180">
        <f>SUM(F109,I117)</f>
        <v>7521900</v>
      </c>
      <c r="F109" s="180">
        <v>7521900</v>
      </c>
      <c r="G109" s="180">
        <v>5045000</v>
      </c>
      <c r="H109" s="180">
        <v>365000</v>
      </c>
      <c r="I109" s="180"/>
      <c r="J109" s="220">
        <f t="shared" si="47"/>
        <v>161200</v>
      </c>
      <c r="K109" s="220">
        <v>142000</v>
      </c>
      <c r="L109" s="180">
        <v>19200</v>
      </c>
      <c r="M109" s="180">
        <v>2304</v>
      </c>
      <c r="N109" s="180">
        <v>7104</v>
      </c>
      <c r="O109" s="180">
        <v>142000</v>
      </c>
      <c r="P109" s="180"/>
      <c r="Q109" s="180">
        <f>SUM(Q110:Q111)</f>
        <v>0</v>
      </c>
      <c r="R109" s="220">
        <f t="shared" si="48"/>
        <v>7683100</v>
      </c>
      <c r="T109" s="469"/>
      <c r="U109" s="469"/>
      <c r="V109" s="469"/>
      <c r="W109" s="469"/>
      <c r="X109" s="469"/>
      <c r="Y109" s="469"/>
      <c r="Z109" s="469"/>
      <c r="AA109" s="469"/>
      <c r="AB109" s="469"/>
      <c r="AC109" s="469"/>
      <c r="AD109" s="469"/>
      <c r="AE109" s="469"/>
      <c r="AF109" s="469"/>
      <c r="AG109" s="469"/>
      <c r="AH109" s="469"/>
      <c r="AI109" s="469"/>
    </row>
    <row r="110" spans="1:35" s="258" customFormat="1" ht="78" customHeight="1" x14ac:dyDescent="0.25">
      <c r="A110" s="481" t="s">
        <v>270</v>
      </c>
      <c r="B110" s="481" t="s">
        <v>162</v>
      </c>
      <c r="C110" s="225" t="s">
        <v>63</v>
      </c>
      <c r="D110" s="482" t="s">
        <v>269</v>
      </c>
      <c r="E110" s="180">
        <f>SUM(F110,I118)</f>
        <v>68700</v>
      </c>
      <c r="F110" s="483">
        <v>68700</v>
      </c>
      <c r="G110" s="484"/>
      <c r="H110" s="484"/>
      <c r="I110" s="484"/>
      <c r="J110" s="220">
        <f t="shared" si="47"/>
        <v>0</v>
      </c>
      <c r="K110" s="220"/>
      <c r="L110" s="484"/>
      <c r="M110" s="484"/>
      <c r="N110" s="484"/>
      <c r="O110" s="484"/>
      <c r="P110" s="484"/>
      <c r="Q110" s="484"/>
      <c r="R110" s="219">
        <f>SUM(J110,E110)</f>
        <v>68700</v>
      </c>
      <c r="T110" s="469"/>
      <c r="U110" s="469"/>
      <c r="V110" s="469"/>
      <c r="W110" s="469"/>
      <c r="X110" s="469"/>
      <c r="Y110" s="469"/>
      <c r="Z110" s="469"/>
      <c r="AA110" s="469"/>
      <c r="AB110" s="469"/>
      <c r="AC110" s="469"/>
      <c r="AD110" s="469"/>
      <c r="AE110" s="469"/>
      <c r="AF110" s="469"/>
      <c r="AG110" s="469"/>
      <c r="AH110" s="469"/>
      <c r="AI110" s="469"/>
    </row>
    <row r="111" spans="1:35" s="258" customFormat="1" ht="52.5" customHeight="1" x14ac:dyDescent="0.25">
      <c r="A111" s="481" t="s">
        <v>271</v>
      </c>
      <c r="B111" s="481" t="s">
        <v>272</v>
      </c>
      <c r="C111" s="225" t="s">
        <v>21</v>
      </c>
      <c r="D111" s="482" t="s">
        <v>447</v>
      </c>
      <c r="E111" s="473">
        <f>SUM(F111,I120)</f>
        <v>62700</v>
      </c>
      <c r="F111" s="483">
        <v>62700</v>
      </c>
      <c r="G111" s="484"/>
      <c r="H111" s="484"/>
      <c r="I111" s="484"/>
      <c r="J111" s="220">
        <f t="shared" si="47"/>
        <v>0</v>
      </c>
      <c r="K111" s="220"/>
      <c r="L111" s="484"/>
      <c r="M111" s="484"/>
      <c r="N111" s="484"/>
      <c r="O111" s="484"/>
      <c r="P111" s="484"/>
      <c r="Q111" s="484"/>
      <c r="R111" s="219">
        <f>SUM(J111,E111)</f>
        <v>62700</v>
      </c>
      <c r="T111" s="469"/>
      <c r="U111" s="469"/>
      <c r="V111" s="469"/>
      <c r="W111" s="469"/>
      <c r="X111" s="469"/>
      <c r="Y111" s="469"/>
      <c r="Z111" s="469"/>
      <c r="AA111" s="469"/>
      <c r="AB111" s="469"/>
      <c r="AC111" s="469"/>
      <c r="AD111" s="469"/>
      <c r="AE111" s="469"/>
      <c r="AF111" s="469"/>
      <c r="AG111" s="469"/>
      <c r="AH111" s="469"/>
      <c r="AI111" s="469"/>
    </row>
    <row r="112" spans="1:35" s="258" customFormat="1" ht="36" customHeight="1" x14ac:dyDescent="0.25">
      <c r="A112" s="476" t="s">
        <v>276</v>
      </c>
      <c r="B112" s="476" t="s">
        <v>210</v>
      </c>
      <c r="C112" s="225" t="s">
        <v>55</v>
      </c>
      <c r="D112" s="482" t="s">
        <v>213</v>
      </c>
      <c r="E112" s="473">
        <f t="shared" ref="E112:E119" si="49">SUM(F112,I122)</f>
        <v>3494500</v>
      </c>
      <c r="F112" s="180">
        <v>3494500</v>
      </c>
      <c r="G112" s="94"/>
      <c r="H112" s="94"/>
      <c r="I112" s="94"/>
      <c r="J112" s="220">
        <f t="shared" ref="J112:J139" si="50">SUM(L112,O112)</f>
        <v>0</v>
      </c>
      <c r="K112" s="220"/>
      <c r="L112" s="94"/>
      <c r="M112" s="94"/>
      <c r="N112" s="94"/>
      <c r="O112" s="94"/>
      <c r="P112" s="94"/>
      <c r="Q112" s="94"/>
      <c r="R112" s="220">
        <f>SUM(E112,J112)</f>
        <v>3494500</v>
      </c>
      <c r="T112" s="469"/>
      <c r="U112" s="469"/>
      <c r="V112" s="469"/>
      <c r="W112" s="469"/>
      <c r="X112" s="469"/>
      <c r="Y112" s="469"/>
      <c r="Z112" s="469"/>
      <c r="AA112" s="469"/>
      <c r="AB112" s="469"/>
      <c r="AC112" s="469"/>
      <c r="AD112" s="469"/>
      <c r="AE112" s="469"/>
      <c r="AF112" s="469"/>
      <c r="AG112" s="469"/>
      <c r="AH112" s="469"/>
      <c r="AI112" s="469"/>
    </row>
    <row r="113" spans="1:124" s="451" customFormat="1" ht="22.5" hidden="1" customHeight="1" x14ac:dyDescent="0.25">
      <c r="A113" s="447"/>
      <c r="B113" s="447"/>
      <c r="C113" s="446"/>
      <c r="D113" s="442"/>
      <c r="E113" s="427">
        <f t="shared" si="49"/>
        <v>0</v>
      </c>
      <c r="F113" s="435"/>
      <c r="G113" s="436"/>
      <c r="H113" s="436"/>
      <c r="I113" s="436"/>
      <c r="J113" s="437">
        <f t="shared" si="50"/>
        <v>0</v>
      </c>
      <c r="K113" s="437"/>
      <c r="L113" s="448"/>
      <c r="M113" s="448"/>
      <c r="N113" s="448"/>
      <c r="O113" s="448"/>
      <c r="P113" s="448"/>
      <c r="Q113" s="448"/>
      <c r="R113" s="437">
        <f>SUM(E113,J113)</f>
        <v>0</v>
      </c>
      <c r="S113" s="449"/>
      <c r="T113" s="449"/>
      <c r="U113" s="449"/>
      <c r="V113" s="449"/>
      <c r="W113" s="449"/>
      <c r="X113" s="449"/>
      <c r="Y113" s="449"/>
      <c r="Z113" s="449"/>
      <c r="AA113" s="449"/>
      <c r="AB113" s="449"/>
      <c r="AC113" s="449"/>
      <c r="AD113" s="449"/>
      <c r="AE113" s="449"/>
      <c r="AF113" s="449"/>
      <c r="AG113" s="449"/>
      <c r="AH113" s="449"/>
      <c r="AI113" s="449"/>
      <c r="AJ113" s="449"/>
      <c r="AK113" s="449"/>
      <c r="AL113" s="449"/>
      <c r="AM113" s="449"/>
      <c r="AN113" s="449"/>
      <c r="AO113" s="449"/>
      <c r="AP113" s="449"/>
      <c r="AQ113" s="450"/>
      <c r="AR113" s="450"/>
      <c r="AS113" s="450"/>
      <c r="AT113" s="450"/>
      <c r="AU113" s="450"/>
      <c r="AV113" s="450"/>
      <c r="AW113" s="450"/>
      <c r="AX113" s="450"/>
      <c r="AY113" s="450"/>
      <c r="AZ113" s="450"/>
      <c r="BA113" s="450"/>
      <c r="BB113" s="450"/>
      <c r="BC113" s="450"/>
      <c r="BD113" s="450"/>
      <c r="BE113" s="450"/>
      <c r="BF113" s="450"/>
      <c r="BG113" s="450"/>
      <c r="BH113" s="450"/>
      <c r="BI113" s="450"/>
      <c r="BJ113" s="450"/>
      <c r="BK113" s="450"/>
      <c r="BL113" s="450"/>
      <c r="BM113" s="450"/>
      <c r="BN113" s="450"/>
      <c r="BO113" s="450"/>
      <c r="BP113" s="450"/>
      <c r="BQ113" s="450"/>
      <c r="BR113" s="450"/>
      <c r="BS113" s="450"/>
      <c r="BT113" s="450"/>
      <c r="BU113" s="450"/>
      <c r="BV113" s="450"/>
      <c r="BW113" s="450"/>
      <c r="BX113" s="450"/>
      <c r="BY113" s="450"/>
      <c r="BZ113" s="450"/>
      <c r="CA113" s="450"/>
      <c r="CB113" s="450"/>
      <c r="CC113" s="450"/>
      <c r="CD113" s="450"/>
      <c r="CE113" s="450"/>
      <c r="CF113" s="450"/>
      <c r="CG113" s="450"/>
      <c r="CH113" s="450"/>
      <c r="CI113" s="450"/>
      <c r="CJ113" s="450"/>
      <c r="CK113" s="450"/>
      <c r="CL113" s="450"/>
      <c r="CM113" s="450"/>
      <c r="CN113" s="450"/>
      <c r="CO113" s="450"/>
      <c r="CP113" s="450"/>
      <c r="CQ113" s="450"/>
      <c r="CR113" s="450"/>
      <c r="CS113" s="450"/>
      <c r="CT113" s="450"/>
      <c r="CU113" s="450"/>
      <c r="CV113" s="450"/>
      <c r="CW113" s="450"/>
      <c r="CX113" s="450"/>
      <c r="CY113" s="450"/>
      <c r="CZ113" s="450"/>
      <c r="DA113" s="450"/>
      <c r="DB113" s="450"/>
      <c r="DC113" s="450"/>
      <c r="DD113" s="450"/>
      <c r="DE113" s="450"/>
      <c r="DF113" s="450"/>
      <c r="DG113" s="450"/>
      <c r="DH113" s="450"/>
      <c r="DI113" s="450"/>
      <c r="DJ113" s="450"/>
      <c r="DK113" s="450"/>
      <c r="DL113" s="450"/>
      <c r="DM113" s="450"/>
      <c r="DN113" s="450"/>
      <c r="DO113" s="450"/>
      <c r="DP113" s="450"/>
      <c r="DQ113" s="450"/>
      <c r="DR113" s="450"/>
      <c r="DS113" s="450"/>
      <c r="DT113" s="450"/>
    </row>
    <row r="114" spans="1:124" s="377" customFormat="1" ht="22.5" hidden="1" customHeight="1" x14ac:dyDescent="0.25">
      <c r="A114" s="438"/>
      <c r="B114" s="438"/>
      <c r="C114" s="406"/>
      <c r="D114" s="442"/>
      <c r="E114" s="427">
        <f t="shared" si="49"/>
        <v>0</v>
      </c>
      <c r="F114" s="420"/>
      <c r="G114" s="382"/>
      <c r="H114" s="382"/>
      <c r="I114" s="382"/>
      <c r="J114" s="376">
        <f t="shared" si="50"/>
        <v>0</v>
      </c>
      <c r="K114" s="376"/>
      <c r="L114" s="375"/>
      <c r="M114" s="375"/>
      <c r="N114" s="375"/>
      <c r="O114" s="375"/>
      <c r="P114" s="375"/>
      <c r="Q114" s="375"/>
      <c r="R114" s="452">
        <f>SUM(E114,J114)</f>
        <v>0</v>
      </c>
      <c r="S114" s="434"/>
      <c r="T114" s="434"/>
      <c r="U114" s="434"/>
      <c r="V114" s="434"/>
      <c r="W114" s="434"/>
      <c r="X114" s="434"/>
      <c r="Y114" s="434"/>
      <c r="Z114" s="434"/>
      <c r="AA114" s="434"/>
      <c r="AB114" s="434"/>
      <c r="AC114" s="434"/>
      <c r="AD114" s="434"/>
      <c r="AE114" s="434"/>
      <c r="AF114" s="434"/>
      <c r="AG114" s="434"/>
      <c r="AH114" s="434"/>
      <c r="AI114" s="434"/>
      <c r="AJ114" s="434"/>
      <c r="AK114" s="434"/>
      <c r="AL114" s="434"/>
      <c r="AM114" s="434"/>
      <c r="AN114" s="434"/>
      <c r="AO114" s="434"/>
      <c r="AP114" s="434"/>
      <c r="AQ114" s="434"/>
      <c r="AR114" s="434"/>
      <c r="AS114" s="434"/>
      <c r="AT114" s="434"/>
      <c r="AU114" s="434"/>
      <c r="AV114" s="434"/>
      <c r="AW114" s="434"/>
      <c r="AX114" s="434"/>
      <c r="AY114" s="434"/>
      <c r="AZ114" s="434"/>
      <c r="BA114" s="434"/>
      <c r="BB114" s="434"/>
      <c r="BC114" s="434"/>
      <c r="BD114" s="434"/>
      <c r="BE114" s="434"/>
      <c r="BF114" s="434"/>
      <c r="BG114" s="434"/>
      <c r="BH114" s="434"/>
      <c r="BI114" s="434"/>
      <c r="BJ114" s="434"/>
      <c r="BK114" s="434"/>
      <c r="BL114" s="434"/>
      <c r="BM114" s="434"/>
      <c r="BN114" s="434"/>
      <c r="BO114" s="434"/>
      <c r="BP114" s="434"/>
      <c r="BQ114" s="434"/>
      <c r="BR114" s="434"/>
      <c r="BS114" s="434"/>
      <c r="BT114" s="434"/>
      <c r="BU114" s="434"/>
      <c r="BV114" s="434"/>
      <c r="BW114" s="434"/>
      <c r="BX114" s="434"/>
      <c r="BY114" s="434"/>
      <c r="BZ114" s="434"/>
      <c r="CA114" s="434"/>
      <c r="CB114" s="434"/>
      <c r="CC114" s="434"/>
      <c r="CD114" s="434"/>
      <c r="CE114" s="434"/>
      <c r="CF114" s="434"/>
      <c r="CG114" s="434"/>
      <c r="CH114" s="434"/>
      <c r="CI114" s="434"/>
      <c r="CJ114" s="434"/>
      <c r="CK114" s="434"/>
      <c r="CL114" s="434"/>
      <c r="CM114" s="434"/>
      <c r="CN114" s="434"/>
      <c r="CO114" s="434"/>
      <c r="CP114" s="434"/>
      <c r="CQ114" s="434"/>
      <c r="CR114" s="434"/>
      <c r="CS114" s="434"/>
      <c r="CT114" s="434"/>
      <c r="CU114" s="434"/>
      <c r="CV114" s="434"/>
      <c r="CW114" s="434"/>
      <c r="CX114" s="434"/>
      <c r="CY114" s="434"/>
      <c r="CZ114" s="434"/>
      <c r="DA114" s="434"/>
      <c r="DB114" s="434"/>
      <c r="DC114" s="434"/>
      <c r="DD114" s="434"/>
      <c r="DE114" s="434"/>
      <c r="DF114" s="434"/>
      <c r="DG114" s="434"/>
      <c r="DH114" s="434"/>
      <c r="DI114" s="434"/>
      <c r="DJ114" s="434"/>
      <c r="DK114" s="434"/>
      <c r="DL114" s="434"/>
      <c r="DM114" s="434"/>
      <c r="DN114" s="434"/>
      <c r="DO114" s="434"/>
      <c r="DP114" s="434"/>
      <c r="DQ114" s="434"/>
      <c r="DR114" s="434"/>
      <c r="DS114" s="434"/>
      <c r="DT114" s="434"/>
    </row>
    <row r="115" spans="1:124" s="377" customFormat="1" ht="22.5" hidden="1" customHeight="1" x14ac:dyDescent="0.25">
      <c r="A115" s="441"/>
      <c r="B115" s="441"/>
      <c r="C115" s="406"/>
      <c r="D115" s="442"/>
      <c r="E115" s="427">
        <f t="shared" si="49"/>
        <v>0</v>
      </c>
      <c r="F115" s="380"/>
      <c r="G115" s="443"/>
      <c r="H115" s="443"/>
      <c r="I115" s="443"/>
      <c r="J115" s="381">
        <f>SUM(L115,O115)</f>
        <v>0</v>
      </c>
      <c r="K115" s="381"/>
      <c r="L115" s="443"/>
      <c r="M115" s="443"/>
      <c r="N115" s="443"/>
      <c r="O115" s="443"/>
      <c r="P115" s="443"/>
      <c r="Q115" s="443"/>
      <c r="R115" s="453">
        <f>SUM(J115,E115)</f>
        <v>0</v>
      </c>
      <c r="S115" s="434"/>
      <c r="T115" s="434"/>
      <c r="U115" s="434"/>
      <c r="V115" s="434"/>
      <c r="W115" s="434"/>
      <c r="X115" s="434"/>
      <c r="Y115" s="434"/>
      <c r="Z115" s="434"/>
      <c r="AA115" s="434"/>
      <c r="AB115" s="434"/>
      <c r="AC115" s="434"/>
      <c r="AD115" s="434"/>
      <c r="AE115" s="434"/>
      <c r="AF115" s="434"/>
      <c r="AG115" s="434"/>
      <c r="AH115" s="434"/>
      <c r="AI115" s="434"/>
      <c r="AJ115" s="434"/>
      <c r="AK115" s="434"/>
      <c r="AL115" s="434"/>
      <c r="AM115" s="434"/>
      <c r="AN115" s="434"/>
      <c r="AO115" s="434"/>
      <c r="AP115" s="434"/>
      <c r="AQ115" s="434"/>
      <c r="AR115" s="434"/>
      <c r="AS115" s="434"/>
      <c r="AT115" s="434"/>
      <c r="AU115" s="434"/>
      <c r="AV115" s="434"/>
      <c r="AW115" s="434"/>
      <c r="AX115" s="434"/>
      <c r="AY115" s="434"/>
      <c r="AZ115" s="434"/>
      <c r="BA115" s="434"/>
      <c r="BB115" s="434"/>
      <c r="BC115" s="434"/>
      <c r="BD115" s="434"/>
      <c r="BE115" s="434"/>
      <c r="BF115" s="434"/>
      <c r="BG115" s="434"/>
      <c r="BH115" s="434"/>
      <c r="BI115" s="434"/>
      <c r="BJ115" s="434"/>
      <c r="BK115" s="434"/>
      <c r="BL115" s="434"/>
      <c r="BM115" s="434"/>
      <c r="BN115" s="434"/>
      <c r="BO115" s="434"/>
      <c r="BP115" s="434"/>
      <c r="BQ115" s="434"/>
      <c r="BR115" s="434"/>
      <c r="BS115" s="434"/>
      <c r="BT115" s="434"/>
      <c r="BU115" s="434"/>
      <c r="BV115" s="434"/>
      <c r="BW115" s="434"/>
      <c r="BX115" s="434"/>
      <c r="BY115" s="434"/>
      <c r="BZ115" s="434"/>
      <c r="CA115" s="434"/>
      <c r="CB115" s="434"/>
      <c r="CC115" s="434"/>
      <c r="CD115" s="434"/>
      <c r="CE115" s="434"/>
      <c r="CF115" s="434"/>
      <c r="CG115" s="434"/>
      <c r="CH115" s="434"/>
      <c r="CI115" s="434"/>
      <c r="CJ115" s="434"/>
      <c r="CK115" s="434"/>
      <c r="CL115" s="434"/>
      <c r="CM115" s="434"/>
      <c r="CN115" s="434"/>
      <c r="CO115" s="434"/>
      <c r="CP115" s="434"/>
      <c r="CQ115" s="434"/>
      <c r="CR115" s="434"/>
      <c r="CS115" s="434"/>
      <c r="CT115" s="434"/>
      <c r="CU115" s="434"/>
      <c r="CV115" s="434"/>
      <c r="CW115" s="434"/>
      <c r="CX115" s="434"/>
      <c r="CY115" s="434"/>
      <c r="CZ115" s="434"/>
      <c r="DA115" s="434"/>
      <c r="DB115" s="434"/>
      <c r="DC115" s="434"/>
      <c r="DD115" s="434"/>
      <c r="DE115" s="434"/>
      <c r="DF115" s="434"/>
      <c r="DG115" s="434"/>
      <c r="DH115" s="434"/>
      <c r="DI115" s="434"/>
      <c r="DJ115" s="434"/>
      <c r="DK115" s="434"/>
      <c r="DL115" s="434"/>
      <c r="DM115" s="434"/>
      <c r="DN115" s="434"/>
      <c r="DO115" s="434"/>
      <c r="DP115" s="434"/>
      <c r="DQ115" s="434"/>
      <c r="DR115" s="434"/>
      <c r="DS115" s="434"/>
      <c r="DT115" s="434"/>
    </row>
    <row r="116" spans="1:124" s="377" customFormat="1" ht="22.5" hidden="1" customHeight="1" x14ac:dyDescent="0.25">
      <c r="A116" s="438"/>
      <c r="B116" s="438"/>
      <c r="C116" s="406"/>
      <c r="D116" s="442"/>
      <c r="E116" s="427">
        <f t="shared" si="49"/>
        <v>0</v>
      </c>
      <c r="F116" s="399"/>
      <c r="G116" s="382"/>
      <c r="H116" s="382"/>
      <c r="I116" s="382"/>
      <c r="J116" s="376">
        <f t="shared" si="50"/>
        <v>0</v>
      </c>
      <c r="K116" s="376"/>
      <c r="L116" s="375"/>
      <c r="M116" s="375"/>
      <c r="N116" s="375"/>
      <c r="O116" s="375"/>
      <c r="P116" s="375"/>
      <c r="Q116" s="375"/>
      <c r="R116" s="452">
        <f t="shared" ref="R116:R124" si="51">SUM(E116,J116)</f>
        <v>0</v>
      </c>
      <c r="S116" s="434"/>
      <c r="T116" s="434"/>
      <c r="U116" s="434"/>
      <c r="V116" s="434"/>
      <c r="W116" s="434"/>
      <c r="X116" s="434"/>
      <c r="Y116" s="434"/>
      <c r="Z116" s="434"/>
      <c r="AA116" s="434"/>
      <c r="AB116" s="434"/>
      <c r="AC116" s="434"/>
      <c r="AD116" s="434"/>
      <c r="AE116" s="434"/>
      <c r="AF116" s="434"/>
      <c r="AG116" s="434"/>
      <c r="AH116" s="434"/>
      <c r="AI116" s="434"/>
      <c r="AJ116" s="434"/>
      <c r="AK116" s="434"/>
      <c r="AL116" s="434"/>
      <c r="AM116" s="434"/>
      <c r="AN116" s="434"/>
      <c r="AO116" s="434"/>
      <c r="AP116" s="434"/>
      <c r="AQ116" s="434"/>
      <c r="AR116" s="434"/>
      <c r="AS116" s="434"/>
      <c r="AT116" s="434"/>
      <c r="AU116" s="434"/>
      <c r="AV116" s="434"/>
      <c r="AW116" s="434"/>
      <c r="AX116" s="434"/>
      <c r="AY116" s="434"/>
      <c r="AZ116" s="434"/>
      <c r="BA116" s="434"/>
      <c r="BB116" s="434"/>
      <c r="BC116" s="434"/>
      <c r="BD116" s="434"/>
      <c r="BE116" s="434"/>
      <c r="BF116" s="434"/>
      <c r="BG116" s="434"/>
      <c r="BH116" s="434"/>
      <c r="BI116" s="434"/>
      <c r="BJ116" s="434"/>
      <c r="BK116" s="434"/>
      <c r="BL116" s="434"/>
      <c r="BM116" s="434"/>
      <c r="BN116" s="434"/>
      <c r="BO116" s="434"/>
      <c r="BP116" s="434"/>
      <c r="BQ116" s="434"/>
      <c r="BR116" s="434"/>
      <c r="BS116" s="434"/>
      <c r="BT116" s="434"/>
      <c r="BU116" s="434"/>
      <c r="BV116" s="434"/>
      <c r="BW116" s="434"/>
      <c r="BX116" s="434"/>
      <c r="BY116" s="434"/>
      <c r="BZ116" s="434"/>
      <c r="CA116" s="434"/>
      <c r="CB116" s="434"/>
      <c r="CC116" s="434"/>
      <c r="CD116" s="434"/>
      <c r="CE116" s="434"/>
      <c r="CF116" s="434"/>
      <c r="CG116" s="434"/>
      <c r="CH116" s="434"/>
      <c r="CI116" s="434"/>
      <c r="CJ116" s="434"/>
      <c r="CK116" s="434"/>
      <c r="CL116" s="434"/>
      <c r="CM116" s="434"/>
      <c r="CN116" s="434"/>
      <c r="CO116" s="434"/>
      <c r="CP116" s="434"/>
      <c r="CQ116" s="434"/>
      <c r="CR116" s="434"/>
      <c r="CS116" s="434"/>
      <c r="CT116" s="434"/>
      <c r="CU116" s="434"/>
      <c r="CV116" s="434"/>
      <c r="CW116" s="434"/>
      <c r="CX116" s="434"/>
      <c r="CY116" s="434"/>
      <c r="CZ116" s="434"/>
      <c r="DA116" s="434"/>
      <c r="DB116" s="434"/>
      <c r="DC116" s="434"/>
      <c r="DD116" s="434"/>
      <c r="DE116" s="434"/>
      <c r="DF116" s="434"/>
      <c r="DG116" s="434"/>
      <c r="DH116" s="434"/>
      <c r="DI116" s="434"/>
      <c r="DJ116" s="434"/>
      <c r="DK116" s="434"/>
      <c r="DL116" s="434"/>
      <c r="DM116" s="434"/>
      <c r="DN116" s="434"/>
      <c r="DO116" s="434"/>
      <c r="DP116" s="434"/>
      <c r="DQ116" s="434"/>
      <c r="DR116" s="434"/>
      <c r="DS116" s="434"/>
      <c r="DT116" s="434"/>
    </row>
    <row r="117" spans="1:124" s="377" customFormat="1" ht="22.5" hidden="1" customHeight="1" x14ac:dyDescent="0.25">
      <c r="A117" s="454"/>
      <c r="B117" s="438"/>
      <c r="C117" s="406"/>
      <c r="D117" s="455"/>
      <c r="E117" s="427">
        <f t="shared" si="49"/>
        <v>0</v>
      </c>
      <c r="F117" s="399"/>
      <c r="G117" s="382"/>
      <c r="H117" s="382"/>
      <c r="I117" s="382"/>
      <c r="J117" s="376"/>
      <c r="K117" s="376"/>
      <c r="L117" s="375"/>
      <c r="M117" s="375"/>
      <c r="N117" s="375"/>
      <c r="O117" s="375"/>
      <c r="P117" s="375"/>
      <c r="Q117" s="375"/>
      <c r="R117" s="452">
        <f t="shared" si="51"/>
        <v>0</v>
      </c>
      <c r="S117" s="434"/>
      <c r="T117" s="434"/>
      <c r="U117" s="434"/>
      <c r="V117" s="434"/>
      <c r="W117" s="434"/>
      <c r="X117" s="434"/>
      <c r="Y117" s="434"/>
      <c r="Z117" s="434"/>
      <c r="AA117" s="434"/>
      <c r="AB117" s="434"/>
      <c r="AC117" s="434"/>
      <c r="AD117" s="434"/>
      <c r="AE117" s="434"/>
      <c r="AF117" s="434"/>
      <c r="AG117" s="434"/>
      <c r="AH117" s="434"/>
      <c r="AI117" s="434"/>
      <c r="AJ117" s="434"/>
      <c r="AK117" s="434"/>
      <c r="AL117" s="434"/>
      <c r="AM117" s="434"/>
      <c r="AN117" s="434"/>
      <c r="AO117" s="434"/>
      <c r="AP117" s="434"/>
      <c r="AQ117" s="434"/>
      <c r="AR117" s="434"/>
      <c r="AS117" s="434"/>
      <c r="AT117" s="434"/>
      <c r="AU117" s="434"/>
      <c r="AV117" s="434"/>
      <c r="AW117" s="434"/>
      <c r="AX117" s="434"/>
      <c r="AY117" s="434"/>
      <c r="AZ117" s="434"/>
      <c r="BA117" s="434"/>
      <c r="BB117" s="434"/>
      <c r="BC117" s="434"/>
      <c r="BD117" s="434"/>
      <c r="BE117" s="434"/>
      <c r="BF117" s="434"/>
      <c r="BG117" s="434"/>
      <c r="BH117" s="434"/>
      <c r="BI117" s="434"/>
      <c r="BJ117" s="434"/>
      <c r="BK117" s="434"/>
      <c r="BL117" s="434"/>
      <c r="BM117" s="434"/>
      <c r="BN117" s="434"/>
      <c r="BO117" s="434"/>
      <c r="BP117" s="434"/>
      <c r="BQ117" s="434"/>
      <c r="BR117" s="434"/>
      <c r="BS117" s="434"/>
      <c r="BT117" s="434"/>
      <c r="BU117" s="434"/>
      <c r="BV117" s="434"/>
      <c r="BW117" s="434"/>
      <c r="BX117" s="434"/>
      <c r="BY117" s="434"/>
      <c r="BZ117" s="434"/>
      <c r="CA117" s="434"/>
      <c r="CB117" s="434"/>
      <c r="CC117" s="434"/>
      <c r="CD117" s="434"/>
      <c r="CE117" s="434"/>
      <c r="CF117" s="434"/>
      <c r="CG117" s="434"/>
      <c r="CH117" s="434"/>
      <c r="CI117" s="434"/>
      <c r="CJ117" s="434"/>
      <c r="CK117" s="434"/>
      <c r="CL117" s="434"/>
      <c r="CM117" s="434"/>
      <c r="CN117" s="434"/>
      <c r="CO117" s="434"/>
      <c r="CP117" s="434"/>
      <c r="CQ117" s="434"/>
      <c r="CR117" s="434"/>
      <c r="CS117" s="434"/>
      <c r="CT117" s="434"/>
      <c r="CU117" s="434"/>
      <c r="CV117" s="434"/>
      <c r="CW117" s="434"/>
      <c r="CX117" s="434"/>
      <c r="CY117" s="434"/>
      <c r="CZ117" s="434"/>
      <c r="DA117" s="434"/>
      <c r="DB117" s="434"/>
      <c r="DC117" s="434"/>
      <c r="DD117" s="434"/>
      <c r="DE117" s="434"/>
      <c r="DF117" s="434"/>
      <c r="DG117" s="434"/>
      <c r="DH117" s="434"/>
      <c r="DI117" s="434"/>
      <c r="DJ117" s="434"/>
      <c r="DK117" s="434"/>
      <c r="DL117" s="434"/>
      <c r="DM117" s="434"/>
      <c r="DN117" s="434"/>
      <c r="DO117" s="434"/>
      <c r="DP117" s="434"/>
      <c r="DQ117" s="434"/>
      <c r="DR117" s="434"/>
      <c r="DS117" s="434"/>
      <c r="DT117" s="434"/>
    </row>
    <row r="118" spans="1:124" s="400" customFormat="1" ht="22.5" hidden="1" customHeight="1" x14ac:dyDescent="0.25">
      <c r="A118" s="454"/>
      <c r="B118" s="438"/>
      <c r="C118" s="406"/>
      <c r="D118" s="412"/>
      <c r="E118" s="427">
        <f t="shared" si="49"/>
        <v>0</v>
      </c>
      <c r="F118" s="399"/>
      <c r="G118" s="382"/>
      <c r="H118" s="382"/>
      <c r="I118" s="382"/>
      <c r="J118" s="376">
        <f t="shared" si="50"/>
        <v>0</v>
      </c>
      <c r="K118" s="376"/>
      <c r="L118" s="375"/>
      <c r="M118" s="375"/>
      <c r="N118" s="375"/>
      <c r="O118" s="375"/>
      <c r="P118" s="375"/>
      <c r="Q118" s="375"/>
      <c r="R118" s="452">
        <f t="shared" si="51"/>
        <v>0</v>
      </c>
    </row>
    <row r="119" spans="1:124" s="377" customFormat="1" ht="22.5" hidden="1" customHeight="1" x14ac:dyDescent="0.25">
      <c r="A119" s="454"/>
      <c r="B119" s="438"/>
      <c r="C119" s="406"/>
      <c r="D119" s="442"/>
      <c r="E119" s="427">
        <f t="shared" si="49"/>
        <v>0</v>
      </c>
      <c r="F119" s="420"/>
      <c r="G119" s="420"/>
      <c r="H119" s="420"/>
      <c r="I119" s="420">
        <f t="shared" ref="I119:R119" si="52">SUM(I120:I128)</f>
        <v>0</v>
      </c>
      <c r="J119" s="420">
        <f t="shared" si="52"/>
        <v>0</v>
      </c>
      <c r="K119" s="420"/>
      <c r="L119" s="420">
        <f t="shared" si="52"/>
        <v>0</v>
      </c>
      <c r="M119" s="420">
        <f t="shared" si="52"/>
        <v>0</v>
      </c>
      <c r="N119" s="420">
        <f t="shared" si="52"/>
        <v>0</v>
      </c>
      <c r="O119" s="420">
        <f t="shared" si="52"/>
        <v>0</v>
      </c>
      <c r="P119" s="420">
        <f t="shared" si="52"/>
        <v>0</v>
      </c>
      <c r="Q119" s="420">
        <f t="shared" si="52"/>
        <v>0</v>
      </c>
      <c r="R119" s="420">
        <f t="shared" si="52"/>
        <v>0</v>
      </c>
      <c r="S119" s="434"/>
      <c r="T119" s="434"/>
      <c r="U119" s="434"/>
      <c r="V119" s="434"/>
      <c r="W119" s="434"/>
      <c r="X119" s="434"/>
      <c r="Y119" s="434"/>
      <c r="Z119" s="434"/>
      <c r="AA119" s="434"/>
      <c r="AB119" s="434"/>
      <c r="AC119" s="434"/>
      <c r="AD119" s="434"/>
      <c r="AE119" s="434"/>
      <c r="AF119" s="434"/>
      <c r="AG119" s="434"/>
      <c r="AH119" s="434"/>
      <c r="AI119" s="434"/>
      <c r="AJ119" s="434"/>
      <c r="AK119" s="434"/>
      <c r="AL119" s="434"/>
      <c r="AM119" s="434"/>
      <c r="AN119" s="434"/>
      <c r="AO119" s="434"/>
      <c r="AP119" s="434"/>
      <c r="AQ119" s="434"/>
      <c r="AR119" s="434"/>
      <c r="AS119" s="434"/>
      <c r="AT119" s="434"/>
      <c r="AU119" s="434"/>
      <c r="AV119" s="434"/>
      <c r="AW119" s="434"/>
      <c r="AX119" s="434"/>
      <c r="AY119" s="434"/>
      <c r="AZ119" s="434"/>
      <c r="BA119" s="434"/>
      <c r="BB119" s="434"/>
      <c r="BC119" s="434"/>
      <c r="BD119" s="434"/>
      <c r="BE119" s="434"/>
      <c r="BF119" s="434"/>
      <c r="BG119" s="434"/>
      <c r="BH119" s="434"/>
      <c r="BI119" s="434"/>
      <c r="BJ119" s="434"/>
      <c r="BK119" s="434"/>
      <c r="BL119" s="434"/>
      <c r="BM119" s="434"/>
      <c r="BN119" s="434"/>
      <c r="BO119" s="434"/>
      <c r="BP119" s="434"/>
      <c r="BQ119" s="434"/>
      <c r="BR119" s="434"/>
      <c r="BS119" s="434"/>
      <c r="BT119" s="434"/>
      <c r="BU119" s="434"/>
      <c r="BV119" s="434"/>
      <c r="BW119" s="434"/>
      <c r="BX119" s="434"/>
      <c r="BY119" s="434"/>
      <c r="BZ119" s="434"/>
      <c r="CA119" s="434"/>
      <c r="CB119" s="434"/>
      <c r="CC119" s="434"/>
      <c r="CD119" s="434"/>
      <c r="CE119" s="434"/>
      <c r="CF119" s="434"/>
      <c r="CG119" s="434"/>
      <c r="CH119" s="434"/>
      <c r="CI119" s="434"/>
      <c r="CJ119" s="434"/>
      <c r="CK119" s="434"/>
      <c r="CL119" s="434"/>
      <c r="CM119" s="434"/>
      <c r="CN119" s="434"/>
      <c r="CO119" s="434"/>
      <c r="CP119" s="434"/>
      <c r="CQ119" s="434"/>
      <c r="CR119" s="434"/>
      <c r="CS119" s="434"/>
      <c r="CT119" s="434"/>
      <c r="CU119" s="434"/>
      <c r="CV119" s="434"/>
      <c r="CW119" s="434"/>
      <c r="CX119" s="434"/>
      <c r="CY119" s="434"/>
      <c r="CZ119" s="434"/>
      <c r="DA119" s="434"/>
      <c r="DB119" s="434"/>
      <c r="DC119" s="434"/>
      <c r="DD119" s="434"/>
      <c r="DE119" s="434"/>
      <c r="DF119" s="434"/>
      <c r="DG119" s="434"/>
      <c r="DH119" s="434"/>
      <c r="DI119" s="434"/>
      <c r="DJ119" s="434"/>
      <c r="DK119" s="434"/>
      <c r="DL119" s="434"/>
      <c r="DM119" s="434"/>
      <c r="DN119" s="434"/>
      <c r="DO119" s="434"/>
      <c r="DP119" s="434"/>
      <c r="DQ119" s="434"/>
      <c r="DR119" s="434"/>
      <c r="DS119" s="434"/>
      <c r="DT119" s="434"/>
    </row>
    <row r="120" spans="1:124" s="403" customFormat="1" ht="22.5" hidden="1" customHeight="1" x14ac:dyDescent="0.25">
      <c r="A120" s="456"/>
      <c r="B120" s="439"/>
      <c r="C120" s="402"/>
      <c r="D120" s="391"/>
      <c r="E120" s="401">
        <f>SUM(F120,I120)</f>
        <v>0</v>
      </c>
      <c r="F120" s="401"/>
      <c r="G120" s="387"/>
      <c r="H120" s="387"/>
      <c r="I120" s="387"/>
      <c r="J120" s="433">
        <f t="shared" si="50"/>
        <v>0</v>
      </c>
      <c r="K120" s="433"/>
      <c r="L120" s="457"/>
      <c r="M120" s="457"/>
      <c r="N120" s="457"/>
      <c r="O120" s="457"/>
      <c r="P120" s="457"/>
      <c r="Q120" s="457"/>
      <c r="R120" s="433">
        <f t="shared" si="51"/>
        <v>0</v>
      </c>
      <c r="S120" s="440"/>
      <c r="T120" s="440"/>
      <c r="U120" s="440"/>
      <c r="V120" s="440"/>
      <c r="W120" s="440"/>
      <c r="X120" s="440"/>
      <c r="Y120" s="440"/>
      <c r="Z120" s="440"/>
      <c r="AA120" s="440"/>
      <c r="AB120" s="440"/>
      <c r="AC120" s="440"/>
      <c r="AD120" s="440"/>
      <c r="AE120" s="440"/>
      <c r="AF120" s="440"/>
      <c r="AG120" s="440"/>
      <c r="AH120" s="440"/>
      <c r="AI120" s="440"/>
      <c r="AJ120" s="440"/>
      <c r="AK120" s="440"/>
      <c r="AL120" s="440"/>
      <c r="AM120" s="440"/>
      <c r="AN120" s="440"/>
      <c r="AO120" s="440"/>
      <c r="AP120" s="440"/>
      <c r="AQ120" s="440"/>
      <c r="AR120" s="440"/>
      <c r="AS120" s="440"/>
      <c r="AT120" s="440"/>
      <c r="AU120" s="440"/>
      <c r="AV120" s="440"/>
      <c r="AW120" s="440"/>
      <c r="AX120" s="440"/>
      <c r="AY120" s="440"/>
      <c r="AZ120" s="440"/>
      <c r="BA120" s="440"/>
      <c r="BB120" s="440"/>
      <c r="BC120" s="440"/>
      <c r="BD120" s="440"/>
      <c r="BE120" s="440"/>
      <c r="BF120" s="440"/>
      <c r="BG120" s="440"/>
      <c r="BH120" s="440"/>
      <c r="BI120" s="440"/>
      <c r="BJ120" s="440"/>
      <c r="BK120" s="440"/>
      <c r="BL120" s="440"/>
      <c r="BM120" s="440"/>
      <c r="BN120" s="440"/>
      <c r="BO120" s="440"/>
      <c r="BP120" s="440"/>
      <c r="BQ120" s="440"/>
      <c r="BR120" s="440"/>
      <c r="BS120" s="440"/>
      <c r="BT120" s="440"/>
      <c r="BU120" s="440"/>
      <c r="BV120" s="440"/>
      <c r="BW120" s="440"/>
      <c r="BX120" s="440"/>
      <c r="BY120" s="440"/>
      <c r="BZ120" s="440"/>
      <c r="CA120" s="440"/>
      <c r="CB120" s="440"/>
      <c r="CC120" s="440"/>
      <c r="CD120" s="440"/>
      <c r="CE120" s="440"/>
      <c r="CF120" s="440"/>
      <c r="CG120" s="440"/>
      <c r="CH120" s="440"/>
      <c r="CI120" s="440"/>
      <c r="CJ120" s="440"/>
      <c r="CK120" s="440"/>
      <c r="CL120" s="440"/>
      <c r="CM120" s="440"/>
      <c r="CN120" s="440"/>
      <c r="CO120" s="440"/>
      <c r="CP120" s="440"/>
      <c r="CQ120" s="440"/>
      <c r="CR120" s="440"/>
      <c r="CS120" s="440"/>
      <c r="CT120" s="440"/>
      <c r="CU120" s="440"/>
      <c r="CV120" s="440"/>
      <c r="CW120" s="440"/>
      <c r="CX120" s="440"/>
      <c r="CY120" s="440"/>
      <c r="CZ120" s="440"/>
      <c r="DA120" s="440"/>
      <c r="DB120" s="440"/>
      <c r="DC120" s="440"/>
      <c r="DD120" s="440"/>
      <c r="DE120" s="440"/>
      <c r="DF120" s="440"/>
      <c r="DG120" s="440"/>
      <c r="DH120" s="440"/>
      <c r="DI120" s="440"/>
      <c r="DJ120" s="440"/>
      <c r="DK120" s="440"/>
      <c r="DL120" s="440"/>
      <c r="DM120" s="440"/>
      <c r="DN120" s="440"/>
      <c r="DO120" s="440"/>
      <c r="DP120" s="440"/>
      <c r="DQ120" s="440"/>
      <c r="DR120" s="440"/>
      <c r="DS120" s="440"/>
      <c r="DT120" s="440"/>
    </row>
    <row r="121" spans="1:124" s="403" customFormat="1" ht="22.5" hidden="1" customHeight="1" x14ac:dyDescent="0.25">
      <c r="A121" s="456"/>
      <c r="B121" s="439"/>
      <c r="C121" s="402"/>
      <c r="D121" s="394"/>
      <c r="E121" s="401">
        <f t="shared" si="39"/>
        <v>0</v>
      </c>
      <c r="F121" s="401"/>
      <c r="G121" s="387"/>
      <c r="H121" s="387"/>
      <c r="I121" s="387"/>
      <c r="J121" s="433">
        <f t="shared" si="50"/>
        <v>0</v>
      </c>
      <c r="K121" s="433"/>
      <c r="L121" s="457"/>
      <c r="M121" s="457"/>
      <c r="N121" s="457"/>
      <c r="O121" s="457"/>
      <c r="P121" s="457"/>
      <c r="Q121" s="457"/>
      <c r="R121" s="433">
        <f t="shared" si="51"/>
        <v>0</v>
      </c>
      <c r="S121" s="440"/>
      <c r="T121" s="440"/>
      <c r="U121" s="440"/>
      <c r="V121" s="440"/>
      <c r="W121" s="440"/>
      <c r="X121" s="440"/>
      <c r="Y121" s="440"/>
      <c r="Z121" s="440"/>
      <c r="AA121" s="440"/>
      <c r="AB121" s="440"/>
      <c r="AC121" s="440"/>
      <c r="AD121" s="440"/>
      <c r="AE121" s="440"/>
      <c r="AF121" s="440"/>
      <c r="AG121" s="440"/>
      <c r="AH121" s="440"/>
      <c r="AI121" s="440"/>
      <c r="AJ121" s="440"/>
      <c r="AK121" s="440"/>
      <c r="AL121" s="440"/>
      <c r="AM121" s="440"/>
      <c r="AN121" s="440"/>
      <c r="AO121" s="440"/>
      <c r="AP121" s="440"/>
      <c r="AQ121" s="440"/>
      <c r="AR121" s="440"/>
      <c r="AS121" s="440"/>
      <c r="AT121" s="440"/>
      <c r="AU121" s="440"/>
      <c r="AV121" s="440"/>
      <c r="AW121" s="440"/>
      <c r="AX121" s="440"/>
      <c r="AY121" s="440"/>
      <c r="AZ121" s="440"/>
      <c r="BA121" s="440"/>
      <c r="BB121" s="440"/>
      <c r="BC121" s="440"/>
      <c r="BD121" s="440"/>
      <c r="BE121" s="440"/>
      <c r="BF121" s="440"/>
      <c r="BG121" s="440"/>
      <c r="BH121" s="440"/>
      <c r="BI121" s="440"/>
      <c r="BJ121" s="440"/>
      <c r="BK121" s="440"/>
      <c r="BL121" s="440"/>
      <c r="BM121" s="440"/>
      <c r="BN121" s="440"/>
      <c r="BO121" s="440"/>
      <c r="BP121" s="440"/>
      <c r="BQ121" s="440"/>
      <c r="BR121" s="440"/>
      <c r="BS121" s="440"/>
      <c r="BT121" s="440"/>
      <c r="BU121" s="440"/>
      <c r="BV121" s="440"/>
      <c r="BW121" s="440"/>
      <c r="BX121" s="440"/>
      <c r="BY121" s="440"/>
      <c r="BZ121" s="440"/>
      <c r="CA121" s="440"/>
      <c r="CB121" s="440"/>
      <c r="CC121" s="440"/>
      <c r="CD121" s="440"/>
      <c r="CE121" s="440"/>
      <c r="CF121" s="440"/>
      <c r="CG121" s="440"/>
      <c r="CH121" s="440"/>
      <c r="CI121" s="440"/>
      <c r="CJ121" s="440"/>
      <c r="CK121" s="440"/>
      <c r="CL121" s="440"/>
      <c r="CM121" s="440"/>
      <c r="CN121" s="440"/>
      <c r="CO121" s="440"/>
      <c r="CP121" s="440"/>
      <c r="CQ121" s="440"/>
      <c r="CR121" s="440"/>
      <c r="CS121" s="440"/>
      <c r="CT121" s="440"/>
      <c r="CU121" s="440"/>
      <c r="CV121" s="440"/>
      <c r="CW121" s="440"/>
      <c r="CX121" s="440"/>
      <c r="CY121" s="440"/>
      <c r="CZ121" s="440"/>
      <c r="DA121" s="440"/>
      <c r="DB121" s="440"/>
      <c r="DC121" s="440"/>
      <c r="DD121" s="440"/>
      <c r="DE121" s="440"/>
      <c r="DF121" s="440"/>
      <c r="DG121" s="440"/>
      <c r="DH121" s="440"/>
      <c r="DI121" s="440"/>
      <c r="DJ121" s="440"/>
      <c r="DK121" s="440"/>
      <c r="DL121" s="440"/>
      <c r="DM121" s="440"/>
      <c r="DN121" s="440"/>
      <c r="DO121" s="440"/>
      <c r="DP121" s="440"/>
      <c r="DQ121" s="440"/>
      <c r="DR121" s="440"/>
      <c r="DS121" s="440"/>
      <c r="DT121" s="440"/>
    </row>
    <row r="122" spans="1:124" s="403" customFormat="1" ht="22.5" hidden="1" customHeight="1" x14ac:dyDescent="0.25">
      <c r="A122" s="456"/>
      <c r="B122" s="439"/>
      <c r="C122" s="402"/>
      <c r="D122" s="394"/>
      <c r="E122" s="401">
        <f t="shared" si="39"/>
        <v>0</v>
      </c>
      <c r="F122" s="401"/>
      <c r="G122" s="387"/>
      <c r="H122" s="387"/>
      <c r="I122" s="387"/>
      <c r="J122" s="433">
        <f t="shared" si="50"/>
        <v>0</v>
      </c>
      <c r="K122" s="433"/>
      <c r="L122" s="457"/>
      <c r="M122" s="457"/>
      <c r="N122" s="457"/>
      <c r="O122" s="457"/>
      <c r="P122" s="457"/>
      <c r="Q122" s="457"/>
      <c r="R122" s="433">
        <f t="shared" si="51"/>
        <v>0</v>
      </c>
      <c r="S122" s="440"/>
      <c r="T122" s="440"/>
      <c r="U122" s="440"/>
      <c r="V122" s="440"/>
      <c r="W122" s="440"/>
      <c r="X122" s="440"/>
      <c r="Y122" s="440"/>
      <c r="Z122" s="440"/>
      <c r="AA122" s="440"/>
      <c r="AB122" s="440"/>
      <c r="AC122" s="440"/>
      <c r="AD122" s="440"/>
      <c r="AE122" s="440"/>
      <c r="AF122" s="440"/>
      <c r="AG122" s="440"/>
      <c r="AH122" s="440"/>
      <c r="AI122" s="440"/>
      <c r="AJ122" s="440"/>
      <c r="AK122" s="440"/>
      <c r="AL122" s="440"/>
      <c r="AM122" s="440"/>
      <c r="AN122" s="440"/>
      <c r="AO122" s="440"/>
      <c r="AP122" s="440"/>
      <c r="AQ122" s="440"/>
      <c r="AR122" s="440"/>
      <c r="AS122" s="440"/>
      <c r="AT122" s="440"/>
      <c r="AU122" s="440"/>
      <c r="AV122" s="440"/>
      <c r="AW122" s="440"/>
      <c r="AX122" s="440"/>
      <c r="AY122" s="440"/>
      <c r="AZ122" s="440"/>
      <c r="BA122" s="440"/>
      <c r="BB122" s="440"/>
      <c r="BC122" s="440"/>
      <c r="BD122" s="440"/>
      <c r="BE122" s="440"/>
      <c r="BF122" s="440"/>
      <c r="BG122" s="440"/>
      <c r="BH122" s="440"/>
      <c r="BI122" s="440"/>
      <c r="BJ122" s="440"/>
      <c r="BK122" s="440"/>
      <c r="BL122" s="440"/>
      <c r="BM122" s="440"/>
      <c r="BN122" s="440"/>
      <c r="BO122" s="440"/>
      <c r="BP122" s="440"/>
      <c r="BQ122" s="440"/>
      <c r="BR122" s="440"/>
      <c r="BS122" s="440"/>
      <c r="BT122" s="440"/>
      <c r="BU122" s="440"/>
      <c r="BV122" s="440"/>
      <c r="BW122" s="440"/>
      <c r="BX122" s="440"/>
      <c r="BY122" s="440"/>
      <c r="BZ122" s="440"/>
      <c r="CA122" s="440"/>
      <c r="CB122" s="440"/>
      <c r="CC122" s="440"/>
      <c r="CD122" s="440"/>
      <c r="CE122" s="440"/>
      <c r="CF122" s="440"/>
      <c r="CG122" s="440"/>
      <c r="CH122" s="440"/>
      <c r="CI122" s="440"/>
      <c r="CJ122" s="440"/>
      <c r="CK122" s="440"/>
      <c r="CL122" s="440"/>
      <c r="CM122" s="440"/>
      <c r="CN122" s="440"/>
      <c r="CO122" s="440"/>
      <c r="CP122" s="440"/>
      <c r="CQ122" s="440"/>
      <c r="CR122" s="440"/>
      <c r="CS122" s="440"/>
      <c r="CT122" s="440"/>
      <c r="CU122" s="440"/>
      <c r="CV122" s="440"/>
      <c r="CW122" s="440"/>
      <c r="CX122" s="440"/>
      <c r="CY122" s="440"/>
      <c r="CZ122" s="440"/>
      <c r="DA122" s="440"/>
      <c r="DB122" s="440"/>
      <c r="DC122" s="440"/>
      <c r="DD122" s="440"/>
      <c r="DE122" s="440"/>
      <c r="DF122" s="440"/>
      <c r="DG122" s="440"/>
      <c r="DH122" s="440"/>
      <c r="DI122" s="440"/>
      <c r="DJ122" s="440"/>
      <c r="DK122" s="440"/>
      <c r="DL122" s="440"/>
      <c r="DM122" s="440"/>
      <c r="DN122" s="440"/>
      <c r="DO122" s="440"/>
      <c r="DP122" s="440"/>
      <c r="DQ122" s="440"/>
      <c r="DR122" s="440"/>
      <c r="DS122" s="440"/>
      <c r="DT122" s="440"/>
    </row>
    <row r="123" spans="1:124" s="403" customFormat="1" ht="26.25" hidden="1" customHeight="1" x14ac:dyDescent="0.25">
      <c r="A123" s="456"/>
      <c r="B123" s="439"/>
      <c r="C123" s="402"/>
      <c r="D123" s="394"/>
      <c r="E123" s="401">
        <f t="shared" si="39"/>
        <v>0</v>
      </c>
      <c r="F123" s="401"/>
      <c r="G123" s="387"/>
      <c r="H123" s="387"/>
      <c r="I123" s="387"/>
      <c r="J123" s="433">
        <f t="shared" si="50"/>
        <v>0</v>
      </c>
      <c r="K123" s="433"/>
      <c r="L123" s="457"/>
      <c r="M123" s="457"/>
      <c r="N123" s="457"/>
      <c r="O123" s="457"/>
      <c r="P123" s="457"/>
      <c r="Q123" s="457"/>
      <c r="R123" s="433">
        <f t="shared" si="51"/>
        <v>0</v>
      </c>
      <c r="S123" s="440"/>
      <c r="T123" s="440"/>
      <c r="U123" s="440"/>
      <c r="V123" s="440"/>
      <c r="W123" s="440"/>
      <c r="X123" s="440"/>
      <c r="Y123" s="440"/>
      <c r="Z123" s="440"/>
      <c r="AA123" s="440"/>
      <c r="AB123" s="440"/>
      <c r="AC123" s="440"/>
      <c r="AD123" s="440"/>
      <c r="AE123" s="440"/>
      <c r="AF123" s="440"/>
      <c r="AG123" s="440"/>
      <c r="AH123" s="440"/>
      <c r="AI123" s="440"/>
      <c r="AJ123" s="440"/>
      <c r="AK123" s="440"/>
      <c r="AL123" s="440"/>
      <c r="AM123" s="440"/>
      <c r="AN123" s="440"/>
      <c r="AO123" s="440"/>
      <c r="AP123" s="440"/>
      <c r="AQ123" s="440"/>
      <c r="AR123" s="440"/>
      <c r="AS123" s="440"/>
      <c r="AT123" s="440"/>
      <c r="AU123" s="440"/>
      <c r="AV123" s="440"/>
      <c r="AW123" s="440"/>
      <c r="AX123" s="440"/>
      <c r="AY123" s="440"/>
      <c r="AZ123" s="440"/>
      <c r="BA123" s="440"/>
      <c r="BB123" s="440"/>
      <c r="BC123" s="440"/>
      <c r="BD123" s="440"/>
      <c r="BE123" s="440"/>
      <c r="BF123" s="440"/>
      <c r="BG123" s="440"/>
      <c r="BH123" s="440"/>
      <c r="BI123" s="440"/>
      <c r="BJ123" s="440"/>
      <c r="BK123" s="440"/>
      <c r="BL123" s="440"/>
      <c r="BM123" s="440"/>
      <c r="BN123" s="440"/>
      <c r="BO123" s="440"/>
      <c r="BP123" s="440"/>
      <c r="BQ123" s="440"/>
      <c r="BR123" s="440"/>
      <c r="BS123" s="440"/>
      <c r="BT123" s="440"/>
      <c r="BU123" s="440"/>
      <c r="BV123" s="440"/>
      <c r="BW123" s="440"/>
      <c r="BX123" s="440"/>
      <c r="BY123" s="440"/>
      <c r="BZ123" s="440"/>
      <c r="CA123" s="440"/>
      <c r="CB123" s="440"/>
      <c r="CC123" s="440"/>
      <c r="CD123" s="440"/>
      <c r="CE123" s="440"/>
      <c r="CF123" s="440"/>
      <c r="CG123" s="440"/>
      <c r="CH123" s="440"/>
      <c r="CI123" s="440"/>
      <c r="CJ123" s="440"/>
      <c r="CK123" s="440"/>
      <c r="CL123" s="440"/>
      <c r="CM123" s="440"/>
      <c r="CN123" s="440"/>
      <c r="CO123" s="440"/>
      <c r="CP123" s="440"/>
      <c r="CQ123" s="440"/>
      <c r="CR123" s="440"/>
      <c r="CS123" s="440"/>
      <c r="CT123" s="440"/>
      <c r="CU123" s="440"/>
      <c r="CV123" s="440"/>
      <c r="CW123" s="440"/>
      <c r="CX123" s="440"/>
      <c r="CY123" s="440"/>
      <c r="CZ123" s="440"/>
      <c r="DA123" s="440"/>
      <c r="DB123" s="440"/>
      <c r="DC123" s="440"/>
      <c r="DD123" s="440"/>
      <c r="DE123" s="440"/>
      <c r="DF123" s="440"/>
      <c r="DG123" s="440"/>
      <c r="DH123" s="440"/>
      <c r="DI123" s="440"/>
      <c r="DJ123" s="440"/>
      <c r="DK123" s="440"/>
      <c r="DL123" s="440"/>
      <c r="DM123" s="440"/>
      <c r="DN123" s="440"/>
      <c r="DO123" s="440"/>
      <c r="DP123" s="440"/>
      <c r="DQ123" s="440"/>
      <c r="DR123" s="440"/>
      <c r="DS123" s="440"/>
      <c r="DT123" s="440"/>
    </row>
    <row r="124" spans="1:124" s="403" customFormat="1" ht="20.25" hidden="1" customHeight="1" x14ac:dyDescent="0.25">
      <c r="A124" s="456"/>
      <c r="B124" s="439"/>
      <c r="C124" s="402"/>
      <c r="D124" s="394"/>
      <c r="E124" s="401">
        <f t="shared" si="39"/>
        <v>0</v>
      </c>
      <c r="F124" s="401"/>
      <c r="G124" s="387"/>
      <c r="H124" s="387"/>
      <c r="I124" s="387"/>
      <c r="J124" s="433">
        <f t="shared" si="50"/>
        <v>0</v>
      </c>
      <c r="K124" s="433"/>
      <c r="L124" s="457"/>
      <c r="M124" s="457"/>
      <c r="N124" s="457"/>
      <c r="O124" s="457"/>
      <c r="P124" s="457"/>
      <c r="Q124" s="457"/>
      <c r="R124" s="433">
        <f t="shared" si="51"/>
        <v>0</v>
      </c>
      <c r="S124" s="440"/>
      <c r="T124" s="440"/>
      <c r="U124" s="440"/>
      <c r="V124" s="440"/>
      <c r="W124" s="440"/>
      <c r="X124" s="440"/>
      <c r="Y124" s="440"/>
      <c r="Z124" s="440"/>
      <c r="AA124" s="440"/>
      <c r="AB124" s="440"/>
      <c r="AC124" s="440"/>
      <c r="AD124" s="440"/>
      <c r="AE124" s="440"/>
      <c r="AF124" s="440"/>
      <c r="AG124" s="440"/>
      <c r="AH124" s="440"/>
      <c r="AI124" s="440"/>
      <c r="AJ124" s="440"/>
      <c r="AK124" s="440"/>
      <c r="AL124" s="440"/>
      <c r="AM124" s="440"/>
      <c r="AN124" s="440"/>
      <c r="AO124" s="440"/>
      <c r="AP124" s="440"/>
      <c r="AQ124" s="440"/>
      <c r="AR124" s="440"/>
      <c r="AS124" s="440"/>
      <c r="AT124" s="440"/>
      <c r="AU124" s="440"/>
      <c r="AV124" s="440"/>
      <c r="AW124" s="440"/>
      <c r="AX124" s="440"/>
      <c r="AY124" s="440"/>
      <c r="AZ124" s="440"/>
      <c r="BA124" s="440"/>
      <c r="BB124" s="440"/>
      <c r="BC124" s="440"/>
      <c r="BD124" s="440"/>
      <c r="BE124" s="440"/>
      <c r="BF124" s="440"/>
      <c r="BG124" s="440"/>
      <c r="BH124" s="440"/>
      <c r="BI124" s="440"/>
      <c r="BJ124" s="440"/>
      <c r="BK124" s="440"/>
      <c r="BL124" s="440"/>
      <c r="BM124" s="440"/>
      <c r="BN124" s="440"/>
      <c r="BO124" s="440"/>
      <c r="BP124" s="440"/>
      <c r="BQ124" s="440"/>
      <c r="BR124" s="440"/>
      <c r="BS124" s="440"/>
      <c r="BT124" s="440"/>
      <c r="BU124" s="440"/>
      <c r="BV124" s="440"/>
      <c r="BW124" s="440"/>
      <c r="BX124" s="440"/>
      <c r="BY124" s="440"/>
      <c r="BZ124" s="440"/>
      <c r="CA124" s="440"/>
      <c r="CB124" s="440"/>
      <c r="CC124" s="440"/>
      <c r="CD124" s="440"/>
      <c r="CE124" s="440"/>
      <c r="CF124" s="440"/>
      <c r="CG124" s="440"/>
      <c r="CH124" s="440"/>
      <c r="CI124" s="440"/>
      <c r="CJ124" s="440"/>
      <c r="CK124" s="440"/>
      <c r="CL124" s="440"/>
      <c r="CM124" s="440"/>
      <c r="CN124" s="440"/>
      <c r="CO124" s="440"/>
      <c r="CP124" s="440"/>
      <c r="CQ124" s="440"/>
      <c r="CR124" s="440"/>
      <c r="CS124" s="440"/>
      <c r="CT124" s="440"/>
      <c r="CU124" s="440"/>
      <c r="CV124" s="440"/>
      <c r="CW124" s="440"/>
      <c r="CX124" s="440"/>
      <c r="CY124" s="440"/>
      <c r="CZ124" s="440"/>
      <c r="DA124" s="440"/>
      <c r="DB124" s="440"/>
      <c r="DC124" s="440"/>
      <c r="DD124" s="440"/>
      <c r="DE124" s="440"/>
      <c r="DF124" s="440"/>
      <c r="DG124" s="440"/>
      <c r="DH124" s="440"/>
      <c r="DI124" s="440"/>
      <c r="DJ124" s="440"/>
      <c r="DK124" s="440"/>
      <c r="DL124" s="440"/>
      <c r="DM124" s="440"/>
      <c r="DN124" s="440"/>
      <c r="DO124" s="440"/>
      <c r="DP124" s="440"/>
      <c r="DQ124" s="440"/>
      <c r="DR124" s="440"/>
      <c r="DS124" s="440"/>
      <c r="DT124" s="440"/>
    </row>
    <row r="125" spans="1:124" s="403" customFormat="1" ht="21" hidden="1" customHeight="1" x14ac:dyDescent="0.25">
      <c r="A125" s="458"/>
      <c r="B125" s="444"/>
      <c r="C125" s="402"/>
      <c r="D125" s="394"/>
      <c r="E125" s="401">
        <f t="shared" si="39"/>
        <v>0</v>
      </c>
      <c r="F125" s="385"/>
      <c r="G125" s="459"/>
      <c r="H125" s="459"/>
      <c r="I125" s="459"/>
      <c r="J125" s="460">
        <f t="shared" si="50"/>
        <v>0</v>
      </c>
      <c r="K125" s="460"/>
      <c r="L125" s="459"/>
      <c r="M125" s="459"/>
      <c r="N125" s="459"/>
      <c r="O125" s="459"/>
      <c r="P125" s="459"/>
      <c r="Q125" s="459"/>
      <c r="R125" s="460">
        <f>SUM(J125,E125)</f>
        <v>0</v>
      </c>
      <c r="S125" s="440"/>
      <c r="T125" s="440"/>
      <c r="U125" s="440"/>
      <c r="V125" s="440"/>
      <c r="W125" s="440"/>
      <c r="X125" s="440"/>
      <c r="Y125" s="440"/>
      <c r="Z125" s="440"/>
      <c r="AA125" s="440"/>
      <c r="AB125" s="440"/>
      <c r="AC125" s="440"/>
      <c r="AD125" s="440"/>
      <c r="AE125" s="440"/>
      <c r="AF125" s="440"/>
      <c r="AG125" s="440"/>
      <c r="AH125" s="440"/>
      <c r="AI125" s="440"/>
      <c r="AJ125" s="440"/>
      <c r="AK125" s="440"/>
      <c r="AL125" s="440"/>
      <c r="AM125" s="440"/>
      <c r="AN125" s="440"/>
      <c r="AO125" s="440"/>
      <c r="AP125" s="440"/>
      <c r="AQ125" s="440"/>
      <c r="AR125" s="440"/>
      <c r="AS125" s="440"/>
      <c r="AT125" s="440"/>
      <c r="AU125" s="440"/>
      <c r="AV125" s="440"/>
      <c r="AW125" s="440"/>
      <c r="AX125" s="440"/>
      <c r="AY125" s="440"/>
      <c r="AZ125" s="440"/>
      <c r="BA125" s="440"/>
      <c r="BB125" s="440"/>
      <c r="BC125" s="440"/>
      <c r="BD125" s="440"/>
      <c r="BE125" s="440"/>
      <c r="BF125" s="440"/>
      <c r="BG125" s="440"/>
      <c r="BH125" s="440"/>
      <c r="BI125" s="440"/>
      <c r="BJ125" s="440"/>
      <c r="BK125" s="440"/>
      <c r="BL125" s="440"/>
      <c r="BM125" s="440"/>
      <c r="BN125" s="440"/>
      <c r="BO125" s="440"/>
      <c r="BP125" s="440"/>
      <c r="BQ125" s="440"/>
      <c r="BR125" s="440"/>
      <c r="BS125" s="440"/>
      <c r="BT125" s="440"/>
      <c r="BU125" s="440"/>
      <c r="BV125" s="440"/>
      <c r="BW125" s="440"/>
      <c r="BX125" s="440"/>
      <c r="BY125" s="440"/>
      <c r="BZ125" s="440"/>
      <c r="CA125" s="440"/>
      <c r="CB125" s="440"/>
      <c r="CC125" s="440"/>
      <c r="CD125" s="440"/>
      <c r="CE125" s="440"/>
      <c r="CF125" s="440"/>
      <c r="CG125" s="440"/>
      <c r="CH125" s="440"/>
      <c r="CI125" s="440"/>
      <c r="CJ125" s="440"/>
      <c r="CK125" s="440"/>
      <c r="CL125" s="440"/>
      <c r="CM125" s="440"/>
      <c r="CN125" s="440"/>
      <c r="CO125" s="440"/>
      <c r="CP125" s="440"/>
      <c r="CQ125" s="440"/>
      <c r="CR125" s="440"/>
      <c r="CS125" s="440"/>
      <c r="CT125" s="440"/>
      <c r="CU125" s="440"/>
      <c r="CV125" s="440"/>
      <c r="CW125" s="440"/>
      <c r="CX125" s="440"/>
      <c r="CY125" s="440"/>
      <c r="CZ125" s="440"/>
      <c r="DA125" s="440"/>
      <c r="DB125" s="440"/>
      <c r="DC125" s="440"/>
      <c r="DD125" s="440"/>
      <c r="DE125" s="440"/>
      <c r="DF125" s="440"/>
      <c r="DG125" s="440"/>
      <c r="DH125" s="440"/>
      <c r="DI125" s="440"/>
      <c r="DJ125" s="440"/>
      <c r="DK125" s="440"/>
      <c r="DL125" s="440"/>
      <c r="DM125" s="440"/>
      <c r="DN125" s="440"/>
      <c r="DO125" s="440"/>
      <c r="DP125" s="440"/>
      <c r="DQ125" s="440"/>
      <c r="DR125" s="440"/>
      <c r="DS125" s="440"/>
      <c r="DT125" s="440"/>
    </row>
    <row r="126" spans="1:124" s="403" customFormat="1" ht="19.5" hidden="1" customHeight="1" x14ac:dyDescent="0.25">
      <c r="A126" s="458"/>
      <c r="B126" s="444"/>
      <c r="C126" s="402"/>
      <c r="D126" s="394"/>
      <c r="E126" s="401">
        <f t="shared" si="39"/>
        <v>0</v>
      </c>
      <c r="F126" s="385"/>
      <c r="G126" s="459"/>
      <c r="H126" s="459"/>
      <c r="I126" s="459"/>
      <c r="J126" s="433">
        <f t="shared" si="50"/>
        <v>0</v>
      </c>
      <c r="K126" s="433"/>
      <c r="L126" s="459"/>
      <c r="M126" s="459"/>
      <c r="N126" s="459"/>
      <c r="O126" s="459"/>
      <c r="P126" s="459"/>
      <c r="Q126" s="459"/>
      <c r="R126" s="460">
        <f>SUM(J126,E126)</f>
        <v>0</v>
      </c>
      <c r="S126" s="440"/>
      <c r="T126" s="440"/>
      <c r="U126" s="440"/>
      <c r="V126" s="440"/>
      <c r="W126" s="440"/>
      <c r="X126" s="440"/>
      <c r="Y126" s="440"/>
      <c r="Z126" s="440"/>
      <c r="AA126" s="440"/>
      <c r="AB126" s="440"/>
      <c r="AC126" s="440"/>
      <c r="AD126" s="440"/>
      <c r="AE126" s="440"/>
      <c r="AF126" s="440"/>
      <c r="AG126" s="440"/>
      <c r="AH126" s="440"/>
      <c r="AI126" s="440"/>
      <c r="AJ126" s="440"/>
      <c r="AK126" s="440"/>
      <c r="AL126" s="440"/>
      <c r="AM126" s="440"/>
      <c r="AN126" s="440"/>
      <c r="AO126" s="440"/>
      <c r="AP126" s="440"/>
      <c r="AQ126" s="440"/>
      <c r="AR126" s="440"/>
      <c r="AS126" s="440"/>
      <c r="AT126" s="440"/>
      <c r="AU126" s="440"/>
      <c r="AV126" s="440"/>
      <c r="AW126" s="440"/>
      <c r="AX126" s="440"/>
      <c r="AY126" s="440"/>
      <c r="AZ126" s="440"/>
      <c r="BA126" s="440"/>
      <c r="BB126" s="440"/>
      <c r="BC126" s="440"/>
      <c r="BD126" s="440"/>
      <c r="BE126" s="440"/>
      <c r="BF126" s="440"/>
      <c r="BG126" s="440"/>
      <c r="BH126" s="440"/>
      <c r="BI126" s="440"/>
      <c r="BJ126" s="440"/>
      <c r="BK126" s="440"/>
      <c r="BL126" s="440"/>
      <c r="BM126" s="440"/>
      <c r="BN126" s="440"/>
      <c r="BO126" s="440"/>
      <c r="BP126" s="440"/>
      <c r="BQ126" s="440"/>
      <c r="BR126" s="440"/>
      <c r="BS126" s="440"/>
      <c r="BT126" s="440"/>
      <c r="BU126" s="440"/>
      <c r="BV126" s="440"/>
      <c r="BW126" s="440"/>
      <c r="BX126" s="440"/>
      <c r="BY126" s="440"/>
      <c r="BZ126" s="440"/>
      <c r="CA126" s="440"/>
      <c r="CB126" s="440"/>
      <c r="CC126" s="440"/>
      <c r="CD126" s="440"/>
      <c r="CE126" s="440"/>
      <c r="CF126" s="440"/>
      <c r="CG126" s="440"/>
      <c r="CH126" s="440"/>
      <c r="CI126" s="440"/>
      <c r="CJ126" s="440"/>
      <c r="CK126" s="440"/>
      <c r="CL126" s="440"/>
      <c r="CM126" s="440"/>
      <c r="CN126" s="440"/>
      <c r="CO126" s="440"/>
      <c r="CP126" s="440"/>
      <c r="CQ126" s="440"/>
      <c r="CR126" s="440"/>
      <c r="CS126" s="440"/>
      <c r="CT126" s="440"/>
      <c r="CU126" s="440"/>
      <c r="CV126" s="440"/>
      <c r="CW126" s="440"/>
      <c r="CX126" s="440"/>
      <c r="CY126" s="440"/>
      <c r="CZ126" s="440"/>
      <c r="DA126" s="440"/>
      <c r="DB126" s="440"/>
      <c r="DC126" s="440"/>
      <c r="DD126" s="440"/>
      <c r="DE126" s="440"/>
      <c r="DF126" s="440"/>
      <c r="DG126" s="440"/>
      <c r="DH126" s="440"/>
      <c r="DI126" s="440"/>
      <c r="DJ126" s="440"/>
      <c r="DK126" s="440"/>
      <c r="DL126" s="440"/>
      <c r="DM126" s="440"/>
      <c r="DN126" s="440"/>
      <c r="DO126" s="440"/>
      <c r="DP126" s="440"/>
      <c r="DQ126" s="440"/>
      <c r="DR126" s="440"/>
      <c r="DS126" s="440"/>
      <c r="DT126" s="440"/>
    </row>
    <row r="127" spans="1:124" s="403" customFormat="1" ht="21" hidden="1" customHeight="1" x14ac:dyDescent="0.25">
      <c r="A127" s="456"/>
      <c r="B127" s="439"/>
      <c r="C127" s="402"/>
      <c r="D127" s="394"/>
      <c r="E127" s="401">
        <f t="shared" si="39"/>
        <v>0</v>
      </c>
      <c r="F127" s="401"/>
      <c r="G127" s="387"/>
      <c r="H127" s="387"/>
      <c r="I127" s="387"/>
      <c r="J127" s="433">
        <f t="shared" si="50"/>
        <v>0</v>
      </c>
      <c r="K127" s="433"/>
      <c r="L127" s="457"/>
      <c r="M127" s="457"/>
      <c r="N127" s="457"/>
      <c r="O127" s="457"/>
      <c r="P127" s="457"/>
      <c r="Q127" s="457"/>
      <c r="R127" s="433">
        <f>SUM(E127,J127)</f>
        <v>0</v>
      </c>
      <c r="S127" s="440"/>
      <c r="T127" s="440"/>
      <c r="U127" s="440"/>
      <c r="V127" s="440"/>
      <c r="W127" s="440"/>
      <c r="X127" s="440"/>
      <c r="Y127" s="440"/>
      <c r="Z127" s="440"/>
      <c r="AA127" s="440"/>
      <c r="AB127" s="440"/>
      <c r="AC127" s="440"/>
      <c r="AD127" s="440"/>
      <c r="AE127" s="440"/>
      <c r="AF127" s="440"/>
      <c r="AG127" s="440"/>
      <c r="AH127" s="440"/>
      <c r="AI127" s="440"/>
      <c r="AJ127" s="440"/>
      <c r="AK127" s="440"/>
      <c r="AL127" s="440"/>
      <c r="AM127" s="440"/>
      <c r="AN127" s="440"/>
      <c r="AO127" s="440"/>
      <c r="AP127" s="440"/>
      <c r="AQ127" s="440"/>
      <c r="AR127" s="440"/>
      <c r="AS127" s="440"/>
      <c r="AT127" s="440"/>
      <c r="AU127" s="440"/>
      <c r="AV127" s="440"/>
      <c r="AW127" s="440"/>
      <c r="AX127" s="440"/>
      <c r="AY127" s="440"/>
      <c r="AZ127" s="440"/>
      <c r="BA127" s="440"/>
      <c r="BB127" s="440"/>
      <c r="BC127" s="440"/>
      <c r="BD127" s="440"/>
      <c r="BE127" s="440"/>
      <c r="BF127" s="440"/>
      <c r="BG127" s="440"/>
      <c r="BH127" s="440"/>
      <c r="BI127" s="440"/>
      <c r="BJ127" s="440"/>
      <c r="BK127" s="440"/>
      <c r="BL127" s="440"/>
      <c r="BM127" s="440"/>
      <c r="BN127" s="440"/>
      <c r="BO127" s="440"/>
      <c r="BP127" s="440"/>
      <c r="BQ127" s="440"/>
      <c r="BR127" s="440"/>
      <c r="BS127" s="440"/>
      <c r="BT127" s="440"/>
      <c r="BU127" s="440"/>
      <c r="BV127" s="440"/>
      <c r="BW127" s="440"/>
      <c r="BX127" s="440"/>
      <c r="BY127" s="440"/>
      <c r="BZ127" s="440"/>
      <c r="CA127" s="440"/>
      <c r="CB127" s="440"/>
      <c r="CC127" s="440"/>
      <c r="CD127" s="440"/>
      <c r="CE127" s="440"/>
      <c r="CF127" s="440"/>
      <c r="CG127" s="440"/>
      <c r="CH127" s="440"/>
      <c r="CI127" s="440"/>
      <c r="CJ127" s="440"/>
      <c r="CK127" s="440"/>
      <c r="CL127" s="440"/>
      <c r="CM127" s="440"/>
      <c r="CN127" s="440"/>
      <c r="CO127" s="440"/>
      <c r="CP127" s="440"/>
      <c r="CQ127" s="440"/>
      <c r="CR127" s="440"/>
      <c r="CS127" s="440"/>
      <c r="CT127" s="440"/>
      <c r="CU127" s="440"/>
      <c r="CV127" s="440"/>
      <c r="CW127" s="440"/>
      <c r="CX127" s="440"/>
      <c r="CY127" s="440"/>
      <c r="CZ127" s="440"/>
      <c r="DA127" s="440"/>
      <c r="DB127" s="440"/>
      <c r="DC127" s="440"/>
      <c r="DD127" s="440"/>
      <c r="DE127" s="440"/>
      <c r="DF127" s="440"/>
      <c r="DG127" s="440"/>
      <c r="DH127" s="440"/>
      <c r="DI127" s="440"/>
      <c r="DJ127" s="440"/>
      <c r="DK127" s="440"/>
      <c r="DL127" s="440"/>
      <c r="DM127" s="440"/>
      <c r="DN127" s="440"/>
      <c r="DO127" s="440"/>
      <c r="DP127" s="440"/>
      <c r="DQ127" s="440"/>
      <c r="DR127" s="440"/>
      <c r="DS127" s="440"/>
      <c r="DT127" s="440"/>
    </row>
    <row r="128" spans="1:124" s="403" customFormat="1" ht="30" hidden="1" customHeight="1" x14ac:dyDescent="0.25">
      <c r="A128" s="461"/>
      <c r="B128" s="462"/>
      <c r="C128" s="461"/>
      <c r="D128" s="463"/>
      <c r="E128" s="401">
        <f t="shared" si="39"/>
        <v>0</v>
      </c>
      <c r="F128" s="401"/>
      <c r="G128" s="387"/>
      <c r="H128" s="387"/>
      <c r="I128" s="387"/>
      <c r="J128" s="433">
        <f t="shared" si="50"/>
        <v>0</v>
      </c>
      <c r="K128" s="433"/>
      <c r="L128" s="457"/>
      <c r="M128" s="457"/>
      <c r="N128" s="457"/>
      <c r="O128" s="457"/>
      <c r="P128" s="457"/>
      <c r="Q128" s="457"/>
      <c r="R128" s="433">
        <f>SUM(E128,J128)</f>
        <v>0</v>
      </c>
      <c r="S128" s="440"/>
      <c r="T128" s="440"/>
      <c r="U128" s="440"/>
      <c r="V128" s="440"/>
      <c r="W128" s="440"/>
      <c r="X128" s="440"/>
      <c r="Y128" s="440"/>
      <c r="Z128" s="440"/>
      <c r="AA128" s="440"/>
      <c r="AB128" s="440"/>
      <c r="AC128" s="440"/>
      <c r="AD128" s="440"/>
      <c r="AE128" s="440"/>
      <c r="AF128" s="440"/>
      <c r="AG128" s="440"/>
      <c r="AH128" s="440"/>
      <c r="AI128" s="440"/>
      <c r="AJ128" s="440"/>
      <c r="AK128" s="440"/>
      <c r="AL128" s="440"/>
      <c r="AM128" s="440"/>
      <c r="AN128" s="440"/>
      <c r="AO128" s="440"/>
      <c r="AP128" s="440"/>
      <c r="AQ128" s="440"/>
      <c r="AR128" s="440"/>
      <c r="AS128" s="440"/>
      <c r="AT128" s="440"/>
      <c r="AU128" s="440"/>
      <c r="AV128" s="440"/>
      <c r="AW128" s="440"/>
      <c r="AX128" s="440"/>
      <c r="AY128" s="440"/>
      <c r="AZ128" s="440"/>
      <c r="BA128" s="440"/>
      <c r="BB128" s="440"/>
      <c r="BC128" s="440"/>
      <c r="BD128" s="440"/>
      <c r="BE128" s="440"/>
      <c r="BF128" s="440"/>
      <c r="BG128" s="440"/>
      <c r="BH128" s="440"/>
      <c r="BI128" s="440"/>
      <c r="BJ128" s="440"/>
      <c r="BK128" s="440"/>
      <c r="BL128" s="440"/>
      <c r="BM128" s="440"/>
      <c r="BN128" s="440"/>
      <c r="BO128" s="440"/>
      <c r="BP128" s="440"/>
      <c r="BQ128" s="440"/>
      <c r="BR128" s="440"/>
      <c r="BS128" s="440"/>
      <c r="BT128" s="440"/>
      <c r="BU128" s="440"/>
      <c r="BV128" s="440"/>
      <c r="BW128" s="440"/>
      <c r="BX128" s="440"/>
      <c r="BY128" s="440"/>
      <c r="BZ128" s="440"/>
      <c r="CA128" s="440"/>
      <c r="CB128" s="440"/>
      <c r="CC128" s="440"/>
      <c r="CD128" s="440"/>
      <c r="CE128" s="440"/>
      <c r="CF128" s="440"/>
      <c r="CG128" s="440"/>
      <c r="CH128" s="440"/>
      <c r="CI128" s="440"/>
      <c r="CJ128" s="440"/>
      <c r="CK128" s="440"/>
      <c r="CL128" s="440"/>
      <c r="CM128" s="440"/>
      <c r="CN128" s="440"/>
      <c r="CO128" s="440"/>
      <c r="CP128" s="440"/>
      <c r="CQ128" s="440"/>
      <c r="CR128" s="440"/>
      <c r="CS128" s="440"/>
      <c r="CT128" s="440"/>
      <c r="CU128" s="440"/>
      <c r="CV128" s="440"/>
      <c r="CW128" s="440"/>
      <c r="CX128" s="440"/>
      <c r="CY128" s="440"/>
      <c r="CZ128" s="440"/>
      <c r="DA128" s="440"/>
      <c r="DB128" s="440"/>
      <c r="DC128" s="440"/>
      <c r="DD128" s="440"/>
      <c r="DE128" s="440"/>
      <c r="DF128" s="440"/>
      <c r="DG128" s="440"/>
      <c r="DH128" s="440"/>
      <c r="DI128" s="440"/>
      <c r="DJ128" s="440"/>
      <c r="DK128" s="440"/>
      <c r="DL128" s="440"/>
      <c r="DM128" s="440"/>
      <c r="DN128" s="440"/>
      <c r="DO128" s="440"/>
      <c r="DP128" s="440"/>
      <c r="DQ128" s="440"/>
      <c r="DR128" s="440"/>
      <c r="DS128" s="440"/>
      <c r="DT128" s="440"/>
    </row>
    <row r="129" spans="1:124" s="377" customFormat="1" ht="34.5" hidden="1" customHeight="1" x14ac:dyDescent="0.25">
      <c r="A129" s="464"/>
      <c r="B129" s="465"/>
      <c r="C129" s="406"/>
      <c r="D129" s="379"/>
      <c r="E129" s="399">
        <f>SUM(F129,I129)</f>
        <v>0</v>
      </c>
      <c r="F129" s="399"/>
      <c r="G129" s="382"/>
      <c r="H129" s="382"/>
      <c r="I129" s="382"/>
      <c r="J129" s="376">
        <f>SUM(L129,O129)</f>
        <v>0</v>
      </c>
      <c r="K129" s="376"/>
      <c r="L129" s="375"/>
      <c r="M129" s="375"/>
      <c r="N129" s="375"/>
      <c r="O129" s="375"/>
      <c r="P129" s="375"/>
      <c r="Q129" s="375"/>
      <c r="R129" s="376">
        <f>SUM(E129,J129)</f>
        <v>0</v>
      </c>
      <c r="S129" s="434"/>
      <c r="T129" s="434"/>
      <c r="U129" s="434"/>
      <c r="V129" s="434"/>
      <c r="W129" s="434"/>
      <c r="X129" s="434"/>
      <c r="Y129" s="434"/>
      <c r="Z129" s="434"/>
      <c r="AA129" s="434"/>
      <c r="AB129" s="434"/>
      <c r="AC129" s="434"/>
      <c r="AD129" s="434"/>
      <c r="AE129" s="434"/>
      <c r="AF129" s="434"/>
      <c r="AG129" s="434"/>
      <c r="AH129" s="434"/>
      <c r="AI129" s="434"/>
      <c r="AJ129" s="434"/>
      <c r="AK129" s="434"/>
      <c r="AL129" s="434"/>
      <c r="AM129" s="434"/>
      <c r="AN129" s="434"/>
      <c r="AO129" s="434"/>
      <c r="AP129" s="434"/>
      <c r="AQ129" s="434"/>
      <c r="AR129" s="434"/>
      <c r="AS129" s="434"/>
      <c r="AT129" s="434"/>
      <c r="AU129" s="434"/>
      <c r="AV129" s="434"/>
      <c r="AW129" s="434"/>
      <c r="AX129" s="434"/>
      <c r="AY129" s="434"/>
      <c r="AZ129" s="434"/>
      <c r="BA129" s="434"/>
      <c r="BB129" s="434"/>
      <c r="BC129" s="434"/>
      <c r="BD129" s="434"/>
      <c r="BE129" s="434"/>
      <c r="BF129" s="434"/>
      <c r="BG129" s="434"/>
      <c r="BH129" s="434"/>
      <c r="BI129" s="434"/>
      <c r="BJ129" s="434"/>
      <c r="BK129" s="434"/>
      <c r="BL129" s="434"/>
      <c r="BM129" s="434"/>
      <c r="BN129" s="434"/>
      <c r="BO129" s="434"/>
      <c r="BP129" s="434"/>
      <c r="BQ129" s="434"/>
      <c r="BR129" s="434"/>
      <c r="BS129" s="434"/>
      <c r="BT129" s="434"/>
      <c r="BU129" s="434"/>
      <c r="BV129" s="434"/>
      <c r="BW129" s="434"/>
      <c r="BX129" s="434"/>
      <c r="BY129" s="434"/>
      <c r="BZ129" s="434"/>
      <c r="CA129" s="434"/>
      <c r="CB129" s="434"/>
      <c r="CC129" s="434"/>
      <c r="CD129" s="434"/>
      <c r="CE129" s="434"/>
      <c r="CF129" s="434"/>
      <c r="CG129" s="434"/>
      <c r="CH129" s="434"/>
      <c r="CI129" s="434"/>
      <c r="CJ129" s="434"/>
      <c r="CK129" s="434"/>
      <c r="CL129" s="434"/>
      <c r="CM129" s="434"/>
      <c r="CN129" s="434"/>
      <c r="CO129" s="434"/>
      <c r="CP129" s="434"/>
      <c r="CQ129" s="434"/>
      <c r="CR129" s="434"/>
      <c r="CS129" s="434"/>
      <c r="CT129" s="434"/>
      <c r="CU129" s="434"/>
      <c r="CV129" s="434"/>
      <c r="CW129" s="434"/>
      <c r="CX129" s="434"/>
      <c r="CY129" s="434"/>
      <c r="CZ129" s="434"/>
      <c r="DA129" s="434"/>
      <c r="DB129" s="434"/>
      <c r="DC129" s="434"/>
      <c r="DD129" s="434"/>
      <c r="DE129" s="434"/>
      <c r="DF129" s="434"/>
      <c r="DG129" s="434"/>
      <c r="DH129" s="434"/>
      <c r="DI129" s="434"/>
      <c r="DJ129" s="434"/>
      <c r="DK129" s="434"/>
      <c r="DL129" s="434"/>
      <c r="DM129" s="434"/>
      <c r="DN129" s="434"/>
      <c r="DO129" s="434"/>
      <c r="DP129" s="434"/>
      <c r="DQ129" s="434"/>
      <c r="DR129" s="434"/>
      <c r="DS129" s="434"/>
      <c r="DT129" s="434"/>
    </row>
    <row r="130" spans="1:124" s="377" customFormat="1" ht="23.25" hidden="1" customHeight="1" x14ac:dyDescent="0.25">
      <c r="A130" s="466"/>
      <c r="B130" s="467"/>
      <c r="C130" s="466"/>
      <c r="D130" s="455"/>
      <c r="E130" s="389"/>
      <c r="G130" s="382"/>
      <c r="H130" s="382"/>
      <c r="I130" s="382"/>
      <c r="J130" s="376">
        <f>SUM(L130,O130)</f>
        <v>0</v>
      </c>
      <c r="K130" s="376"/>
      <c r="L130" s="375"/>
      <c r="M130" s="375"/>
      <c r="N130" s="375"/>
      <c r="O130" s="375"/>
      <c r="P130" s="375"/>
      <c r="Q130" s="375"/>
      <c r="R130" s="376">
        <f>SUM(E139,J130)</f>
        <v>0</v>
      </c>
      <c r="S130" s="434"/>
      <c r="T130" s="434"/>
      <c r="U130" s="434"/>
      <c r="V130" s="434"/>
      <c r="W130" s="434"/>
      <c r="X130" s="434"/>
      <c r="Y130" s="434"/>
      <c r="Z130" s="434"/>
      <c r="AA130" s="434"/>
      <c r="AB130" s="434"/>
      <c r="AC130" s="434"/>
      <c r="AD130" s="434"/>
      <c r="AE130" s="434"/>
      <c r="AF130" s="434"/>
      <c r="AG130" s="434"/>
      <c r="AH130" s="434"/>
      <c r="AI130" s="434"/>
      <c r="AJ130" s="434"/>
      <c r="AK130" s="434"/>
      <c r="AL130" s="434"/>
      <c r="AM130" s="434"/>
      <c r="AN130" s="434"/>
      <c r="AO130" s="434"/>
      <c r="AP130" s="434"/>
      <c r="AQ130" s="434"/>
      <c r="AR130" s="434"/>
      <c r="AS130" s="434"/>
      <c r="AT130" s="434"/>
      <c r="AU130" s="434"/>
      <c r="AV130" s="434"/>
      <c r="AW130" s="434"/>
      <c r="AX130" s="434"/>
      <c r="AY130" s="434"/>
      <c r="AZ130" s="434"/>
      <c r="BA130" s="434"/>
      <c r="BB130" s="434"/>
      <c r="BC130" s="434"/>
      <c r="BD130" s="434"/>
      <c r="BE130" s="434"/>
      <c r="BF130" s="434"/>
      <c r="BG130" s="434"/>
      <c r="BH130" s="434"/>
      <c r="BI130" s="434"/>
      <c r="BJ130" s="434"/>
      <c r="BK130" s="434"/>
      <c r="BL130" s="434"/>
      <c r="BM130" s="434"/>
      <c r="BN130" s="434"/>
      <c r="BO130" s="434"/>
      <c r="BP130" s="434"/>
      <c r="BQ130" s="434"/>
      <c r="BR130" s="434"/>
      <c r="BS130" s="434"/>
      <c r="BT130" s="434"/>
      <c r="BU130" s="434"/>
      <c r="BV130" s="434"/>
      <c r="BW130" s="434"/>
      <c r="BX130" s="434"/>
      <c r="BY130" s="434"/>
      <c r="BZ130" s="434"/>
      <c r="CA130" s="434"/>
      <c r="CB130" s="434"/>
      <c r="CC130" s="434"/>
      <c r="CD130" s="434"/>
      <c r="CE130" s="434"/>
      <c r="CF130" s="434"/>
      <c r="CG130" s="434"/>
      <c r="CH130" s="434"/>
      <c r="CI130" s="434"/>
      <c r="CJ130" s="434"/>
      <c r="CK130" s="434"/>
      <c r="CL130" s="434"/>
      <c r="CM130" s="434"/>
      <c r="CN130" s="434"/>
      <c r="CO130" s="434"/>
      <c r="CP130" s="434"/>
      <c r="CQ130" s="434"/>
      <c r="CR130" s="434"/>
      <c r="CS130" s="434"/>
      <c r="CT130" s="434"/>
      <c r="CU130" s="434"/>
      <c r="CV130" s="434"/>
      <c r="CW130" s="434"/>
      <c r="CX130" s="434"/>
      <c r="CY130" s="434"/>
      <c r="CZ130" s="434"/>
      <c r="DA130" s="434"/>
      <c r="DB130" s="434"/>
      <c r="DC130" s="434"/>
      <c r="DD130" s="434"/>
      <c r="DE130" s="434"/>
      <c r="DF130" s="434"/>
      <c r="DG130" s="434"/>
      <c r="DH130" s="434"/>
      <c r="DI130" s="434"/>
      <c r="DJ130" s="434"/>
      <c r="DK130" s="434"/>
      <c r="DL130" s="434"/>
      <c r="DM130" s="434"/>
      <c r="DN130" s="434"/>
      <c r="DO130" s="434"/>
      <c r="DP130" s="434"/>
      <c r="DQ130" s="434"/>
      <c r="DR130" s="434"/>
      <c r="DS130" s="434"/>
      <c r="DT130" s="434"/>
    </row>
    <row r="131" spans="1:124" s="377" customFormat="1" ht="33.75" hidden="1" customHeight="1" x14ac:dyDescent="0.25">
      <c r="A131" s="374"/>
      <c r="B131" s="374"/>
      <c r="C131" s="406"/>
      <c r="D131" s="398"/>
      <c r="E131" s="399">
        <f t="shared" si="39"/>
        <v>0</v>
      </c>
      <c r="F131" s="399"/>
      <c r="G131" s="382"/>
      <c r="H131" s="382"/>
      <c r="I131" s="382"/>
      <c r="J131" s="376"/>
      <c r="K131" s="376"/>
      <c r="L131" s="375"/>
      <c r="M131" s="375"/>
      <c r="N131" s="375"/>
      <c r="O131" s="375"/>
      <c r="P131" s="375"/>
      <c r="Q131" s="375"/>
      <c r="R131" s="376">
        <f>SUM(E131,J131)</f>
        <v>0</v>
      </c>
      <c r="S131" s="434"/>
      <c r="T131" s="434"/>
      <c r="U131" s="434"/>
      <c r="V131" s="434"/>
      <c r="W131" s="434"/>
      <c r="X131" s="434"/>
      <c r="Y131" s="434"/>
      <c r="Z131" s="434"/>
      <c r="AA131" s="434"/>
      <c r="AB131" s="434"/>
      <c r="AC131" s="434"/>
      <c r="AD131" s="434"/>
      <c r="AE131" s="434"/>
      <c r="AF131" s="434"/>
      <c r="AG131" s="434"/>
      <c r="AH131" s="434"/>
      <c r="AI131" s="434"/>
      <c r="AJ131" s="434"/>
      <c r="AK131" s="434"/>
      <c r="AL131" s="434"/>
      <c r="AM131" s="434"/>
      <c r="AN131" s="434"/>
      <c r="AO131" s="434"/>
      <c r="AP131" s="434"/>
      <c r="AQ131" s="434"/>
      <c r="AR131" s="434"/>
      <c r="AS131" s="434"/>
      <c r="AT131" s="434"/>
      <c r="AU131" s="434"/>
      <c r="AV131" s="434"/>
      <c r="AW131" s="434"/>
      <c r="AX131" s="434"/>
      <c r="AY131" s="434"/>
      <c r="AZ131" s="434"/>
      <c r="BA131" s="434"/>
      <c r="BB131" s="434"/>
      <c r="BC131" s="434"/>
      <c r="BD131" s="434"/>
      <c r="BE131" s="434"/>
      <c r="BF131" s="434"/>
      <c r="BG131" s="434"/>
      <c r="BH131" s="434"/>
      <c r="BI131" s="434"/>
      <c r="BJ131" s="434"/>
      <c r="BK131" s="434"/>
      <c r="BL131" s="434"/>
      <c r="BM131" s="434"/>
      <c r="BN131" s="434"/>
      <c r="BO131" s="434"/>
      <c r="BP131" s="434"/>
      <c r="BQ131" s="434"/>
      <c r="BR131" s="434"/>
      <c r="BS131" s="434"/>
      <c r="BT131" s="434"/>
      <c r="BU131" s="434"/>
      <c r="BV131" s="434"/>
      <c r="BW131" s="434"/>
      <c r="BX131" s="434"/>
      <c r="BY131" s="434"/>
      <c r="BZ131" s="434"/>
      <c r="CA131" s="434"/>
      <c r="CB131" s="434"/>
      <c r="CC131" s="434"/>
      <c r="CD131" s="434"/>
      <c r="CE131" s="434"/>
      <c r="CF131" s="434"/>
      <c r="CG131" s="434"/>
      <c r="CH131" s="434"/>
      <c r="CI131" s="434"/>
      <c r="CJ131" s="434"/>
      <c r="CK131" s="434"/>
      <c r="CL131" s="434"/>
      <c r="CM131" s="434"/>
      <c r="CN131" s="434"/>
      <c r="CO131" s="434"/>
      <c r="CP131" s="434"/>
      <c r="CQ131" s="434"/>
      <c r="CR131" s="434"/>
      <c r="CS131" s="434"/>
      <c r="CT131" s="434"/>
      <c r="CU131" s="434"/>
      <c r="CV131" s="434"/>
      <c r="CW131" s="434"/>
      <c r="CX131" s="434"/>
      <c r="CY131" s="434"/>
      <c r="CZ131" s="434"/>
      <c r="DA131" s="434"/>
      <c r="DB131" s="434"/>
      <c r="DC131" s="434"/>
      <c r="DD131" s="434"/>
      <c r="DE131" s="434"/>
      <c r="DF131" s="434"/>
      <c r="DG131" s="434"/>
      <c r="DH131" s="434"/>
      <c r="DI131" s="434"/>
      <c r="DJ131" s="434"/>
      <c r="DK131" s="434"/>
      <c r="DL131" s="434"/>
      <c r="DM131" s="434"/>
      <c r="DN131" s="434"/>
      <c r="DO131" s="434"/>
      <c r="DP131" s="434"/>
      <c r="DQ131" s="434"/>
      <c r="DR131" s="434"/>
      <c r="DS131" s="434"/>
      <c r="DT131" s="434"/>
    </row>
    <row r="132" spans="1:124" s="377" customFormat="1" ht="25.5" hidden="1" customHeight="1" x14ac:dyDescent="0.25">
      <c r="A132" s="406"/>
      <c r="B132" s="406"/>
      <c r="C132" s="406"/>
      <c r="D132" s="429"/>
      <c r="E132" s="399">
        <f t="shared" si="39"/>
        <v>0</v>
      </c>
      <c r="F132" s="399"/>
      <c r="G132" s="382"/>
      <c r="H132" s="382"/>
      <c r="I132" s="382"/>
      <c r="J132" s="376">
        <f t="shared" si="50"/>
        <v>0</v>
      </c>
      <c r="K132" s="376"/>
      <c r="L132" s="375"/>
      <c r="M132" s="375"/>
      <c r="N132" s="375"/>
      <c r="O132" s="375"/>
      <c r="P132" s="375"/>
      <c r="Q132" s="375"/>
      <c r="R132" s="452">
        <f>SUM(J132,E132)</f>
        <v>0</v>
      </c>
      <c r="S132" s="434"/>
      <c r="T132" s="434"/>
      <c r="U132" s="434"/>
      <c r="V132" s="434"/>
      <c r="W132" s="434"/>
      <c r="X132" s="434"/>
      <c r="Y132" s="434"/>
      <c r="Z132" s="434"/>
      <c r="AA132" s="434"/>
      <c r="AB132" s="434"/>
      <c r="AC132" s="434"/>
      <c r="AD132" s="434"/>
      <c r="AE132" s="434"/>
      <c r="AF132" s="434"/>
      <c r="AG132" s="434"/>
      <c r="AH132" s="434"/>
      <c r="AI132" s="434"/>
      <c r="AJ132" s="434"/>
      <c r="AK132" s="434"/>
      <c r="AL132" s="434"/>
      <c r="AM132" s="434"/>
      <c r="AN132" s="434"/>
      <c r="AO132" s="434"/>
      <c r="AP132" s="434"/>
      <c r="AQ132" s="434"/>
      <c r="AR132" s="434"/>
      <c r="AS132" s="434"/>
      <c r="AT132" s="434"/>
      <c r="AU132" s="434"/>
      <c r="AV132" s="434"/>
      <c r="AW132" s="434"/>
      <c r="AX132" s="434"/>
      <c r="AY132" s="434"/>
      <c r="AZ132" s="434"/>
      <c r="BA132" s="434"/>
      <c r="BB132" s="434"/>
      <c r="BC132" s="434"/>
      <c r="BD132" s="434"/>
      <c r="BE132" s="434"/>
      <c r="BF132" s="434"/>
      <c r="BG132" s="434"/>
      <c r="BH132" s="434"/>
      <c r="BI132" s="434"/>
      <c r="BJ132" s="434"/>
      <c r="BK132" s="434"/>
      <c r="BL132" s="434"/>
      <c r="BM132" s="434"/>
      <c r="BN132" s="434"/>
      <c r="BO132" s="434"/>
      <c r="BP132" s="434"/>
      <c r="BQ132" s="434"/>
      <c r="BR132" s="434"/>
      <c r="BS132" s="434"/>
      <c r="BT132" s="434"/>
      <c r="BU132" s="434"/>
      <c r="BV132" s="434"/>
      <c r="BW132" s="434"/>
      <c r="BX132" s="434"/>
      <c r="BY132" s="434"/>
      <c r="BZ132" s="434"/>
      <c r="CA132" s="434"/>
      <c r="CB132" s="434"/>
      <c r="CC132" s="434"/>
      <c r="CD132" s="434"/>
      <c r="CE132" s="434"/>
      <c r="CF132" s="434"/>
      <c r="CG132" s="434"/>
      <c r="CH132" s="434"/>
      <c r="CI132" s="434"/>
      <c r="CJ132" s="434"/>
      <c r="CK132" s="434"/>
      <c r="CL132" s="434"/>
      <c r="CM132" s="434"/>
      <c r="CN132" s="434"/>
      <c r="CO132" s="434"/>
      <c r="CP132" s="434"/>
      <c r="CQ132" s="434"/>
      <c r="CR132" s="434"/>
      <c r="CS132" s="434"/>
      <c r="CT132" s="434"/>
      <c r="CU132" s="434"/>
      <c r="CV132" s="434"/>
      <c r="CW132" s="434"/>
      <c r="CX132" s="434"/>
      <c r="CY132" s="434"/>
      <c r="CZ132" s="434"/>
      <c r="DA132" s="434"/>
      <c r="DB132" s="434"/>
      <c r="DC132" s="434"/>
      <c r="DD132" s="434"/>
      <c r="DE132" s="434"/>
      <c r="DF132" s="434"/>
      <c r="DG132" s="434"/>
      <c r="DH132" s="434"/>
      <c r="DI132" s="434"/>
      <c r="DJ132" s="434"/>
      <c r="DK132" s="434"/>
      <c r="DL132" s="434"/>
      <c r="DM132" s="434"/>
      <c r="DN132" s="434"/>
      <c r="DO132" s="434"/>
      <c r="DP132" s="434"/>
      <c r="DQ132" s="434"/>
      <c r="DR132" s="434"/>
      <c r="DS132" s="434"/>
      <c r="DT132" s="434"/>
    </row>
    <row r="133" spans="1:124" s="377" customFormat="1" ht="21" hidden="1" customHeight="1" x14ac:dyDescent="0.25">
      <c r="A133" s="406"/>
      <c r="B133" s="406"/>
      <c r="C133" s="406"/>
      <c r="D133" s="383"/>
      <c r="E133" s="399">
        <f t="shared" si="39"/>
        <v>0</v>
      </c>
      <c r="F133" s="399"/>
      <c r="G133" s="407"/>
      <c r="H133" s="407"/>
      <c r="I133" s="407"/>
      <c r="J133" s="376">
        <f>SUM(L133,O133)</f>
        <v>0</v>
      </c>
      <c r="K133" s="376"/>
      <c r="L133" s="407"/>
      <c r="M133" s="407"/>
      <c r="N133" s="407"/>
      <c r="O133" s="407"/>
      <c r="P133" s="407"/>
      <c r="Q133" s="407"/>
      <c r="R133" s="452">
        <f t="shared" ref="R133:R139" si="53">SUM(E133,J133)</f>
        <v>0</v>
      </c>
      <c r="S133" s="434"/>
      <c r="T133" s="434"/>
      <c r="U133" s="434"/>
      <c r="V133" s="434"/>
      <c r="W133" s="434"/>
      <c r="X133" s="434"/>
      <c r="Y133" s="434"/>
      <c r="Z133" s="434"/>
      <c r="AA133" s="434"/>
      <c r="AB133" s="434"/>
      <c r="AC133" s="434"/>
      <c r="AD133" s="434"/>
      <c r="AE133" s="434"/>
      <c r="AF133" s="434"/>
      <c r="AG133" s="434"/>
      <c r="AH133" s="434"/>
      <c r="AI133" s="434"/>
      <c r="AJ133" s="434"/>
      <c r="AK133" s="434"/>
      <c r="AL133" s="434"/>
      <c r="AM133" s="434"/>
      <c r="AN133" s="434"/>
      <c r="AO133" s="434"/>
      <c r="AP133" s="434"/>
      <c r="AQ133" s="434"/>
      <c r="AR133" s="434"/>
      <c r="AS133" s="434"/>
      <c r="AT133" s="434"/>
      <c r="AU133" s="434"/>
      <c r="AV133" s="434"/>
      <c r="AW133" s="434"/>
      <c r="AX133" s="434"/>
      <c r="AY133" s="434"/>
      <c r="AZ133" s="434"/>
      <c r="BA133" s="434"/>
      <c r="BB133" s="434"/>
      <c r="BC133" s="434"/>
      <c r="BD133" s="434"/>
      <c r="BE133" s="434"/>
      <c r="BF133" s="434"/>
      <c r="BG133" s="434"/>
      <c r="BH133" s="434"/>
      <c r="BI133" s="434"/>
      <c r="BJ133" s="434"/>
      <c r="BK133" s="434"/>
      <c r="BL133" s="434"/>
      <c r="BM133" s="434"/>
      <c r="BN133" s="434"/>
      <c r="BO133" s="434"/>
      <c r="BP133" s="434"/>
      <c r="BQ133" s="434"/>
      <c r="BR133" s="434"/>
      <c r="BS133" s="434"/>
      <c r="BT133" s="434"/>
      <c r="BU133" s="434"/>
      <c r="BV133" s="434"/>
      <c r="BW133" s="434"/>
      <c r="BX133" s="434"/>
      <c r="BY133" s="434"/>
      <c r="BZ133" s="434"/>
      <c r="CA133" s="434"/>
      <c r="CB133" s="434"/>
      <c r="CC133" s="434"/>
      <c r="CD133" s="434"/>
      <c r="CE133" s="434"/>
      <c r="CF133" s="434"/>
      <c r="CG133" s="434"/>
      <c r="CH133" s="434"/>
      <c r="CI133" s="434"/>
      <c r="CJ133" s="434"/>
      <c r="CK133" s="434"/>
      <c r="CL133" s="434"/>
      <c r="CM133" s="434"/>
      <c r="CN133" s="434"/>
      <c r="CO133" s="434"/>
      <c r="CP133" s="434"/>
      <c r="CQ133" s="434"/>
      <c r="CR133" s="434"/>
      <c r="CS133" s="434"/>
      <c r="CT133" s="434"/>
      <c r="CU133" s="434"/>
      <c r="CV133" s="434"/>
      <c r="CW133" s="434"/>
      <c r="CX133" s="434"/>
      <c r="CY133" s="434"/>
      <c r="CZ133" s="434"/>
      <c r="DA133" s="434"/>
      <c r="DB133" s="434"/>
      <c r="DC133" s="434"/>
      <c r="DD133" s="434"/>
      <c r="DE133" s="434"/>
      <c r="DF133" s="434"/>
      <c r="DG133" s="434"/>
      <c r="DH133" s="434"/>
      <c r="DI133" s="434"/>
      <c r="DJ133" s="434"/>
      <c r="DK133" s="434"/>
      <c r="DL133" s="434"/>
      <c r="DM133" s="434"/>
      <c r="DN133" s="434"/>
      <c r="DO133" s="434"/>
      <c r="DP133" s="434"/>
      <c r="DQ133" s="434"/>
      <c r="DR133" s="434"/>
      <c r="DS133" s="434"/>
      <c r="DT133" s="434"/>
    </row>
    <row r="134" spans="1:124" s="377" customFormat="1" ht="56.25" hidden="1" customHeight="1" x14ac:dyDescent="0.25">
      <c r="A134" s="410"/>
      <c r="B134" s="410"/>
      <c r="C134" s="406"/>
      <c r="D134" s="412"/>
      <c r="E134" s="399">
        <f>SUM(E135)</f>
        <v>0</v>
      </c>
      <c r="F134" s="420"/>
      <c r="G134" s="420"/>
      <c r="H134" s="420"/>
      <c r="I134" s="420">
        <f t="shared" ref="I134:R134" si="54">SUM(I135)</f>
        <v>0</v>
      </c>
      <c r="J134" s="420">
        <f t="shared" si="54"/>
        <v>0</v>
      </c>
      <c r="K134" s="420"/>
      <c r="L134" s="420">
        <f t="shared" si="54"/>
        <v>0</v>
      </c>
      <c r="M134" s="420">
        <f t="shared" si="54"/>
        <v>0</v>
      </c>
      <c r="N134" s="420">
        <f t="shared" si="54"/>
        <v>0</v>
      </c>
      <c r="O134" s="420">
        <f t="shared" si="54"/>
        <v>0</v>
      </c>
      <c r="P134" s="420">
        <f t="shared" si="54"/>
        <v>0</v>
      </c>
      <c r="Q134" s="420">
        <f t="shared" si="54"/>
        <v>0</v>
      </c>
      <c r="R134" s="420">
        <f t="shared" si="54"/>
        <v>0</v>
      </c>
      <c r="S134" s="434"/>
      <c r="T134" s="434"/>
      <c r="U134" s="434"/>
      <c r="V134" s="434"/>
      <c r="W134" s="434"/>
      <c r="X134" s="434"/>
      <c r="Y134" s="434"/>
      <c r="Z134" s="434"/>
      <c r="AA134" s="434"/>
      <c r="AB134" s="434"/>
      <c r="AC134" s="434"/>
      <c r="AD134" s="434"/>
      <c r="AE134" s="434"/>
      <c r="AF134" s="434"/>
      <c r="AG134" s="434"/>
      <c r="AH134" s="434"/>
      <c r="AI134" s="434"/>
      <c r="AJ134" s="434"/>
      <c r="AK134" s="434"/>
      <c r="AL134" s="434"/>
      <c r="AM134" s="434"/>
      <c r="AN134" s="434"/>
      <c r="AO134" s="434"/>
      <c r="AP134" s="434"/>
      <c r="AQ134" s="434"/>
      <c r="AR134" s="434"/>
      <c r="AS134" s="434"/>
      <c r="AT134" s="434"/>
      <c r="AU134" s="434"/>
      <c r="AV134" s="434"/>
      <c r="AW134" s="434"/>
      <c r="AX134" s="434"/>
      <c r="AY134" s="434"/>
      <c r="AZ134" s="434"/>
      <c r="BA134" s="434"/>
      <c r="BB134" s="434"/>
      <c r="BC134" s="434"/>
      <c r="BD134" s="434"/>
      <c r="BE134" s="434"/>
      <c r="BF134" s="434"/>
      <c r="BG134" s="434"/>
      <c r="BH134" s="434"/>
      <c r="BI134" s="434"/>
      <c r="BJ134" s="434"/>
      <c r="BK134" s="434"/>
      <c r="BL134" s="434"/>
      <c r="BM134" s="434"/>
      <c r="BN134" s="434"/>
      <c r="BO134" s="434"/>
      <c r="BP134" s="434"/>
      <c r="BQ134" s="434"/>
      <c r="BR134" s="434"/>
      <c r="BS134" s="434"/>
      <c r="BT134" s="434"/>
      <c r="BU134" s="434"/>
      <c r="BV134" s="434"/>
      <c r="BW134" s="434"/>
      <c r="BX134" s="434"/>
      <c r="BY134" s="434"/>
      <c r="BZ134" s="434"/>
      <c r="CA134" s="434"/>
      <c r="CB134" s="434"/>
      <c r="CC134" s="434"/>
      <c r="CD134" s="434"/>
      <c r="CE134" s="434"/>
      <c r="CF134" s="434"/>
      <c r="CG134" s="434"/>
      <c r="CH134" s="434"/>
      <c r="CI134" s="434"/>
      <c r="CJ134" s="434"/>
      <c r="CK134" s="434"/>
      <c r="CL134" s="434"/>
      <c r="CM134" s="434"/>
      <c r="CN134" s="434"/>
      <c r="CO134" s="434"/>
      <c r="CP134" s="434"/>
      <c r="CQ134" s="434"/>
      <c r="CR134" s="434"/>
      <c r="CS134" s="434"/>
      <c r="CT134" s="434"/>
      <c r="CU134" s="434"/>
      <c r="CV134" s="434"/>
      <c r="CW134" s="434"/>
      <c r="CX134" s="434"/>
      <c r="CY134" s="434"/>
      <c r="CZ134" s="434"/>
      <c r="DA134" s="434"/>
      <c r="DB134" s="434"/>
      <c r="DC134" s="434"/>
      <c r="DD134" s="434"/>
      <c r="DE134" s="434"/>
      <c r="DF134" s="434"/>
      <c r="DG134" s="434"/>
      <c r="DH134" s="434"/>
      <c r="DI134" s="434"/>
      <c r="DJ134" s="434"/>
      <c r="DK134" s="434"/>
      <c r="DL134" s="434"/>
      <c r="DM134" s="434"/>
      <c r="DN134" s="434"/>
      <c r="DO134" s="434"/>
      <c r="DP134" s="434"/>
      <c r="DQ134" s="434"/>
      <c r="DR134" s="434"/>
      <c r="DS134" s="434"/>
      <c r="DT134" s="434"/>
    </row>
    <row r="135" spans="1:124" s="403" customFormat="1" ht="51.75" hidden="1" customHeight="1" x14ac:dyDescent="0.25">
      <c r="A135" s="411"/>
      <c r="B135" s="411"/>
      <c r="C135" s="402"/>
      <c r="D135" s="391"/>
      <c r="E135" s="401">
        <f>SUM(F135,I135)</f>
        <v>0</v>
      </c>
      <c r="F135" s="401"/>
      <c r="G135" s="388"/>
      <c r="H135" s="388"/>
      <c r="I135" s="388"/>
      <c r="J135" s="433">
        <f>SUM(L135,O135)</f>
        <v>0</v>
      </c>
      <c r="K135" s="433"/>
      <c r="L135" s="388"/>
      <c r="M135" s="388"/>
      <c r="N135" s="388"/>
      <c r="O135" s="388"/>
      <c r="P135" s="388"/>
      <c r="Q135" s="388"/>
      <c r="R135" s="433">
        <f t="shared" si="53"/>
        <v>0</v>
      </c>
      <c r="S135" s="440"/>
      <c r="T135" s="440"/>
      <c r="U135" s="440"/>
      <c r="V135" s="440"/>
      <c r="W135" s="440"/>
      <c r="X135" s="440"/>
      <c r="Y135" s="440"/>
      <c r="Z135" s="440"/>
      <c r="AA135" s="440"/>
      <c r="AB135" s="440"/>
      <c r="AC135" s="440"/>
      <c r="AD135" s="440"/>
      <c r="AE135" s="440"/>
      <c r="AF135" s="440"/>
      <c r="AG135" s="440"/>
      <c r="AH135" s="440"/>
      <c r="AI135" s="440"/>
      <c r="AJ135" s="440"/>
      <c r="AK135" s="440"/>
      <c r="AL135" s="440"/>
      <c r="AM135" s="440"/>
      <c r="AN135" s="440"/>
      <c r="AO135" s="440"/>
      <c r="AP135" s="440"/>
      <c r="AQ135" s="440"/>
      <c r="AR135" s="440"/>
      <c r="AS135" s="440"/>
      <c r="AT135" s="440"/>
      <c r="AU135" s="440"/>
      <c r="AV135" s="440"/>
      <c r="AW135" s="440"/>
      <c r="AX135" s="440"/>
      <c r="AY135" s="440"/>
      <c r="AZ135" s="440"/>
      <c r="BA135" s="440"/>
      <c r="BB135" s="440"/>
      <c r="BC135" s="440"/>
      <c r="BD135" s="440"/>
      <c r="BE135" s="440"/>
      <c r="BF135" s="440"/>
      <c r="BG135" s="440"/>
      <c r="BH135" s="440"/>
      <c r="BI135" s="440"/>
      <c r="BJ135" s="440"/>
      <c r="BK135" s="440"/>
      <c r="BL135" s="440"/>
      <c r="BM135" s="440"/>
      <c r="BN135" s="440"/>
      <c r="BO135" s="440"/>
      <c r="BP135" s="440"/>
      <c r="BQ135" s="440"/>
      <c r="BR135" s="440"/>
      <c r="BS135" s="440"/>
      <c r="BT135" s="440"/>
      <c r="BU135" s="440"/>
      <c r="BV135" s="440"/>
      <c r="BW135" s="440"/>
      <c r="BX135" s="440"/>
      <c r="BY135" s="440"/>
      <c r="BZ135" s="440"/>
      <c r="CA135" s="440"/>
      <c r="CB135" s="440"/>
      <c r="CC135" s="440"/>
      <c r="CD135" s="440"/>
      <c r="CE135" s="440"/>
      <c r="CF135" s="440"/>
      <c r="CG135" s="440"/>
      <c r="CH135" s="440"/>
      <c r="CI135" s="440"/>
      <c r="CJ135" s="440"/>
      <c r="CK135" s="440"/>
      <c r="CL135" s="440"/>
      <c r="CM135" s="440"/>
      <c r="CN135" s="440"/>
      <c r="CO135" s="440"/>
      <c r="CP135" s="440"/>
      <c r="CQ135" s="440"/>
      <c r="CR135" s="440"/>
      <c r="CS135" s="440"/>
      <c r="CT135" s="440"/>
      <c r="CU135" s="440"/>
      <c r="CV135" s="440"/>
      <c r="CW135" s="440"/>
      <c r="CX135" s="440"/>
      <c r="CY135" s="440"/>
      <c r="CZ135" s="440"/>
      <c r="DA135" s="440"/>
      <c r="DB135" s="440"/>
      <c r="DC135" s="440"/>
      <c r="DD135" s="440"/>
      <c r="DE135" s="440"/>
      <c r="DF135" s="440"/>
      <c r="DG135" s="440"/>
      <c r="DH135" s="440"/>
      <c r="DI135" s="440"/>
      <c r="DJ135" s="440"/>
      <c r="DK135" s="440"/>
      <c r="DL135" s="440"/>
      <c r="DM135" s="440"/>
      <c r="DN135" s="440"/>
      <c r="DO135" s="440"/>
      <c r="DP135" s="440"/>
      <c r="DQ135" s="440"/>
      <c r="DR135" s="440"/>
      <c r="DS135" s="440"/>
      <c r="DT135" s="440"/>
    </row>
    <row r="136" spans="1:124" s="377" customFormat="1" ht="41.25" hidden="1" customHeight="1" x14ac:dyDescent="0.25">
      <c r="A136" s="410"/>
      <c r="B136" s="410"/>
      <c r="C136" s="406"/>
      <c r="D136" s="412"/>
      <c r="E136" s="399">
        <f>SUM(E137:E138)</f>
        <v>0</v>
      </c>
      <c r="F136" s="420"/>
      <c r="G136" s="420"/>
      <c r="H136" s="420"/>
      <c r="I136" s="420">
        <f t="shared" ref="I136:R136" si="55">SUM(I137:I138)</f>
        <v>0</v>
      </c>
      <c r="J136" s="420">
        <f t="shared" si="55"/>
        <v>0</v>
      </c>
      <c r="K136" s="420"/>
      <c r="L136" s="420">
        <f t="shared" si="55"/>
        <v>0</v>
      </c>
      <c r="M136" s="420">
        <f t="shared" si="55"/>
        <v>0</v>
      </c>
      <c r="N136" s="420">
        <f t="shared" si="55"/>
        <v>0</v>
      </c>
      <c r="O136" s="420">
        <f t="shared" si="55"/>
        <v>0</v>
      </c>
      <c r="P136" s="420">
        <f t="shared" si="55"/>
        <v>0</v>
      </c>
      <c r="Q136" s="420">
        <f t="shared" si="55"/>
        <v>0</v>
      </c>
      <c r="R136" s="420">
        <f t="shared" si="55"/>
        <v>0</v>
      </c>
      <c r="S136" s="434"/>
      <c r="T136" s="434"/>
      <c r="U136" s="434"/>
      <c r="V136" s="434"/>
      <c r="W136" s="434"/>
      <c r="X136" s="434"/>
      <c r="Y136" s="434"/>
      <c r="Z136" s="434"/>
      <c r="AA136" s="434"/>
      <c r="AB136" s="434"/>
      <c r="AC136" s="434"/>
      <c r="AD136" s="434"/>
      <c r="AE136" s="434"/>
      <c r="AF136" s="434"/>
      <c r="AG136" s="434"/>
      <c r="AH136" s="434"/>
      <c r="AI136" s="434"/>
      <c r="AJ136" s="434"/>
      <c r="AK136" s="434"/>
      <c r="AL136" s="434"/>
      <c r="AM136" s="434"/>
      <c r="AN136" s="434"/>
      <c r="AO136" s="434"/>
      <c r="AP136" s="434"/>
      <c r="AQ136" s="434"/>
      <c r="AR136" s="434"/>
      <c r="AS136" s="434"/>
      <c r="AT136" s="434"/>
      <c r="AU136" s="434"/>
      <c r="AV136" s="434"/>
      <c r="AW136" s="434"/>
      <c r="AX136" s="434"/>
      <c r="AY136" s="434"/>
      <c r="AZ136" s="434"/>
      <c r="BA136" s="434"/>
      <c r="BB136" s="434"/>
      <c r="BC136" s="434"/>
      <c r="BD136" s="434"/>
      <c r="BE136" s="434"/>
      <c r="BF136" s="434"/>
      <c r="BG136" s="434"/>
      <c r="BH136" s="434"/>
      <c r="BI136" s="434"/>
      <c r="BJ136" s="434"/>
      <c r="BK136" s="434"/>
      <c r="BL136" s="434"/>
      <c r="BM136" s="434"/>
      <c r="BN136" s="434"/>
      <c r="BO136" s="434"/>
      <c r="BP136" s="434"/>
      <c r="BQ136" s="434"/>
      <c r="BR136" s="434"/>
      <c r="BS136" s="434"/>
      <c r="BT136" s="434"/>
      <c r="BU136" s="434"/>
      <c r="BV136" s="434"/>
      <c r="BW136" s="434"/>
      <c r="BX136" s="434"/>
      <c r="BY136" s="434"/>
      <c r="BZ136" s="434"/>
      <c r="CA136" s="434"/>
      <c r="CB136" s="434"/>
      <c r="CC136" s="434"/>
      <c r="CD136" s="434"/>
      <c r="CE136" s="434"/>
      <c r="CF136" s="434"/>
      <c r="CG136" s="434"/>
      <c r="CH136" s="434"/>
      <c r="CI136" s="434"/>
      <c r="CJ136" s="434"/>
      <c r="CK136" s="434"/>
      <c r="CL136" s="434"/>
      <c r="CM136" s="434"/>
      <c r="CN136" s="434"/>
      <c r="CO136" s="434"/>
      <c r="CP136" s="434"/>
      <c r="CQ136" s="434"/>
      <c r="CR136" s="434"/>
      <c r="CS136" s="434"/>
      <c r="CT136" s="434"/>
      <c r="CU136" s="434"/>
      <c r="CV136" s="434"/>
      <c r="CW136" s="434"/>
      <c r="CX136" s="434"/>
      <c r="CY136" s="434"/>
      <c r="CZ136" s="434"/>
      <c r="DA136" s="434"/>
      <c r="DB136" s="434"/>
      <c r="DC136" s="434"/>
      <c r="DD136" s="434"/>
      <c r="DE136" s="434"/>
      <c r="DF136" s="434"/>
      <c r="DG136" s="434"/>
      <c r="DH136" s="434"/>
      <c r="DI136" s="434"/>
      <c r="DJ136" s="434"/>
      <c r="DK136" s="434"/>
      <c r="DL136" s="434"/>
      <c r="DM136" s="434"/>
      <c r="DN136" s="434"/>
      <c r="DO136" s="434"/>
      <c r="DP136" s="434"/>
      <c r="DQ136" s="434"/>
      <c r="DR136" s="434"/>
      <c r="DS136" s="434"/>
      <c r="DT136" s="434"/>
    </row>
    <row r="137" spans="1:124" s="403" customFormat="1" ht="42" hidden="1" customHeight="1" x14ac:dyDescent="0.25">
      <c r="A137" s="402"/>
      <c r="B137" s="402"/>
      <c r="C137" s="402"/>
      <c r="D137" s="384"/>
      <c r="E137" s="401">
        <f>SUM(F137,I137)</f>
        <v>0</v>
      </c>
      <c r="F137" s="401"/>
      <c r="G137" s="401"/>
      <c r="H137" s="401"/>
      <c r="I137" s="388"/>
      <c r="J137" s="433">
        <f>SUM(L137,O137)</f>
        <v>0</v>
      </c>
      <c r="K137" s="433"/>
      <c r="L137" s="388"/>
      <c r="M137" s="388"/>
      <c r="N137" s="388"/>
      <c r="O137" s="388"/>
      <c r="P137" s="388"/>
      <c r="Q137" s="388"/>
      <c r="R137" s="433">
        <f t="shared" si="53"/>
        <v>0</v>
      </c>
      <c r="S137" s="440"/>
      <c r="T137" s="440"/>
      <c r="U137" s="440"/>
      <c r="V137" s="440"/>
      <c r="W137" s="440"/>
      <c r="X137" s="440"/>
      <c r="Y137" s="440"/>
      <c r="Z137" s="440"/>
      <c r="AA137" s="440"/>
      <c r="AB137" s="440"/>
      <c r="AC137" s="440"/>
      <c r="AD137" s="440"/>
      <c r="AE137" s="440"/>
      <c r="AF137" s="440"/>
      <c r="AG137" s="440"/>
      <c r="AH137" s="440"/>
      <c r="AI137" s="440"/>
      <c r="AJ137" s="440"/>
      <c r="AK137" s="440"/>
      <c r="AL137" s="440"/>
      <c r="AM137" s="440"/>
      <c r="AN137" s="440"/>
      <c r="AO137" s="440"/>
      <c r="AP137" s="440"/>
      <c r="AQ137" s="440"/>
      <c r="AR137" s="440"/>
      <c r="AS137" s="440"/>
      <c r="AT137" s="440"/>
      <c r="AU137" s="440"/>
      <c r="AV137" s="440"/>
      <c r="AW137" s="440"/>
      <c r="AX137" s="440"/>
      <c r="AY137" s="440"/>
      <c r="AZ137" s="440"/>
      <c r="BA137" s="440"/>
      <c r="BB137" s="440"/>
      <c r="BC137" s="440"/>
      <c r="BD137" s="440"/>
      <c r="BE137" s="440"/>
      <c r="BF137" s="440"/>
      <c r="BG137" s="440"/>
      <c r="BH137" s="440"/>
      <c r="BI137" s="440"/>
      <c r="BJ137" s="440"/>
      <c r="BK137" s="440"/>
      <c r="BL137" s="440"/>
      <c r="BM137" s="440"/>
      <c r="BN137" s="440"/>
      <c r="BO137" s="440"/>
      <c r="BP137" s="440"/>
      <c r="BQ137" s="440"/>
      <c r="BR137" s="440"/>
      <c r="BS137" s="440"/>
      <c r="BT137" s="440"/>
      <c r="BU137" s="440"/>
      <c r="BV137" s="440"/>
      <c r="BW137" s="440"/>
      <c r="BX137" s="440"/>
      <c r="BY137" s="440"/>
      <c r="BZ137" s="440"/>
      <c r="CA137" s="440"/>
      <c r="CB137" s="440"/>
      <c r="CC137" s="440"/>
      <c r="CD137" s="440"/>
      <c r="CE137" s="440"/>
      <c r="CF137" s="440"/>
      <c r="CG137" s="440"/>
      <c r="CH137" s="440"/>
      <c r="CI137" s="440"/>
      <c r="CJ137" s="440"/>
      <c r="CK137" s="440"/>
      <c r="CL137" s="440"/>
      <c r="CM137" s="440"/>
      <c r="CN137" s="440"/>
      <c r="CO137" s="440"/>
      <c r="CP137" s="440"/>
      <c r="CQ137" s="440"/>
      <c r="CR137" s="440"/>
      <c r="CS137" s="440"/>
      <c r="CT137" s="440"/>
      <c r="CU137" s="440"/>
      <c r="CV137" s="440"/>
      <c r="CW137" s="440"/>
      <c r="CX137" s="440"/>
      <c r="CY137" s="440"/>
      <c r="CZ137" s="440"/>
      <c r="DA137" s="440"/>
      <c r="DB137" s="440"/>
      <c r="DC137" s="440"/>
      <c r="DD137" s="440"/>
      <c r="DE137" s="440"/>
      <c r="DF137" s="440"/>
      <c r="DG137" s="440"/>
      <c r="DH137" s="440"/>
      <c r="DI137" s="440"/>
      <c r="DJ137" s="440"/>
      <c r="DK137" s="440"/>
      <c r="DL137" s="440"/>
      <c r="DM137" s="440"/>
      <c r="DN137" s="440"/>
      <c r="DO137" s="440"/>
      <c r="DP137" s="440"/>
      <c r="DQ137" s="440"/>
      <c r="DR137" s="440"/>
      <c r="DS137" s="440"/>
      <c r="DT137" s="440"/>
    </row>
    <row r="138" spans="1:124" s="403" customFormat="1" ht="22.5" hidden="1" customHeight="1" x14ac:dyDescent="0.25">
      <c r="A138" s="456"/>
      <c r="B138" s="439"/>
      <c r="C138" s="402"/>
      <c r="D138" s="445"/>
      <c r="E138" s="401">
        <f>SUM(F138,I138)</f>
        <v>0</v>
      </c>
      <c r="F138" s="401"/>
      <c r="G138" s="387"/>
      <c r="H138" s="387"/>
      <c r="I138" s="387"/>
      <c r="J138" s="433">
        <f>SUM(L138,O138)</f>
        <v>0</v>
      </c>
      <c r="K138" s="433"/>
      <c r="L138" s="387"/>
      <c r="M138" s="387"/>
      <c r="N138" s="387"/>
      <c r="O138" s="387"/>
      <c r="P138" s="387"/>
      <c r="Q138" s="387"/>
      <c r="R138" s="432">
        <f t="shared" si="53"/>
        <v>0</v>
      </c>
      <c r="S138" s="440"/>
      <c r="T138" s="440"/>
      <c r="U138" s="440"/>
      <c r="V138" s="440"/>
      <c r="W138" s="440"/>
      <c r="X138" s="440"/>
      <c r="Y138" s="440"/>
      <c r="Z138" s="440"/>
      <c r="AA138" s="440"/>
      <c r="AB138" s="440"/>
      <c r="AC138" s="440"/>
      <c r="AD138" s="440"/>
      <c r="AE138" s="440"/>
      <c r="AF138" s="440"/>
      <c r="AG138" s="440"/>
      <c r="AH138" s="440"/>
      <c r="AI138" s="440"/>
      <c r="AJ138" s="440"/>
      <c r="AK138" s="440"/>
      <c r="AL138" s="440"/>
      <c r="AM138" s="440"/>
      <c r="AN138" s="440"/>
      <c r="AO138" s="440"/>
      <c r="AP138" s="440"/>
      <c r="AQ138" s="440"/>
      <c r="AR138" s="440"/>
      <c r="AS138" s="440"/>
      <c r="AT138" s="440"/>
      <c r="AU138" s="440"/>
      <c r="AV138" s="440"/>
      <c r="AW138" s="440"/>
      <c r="AX138" s="440"/>
      <c r="AY138" s="440"/>
      <c r="AZ138" s="440"/>
      <c r="BA138" s="440"/>
      <c r="BB138" s="440"/>
      <c r="BC138" s="440"/>
      <c r="BD138" s="440"/>
      <c r="BE138" s="440"/>
      <c r="BF138" s="440"/>
      <c r="BG138" s="440"/>
      <c r="BH138" s="440"/>
      <c r="BI138" s="440"/>
      <c r="BJ138" s="440"/>
      <c r="BK138" s="440"/>
      <c r="BL138" s="440"/>
      <c r="BM138" s="440"/>
      <c r="BN138" s="440"/>
      <c r="BO138" s="440"/>
      <c r="BP138" s="440"/>
      <c r="BQ138" s="440"/>
      <c r="BR138" s="440"/>
      <c r="BS138" s="440"/>
      <c r="BT138" s="440"/>
      <c r="BU138" s="440"/>
      <c r="BV138" s="440"/>
      <c r="BW138" s="440"/>
      <c r="BX138" s="440"/>
      <c r="BY138" s="440"/>
      <c r="BZ138" s="440"/>
      <c r="CA138" s="440"/>
      <c r="CB138" s="440"/>
      <c r="CC138" s="440"/>
      <c r="CD138" s="440"/>
      <c r="CE138" s="440"/>
      <c r="CF138" s="440"/>
      <c r="CG138" s="440"/>
      <c r="CH138" s="440"/>
      <c r="CI138" s="440"/>
      <c r="CJ138" s="440"/>
      <c r="CK138" s="440"/>
      <c r="CL138" s="440"/>
      <c r="CM138" s="440"/>
      <c r="CN138" s="440"/>
      <c r="CO138" s="440"/>
      <c r="CP138" s="440"/>
      <c r="CQ138" s="440"/>
      <c r="CR138" s="440"/>
      <c r="CS138" s="440"/>
      <c r="CT138" s="440"/>
      <c r="CU138" s="440"/>
      <c r="CV138" s="440"/>
      <c r="CW138" s="440"/>
      <c r="CX138" s="440"/>
      <c r="CY138" s="440"/>
      <c r="CZ138" s="440"/>
      <c r="DA138" s="440"/>
      <c r="DB138" s="440"/>
      <c r="DC138" s="440"/>
      <c r="DD138" s="440"/>
      <c r="DE138" s="440"/>
      <c r="DF138" s="440"/>
      <c r="DG138" s="440"/>
      <c r="DH138" s="440"/>
      <c r="DI138" s="440"/>
      <c r="DJ138" s="440"/>
      <c r="DK138" s="440"/>
      <c r="DL138" s="440"/>
      <c r="DM138" s="440"/>
      <c r="DN138" s="440"/>
      <c r="DO138" s="440"/>
      <c r="DP138" s="440"/>
      <c r="DQ138" s="440"/>
      <c r="DR138" s="440"/>
      <c r="DS138" s="440"/>
      <c r="DT138" s="440"/>
    </row>
    <row r="139" spans="1:124" s="377" customFormat="1" ht="30" hidden="1" customHeight="1" x14ac:dyDescent="0.25">
      <c r="A139" s="374"/>
      <c r="B139" s="374"/>
      <c r="C139" s="406"/>
      <c r="D139" s="398"/>
      <c r="E139" s="399">
        <f>SUM(F139,I130)</f>
        <v>0</v>
      </c>
      <c r="F139" s="399"/>
      <c r="G139" s="382"/>
      <c r="H139" s="382"/>
      <c r="I139" s="382"/>
      <c r="J139" s="376">
        <f t="shared" si="50"/>
        <v>0</v>
      </c>
      <c r="K139" s="376"/>
      <c r="L139" s="375"/>
      <c r="M139" s="375"/>
      <c r="N139" s="375"/>
      <c r="O139" s="375"/>
      <c r="P139" s="375"/>
      <c r="Q139" s="375"/>
      <c r="R139" s="376">
        <f t="shared" si="53"/>
        <v>0</v>
      </c>
      <c r="S139" s="434"/>
      <c r="T139" s="434"/>
      <c r="U139" s="434"/>
      <c r="V139" s="434"/>
      <c r="W139" s="434"/>
      <c r="X139" s="434"/>
      <c r="Y139" s="434"/>
      <c r="Z139" s="434"/>
      <c r="AA139" s="434"/>
      <c r="AB139" s="434"/>
      <c r="AC139" s="434"/>
      <c r="AD139" s="434"/>
      <c r="AE139" s="434"/>
      <c r="AF139" s="434"/>
      <c r="AG139" s="434"/>
      <c r="AH139" s="434"/>
      <c r="AI139" s="434"/>
      <c r="AJ139" s="434"/>
      <c r="AK139" s="434"/>
      <c r="AL139" s="434"/>
      <c r="AM139" s="434"/>
      <c r="AN139" s="434"/>
      <c r="AO139" s="434"/>
      <c r="AP139" s="434"/>
      <c r="AQ139" s="434"/>
      <c r="AR139" s="434"/>
      <c r="AS139" s="434"/>
      <c r="AT139" s="434"/>
      <c r="AU139" s="434"/>
      <c r="AV139" s="434"/>
      <c r="AW139" s="434"/>
      <c r="AX139" s="434"/>
      <c r="AY139" s="434"/>
      <c r="AZ139" s="434"/>
      <c r="BA139" s="434"/>
      <c r="BB139" s="434"/>
      <c r="BC139" s="434"/>
      <c r="BD139" s="434"/>
      <c r="BE139" s="434"/>
      <c r="BF139" s="434"/>
      <c r="BG139" s="434"/>
      <c r="BH139" s="434"/>
      <c r="BI139" s="434"/>
      <c r="BJ139" s="434"/>
      <c r="BK139" s="434"/>
      <c r="BL139" s="434"/>
      <c r="BM139" s="434"/>
      <c r="BN139" s="434"/>
      <c r="BO139" s="434"/>
      <c r="BP139" s="434"/>
      <c r="BQ139" s="434"/>
      <c r="BR139" s="434"/>
      <c r="BS139" s="434"/>
      <c r="BT139" s="434"/>
      <c r="BU139" s="434"/>
      <c r="BV139" s="434"/>
      <c r="BW139" s="434"/>
      <c r="BX139" s="434"/>
      <c r="BY139" s="434"/>
      <c r="BZ139" s="434"/>
      <c r="CA139" s="434"/>
      <c r="CB139" s="434"/>
      <c r="CC139" s="434"/>
      <c r="CD139" s="434"/>
      <c r="CE139" s="434"/>
      <c r="CF139" s="434"/>
      <c r="CG139" s="434"/>
      <c r="CH139" s="434"/>
      <c r="CI139" s="434"/>
      <c r="CJ139" s="434"/>
      <c r="CK139" s="434"/>
      <c r="CL139" s="434"/>
      <c r="CM139" s="434"/>
      <c r="CN139" s="434"/>
      <c r="CO139" s="434"/>
      <c r="CP139" s="434"/>
      <c r="CQ139" s="434"/>
      <c r="CR139" s="434"/>
      <c r="CS139" s="434"/>
      <c r="CT139" s="434"/>
      <c r="CU139" s="434"/>
      <c r="CV139" s="434"/>
      <c r="CW139" s="434"/>
      <c r="CX139" s="434"/>
      <c r="CY139" s="434"/>
      <c r="CZ139" s="434"/>
      <c r="DA139" s="434"/>
      <c r="DB139" s="434"/>
      <c r="DC139" s="434"/>
      <c r="DD139" s="434"/>
      <c r="DE139" s="434"/>
      <c r="DF139" s="434"/>
      <c r="DG139" s="434"/>
      <c r="DH139" s="434"/>
      <c r="DI139" s="434"/>
      <c r="DJ139" s="434"/>
      <c r="DK139" s="434"/>
      <c r="DL139" s="434"/>
      <c r="DM139" s="434"/>
      <c r="DN139" s="434"/>
      <c r="DO139" s="434"/>
      <c r="DP139" s="434"/>
      <c r="DQ139" s="434"/>
      <c r="DR139" s="434"/>
      <c r="DS139" s="434"/>
      <c r="DT139" s="434"/>
    </row>
    <row r="140" spans="1:124" s="377" customFormat="1" ht="28.5" hidden="1" customHeight="1" x14ac:dyDescent="0.25">
      <c r="A140" s="406"/>
      <c r="B140" s="406"/>
      <c r="C140" s="406" t="s">
        <v>62</v>
      </c>
      <c r="D140" s="429"/>
      <c r="E140" s="399">
        <f t="shared" si="39"/>
        <v>0</v>
      </c>
      <c r="F140" s="380"/>
      <c r="G140" s="409"/>
      <c r="H140" s="409"/>
      <c r="I140" s="409"/>
      <c r="J140" s="381">
        <f>SUM(L140,O140)</f>
        <v>0</v>
      </c>
      <c r="K140" s="381"/>
      <c r="L140" s="409"/>
      <c r="M140" s="409"/>
      <c r="N140" s="409"/>
      <c r="O140" s="409"/>
      <c r="P140" s="409"/>
      <c r="Q140" s="409"/>
      <c r="R140" s="381">
        <f>SUM(J140,E140)</f>
        <v>0</v>
      </c>
      <c r="S140" s="434"/>
      <c r="T140" s="434"/>
      <c r="U140" s="434"/>
      <c r="V140" s="434"/>
      <c r="W140" s="434"/>
      <c r="X140" s="434"/>
      <c r="Y140" s="434"/>
      <c r="Z140" s="434"/>
      <c r="AA140" s="434"/>
      <c r="AB140" s="434"/>
      <c r="AC140" s="434"/>
      <c r="AD140" s="434"/>
      <c r="AE140" s="434"/>
      <c r="AF140" s="434"/>
      <c r="AG140" s="434"/>
      <c r="AH140" s="434"/>
      <c r="AI140" s="434"/>
      <c r="AJ140" s="434"/>
      <c r="AK140" s="434"/>
      <c r="AL140" s="434"/>
      <c r="AM140" s="434"/>
      <c r="AN140" s="434"/>
      <c r="AO140" s="434"/>
      <c r="AP140" s="434"/>
      <c r="AQ140" s="434"/>
      <c r="AR140" s="434"/>
      <c r="AS140" s="434"/>
      <c r="AT140" s="434"/>
      <c r="AU140" s="434"/>
      <c r="AV140" s="434"/>
      <c r="AW140" s="434"/>
      <c r="AX140" s="434"/>
      <c r="AY140" s="434"/>
      <c r="AZ140" s="434"/>
      <c r="BA140" s="434"/>
      <c r="BB140" s="434"/>
      <c r="BC140" s="434"/>
      <c r="BD140" s="434"/>
      <c r="BE140" s="434"/>
      <c r="BF140" s="434"/>
      <c r="BG140" s="434"/>
      <c r="BH140" s="434"/>
      <c r="BI140" s="434"/>
      <c r="BJ140" s="434"/>
      <c r="BK140" s="434"/>
      <c r="BL140" s="434"/>
      <c r="BM140" s="434"/>
      <c r="BN140" s="434"/>
      <c r="BO140" s="434"/>
      <c r="BP140" s="434"/>
      <c r="BQ140" s="434"/>
      <c r="BR140" s="434"/>
      <c r="BS140" s="434"/>
      <c r="BT140" s="434"/>
      <c r="BU140" s="434"/>
      <c r="BV140" s="434"/>
      <c r="BW140" s="434"/>
      <c r="BX140" s="434"/>
      <c r="BY140" s="434"/>
      <c r="BZ140" s="434"/>
      <c r="CA140" s="434"/>
      <c r="CB140" s="434"/>
      <c r="CC140" s="434"/>
      <c r="CD140" s="434"/>
      <c r="CE140" s="434"/>
      <c r="CF140" s="434"/>
      <c r="CG140" s="434"/>
      <c r="CH140" s="434"/>
      <c r="CI140" s="434"/>
      <c r="CJ140" s="434"/>
      <c r="CK140" s="434"/>
      <c r="CL140" s="434"/>
      <c r="CM140" s="434"/>
      <c r="CN140" s="434"/>
      <c r="CO140" s="434"/>
      <c r="CP140" s="434"/>
      <c r="CQ140" s="434"/>
      <c r="CR140" s="434"/>
      <c r="CS140" s="434"/>
      <c r="CT140" s="434"/>
      <c r="CU140" s="434"/>
      <c r="CV140" s="434"/>
      <c r="CW140" s="434"/>
      <c r="CX140" s="434"/>
      <c r="CY140" s="434"/>
      <c r="CZ140" s="434"/>
      <c r="DA140" s="434"/>
      <c r="DB140" s="434"/>
      <c r="DC140" s="434"/>
      <c r="DD140" s="434"/>
      <c r="DE140" s="434"/>
      <c r="DF140" s="434"/>
      <c r="DG140" s="434"/>
      <c r="DH140" s="434"/>
      <c r="DI140" s="434"/>
      <c r="DJ140" s="434"/>
      <c r="DK140" s="434"/>
      <c r="DL140" s="434"/>
      <c r="DM140" s="434"/>
      <c r="DN140" s="434"/>
      <c r="DO140" s="434"/>
      <c r="DP140" s="434"/>
      <c r="DQ140" s="434"/>
      <c r="DR140" s="434"/>
      <c r="DS140" s="434"/>
      <c r="DT140" s="434"/>
    </row>
    <row r="141" spans="1:124" s="202" customFormat="1" ht="23.25" hidden="1" customHeight="1" x14ac:dyDescent="0.25">
      <c r="A141" s="410"/>
      <c r="B141" s="410"/>
      <c r="C141" s="410" t="s">
        <v>73</v>
      </c>
      <c r="D141" s="408" t="s">
        <v>18</v>
      </c>
      <c r="E141" s="399">
        <f t="shared" si="39"/>
        <v>0</v>
      </c>
      <c r="F141" s="399"/>
      <c r="G141" s="399"/>
      <c r="H141" s="407"/>
      <c r="I141" s="407"/>
      <c r="J141" s="376">
        <f>SUM(L141,O141)</f>
        <v>0</v>
      </c>
      <c r="K141" s="376"/>
      <c r="L141" s="407"/>
      <c r="M141" s="407"/>
      <c r="N141" s="407"/>
      <c r="O141" s="407"/>
      <c r="P141" s="407"/>
      <c r="Q141" s="407"/>
      <c r="R141" s="376">
        <f>SUM(E141,J141)</f>
        <v>0</v>
      </c>
      <c r="S141" s="468"/>
      <c r="T141" s="468"/>
      <c r="U141" s="468"/>
      <c r="V141" s="468"/>
      <c r="W141" s="468"/>
      <c r="X141" s="468"/>
      <c r="Y141" s="468"/>
      <c r="Z141" s="468"/>
      <c r="AA141" s="468"/>
      <c r="AB141" s="468"/>
      <c r="AC141" s="468"/>
      <c r="AD141" s="468"/>
      <c r="AE141" s="468"/>
      <c r="AF141" s="468"/>
      <c r="AG141" s="468"/>
      <c r="AH141" s="468"/>
      <c r="AI141" s="468"/>
      <c r="AJ141" s="468"/>
      <c r="AK141" s="468"/>
      <c r="AL141" s="468"/>
      <c r="AM141" s="468"/>
      <c r="AN141" s="468"/>
      <c r="AO141" s="468"/>
      <c r="AP141" s="468"/>
      <c r="AQ141" s="468"/>
      <c r="AR141" s="468"/>
      <c r="AS141" s="468"/>
      <c r="AT141" s="468"/>
      <c r="AU141" s="468"/>
      <c r="AV141" s="468"/>
      <c r="AW141" s="468"/>
      <c r="AX141" s="468"/>
      <c r="AY141" s="468"/>
      <c r="AZ141" s="468"/>
      <c r="BA141" s="468"/>
      <c r="BB141" s="468"/>
      <c r="BC141" s="468"/>
      <c r="BD141" s="468"/>
      <c r="BE141" s="468"/>
      <c r="BF141" s="468"/>
      <c r="BG141" s="468"/>
      <c r="BH141" s="468"/>
      <c r="BI141" s="468"/>
      <c r="BJ141" s="468"/>
      <c r="BK141" s="468"/>
      <c r="BL141" s="468"/>
      <c r="BM141" s="468"/>
      <c r="BN141" s="468"/>
      <c r="BO141" s="468"/>
      <c r="BP141" s="468"/>
      <c r="BQ141" s="468"/>
      <c r="BR141" s="468"/>
      <c r="BS141" s="468"/>
      <c r="BT141" s="468"/>
      <c r="BU141" s="468"/>
      <c r="BV141" s="468"/>
      <c r="BW141" s="468"/>
      <c r="BX141" s="468"/>
      <c r="BY141" s="468"/>
      <c r="BZ141" s="468"/>
      <c r="CA141" s="468"/>
      <c r="CB141" s="468"/>
      <c r="CC141" s="468"/>
      <c r="CD141" s="468"/>
      <c r="CE141" s="468"/>
      <c r="CF141" s="468"/>
      <c r="CG141" s="468"/>
      <c r="CH141" s="468"/>
      <c r="CI141" s="468"/>
      <c r="CJ141" s="468"/>
      <c r="CK141" s="468"/>
      <c r="CL141" s="468"/>
      <c r="CM141" s="468"/>
      <c r="CN141" s="468"/>
      <c r="CO141" s="468"/>
      <c r="CP141" s="468"/>
      <c r="CQ141" s="468"/>
      <c r="CR141" s="468"/>
      <c r="CS141" s="468"/>
      <c r="CT141" s="468"/>
      <c r="CU141" s="468"/>
      <c r="CV141" s="468"/>
      <c r="CW141" s="468"/>
      <c r="CX141" s="468"/>
      <c r="CY141" s="468"/>
      <c r="CZ141" s="468"/>
      <c r="DA141" s="468"/>
      <c r="DB141" s="468"/>
      <c r="DC141" s="468"/>
      <c r="DD141" s="468"/>
      <c r="DE141" s="468"/>
      <c r="DF141" s="468"/>
      <c r="DG141" s="468"/>
      <c r="DH141" s="468"/>
      <c r="DI141" s="468"/>
      <c r="DJ141" s="468"/>
      <c r="DK141" s="468"/>
      <c r="DL141" s="468"/>
      <c r="DM141" s="468"/>
      <c r="DN141" s="468"/>
      <c r="DO141" s="468"/>
      <c r="DP141" s="468"/>
      <c r="DQ141" s="468"/>
      <c r="DR141" s="468"/>
      <c r="DS141" s="468"/>
      <c r="DT141" s="468"/>
    </row>
    <row r="142" spans="1:124" s="377" customFormat="1" ht="15.75" hidden="1" customHeight="1" x14ac:dyDescent="0.25">
      <c r="A142" s="406"/>
      <c r="B142" s="406"/>
      <c r="C142" s="406"/>
      <c r="D142" s="429"/>
      <c r="E142" s="399">
        <f t="shared" si="39"/>
        <v>0</v>
      </c>
      <c r="F142" s="405"/>
      <c r="G142" s="409"/>
      <c r="H142" s="409"/>
      <c r="I142" s="409"/>
      <c r="J142" s="381">
        <f>SUM(L142,O142)</f>
        <v>0</v>
      </c>
      <c r="K142" s="381"/>
      <c r="L142" s="409"/>
      <c r="M142" s="409"/>
      <c r="N142" s="409"/>
      <c r="O142" s="409"/>
      <c r="P142" s="409"/>
      <c r="Q142" s="409"/>
      <c r="R142" s="381">
        <f>SUM(J142,E142)</f>
        <v>0</v>
      </c>
      <c r="S142" s="434"/>
      <c r="T142" s="434"/>
      <c r="U142" s="434"/>
      <c r="V142" s="434"/>
      <c r="W142" s="434"/>
      <c r="X142" s="434"/>
      <c r="Y142" s="434"/>
      <c r="Z142" s="434"/>
      <c r="AA142" s="434"/>
      <c r="AB142" s="434"/>
      <c r="AC142" s="434"/>
      <c r="AD142" s="434"/>
      <c r="AE142" s="434"/>
      <c r="AF142" s="434"/>
      <c r="AG142" s="434"/>
      <c r="AH142" s="434"/>
      <c r="AI142" s="434"/>
      <c r="AJ142" s="434"/>
      <c r="AK142" s="434"/>
      <c r="AL142" s="434"/>
      <c r="AM142" s="434"/>
      <c r="AN142" s="434"/>
      <c r="AO142" s="434"/>
      <c r="AP142" s="434"/>
      <c r="AQ142" s="434"/>
      <c r="AR142" s="434"/>
      <c r="AS142" s="434"/>
      <c r="AT142" s="434"/>
      <c r="AU142" s="434"/>
      <c r="AV142" s="434"/>
      <c r="AW142" s="434"/>
      <c r="AX142" s="434"/>
      <c r="AY142" s="434"/>
      <c r="AZ142" s="434"/>
      <c r="BA142" s="434"/>
      <c r="BB142" s="434"/>
      <c r="BC142" s="434"/>
      <c r="BD142" s="434"/>
      <c r="BE142" s="434"/>
      <c r="BF142" s="434"/>
      <c r="BG142" s="434"/>
      <c r="BH142" s="434"/>
      <c r="BI142" s="434"/>
      <c r="BJ142" s="434"/>
      <c r="BK142" s="434"/>
      <c r="BL142" s="434"/>
      <c r="BM142" s="434"/>
      <c r="BN142" s="434"/>
      <c r="BO142" s="434"/>
      <c r="BP142" s="434"/>
      <c r="BQ142" s="434"/>
      <c r="BR142" s="434"/>
      <c r="BS142" s="434"/>
      <c r="BT142" s="434"/>
      <c r="BU142" s="434"/>
      <c r="BV142" s="434"/>
      <c r="BW142" s="434"/>
      <c r="BX142" s="434"/>
      <c r="BY142" s="434"/>
      <c r="BZ142" s="434"/>
      <c r="CA142" s="434"/>
      <c r="CB142" s="434"/>
      <c r="CC142" s="434"/>
      <c r="CD142" s="434"/>
      <c r="CE142" s="434"/>
      <c r="CF142" s="434"/>
      <c r="CG142" s="434"/>
      <c r="CH142" s="434"/>
      <c r="CI142" s="434"/>
      <c r="CJ142" s="434"/>
      <c r="CK142" s="434"/>
      <c r="CL142" s="434"/>
      <c r="CM142" s="434"/>
      <c r="CN142" s="434"/>
      <c r="CO142" s="434"/>
      <c r="CP142" s="434"/>
      <c r="CQ142" s="434"/>
      <c r="CR142" s="434"/>
      <c r="CS142" s="434"/>
      <c r="CT142" s="434"/>
      <c r="CU142" s="434"/>
      <c r="CV142" s="434"/>
      <c r="CW142" s="434"/>
      <c r="CX142" s="434"/>
      <c r="CY142" s="434"/>
      <c r="CZ142" s="434"/>
      <c r="DA142" s="434"/>
      <c r="DB142" s="434"/>
      <c r="DC142" s="434"/>
      <c r="DD142" s="434"/>
      <c r="DE142" s="434"/>
      <c r="DF142" s="434"/>
      <c r="DG142" s="434"/>
      <c r="DH142" s="434"/>
      <c r="DI142" s="434"/>
      <c r="DJ142" s="434"/>
      <c r="DK142" s="434"/>
      <c r="DL142" s="434"/>
      <c r="DM142" s="434"/>
      <c r="DN142" s="434"/>
      <c r="DO142" s="434"/>
      <c r="DP142" s="434"/>
      <c r="DQ142" s="434"/>
      <c r="DR142" s="434"/>
      <c r="DS142" s="434"/>
      <c r="DT142" s="434"/>
    </row>
    <row r="143" spans="1:124" s="3" customFormat="1" ht="45.75" customHeight="1" x14ac:dyDescent="0.25">
      <c r="A143" s="563" t="s">
        <v>23</v>
      </c>
      <c r="B143" s="563"/>
      <c r="C143" s="563"/>
      <c r="D143" s="564" t="s">
        <v>370</v>
      </c>
      <c r="E143" s="603">
        <f>SUM(E144)</f>
        <v>14610640</v>
      </c>
      <c r="F143" s="565">
        <f t="shared" ref="F143:R143" si="56">SUM(F144)</f>
        <v>14610640</v>
      </c>
      <c r="G143" s="565">
        <f t="shared" si="56"/>
        <v>10113230</v>
      </c>
      <c r="H143" s="565">
        <f t="shared" si="56"/>
        <v>367550</v>
      </c>
      <c r="I143" s="565">
        <f t="shared" si="56"/>
        <v>0</v>
      </c>
      <c r="J143" s="565">
        <f t="shared" si="56"/>
        <v>915760</v>
      </c>
      <c r="K143" s="565">
        <f t="shared" si="56"/>
        <v>482660</v>
      </c>
      <c r="L143" s="565">
        <f t="shared" si="56"/>
        <v>411374</v>
      </c>
      <c r="M143" s="565">
        <f t="shared" si="56"/>
        <v>254000</v>
      </c>
      <c r="N143" s="565">
        <f t="shared" si="56"/>
        <v>0</v>
      </c>
      <c r="O143" s="565">
        <f t="shared" si="56"/>
        <v>504386</v>
      </c>
      <c r="P143" s="565">
        <f t="shared" si="56"/>
        <v>0</v>
      </c>
      <c r="Q143" s="565">
        <f t="shared" si="56"/>
        <v>0</v>
      </c>
      <c r="R143" s="565">
        <f t="shared" si="56"/>
        <v>15526400</v>
      </c>
      <c r="S143" s="4"/>
      <c r="T143" s="212">
        <f t="shared" ref="T143:T144" si="57">SUM(E143,J143)</f>
        <v>15526400</v>
      </c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</row>
    <row r="144" spans="1:124" s="3" customFormat="1" ht="42" customHeight="1" x14ac:dyDescent="0.25">
      <c r="A144" s="563" t="s">
        <v>24</v>
      </c>
      <c r="B144" s="563"/>
      <c r="C144" s="563"/>
      <c r="D144" s="564" t="s">
        <v>370</v>
      </c>
      <c r="E144" s="603">
        <f>SUM(E145:E150)</f>
        <v>14610640</v>
      </c>
      <c r="F144" s="565">
        <f t="shared" ref="F144:R144" si="58">SUM(F145:F150)</f>
        <v>14610640</v>
      </c>
      <c r="G144" s="565">
        <f t="shared" si="58"/>
        <v>10113230</v>
      </c>
      <c r="H144" s="565">
        <f t="shared" si="58"/>
        <v>367550</v>
      </c>
      <c r="I144" s="565">
        <f t="shared" si="58"/>
        <v>0</v>
      </c>
      <c r="J144" s="565">
        <f t="shared" si="58"/>
        <v>915760</v>
      </c>
      <c r="K144" s="565">
        <f t="shared" si="58"/>
        <v>482660</v>
      </c>
      <c r="L144" s="565">
        <f t="shared" si="58"/>
        <v>411374</v>
      </c>
      <c r="M144" s="565">
        <f t="shared" si="58"/>
        <v>254000</v>
      </c>
      <c r="N144" s="565">
        <f t="shared" si="58"/>
        <v>0</v>
      </c>
      <c r="O144" s="565">
        <f t="shared" si="58"/>
        <v>504386</v>
      </c>
      <c r="P144" s="565">
        <f t="shared" si="58"/>
        <v>0</v>
      </c>
      <c r="Q144" s="565">
        <f t="shared" si="58"/>
        <v>0</v>
      </c>
      <c r="R144" s="565">
        <f t="shared" si="58"/>
        <v>15526400</v>
      </c>
      <c r="T144" s="212">
        <f t="shared" si="57"/>
        <v>15526400</v>
      </c>
    </row>
    <row r="145" spans="1:222" s="3" customFormat="1" ht="51" customHeight="1" x14ac:dyDescent="0.25">
      <c r="A145" s="222" t="s">
        <v>280</v>
      </c>
      <c r="B145" s="222" t="s">
        <v>176</v>
      </c>
      <c r="C145" s="222" t="s">
        <v>48</v>
      </c>
      <c r="D145" s="213" t="s">
        <v>175</v>
      </c>
      <c r="E145" s="180">
        <f t="shared" ref="E145:E150" si="59">SUM(F145,I145)</f>
        <v>1443960</v>
      </c>
      <c r="F145" s="483">
        <v>1443960</v>
      </c>
      <c r="G145" s="94">
        <v>1101050</v>
      </c>
      <c r="H145" s="94">
        <v>12200</v>
      </c>
      <c r="I145" s="94"/>
      <c r="J145" s="219">
        <f t="shared" ref="J145:J149" si="60">SUM(L145,O145)</f>
        <v>11900</v>
      </c>
      <c r="K145" s="219">
        <v>11900</v>
      </c>
      <c r="L145" s="94"/>
      <c r="M145" s="94"/>
      <c r="N145" s="94"/>
      <c r="O145" s="94">
        <v>11900</v>
      </c>
      <c r="P145" s="94"/>
      <c r="Q145" s="525"/>
      <c r="R145" s="220">
        <f>SUM(J145,E145)</f>
        <v>1455860</v>
      </c>
    </row>
    <row r="146" spans="1:222" s="377" customFormat="1" ht="48" customHeight="1" x14ac:dyDescent="0.25">
      <c r="A146" s="225" t="s">
        <v>284</v>
      </c>
      <c r="B146" s="225" t="s">
        <v>292</v>
      </c>
      <c r="C146" s="225" t="s">
        <v>52</v>
      </c>
      <c r="D146" s="227" t="s">
        <v>291</v>
      </c>
      <c r="E146" s="180">
        <f>SUM(F146,I146)</f>
        <v>5949050</v>
      </c>
      <c r="F146" s="483">
        <v>5949050</v>
      </c>
      <c r="G146" s="220">
        <v>4673240</v>
      </c>
      <c r="H146" s="220">
        <v>91800</v>
      </c>
      <c r="I146" s="407"/>
      <c r="J146" s="483">
        <f>SUM(L146,O146)</f>
        <v>458230</v>
      </c>
      <c r="K146" s="483">
        <v>183730</v>
      </c>
      <c r="L146" s="180">
        <v>274500</v>
      </c>
      <c r="M146" s="180">
        <v>225000</v>
      </c>
      <c r="N146" s="180"/>
      <c r="O146" s="180">
        <v>183730</v>
      </c>
      <c r="P146" s="180"/>
      <c r="Q146" s="180"/>
      <c r="R146" s="180">
        <f>SUM(J146,E146)</f>
        <v>6407280</v>
      </c>
    </row>
    <row r="147" spans="1:222" s="174" customFormat="1" ht="25.5" customHeight="1" x14ac:dyDescent="0.25">
      <c r="A147" s="225" t="s">
        <v>279</v>
      </c>
      <c r="B147" s="225" t="s">
        <v>281</v>
      </c>
      <c r="C147" s="225" t="s">
        <v>65</v>
      </c>
      <c r="D147" s="227" t="s">
        <v>278</v>
      </c>
      <c r="E147" s="180">
        <f t="shared" si="59"/>
        <v>3123790</v>
      </c>
      <c r="F147" s="483">
        <v>3123790</v>
      </c>
      <c r="G147" s="220">
        <v>2246960</v>
      </c>
      <c r="H147" s="220">
        <v>101500</v>
      </c>
      <c r="I147" s="220"/>
      <c r="J147" s="219">
        <f t="shared" si="60"/>
        <v>182430</v>
      </c>
      <c r="K147" s="219">
        <v>149630</v>
      </c>
      <c r="L147" s="220">
        <v>11074</v>
      </c>
      <c r="M147" s="220"/>
      <c r="N147" s="220"/>
      <c r="O147" s="220">
        <v>171356</v>
      </c>
      <c r="P147" s="220"/>
      <c r="Q147" s="220"/>
      <c r="R147" s="220">
        <f t="shared" ref="R147:R149" si="61">SUM(J147,E147)</f>
        <v>3306220</v>
      </c>
    </row>
    <row r="148" spans="1:222" s="174" customFormat="1" ht="34.5" customHeight="1" x14ac:dyDescent="0.25">
      <c r="A148" s="225" t="s">
        <v>282</v>
      </c>
      <c r="B148" s="225" t="s">
        <v>169</v>
      </c>
      <c r="C148" s="225" t="s">
        <v>66</v>
      </c>
      <c r="D148" s="534" t="s">
        <v>283</v>
      </c>
      <c r="E148" s="180">
        <f t="shared" si="59"/>
        <v>1688750</v>
      </c>
      <c r="F148" s="483">
        <v>1688750</v>
      </c>
      <c r="G148" s="220">
        <v>943670</v>
      </c>
      <c r="H148" s="220">
        <v>147100</v>
      </c>
      <c r="I148" s="220"/>
      <c r="J148" s="219">
        <f t="shared" si="60"/>
        <v>116800</v>
      </c>
      <c r="K148" s="219">
        <v>24000</v>
      </c>
      <c r="L148" s="220">
        <v>92800</v>
      </c>
      <c r="M148" s="220">
        <v>29000</v>
      </c>
      <c r="N148" s="220"/>
      <c r="O148" s="220">
        <v>24000</v>
      </c>
      <c r="P148" s="220"/>
      <c r="Q148" s="220"/>
      <c r="R148" s="220">
        <f t="shared" si="61"/>
        <v>1805550</v>
      </c>
    </row>
    <row r="149" spans="1:222" s="174" customFormat="1" ht="34.5" customHeight="1" x14ac:dyDescent="0.25">
      <c r="A149" s="533" t="s">
        <v>285</v>
      </c>
      <c r="B149" s="533" t="s">
        <v>286</v>
      </c>
      <c r="C149" s="533" t="s">
        <v>67</v>
      </c>
      <c r="D149" s="561" t="s">
        <v>287</v>
      </c>
      <c r="E149" s="483">
        <f t="shared" si="59"/>
        <v>1544890</v>
      </c>
      <c r="F149" s="483">
        <v>1544890</v>
      </c>
      <c r="G149" s="219">
        <v>1148310</v>
      </c>
      <c r="H149" s="219">
        <v>14950</v>
      </c>
      <c r="I149" s="219"/>
      <c r="J149" s="219">
        <f t="shared" si="60"/>
        <v>146400</v>
      </c>
      <c r="K149" s="219">
        <v>113400</v>
      </c>
      <c r="L149" s="219">
        <v>33000</v>
      </c>
      <c r="M149" s="219"/>
      <c r="N149" s="219"/>
      <c r="O149" s="219">
        <v>113400</v>
      </c>
      <c r="P149" s="219"/>
      <c r="Q149" s="220"/>
      <c r="R149" s="220">
        <f t="shared" si="61"/>
        <v>1691290</v>
      </c>
    </row>
    <row r="150" spans="1:222" s="174" customFormat="1" ht="27.75" customHeight="1" x14ac:dyDescent="0.25">
      <c r="A150" s="533" t="s">
        <v>289</v>
      </c>
      <c r="B150" s="533" t="s">
        <v>290</v>
      </c>
      <c r="C150" s="533" t="s">
        <v>67</v>
      </c>
      <c r="D150" s="562" t="s">
        <v>288</v>
      </c>
      <c r="E150" s="180">
        <f t="shared" si="59"/>
        <v>860200</v>
      </c>
      <c r="F150" s="483">
        <v>860200</v>
      </c>
      <c r="G150" s="220"/>
      <c r="H150" s="220"/>
      <c r="I150" s="220"/>
      <c r="J150" s="219">
        <f t="shared" ref="J150" si="62">SUM(L150,O150)</f>
        <v>0</v>
      </c>
      <c r="K150" s="219"/>
      <c r="L150" s="220"/>
      <c r="M150" s="220"/>
      <c r="N150" s="220"/>
      <c r="O150" s="220"/>
      <c r="P150" s="220"/>
      <c r="Q150" s="220"/>
      <c r="R150" s="220">
        <f t="shared" ref="R150" si="63">SUM(J150,E150)</f>
        <v>860200</v>
      </c>
    </row>
    <row r="151" spans="1:222" ht="42.75" customHeight="1" x14ac:dyDescent="0.25">
      <c r="A151" s="563" t="s">
        <v>239</v>
      </c>
      <c r="B151" s="563"/>
      <c r="C151" s="563"/>
      <c r="D151" s="566" t="s">
        <v>173</v>
      </c>
      <c r="E151" s="603">
        <f>SUM(E152)</f>
        <v>61731946</v>
      </c>
      <c r="F151" s="565">
        <f t="shared" ref="F151:R152" si="64">SUM(F152)</f>
        <v>61231096</v>
      </c>
      <c r="G151" s="565">
        <f t="shared" si="64"/>
        <v>3754710</v>
      </c>
      <c r="H151" s="565">
        <f t="shared" si="64"/>
        <v>27080</v>
      </c>
      <c r="I151" s="565">
        <f t="shared" si="64"/>
        <v>0</v>
      </c>
      <c r="J151" s="565">
        <f t="shared" si="64"/>
        <v>44500</v>
      </c>
      <c r="K151" s="565">
        <f t="shared" si="64"/>
        <v>44500</v>
      </c>
      <c r="L151" s="565">
        <f t="shared" si="64"/>
        <v>0</v>
      </c>
      <c r="M151" s="565">
        <f t="shared" si="64"/>
        <v>0</v>
      </c>
      <c r="N151" s="565">
        <f t="shared" si="64"/>
        <v>0</v>
      </c>
      <c r="O151" s="565">
        <f t="shared" si="64"/>
        <v>44500</v>
      </c>
      <c r="P151" s="565">
        <f t="shared" si="64"/>
        <v>0</v>
      </c>
      <c r="Q151" s="565">
        <f t="shared" si="64"/>
        <v>0</v>
      </c>
      <c r="R151" s="565">
        <f t="shared" si="64"/>
        <v>61776446</v>
      </c>
      <c r="T151" s="212">
        <f t="shared" ref="T151:T152" si="65">SUM(E151,J151)</f>
        <v>61776446</v>
      </c>
    </row>
    <row r="152" spans="1:222" ht="41.25" customHeight="1" x14ac:dyDescent="0.25">
      <c r="A152" s="563" t="s">
        <v>240</v>
      </c>
      <c r="B152" s="563"/>
      <c r="C152" s="563"/>
      <c r="D152" s="566" t="s">
        <v>173</v>
      </c>
      <c r="E152" s="603">
        <f>SUM(E153:E157)</f>
        <v>61731946</v>
      </c>
      <c r="F152" s="565">
        <f t="shared" ref="F152:P152" si="66">SUM(F153:F157)</f>
        <v>61231096</v>
      </c>
      <c r="G152" s="565">
        <f t="shared" si="66"/>
        <v>3754710</v>
      </c>
      <c r="H152" s="565">
        <f t="shared" si="66"/>
        <v>27080</v>
      </c>
      <c r="I152" s="565">
        <f t="shared" si="66"/>
        <v>0</v>
      </c>
      <c r="J152" s="565">
        <f t="shared" si="66"/>
        <v>44500</v>
      </c>
      <c r="K152" s="565">
        <f t="shared" ref="K152" si="67">SUM(K153:K157)</f>
        <v>44500</v>
      </c>
      <c r="L152" s="565">
        <f t="shared" si="66"/>
        <v>0</v>
      </c>
      <c r="M152" s="565">
        <f t="shared" si="66"/>
        <v>0</v>
      </c>
      <c r="N152" s="565">
        <f t="shared" si="66"/>
        <v>0</v>
      </c>
      <c r="O152" s="565">
        <f t="shared" si="66"/>
        <v>44500</v>
      </c>
      <c r="P152" s="565">
        <f t="shared" si="66"/>
        <v>0</v>
      </c>
      <c r="Q152" s="565">
        <f t="shared" si="64"/>
        <v>0</v>
      </c>
      <c r="R152" s="565">
        <f t="shared" ref="R152:R155" si="68">SUM(E152,J152)</f>
        <v>61776446</v>
      </c>
      <c r="T152" s="212">
        <f t="shared" si="65"/>
        <v>61776446</v>
      </c>
    </row>
    <row r="153" spans="1:222" ht="50.25" customHeight="1" x14ac:dyDescent="0.25">
      <c r="A153" s="222" t="s">
        <v>238</v>
      </c>
      <c r="B153" s="222" t="s">
        <v>176</v>
      </c>
      <c r="C153" s="222" t="s">
        <v>48</v>
      </c>
      <c r="D153" s="213" t="s">
        <v>175</v>
      </c>
      <c r="E153" s="220">
        <f>SUM(F153,I153)</f>
        <v>4703370</v>
      </c>
      <c r="F153" s="216">
        <v>4703370</v>
      </c>
      <c r="G153" s="217">
        <v>3754710</v>
      </c>
      <c r="H153" s="217">
        <v>27080</v>
      </c>
      <c r="I153" s="217"/>
      <c r="J153" s="95">
        <f t="shared" ref="J153:J155" si="69">SUM(L153,O153)</f>
        <v>44500</v>
      </c>
      <c r="K153" s="218">
        <v>44500</v>
      </c>
      <c r="L153" s="217"/>
      <c r="M153" s="217"/>
      <c r="N153" s="217"/>
      <c r="O153" s="217">
        <v>44500</v>
      </c>
      <c r="P153" s="217"/>
      <c r="Q153" s="217"/>
      <c r="R153" s="95">
        <f>SUM(E153,J153)</f>
        <v>4747870</v>
      </c>
    </row>
    <row r="154" spans="1:222" s="215" customFormat="1" ht="26.25" hidden="1" customHeight="1" x14ac:dyDescent="0.25">
      <c r="A154" s="226" t="s">
        <v>241</v>
      </c>
      <c r="B154" s="226" t="s">
        <v>242</v>
      </c>
      <c r="C154" s="226" t="s">
        <v>60</v>
      </c>
      <c r="D154" s="227" t="s">
        <v>243</v>
      </c>
      <c r="E154" s="220"/>
      <c r="F154" s="219"/>
      <c r="G154" s="220"/>
      <c r="H154" s="220"/>
      <c r="I154" s="220"/>
      <c r="J154" s="95">
        <f t="shared" si="69"/>
        <v>0</v>
      </c>
      <c r="K154" s="95"/>
      <c r="L154" s="220"/>
      <c r="M154" s="220"/>
      <c r="N154" s="220"/>
      <c r="O154" s="220"/>
      <c r="P154" s="220"/>
      <c r="Q154" s="220"/>
      <c r="R154" s="95">
        <f t="shared" si="68"/>
        <v>0</v>
      </c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  <c r="EY154" s="12"/>
      <c r="EZ154" s="12"/>
      <c r="FA154" s="12"/>
      <c r="FB154" s="12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  <c r="HH154" s="12"/>
      <c r="HI154" s="12"/>
      <c r="HJ154" s="12"/>
      <c r="HK154" s="12"/>
      <c r="HL154" s="12"/>
      <c r="HM154" s="12"/>
      <c r="HN154" s="12"/>
    </row>
    <row r="155" spans="1:222" s="215" customFormat="1" ht="27" customHeight="1" x14ac:dyDescent="0.25">
      <c r="A155" s="225" t="s">
        <v>446</v>
      </c>
      <c r="B155" s="225" t="s">
        <v>432</v>
      </c>
      <c r="C155" s="225" t="s">
        <v>433</v>
      </c>
      <c r="D155" s="213" t="s">
        <v>434</v>
      </c>
      <c r="E155" s="220">
        <f>SUM(F155,I155)</f>
        <v>118726</v>
      </c>
      <c r="F155" s="219">
        <v>118726</v>
      </c>
      <c r="G155" s="220"/>
      <c r="H155" s="220"/>
      <c r="I155" s="220"/>
      <c r="J155" s="95">
        <f t="shared" si="69"/>
        <v>0</v>
      </c>
      <c r="K155" s="95"/>
      <c r="L155" s="220"/>
      <c r="M155" s="220"/>
      <c r="N155" s="220"/>
      <c r="O155" s="220"/>
      <c r="P155" s="220"/>
      <c r="Q155" s="220"/>
      <c r="R155" s="95">
        <f t="shared" si="68"/>
        <v>118726</v>
      </c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  <c r="EK155" s="12"/>
      <c r="EL155" s="12"/>
      <c r="EM155" s="12"/>
      <c r="EN155" s="12"/>
      <c r="EO155" s="12"/>
      <c r="EP155" s="12"/>
      <c r="EQ155" s="12"/>
      <c r="ER155" s="12"/>
      <c r="ES155" s="12"/>
      <c r="ET155" s="12"/>
      <c r="EU155" s="12"/>
      <c r="EV155" s="12"/>
      <c r="EW155" s="12"/>
      <c r="EX155" s="12"/>
      <c r="EY155" s="12"/>
      <c r="EZ155" s="12"/>
      <c r="FA155" s="12"/>
      <c r="FB155" s="12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  <c r="GR155" s="12"/>
      <c r="GS155" s="12"/>
      <c r="GT155" s="12"/>
      <c r="GU155" s="12"/>
      <c r="GV155" s="12"/>
      <c r="GW155" s="12"/>
      <c r="GX155" s="12"/>
      <c r="GY155" s="12"/>
      <c r="GZ155" s="12"/>
      <c r="HA155" s="12"/>
      <c r="HB155" s="12"/>
      <c r="HC155" s="12"/>
      <c r="HD155" s="12"/>
      <c r="HE155" s="12"/>
      <c r="HF155" s="12"/>
      <c r="HG155" s="12"/>
      <c r="HH155" s="12"/>
      <c r="HI155" s="12"/>
      <c r="HJ155" s="12"/>
      <c r="HK155" s="12"/>
      <c r="HL155" s="12"/>
      <c r="HM155" s="12"/>
      <c r="HN155" s="12"/>
    </row>
    <row r="156" spans="1:222" ht="28.5" customHeight="1" x14ac:dyDescent="0.25">
      <c r="A156" s="226" t="s">
        <v>245</v>
      </c>
      <c r="B156" s="225" t="s">
        <v>246</v>
      </c>
      <c r="C156" s="225" t="s">
        <v>60</v>
      </c>
      <c r="D156" s="213" t="s">
        <v>244</v>
      </c>
      <c r="E156" s="220">
        <v>500850</v>
      </c>
      <c r="F156" s="219"/>
      <c r="G156" s="220"/>
      <c r="H156" s="220"/>
      <c r="I156" s="220"/>
      <c r="J156" s="95">
        <f t="shared" ref="J156" si="70">SUM(L156,O156)</f>
        <v>0</v>
      </c>
      <c r="K156" s="95"/>
      <c r="L156" s="220"/>
      <c r="M156" s="220"/>
      <c r="N156" s="220"/>
      <c r="O156" s="220"/>
      <c r="P156" s="220"/>
      <c r="Q156" s="220"/>
      <c r="R156" s="95">
        <f t="shared" ref="R156" si="71">SUM(E156,J156)</f>
        <v>500850</v>
      </c>
    </row>
    <row r="157" spans="1:222" ht="25.5" customHeight="1" x14ac:dyDescent="0.25">
      <c r="A157" s="225" t="s">
        <v>247</v>
      </c>
      <c r="B157" s="225" t="s">
        <v>166</v>
      </c>
      <c r="C157" s="225" t="s">
        <v>59</v>
      </c>
      <c r="D157" s="227" t="s">
        <v>79</v>
      </c>
      <c r="E157" s="220">
        <f>SUM(F157,I157)</f>
        <v>56409000</v>
      </c>
      <c r="F157" s="220">
        <v>56409000</v>
      </c>
      <c r="G157" s="221"/>
      <c r="H157" s="221"/>
      <c r="I157" s="221"/>
      <c r="J157" s="95">
        <f>SUM(L157,O157)</f>
        <v>0</v>
      </c>
      <c r="K157" s="95"/>
      <c r="L157" s="221"/>
      <c r="M157" s="221"/>
      <c r="N157" s="221"/>
      <c r="O157" s="221"/>
      <c r="P157" s="221"/>
      <c r="Q157" s="221"/>
      <c r="R157" s="95">
        <f>SUM(E157,J157)</f>
        <v>56409000</v>
      </c>
    </row>
    <row r="158" spans="1:222" s="3" customFormat="1" ht="34.5" customHeight="1" x14ac:dyDescent="0.25">
      <c r="A158" s="47"/>
      <c r="B158" s="47"/>
      <c r="C158" s="47"/>
      <c r="D158" s="236" t="s">
        <v>46</v>
      </c>
      <c r="E158" s="601">
        <f t="shared" ref="E158:R158" si="72">SUM(E11,E51,E67,E87,E144,E152)</f>
        <v>529169493</v>
      </c>
      <c r="F158" s="93">
        <f t="shared" si="72"/>
        <v>528668643</v>
      </c>
      <c r="G158" s="93">
        <f t="shared" si="72"/>
        <v>212146992</v>
      </c>
      <c r="H158" s="93">
        <f t="shared" si="72"/>
        <v>10084438</v>
      </c>
      <c r="I158" s="93">
        <f t="shared" si="72"/>
        <v>0</v>
      </c>
      <c r="J158" s="93">
        <f t="shared" si="72"/>
        <v>23002040</v>
      </c>
      <c r="K158" s="93">
        <f t="shared" si="72"/>
        <v>12381180</v>
      </c>
      <c r="L158" s="93">
        <f t="shared" si="72"/>
        <v>10915934</v>
      </c>
      <c r="M158" s="93">
        <f t="shared" si="72"/>
        <v>256304</v>
      </c>
      <c r="N158" s="93">
        <f t="shared" si="72"/>
        <v>9815</v>
      </c>
      <c r="O158" s="93">
        <f t="shared" si="72"/>
        <v>12086106</v>
      </c>
      <c r="P158" s="93" t="e">
        <f t="shared" si="72"/>
        <v>#REF!</v>
      </c>
      <c r="Q158" s="93" t="e">
        <f t="shared" si="72"/>
        <v>#REF!</v>
      </c>
      <c r="R158" s="93">
        <f t="shared" si="72"/>
        <v>552171533</v>
      </c>
      <c r="T158" s="212">
        <f>SUM(E158,J158)</f>
        <v>552171533</v>
      </c>
      <c r="U158" s="238">
        <f>SUM(E158,J158)</f>
        <v>552171533</v>
      </c>
    </row>
    <row r="159" spans="1:222" x14ac:dyDescent="0.2">
      <c r="C159" s="17"/>
      <c r="D159" s="214"/>
      <c r="E159" s="598"/>
      <c r="F159" s="6"/>
      <c r="G159" s="7"/>
      <c r="H159" s="7"/>
      <c r="I159" s="7"/>
      <c r="J159" s="18"/>
      <c r="K159" s="18"/>
      <c r="L159" s="7"/>
      <c r="M159" s="7"/>
      <c r="N159" s="7"/>
      <c r="O159" s="7"/>
      <c r="P159" s="7"/>
      <c r="Q159" s="7"/>
      <c r="R159" s="6"/>
    </row>
    <row r="160" spans="1:222" ht="15.75" customHeight="1" x14ac:dyDescent="0.2">
      <c r="C160" s="17"/>
      <c r="D160" s="214"/>
      <c r="M160" s="7"/>
      <c r="O160" s="7"/>
      <c r="P160" s="7"/>
      <c r="Q160" s="7"/>
      <c r="R160" s="6"/>
    </row>
    <row r="161" spans="3:18" ht="93.75" customHeight="1" x14ac:dyDescent="0.2">
      <c r="C161" s="8"/>
      <c r="D161" s="214"/>
      <c r="Q161" s="7"/>
      <c r="R161" s="6"/>
    </row>
    <row r="162" spans="3:18" x14ac:dyDescent="0.2">
      <c r="C162" s="17"/>
      <c r="D162" s="214"/>
      <c r="O162" s="7"/>
      <c r="P162" s="7"/>
    </row>
    <row r="163" spans="3:18" x14ac:dyDescent="0.2">
      <c r="C163" s="17"/>
      <c r="D163" s="214"/>
    </row>
    <row r="164" spans="3:18" ht="21" hidden="1" customHeight="1" x14ac:dyDescent="0.2">
      <c r="C164" s="17"/>
      <c r="D164" s="214"/>
    </row>
    <row r="165" spans="3:18" s="487" customFormat="1" ht="23.25" hidden="1" customHeight="1" x14ac:dyDescent="0.2">
      <c r="C165" s="557"/>
      <c r="D165" s="558" t="s">
        <v>342</v>
      </c>
      <c r="E165" s="559">
        <f t="shared" ref="E165:R165" si="73">SUM(E12:E13,E52,E68,E88,E145,E153)</f>
        <v>59892661</v>
      </c>
      <c r="F165" s="559">
        <f t="shared" si="73"/>
        <v>59892661</v>
      </c>
      <c r="G165" s="559">
        <f t="shared" si="73"/>
        <v>45506343</v>
      </c>
      <c r="H165" s="559">
        <f t="shared" si="73"/>
        <v>758604</v>
      </c>
      <c r="I165" s="559">
        <f t="shared" si="73"/>
        <v>0</v>
      </c>
      <c r="J165" s="559">
        <f t="shared" si="73"/>
        <v>304800</v>
      </c>
      <c r="K165" s="559">
        <f t="shared" si="73"/>
        <v>304800</v>
      </c>
      <c r="L165" s="559">
        <f t="shared" si="73"/>
        <v>0</v>
      </c>
      <c r="M165" s="559">
        <f t="shared" si="73"/>
        <v>0</v>
      </c>
      <c r="N165" s="559">
        <f t="shared" si="73"/>
        <v>0</v>
      </c>
      <c r="O165" s="559">
        <f t="shared" si="73"/>
        <v>304800</v>
      </c>
      <c r="P165" s="559">
        <f t="shared" si="73"/>
        <v>0</v>
      </c>
      <c r="Q165" s="559">
        <f t="shared" si="73"/>
        <v>0</v>
      </c>
      <c r="R165" s="559">
        <f t="shared" si="73"/>
        <v>60197461</v>
      </c>
    </row>
    <row r="166" spans="3:18" hidden="1" x14ac:dyDescent="0.2">
      <c r="C166" s="17"/>
      <c r="D166" s="214" t="s">
        <v>344</v>
      </c>
      <c r="E166" s="176" t="e">
        <f>SUM(E69,E70,E73,E76,#REF!,E77,E78,E79,E146)</f>
        <v>#REF!</v>
      </c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</row>
    <row r="167" spans="3:18" hidden="1" x14ac:dyDescent="0.2">
      <c r="C167" s="17"/>
      <c r="D167" s="214" t="s">
        <v>343</v>
      </c>
      <c r="E167" s="599">
        <f>SUM(E147:E150)</f>
        <v>7217630</v>
      </c>
      <c r="F167" s="175"/>
      <c r="G167" s="177"/>
      <c r="H167" s="177"/>
      <c r="I167" s="177"/>
      <c r="J167" s="178"/>
      <c r="K167" s="178"/>
      <c r="L167" s="177"/>
      <c r="M167" s="177"/>
      <c r="N167" s="177"/>
      <c r="O167" s="177"/>
      <c r="P167" s="177"/>
      <c r="Q167" s="177"/>
      <c r="R167" s="175"/>
    </row>
    <row r="168" spans="3:18" hidden="1" x14ac:dyDescent="0.2">
      <c r="C168" s="17"/>
      <c r="D168" s="214" t="s">
        <v>345</v>
      </c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</row>
    <row r="169" spans="3:18" ht="12.75" hidden="1" customHeight="1" x14ac:dyDescent="0.2">
      <c r="C169" s="17"/>
      <c r="D169" s="214" t="s">
        <v>346</v>
      </c>
      <c r="E169" s="599"/>
      <c r="F169" s="175"/>
      <c r="G169" s="177"/>
      <c r="H169" s="177"/>
      <c r="I169" s="177"/>
      <c r="J169" s="178"/>
      <c r="K169" s="178"/>
      <c r="L169" s="177"/>
      <c r="M169" s="177"/>
      <c r="N169" s="177"/>
      <c r="O169" s="177"/>
      <c r="P169" s="177"/>
      <c r="Q169" s="177"/>
      <c r="R169" s="175"/>
    </row>
    <row r="170" spans="3:18" hidden="1" x14ac:dyDescent="0.2">
      <c r="C170" s="17"/>
      <c r="D170" s="214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</row>
    <row r="171" spans="3:18" hidden="1" x14ac:dyDescent="0.2">
      <c r="C171" s="17"/>
      <c r="D171" s="214"/>
      <c r="E171" s="599"/>
      <c r="F171" s="175"/>
      <c r="G171" s="177"/>
      <c r="H171" s="177"/>
      <c r="I171" s="177"/>
      <c r="J171" s="178"/>
      <c r="K171" s="178"/>
      <c r="L171" s="177"/>
      <c r="M171" s="177"/>
      <c r="N171" s="177"/>
      <c r="O171" s="177"/>
      <c r="P171" s="177"/>
      <c r="Q171" s="177"/>
      <c r="R171" s="175"/>
    </row>
    <row r="172" spans="3:18" ht="15.75" hidden="1" customHeight="1" x14ac:dyDescent="0.2">
      <c r="C172" s="17"/>
      <c r="D172" s="214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</row>
    <row r="173" spans="3:18" ht="12.75" hidden="1" customHeight="1" x14ac:dyDescent="0.2">
      <c r="C173" s="17"/>
      <c r="E173" s="599"/>
      <c r="F173" s="175"/>
      <c r="G173" s="177"/>
      <c r="H173" s="177"/>
      <c r="I173" s="177"/>
      <c r="J173" s="178"/>
      <c r="K173" s="178"/>
      <c r="L173" s="177"/>
      <c r="M173" s="177"/>
      <c r="N173" s="177"/>
      <c r="O173" s="177"/>
      <c r="P173" s="177"/>
      <c r="Q173" s="177"/>
      <c r="R173" s="175"/>
    </row>
    <row r="174" spans="3:18" hidden="1" x14ac:dyDescent="0.2">
      <c r="C174" s="17"/>
      <c r="E174" s="176"/>
      <c r="F174" s="179">
        <f t="shared" ref="F174:R174" si="74">SUM(F165:F172)</f>
        <v>59892661</v>
      </c>
      <c r="G174" s="179">
        <f t="shared" si="74"/>
        <v>45506343</v>
      </c>
      <c r="H174" s="179">
        <f t="shared" si="74"/>
        <v>758604</v>
      </c>
      <c r="I174" s="179">
        <f t="shared" si="74"/>
        <v>0</v>
      </c>
      <c r="J174" s="179">
        <f t="shared" si="74"/>
        <v>304800</v>
      </c>
      <c r="K174" s="179"/>
      <c r="L174" s="179">
        <f t="shared" si="74"/>
        <v>0</v>
      </c>
      <c r="M174" s="179">
        <f t="shared" si="74"/>
        <v>0</v>
      </c>
      <c r="N174" s="179">
        <f t="shared" si="74"/>
        <v>0</v>
      </c>
      <c r="O174" s="179">
        <f t="shared" si="74"/>
        <v>304800</v>
      </c>
      <c r="P174" s="179">
        <f t="shared" si="74"/>
        <v>0</v>
      </c>
      <c r="Q174" s="179">
        <f t="shared" si="74"/>
        <v>0</v>
      </c>
      <c r="R174" s="179">
        <f t="shared" si="74"/>
        <v>60197461</v>
      </c>
    </row>
    <row r="175" spans="3:18" x14ac:dyDescent="0.2">
      <c r="C175" s="17"/>
    </row>
    <row r="176" spans="3:18" ht="14.25" customHeight="1" x14ac:dyDescent="0.2">
      <c r="C176" s="17"/>
    </row>
    <row r="177" spans="3:18" ht="12.75" customHeight="1" x14ac:dyDescent="0.2">
      <c r="C177" s="17"/>
    </row>
    <row r="178" spans="3:18" x14ac:dyDescent="0.2">
      <c r="C178" s="17"/>
      <c r="E178" s="596" t="s">
        <v>398</v>
      </c>
    </row>
    <row r="179" spans="3:18" x14ac:dyDescent="0.2">
      <c r="C179" s="17"/>
      <c r="E179" s="599">
        <f>SUM(E14-E15,E16,E17-E18,E19,E22,E24,E28:E45)+23100</f>
        <v>70541152</v>
      </c>
      <c r="F179" s="599">
        <f>SUM(F14-F15,F16,F17-F18,F19,F20-F21,F22,F24,F28:F45)+23100</f>
        <v>70541152</v>
      </c>
      <c r="J179" s="599">
        <f>SUM(J16,J17-J18,J19,J22,J24,J28:J45)</f>
        <v>7105416</v>
      </c>
      <c r="K179" s="175"/>
      <c r="R179" s="175">
        <f>SUM(E179,J179)</f>
        <v>77646568</v>
      </c>
    </row>
    <row r="180" spans="3:18" ht="22.5" customHeight="1" x14ac:dyDescent="0.2">
      <c r="C180" s="17"/>
      <c r="E180" s="599">
        <f>SUM(E53:E58)</f>
        <v>0</v>
      </c>
      <c r="J180" s="599">
        <f>SUM(J53:J58)</f>
        <v>2839100</v>
      </c>
      <c r="K180" s="175"/>
      <c r="R180" s="175">
        <f>SUM(E180,J180)</f>
        <v>2839100</v>
      </c>
    </row>
    <row r="181" spans="3:18" ht="12.75" customHeight="1" x14ac:dyDescent="0.2">
      <c r="C181" s="17"/>
      <c r="E181" s="599">
        <v>7006856</v>
      </c>
      <c r="F181" s="2" t="s">
        <v>394</v>
      </c>
      <c r="J181" s="175"/>
      <c r="K181" s="175"/>
      <c r="R181" s="175">
        <f>SUM(E181,J181)</f>
        <v>7006856</v>
      </c>
    </row>
    <row r="182" spans="3:18" x14ac:dyDescent="0.2">
      <c r="C182" s="17"/>
      <c r="E182" s="599">
        <f>SUM(E92:E94,E111:E112)</f>
        <v>6910500</v>
      </c>
      <c r="J182" s="599">
        <f>SUM(J92:J94,J111:J112)</f>
        <v>0</v>
      </c>
      <c r="K182" s="175"/>
      <c r="R182" s="175">
        <f t="shared" ref="R182:R185" si="75">SUM(E182,J182)</f>
        <v>6910500</v>
      </c>
    </row>
    <row r="183" spans="3:18" x14ac:dyDescent="0.2">
      <c r="C183" s="17"/>
      <c r="E183" s="599"/>
      <c r="J183" s="175"/>
      <c r="K183" s="175"/>
      <c r="R183" s="175">
        <f t="shared" si="75"/>
        <v>0</v>
      </c>
    </row>
    <row r="184" spans="3:18" x14ac:dyDescent="0.2">
      <c r="C184" s="17"/>
      <c r="E184" s="599">
        <v>836800</v>
      </c>
      <c r="F184" s="2" t="s">
        <v>396</v>
      </c>
      <c r="J184" s="175">
        <v>100000</v>
      </c>
      <c r="K184" s="175"/>
      <c r="R184" s="175">
        <f t="shared" si="75"/>
        <v>936800</v>
      </c>
    </row>
    <row r="185" spans="3:18" ht="12.75" customHeight="1" x14ac:dyDescent="0.2">
      <c r="C185" s="17"/>
      <c r="E185" s="600">
        <f>SUM(E150)</f>
        <v>860200</v>
      </c>
      <c r="F185" s="282" t="s">
        <v>395</v>
      </c>
      <c r="G185" s="283"/>
      <c r="H185" s="283"/>
      <c r="I185" s="283"/>
      <c r="J185" s="282"/>
      <c r="K185" s="282"/>
      <c r="L185" s="283"/>
      <c r="M185" s="283"/>
      <c r="N185" s="283"/>
      <c r="O185" s="283"/>
      <c r="P185" s="283"/>
      <c r="Q185" s="283"/>
      <c r="R185" s="284">
        <f t="shared" si="75"/>
        <v>860200</v>
      </c>
    </row>
    <row r="186" spans="3:18" x14ac:dyDescent="0.2">
      <c r="C186" s="17"/>
    </row>
    <row r="187" spans="3:18" x14ac:dyDescent="0.2">
      <c r="C187" s="17"/>
      <c r="E187" s="599">
        <f>SUM(E179:E185)</f>
        <v>86155508</v>
      </c>
      <c r="J187" s="175">
        <f>SUM(J179:J185)</f>
        <v>10044516</v>
      </c>
      <c r="K187" s="175"/>
      <c r="R187" s="175">
        <f>SUM(R179:R185)</f>
        <v>96200024</v>
      </c>
    </row>
    <row r="188" spans="3:18" x14ac:dyDescent="0.2">
      <c r="C188" s="17"/>
    </row>
    <row r="189" spans="3:18" ht="12.75" customHeight="1" x14ac:dyDescent="0.2">
      <c r="C189" s="17"/>
    </row>
    <row r="190" spans="3:18" x14ac:dyDescent="0.2">
      <c r="C190" s="17"/>
    </row>
    <row r="191" spans="3:18" x14ac:dyDescent="0.2">
      <c r="C191" s="17"/>
    </row>
    <row r="192" spans="3:18" x14ac:dyDescent="0.2">
      <c r="C192" s="17"/>
    </row>
    <row r="193" spans="3:3" ht="12.75" customHeight="1" x14ac:dyDescent="0.2">
      <c r="C193" s="17"/>
    </row>
    <row r="194" spans="3:3" x14ac:dyDescent="0.2">
      <c r="C194" s="17"/>
    </row>
    <row r="195" spans="3:3" x14ac:dyDescent="0.2">
      <c r="C195" s="17"/>
    </row>
    <row r="196" spans="3:3" x14ac:dyDescent="0.2">
      <c r="C196" s="17"/>
    </row>
    <row r="197" spans="3:3" ht="12.75" customHeight="1" x14ac:dyDescent="0.2">
      <c r="C197" s="17"/>
    </row>
    <row r="198" spans="3:3" x14ac:dyDescent="0.2">
      <c r="C198" s="17"/>
    </row>
    <row r="199" spans="3:3" x14ac:dyDescent="0.2">
      <c r="C199" s="17"/>
    </row>
    <row r="200" spans="3:3" x14ac:dyDescent="0.2">
      <c r="C200" s="17"/>
    </row>
    <row r="201" spans="3:3" ht="12.75" customHeight="1" x14ac:dyDescent="0.2">
      <c r="C201" s="17"/>
    </row>
    <row r="202" spans="3:3" x14ac:dyDescent="0.2">
      <c r="C202" s="17"/>
    </row>
    <row r="203" spans="3:3" x14ac:dyDescent="0.2">
      <c r="C203" s="17"/>
    </row>
    <row r="204" spans="3:3" x14ac:dyDescent="0.2">
      <c r="C204" s="17"/>
    </row>
    <row r="205" spans="3:3" ht="12.75" customHeight="1" x14ac:dyDescent="0.2">
      <c r="C205" s="17"/>
    </row>
    <row r="206" spans="3:3" x14ac:dyDescent="0.2">
      <c r="C206" s="17"/>
    </row>
    <row r="207" spans="3:3" x14ac:dyDescent="0.2">
      <c r="C207" s="17"/>
    </row>
    <row r="208" spans="3:3" x14ac:dyDescent="0.2">
      <c r="C208" s="17"/>
    </row>
    <row r="209" spans="3:3" ht="12.75" customHeight="1" x14ac:dyDescent="0.2">
      <c r="C209" s="17"/>
    </row>
    <row r="210" spans="3:3" x14ac:dyDescent="0.2">
      <c r="C210" s="17"/>
    </row>
    <row r="211" spans="3:3" x14ac:dyDescent="0.2">
      <c r="C211" s="17"/>
    </row>
    <row r="212" spans="3:3" x14ac:dyDescent="0.2">
      <c r="C212" s="17"/>
    </row>
    <row r="213" spans="3:3" ht="12.75" customHeight="1" x14ac:dyDescent="0.2">
      <c r="C213" s="17"/>
    </row>
    <row r="214" spans="3:3" x14ac:dyDescent="0.2">
      <c r="C214" s="17"/>
    </row>
    <row r="215" spans="3:3" x14ac:dyDescent="0.2">
      <c r="C215" s="17"/>
    </row>
    <row r="216" spans="3:3" x14ac:dyDescent="0.2">
      <c r="C216" s="17"/>
    </row>
    <row r="217" spans="3:3" ht="12.75" customHeight="1" x14ac:dyDescent="0.2">
      <c r="C217" s="17"/>
    </row>
    <row r="218" spans="3:3" x14ac:dyDescent="0.2">
      <c r="C218" s="17"/>
    </row>
    <row r="219" spans="3:3" x14ac:dyDescent="0.2">
      <c r="C219" s="17"/>
    </row>
    <row r="220" spans="3:3" x14ac:dyDescent="0.2">
      <c r="C220" s="17"/>
    </row>
    <row r="221" spans="3:3" ht="12.75" customHeight="1" x14ac:dyDescent="0.2">
      <c r="C221" s="17"/>
    </row>
    <row r="222" spans="3:3" x14ac:dyDescent="0.2">
      <c r="C222" s="17"/>
    </row>
    <row r="223" spans="3:3" x14ac:dyDescent="0.2">
      <c r="C223" s="17"/>
    </row>
    <row r="224" spans="3:3" x14ac:dyDescent="0.2">
      <c r="C224" s="17"/>
    </row>
    <row r="225" spans="3:3" ht="12.75" customHeight="1" x14ac:dyDescent="0.2">
      <c r="C225" s="17"/>
    </row>
    <row r="226" spans="3:3" x14ac:dyDescent="0.2">
      <c r="C226" s="17"/>
    </row>
    <row r="227" spans="3:3" x14ac:dyDescent="0.2">
      <c r="C227" s="17"/>
    </row>
    <row r="228" spans="3:3" x14ac:dyDescent="0.2">
      <c r="C228" s="17"/>
    </row>
    <row r="229" spans="3:3" ht="12.75" customHeight="1" x14ac:dyDescent="0.2">
      <c r="C229" s="17"/>
    </row>
    <row r="230" spans="3:3" x14ac:dyDescent="0.2">
      <c r="C230" s="17"/>
    </row>
    <row r="231" spans="3:3" x14ac:dyDescent="0.2">
      <c r="C231" s="17"/>
    </row>
    <row r="232" spans="3:3" x14ac:dyDescent="0.2">
      <c r="C232" s="17"/>
    </row>
    <row r="233" spans="3:3" ht="12.75" customHeight="1" x14ac:dyDescent="0.2">
      <c r="C233" s="17"/>
    </row>
    <row r="234" spans="3:3" x14ac:dyDescent="0.2">
      <c r="C234" s="17"/>
    </row>
    <row r="235" spans="3:3" x14ac:dyDescent="0.2">
      <c r="C235" s="17"/>
    </row>
    <row r="236" spans="3:3" x14ac:dyDescent="0.2">
      <c r="C236" s="17"/>
    </row>
    <row r="237" spans="3:3" ht="12.75" customHeight="1" x14ac:dyDescent="0.2">
      <c r="C237" s="17"/>
    </row>
    <row r="238" spans="3:3" x14ac:dyDescent="0.2">
      <c r="C238" s="17"/>
    </row>
    <row r="239" spans="3:3" x14ac:dyDescent="0.2">
      <c r="C239" s="17"/>
    </row>
    <row r="240" spans="3:3" x14ac:dyDescent="0.2">
      <c r="C240" s="17"/>
    </row>
    <row r="241" spans="3:3" ht="12.75" customHeight="1" x14ac:dyDescent="0.2">
      <c r="C241" s="17"/>
    </row>
    <row r="242" spans="3:3" x14ac:dyDescent="0.2">
      <c r="C242" s="17"/>
    </row>
    <row r="243" spans="3:3" x14ac:dyDescent="0.2">
      <c r="C243" s="17"/>
    </row>
    <row r="244" spans="3:3" x14ac:dyDescent="0.2">
      <c r="C244" s="17"/>
    </row>
    <row r="245" spans="3:3" ht="12.75" customHeight="1" x14ac:dyDescent="0.2">
      <c r="C245" s="17"/>
    </row>
    <row r="246" spans="3:3" x14ac:dyDescent="0.2">
      <c r="C246" s="17"/>
    </row>
    <row r="247" spans="3:3" x14ac:dyDescent="0.2">
      <c r="C247" s="17"/>
    </row>
    <row r="248" spans="3:3" x14ac:dyDescent="0.2">
      <c r="C248" s="17"/>
    </row>
    <row r="249" spans="3:3" ht="12.75" customHeight="1" x14ac:dyDescent="0.2">
      <c r="C249" s="17"/>
    </row>
    <row r="250" spans="3:3" x14ac:dyDescent="0.2">
      <c r="C250" s="17"/>
    </row>
    <row r="251" spans="3:3" x14ac:dyDescent="0.2">
      <c r="C251" s="17"/>
    </row>
    <row r="252" spans="3:3" x14ac:dyDescent="0.2">
      <c r="C252" s="17"/>
    </row>
    <row r="253" spans="3:3" ht="12.75" customHeight="1" x14ac:dyDescent="0.2">
      <c r="C253" s="17"/>
    </row>
    <row r="254" spans="3:3" x14ac:dyDescent="0.2">
      <c r="C254" s="17"/>
    </row>
    <row r="255" spans="3:3" x14ac:dyDescent="0.2">
      <c r="C255" s="17"/>
    </row>
    <row r="256" spans="3:3" x14ac:dyDescent="0.2">
      <c r="C256" s="17"/>
    </row>
    <row r="257" spans="3:3" ht="12.75" customHeight="1" x14ac:dyDescent="0.2">
      <c r="C257" s="17"/>
    </row>
    <row r="258" spans="3:3" x14ac:dyDescent="0.2">
      <c r="C258" s="17"/>
    </row>
    <row r="259" spans="3:3" x14ac:dyDescent="0.2">
      <c r="C259" s="17"/>
    </row>
    <row r="260" spans="3:3" x14ac:dyDescent="0.2">
      <c r="C260" s="17"/>
    </row>
    <row r="261" spans="3:3" ht="12.75" customHeight="1" x14ac:dyDescent="0.2">
      <c r="C261" s="17"/>
    </row>
    <row r="262" spans="3:3" x14ac:dyDescent="0.2">
      <c r="C262" s="17"/>
    </row>
    <row r="263" spans="3:3" x14ac:dyDescent="0.2">
      <c r="C263" s="17"/>
    </row>
    <row r="264" spans="3:3" x14ac:dyDescent="0.2">
      <c r="C264" s="17"/>
    </row>
    <row r="265" spans="3:3" ht="12.75" customHeight="1" x14ac:dyDescent="0.2">
      <c r="C265" s="17"/>
    </row>
    <row r="266" spans="3:3" x14ac:dyDescent="0.2">
      <c r="C266" s="17"/>
    </row>
    <row r="267" spans="3:3" x14ac:dyDescent="0.2">
      <c r="C267" s="17"/>
    </row>
    <row r="268" spans="3:3" x14ac:dyDescent="0.2">
      <c r="C268" s="17"/>
    </row>
    <row r="269" spans="3:3" ht="12.75" customHeight="1" x14ac:dyDescent="0.2">
      <c r="C269" s="17"/>
    </row>
    <row r="270" spans="3:3" x14ac:dyDescent="0.2">
      <c r="C270" s="17"/>
    </row>
    <row r="271" spans="3:3" x14ac:dyDescent="0.2">
      <c r="C271" s="17"/>
    </row>
    <row r="272" spans="3:3" x14ac:dyDescent="0.2">
      <c r="C272" s="17"/>
    </row>
    <row r="273" spans="3:3" ht="12.75" customHeight="1" x14ac:dyDescent="0.2">
      <c r="C273" s="17"/>
    </row>
    <row r="274" spans="3:3" x14ac:dyDescent="0.2">
      <c r="C274" s="17"/>
    </row>
    <row r="275" spans="3:3" x14ac:dyDescent="0.2">
      <c r="C275" s="17"/>
    </row>
    <row r="276" spans="3:3" x14ac:dyDescent="0.2">
      <c r="C276" s="17"/>
    </row>
    <row r="277" spans="3:3" ht="12.75" customHeight="1" x14ac:dyDescent="0.2">
      <c r="C277" s="17"/>
    </row>
    <row r="278" spans="3:3" x14ac:dyDescent="0.2">
      <c r="C278" s="17"/>
    </row>
    <row r="279" spans="3:3" x14ac:dyDescent="0.2">
      <c r="C279" s="17"/>
    </row>
    <row r="280" spans="3:3" x14ac:dyDescent="0.2">
      <c r="C280" s="17"/>
    </row>
    <row r="281" spans="3:3" ht="12.75" customHeight="1" x14ac:dyDescent="0.2">
      <c r="C281" s="17"/>
    </row>
    <row r="282" spans="3:3" x14ac:dyDescent="0.2">
      <c r="C282" s="17"/>
    </row>
    <row r="283" spans="3:3" x14ac:dyDescent="0.2">
      <c r="C283" s="17"/>
    </row>
    <row r="284" spans="3:3" x14ac:dyDescent="0.2">
      <c r="C284" s="17"/>
    </row>
    <row r="285" spans="3:3" ht="12.75" customHeight="1" x14ac:dyDescent="0.2">
      <c r="C285" s="17"/>
    </row>
    <row r="286" spans="3:3" x14ac:dyDescent="0.2">
      <c r="C286" s="17"/>
    </row>
    <row r="287" spans="3:3" x14ac:dyDescent="0.2">
      <c r="C287" s="17"/>
    </row>
    <row r="288" spans="3:3" x14ac:dyDescent="0.2">
      <c r="C288" s="17"/>
    </row>
    <row r="289" spans="3:3" ht="12.75" customHeight="1" x14ac:dyDescent="0.2">
      <c r="C289" s="17"/>
    </row>
    <row r="290" spans="3:3" x14ac:dyDescent="0.2">
      <c r="C290" s="17"/>
    </row>
    <row r="291" spans="3:3" x14ac:dyDescent="0.2">
      <c r="C291" s="17"/>
    </row>
    <row r="292" spans="3:3" x14ac:dyDescent="0.2">
      <c r="C292" s="17"/>
    </row>
    <row r="293" spans="3:3" ht="12.75" customHeight="1" x14ac:dyDescent="0.2">
      <c r="C293" s="17"/>
    </row>
    <row r="294" spans="3:3" x14ac:dyDescent="0.2">
      <c r="C294" s="17"/>
    </row>
    <row r="295" spans="3:3" x14ac:dyDescent="0.2">
      <c r="C295" s="17"/>
    </row>
    <row r="296" spans="3:3" x14ac:dyDescent="0.2">
      <c r="C296" s="17"/>
    </row>
    <row r="297" spans="3:3" ht="12.75" customHeight="1" x14ac:dyDescent="0.2">
      <c r="C297" s="17"/>
    </row>
    <row r="298" spans="3:3" x14ac:dyDescent="0.2">
      <c r="C298" s="17"/>
    </row>
    <row r="299" spans="3:3" x14ac:dyDescent="0.2">
      <c r="C299" s="17"/>
    </row>
    <row r="300" spans="3:3" x14ac:dyDescent="0.2">
      <c r="C300" s="17"/>
    </row>
    <row r="301" spans="3:3" ht="12.75" customHeight="1" x14ac:dyDescent="0.2">
      <c r="C301" s="17"/>
    </row>
    <row r="302" spans="3:3" x14ac:dyDescent="0.2">
      <c r="C302" s="17"/>
    </row>
    <row r="303" spans="3:3" x14ac:dyDescent="0.2">
      <c r="C303" s="17"/>
    </row>
    <row r="304" spans="3:3" x14ac:dyDescent="0.2">
      <c r="C304" s="17"/>
    </row>
    <row r="305" spans="3:3" ht="12.75" customHeight="1" x14ac:dyDescent="0.2">
      <c r="C305" s="17"/>
    </row>
    <row r="306" spans="3:3" x14ac:dyDescent="0.2">
      <c r="C306" s="17"/>
    </row>
    <row r="307" spans="3:3" x14ac:dyDescent="0.2">
      <c r="C307" s="17"/>
    </row>
    <row r="308" spans="3:3" x14ac:dyDescent="0.2">
      <c r="C308" s="17"/>
    </row>
    <row r="309" spans="3:3" ht="12.75" customHeight="1" x14ac:dyDescent="0.2">
      <c r="C309" s="17"/>
    </row>
    <row r="310" spans="3:3" x14ac:dyDescent="0.2">
      <c r="C310" s="17"/>
    </row>
    <row r="311" spans="3:3" x14ac:dyDescent="0.2">
      <c r="C311" s="17"/>
    </row>
    <row r="312" spans="3:3" x14ac:dyDescent="0.2">
      <c r="C312" s="17"/>
    </row>
    <row r="313" spans="3:3" ht="12.75" customHeight="1" x14ac:dyDescent="0.2">
      <c r="C313" s="17"/>
    </row>
    <row r="314" spans="3:3" x14ac:dyDescent="0.2">
      <c r="C314" s="17"/>
    </row>
    <row r="315" spans="3:3" x14ac:dyDescent="0.2">
      <c r="C315" s="17"/>
    </row>
    <row r="316" spans="3:3" x14ac:dyDescent="0.2">
      <c r="C316" s="17"/>
    </row>
    <row r="317" spans="3:3" ht="12.75" customHeight="1" x14ac:dyDescent="0.2">
      <c r="C317" s="17"/>
    </row>
    <row r="318" spans="3:3" x14ac:dyDescent="0.2">
      <c r="C318" s="17"/>
    </row>
    <row r="319" spans="3:3" x14ac:dyDescent="0.2">
      <c r="C319" s="17"/>
    </row>
    <row r="320" spans="3:3" x14ac:dyDescent="0.2">
      <c r="C320" s="17"/>
    </row>
    <row r="321" spans="3:3" ht="12.75" customHeight="1" x14ac:dyDescent="0.2">
      <c r="C321" s="17"/>
    </row>
    <row r="322" spans="3:3" x14ac:dyDescent="0.2">
      <c r="C322" s="17"/>
    </row>
    <row r="323" spans="3:3" x14ac:dyDescent="0.2">
      <c r="C323" s="17"/>
    </row>
    <row r="324" spans="3:3" x14ac:dyDescent="0.2">
      <c r="C324" s="17"/>
    </row>
    <row r="325" spans="3:3" ht="12.75" customHeight="1" x14ac:dyDescent="0.2">
      <c r="C325" s="17"/>
    </row>
    <row r="326" spans="3:3" x14ac:dyDescent="0.2">
      <c r="C326" s="17"/>
    </row>
    <row r="327" spans="3:3" x14ac:dyDescent="0.2">
      <c r="C327" s="17"/>
    </row>
    <row r="328" spans="3:3" x14ac:dyDescent="0.2">
      <c r="C328" s="17"/>
    </row>
    <row r="329" spans="3:3" ht="12.75" customHeight="1" x14ac:dyDescent="0.2">
      <c r="C329" s="17"/>
    </row>
    <row r="330" spans="3:3" x14ac:dyDescent="0.2">
      <c r="C330" s="17"/>
    </row>
  </sheetData>
  <mergeCells count="22">
    <mergeCell ref="A5:A8"/>
    <mergeCell ref="D5:D8"/>
    <mergeCell ref="C5:C8"/>
    <mergeCell ref="E5:I5"/>
    <mergeCell ref="G7:G8"/>
    <mergeCell ref="H7:H8"/>
    <mergeCell ref="B5:B8"/>
    <mergeCell ref="R5:R8"/>
    <mergeCell ref="E6:E8"/>
    <mergeCell ref="G6:H6"/>
    <mergeCell ref="J6:J8"/>
    <mergeCell ref="L6:L8"/>
    <mergeCell ref="J5:Q5"/>
    <mergeCell ref="F6:F8"/>
    <mergeCell ref="I6:I8"/>
    <mergeCell ref="P7:P8"/>
    <mergeCell ref="P6:Q6"/>
    <mergeCell ref="O6:O8"/>
    <mergeCell ref="M7:M8"/>
    <mergeCell ref="N7:N8"/>
    <mergeCell ref="M6:N6"/>
    <mergeCell ref="K6:K8"/>
  </mergeCells>
  <phoneticPr fontId="4" type="noConversion"/>
  <pageMargins left="0.19685039370078741" right="0.19685039370078741" top="0.78740157480314965" bottom="0.59055118110236227" header="0" footer="0"/>
  <pageSetup paperSize="9" scale="60" fitToHeight="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showGridLines="0" showZeros="0" view="pageBreakPreview" topLeftCell="F7" zoomScaleNormal="100" workbookViewId="0">
      <selection activeCell="M12" sqref="M12"/>
    </sheetView>
  </sheetViews>
  <sheetFormatPr defaultColWidth="7.85546875" defaultRowHeight="12.75" x14ac:dyDescent="0.2"/>
  <cols>
    <col min="1" max="1" width="0.28515625" style="308" hidden="1" customWidth="1"/>
    <col min="2" max="2" width="3.7109375" style="308" hidden="1" customWidth="1"/>
    <col min="3" max="3" width="1" style="308" hidden="1" customWidth="1"/>
    <col min="4" max="4" width="15" style="308" customWidth="1"/>
    <col min="5" max="5" width="21.7109375" style="308" customWidth="1"/>
    <col min="6" max="6" width="35.85546875" style="308" customWidth="1"/>
    <col min="7" max="7" width="35.5703125" style="310" customWidth="1"/>
    <col min="8" max="9" width="18.140625" style="310" customWidth="1"/>
    <col min="10" max="10" width="13.42578125" style="310" hidden="1" customWidth="1"/>
    <col min="11" max="11" width="16.140625" style="308" customWidth="1"/>
    <col min="12" max="12" width="15" style="308" hidden="1" customWidth="1"/>
    <col min="13" max="13" width="13.28515625" style="308" customWidth="1"/>
    <col min="14" max="14" width="11.85546875" style="308" customWidth="1"/>
    <col min="15" max="15" width="20.5703125" style="308" hidden="1" customWidth="1"/>
    <col min="16" max="16" width="15.7109375" style="308" customWidth="1"/>
    <col min="17" max="18" width="20.140625" style="308" hidden="1" customWidth="1"/>
    <col min="19" max="19" width="14.28515625" style="308" customWidth="1"/>
    <col min="20" max="20" width="20.7109375" style="308" customWidth="1"/>
    <col min="21" max="21" width="15.85546875" style="308" customWidth="1"/>
    <col min="22" max="22" width="15.7109375" style="308" customWidth="1"/>
    <col min="23" max="23" width="18.28515625" style="308" customWidth="1"/>
    <col min="24" max="24" width="21" style="308" customWidth="1"/>
    <col min="25" max="25" width="18.28515625" style="308" customWidth="1"/>
    <col min="26" max="26" width="16.42578125" style="308" customWidth="1"/>
    <col min="27" max="27" width="16.5703125" style="308" customWidth="1"/>
    <col min="28" max="28" width="18.5703125" style="308" customWidth="1"/>
    <col min="29" max="29" width="16.5703125" style="308" customWidth="1"/>
    <col min="30" max="30" width="22.42578125" style="308" customWidth="1"/>
    <col min="31" max="31" width="32" style="308" customWidth="1"/>
    <col min="32" max="32" width="14.7109375" style="308" customWidth="1"/>
    <col min="33" max="33" width="17.28515625" style="308" customWidth="1"/>
    <col min="34" max="256" width="7.85546875" style="308"/>
    <col min="257" max="259" width="0" style="308" hidden="1" customWidth="1"/>
    <col min="260" max="260" width="15" style="308" customWidth="1"/>
    <col min="261" max="261" width="21.85546875" style="308" customWidth="1"/>
    <col min="262" max="262" width="24.5703125" style="308" customWidth="1"/>
    <col min="263" max="263" width="43.42578125" style="308" customWidth="1"/>
    <col min="264" max="264" width="38.42578125" style="308" customWidth="1"/>
    <col min="265" max="265" width="43.7109375" style="308" customWidth="1"/>
    <col min="266" max="266" width="17.140625" style="308" customWidth="1"/>
    <col min="267" max="267" width="18.85546875" style="308" customWidth="1"/>
    <col min="268" max="268" width="13.42578125" style="308" customWidth="1"/>
    <col min="269" max="269" width="15.7109375" style="308" customWidth="1"/>
    <col min="270" max="270" width="15" style="308" customWidth="1"/>
    <col min="271" max="271" width="13.42578125" style="308" customWidth="1"/>
    <col min="272" max="272" width="15.42578125" style="308" customWidth="1"/>
    <col min="273" max="273" width="20.5703125" style="308" customWidth="1"/>
    <col min="274" max="274" width="14" style="308" customWidth="1"/>
    <col min="275" max="275" width="11.140625" style="308" customWidth="1"/>
    <col min="276" max="276" width="20.140625" style="308" customWidth="1"/>
    <col min="277" max="277" width="15.85546875" style="308" customWidth="1"/>
    <col min="278" max="278" width="15.7109375" style="308" customWidth="1"/>
    <col min="279" max="279" width="18.28515625" style="308" customWidth="1"/>
    <col min="280" max="280" width="21" style="308" customWidth="1"/>
    <col min="281" max="281" width="18.28515625" style="308" customWidth="1"/>
    <col min="282" max="282" width="16.42578125" style="308" customWidth="1"/>
    <col min="283" max="283" width="16.5703125" style="308" customWidth="1"/>
    <col min="284" max="284" width="18.5703125" style="308" customWidth="1"/>
    <col min="285" max="285" width="16.5703125" style="308" customWidth="1"/>
    <col min="286" max="286" width="22.42578125" style="308" customWidth="1"/>
    <col min="287" max="287" width="32" style="308" customWidth="1"/>
    <col min="288" max="288" width="14.7109375" style="308" customWidth="1"/>
    <col min="289" max="289" width="17.28515625" style="308" customWidth="1"/>
    <col min="290" max="512" width="7.85546875" style="308"/>
    <col min="513" max="515" width="0" style="308" hidden="1" customWidth="1"/>
    <col min="516" max="516" width="15" style="308" customWidth="1"/>
    <col min="517" max="517" width="21.85546875" style="308" customWidth="1"/>
    <col min="518" max="518" width="24.5703125" style="308" customWidth="1"/>
    <col min="519" max="519" width="43.42578125" style="308" customWidth="1"/>
    <col min="520" max="520" width="38.42578125" style="308" customWidth="1"/>
    <col min="521" max="521" width="43.7109375" style="308" customWidth="1"/>
    <col min="522" max="522" width="17.140625" style="308" customWidth="1"/>
    <col min="523" max="523" width="18.85546875" style="308" customWidth="1"/>
    <col min="524" max="524" width="13.42578125" style="308" customWidth="1"/>
    <col min="525" max="525" width="15.7109375" style="308" customWidth="1"/>
    <col min="526" max="526" width="15" style="308" customWidth="1"/>
    <col min="527" max="527" width="13.42578125" style="308" customWidth="1"/>
    <col min="528" max="528" width="15.42578125" style="308" customWidth="1"/>
    <col min="529" max="529" width="20.5703125" style="308" customWidth="1"/>
    <col min="530" max="530" width="14" style="308" customWidth="1"/>
    <col min="531" max="531" width="11.140625" style="308" customWidth="1"/>
    <col min="532" max="532" width="20.140625" style="308" customWidth="1"/>
    <col min="533" max="533" width="15.85546875" style="308" customWidth="1"/>
    <col min="534" max="534" width="15.7109375" style="308" customWidth="1"/>
    <col min="535" max="535" width="18.28515625" style="308" customWidth="1"/>
    <col min="536" max="536" width="21" style="308" customWidth="1"/>
    <col min="537" max="537" width="18.28515625" style="308" customWidth="1"/>
    <col min="538" max="538" width="16.42578125" style="308" customWidth="1"/>
    <col min="539" max="539" width="16.5703125" style="308" customWidth="1"/>
    <col min="540" max="540" width="18.5703125" style="308" customWidth="1"/>
    <col min="541" max="541" width="16.5703125" style="308" customWidth="1"/>
    <col min="542" max="542" width="22.42578125" style="308" customWidth="1"/>
    <col min="543" max="543" width="32" style="308" customWidth="1"/>
    <col min="544" max="544" width="14.7109375" style="308" customWidth="1"/>
    <col min="545" max="545" width="17.28515625" style="308" customWidth="1"/>
    <col min="546" max="768" width="7.85546875" style="308"/>
    <col min="769" max="771" width="0" style="308" hidden="1" customWidth="1"/>
    <col min="772" max="772" width="15" style="308" customWidth="1"/>
    <col min="773" max="773" width="21.85546875" style="308" customWidth="1"/>
    <col min="774" max="774" width="24.5703125" style="308" customWidth="1"/>
    <col min="775" max="775" width="43.42578125" style="308" customWidth="1"/>
    <col min="776" max="776" width="38.42578125" style="308" customWidth="1"/>
    <col min="777" max="777" width="43.7109375" style="308" customWidth="1"/>
    <col min="778" max="778" width="17.140625" style="308" customWidth="1"/>
    <col min="779" max="779" width="18.85546875" style="308" customWidth="1"/>
    <col min="780" max="780" width="13.42578125" style="308" customWidth="1"/>
    <col min="781" max="781" width="15.7109375" style="308" customWidth="1"/>
    <col min="782" max="782" width="15" style="308" customWidth="1"/>
    <col min="783" max="783" width="13.42578125" style="308" customWidth="1"/>
    <col min="784" max="784" width="15.42578125" style="308" customWidth="1"/>
    <col min="785" max="785" width="20.5703125" style="308" customWidth="1"/>
    <col min="786" max="786" width="14" style="308" customWidth="1"/>
    <col min="787" max="787" width="11.140625" style="308" customWidth="1"/>
    <col min="788" max="788" width="20.140625" style="308" customWidth="1"/>
    <col min="789" max="789" width="15.85546875" style="308" customWidth="1"/>
    <col min="790" max="790" width="15.7109375" style="308" customWidth="1"/>
    <col min="791" max="791" width="18.28515625" style="308" customWidth="1"/>
    <col min="792" max="792" width="21" style="308" customWidth="1"/>
    <col min="793" max="793" width="18.28515625" style="308" customWidth="1"/>
    <col min="794" max="794" width="16.42578125" style="308" customWidth="1"/>
    <col min="795" max="795" width="16.5703125" style="308" customWidth="1"/>
    <col min="796" max="796" width="18.5703125" style="308" customWidth="1"/>
    <col min="797" max="797" width="16.5703125" style="308" customWidth="1"/>
    <col min="798" max="798" width="22.42578125" style="308" customWidth="1"/>
    <col min="799" max="799" width="32" style="308" customWidth="1"/>
    <col min="800" max="800" width="14.7109375" style="308" customWidth="1"/>
    <col min="801" max="801" width="17.28515625" style="308" customWidth="1"/>
    <col min="802" max="1024" width="7.85546875" style="308"/>
    <col min="1025" max="1027" width="0" style="308" hidden="1" customWidth="1"/>
    <col min="1028" max="1028" width="15" style="308" customWidth="1"/>
    <col min="1029" max="1029" width="21.85546875" style="308" customWidth="1"/>
    <col min="1030" max="1030" width="24.5703125" style="308" customWidth="1"/>
    <col min="1031" max="1031" width="43.42578125" style="308" customWidth="1"/>
    <col min="1032" max="1032" width="38.42578125" style="308" customWidth="1"/>
    <col min="1033" max="1033" width="43.7109375" style="308" customWidth="1"/>
    <col min="1034" max="1034" width="17.140625" style="308" customWidth="1"/>
    <col min="1035" max="1035" width="18.85546875" style="308" customWidth="1"/>
    <col min="1036" max="1036" width="13.42578125" style="308" customWidth="1"/>
    <col min="1037" max="1037" width="15.7109375" style="308" customWidth="1"/>
    <col min="1038" max="1038" width="15" style="308" customWidth="1"/>
    <col min="1039" max="1039" width="13.42578125" style="308" customWidth="1"/>
    <col min="1040" max="1040" width="15.42578125" style="308" customWidth="1"/>
    <col min="1041" max="1041" width="20.5703125" style="308" customWidth="1"/>
    <col min="1042" max="1042" width="14" style="308" customWidth="1"/>
    <col min="1043" max="1043" width="11.140625" style="308" customWidth="1"/>
    <col min="1044" max="1044" width="20.140625" style="308" customWidth="1"/>
    <col min="1045" max="1045" width="15.85546875" style="308" customWidth="1"/>
    <col min="1046" max="1046" width="15.7109375" style="308" customWidth="1"/>
    <col min="1047" max="1047" width="18.28515625" style="308" customWidth="1"/>
    <col min="1048" max="1048" width="21" style="308" customWidth="1"/>
    <col min="1049" max="1049" width="18.28515625" style="308" customWidth="1"/>
    <col min="1050" max="1050" width="16.42578125" style="308" customWidth="1"/>
    <col min="1051" max="1051" width="16.5703125" style="308" customWidth="1"/>
    <col min="1052" max="1052" width="18.5703125" style="308" customWidth="1"/>
    <col min="1053" max="1053" width="16.5703125" style="308" customWidth="1"/>
    <col min="1054" max="1054" width="22.42578125" style="308" customWidth="1"/>
    <col min="1055" max="1055" width="32" style="308" customWidth="1"/>
    <col min="1056" max="1056" width="14.7109375" style="308" customWidth="1"/>
    <col min="1057" max="1057" width="17.28515625" style="308" customWidth="1"/>
    <col min="1058" max="1280" width="7.85546875" style="308"/>
    <col min="1281" max="1283" width="0" style="308" hidden="1" customWidth="1"/>
    <col min="1284" max="1284" width="15" style="308" customWidth="1"/>
    <col min="1285" max="1285" width="21.85546875" style="308" customWidth="1"/>
    <col min="1286" max="1286" width="24.5703125" style="308" customWidth="1"/>
    <col min="1287" max="1287" width="43.42578125" style="308" customWidth="1"/>
    <col min="1288" max="1288" width="38.42578125" style="308" customWidth="1"/>
    <col min="1289" max="1289" width="43.7109375" style="308" customWidth="1"/>
    <col min="1290" max="1290" width="17.140625" style="308" customWidth="1"/>
    <col min="1291" max="1291" width="18.85546875" style="308" customWidth="1"/>
    <col min="1292" max="1292" width="13.42578125" style="308" customWidth="1"/>
    <col min="1293" max="1293" width="15.7109375" style="308" customWidth="1"/>
    <col min="1294" max="1294" width="15" style="308" customWidth="1"/>
    <col min="1295" max="1295" width="13.42578125" style="308" customWidth="1"/>
    <col min="1296" max="1296" width="15.42578125" style="308" customWidth="1"/>
    <col min="1297" max="1297" width="20.5703125" style="308" customWidth="1"/>
    <col min="1298" max="1298" width="14" style="308" customWidth="1"/>
    <col min="1299" max="1299" width="11.140625" style="308" customWidth="1"/>
    <col min="1300" max="1300" width="20.140625" style="308" customWidth="1"/>
    <col min="1301" max="1301" width="15.85546875" style="308" customWidth="1"/>
    <col min="1302" max="1302" width="15.7109375" style="308" customWidth="1"/>
    <col min="1303" max="1303" width="18.28515625" style="308" customWidth="1"/>
    <col min="1304" max="1304" width="21" style="308" customWidth="1"/>
    <col min="1305" max="1305" width="18.28515625" style="308" customWidth="1"/>
    <col min="1306" max="1306" width="16.42578125" style="308" customWidth="1"/>
    <col min="1307" max="1307" width="16.5703125" style="308" customWidth="1"/>
    <col min="1308" max="1308" width="18.5703125" style="308" customWidth="1"/>
    <col min="1309" max="1309" width="16.5703125" style="308" customWidth="1"/>
    <col min="1310" max="1310" width="22.42578125" style="308" customWidth="1"/>
    <col min="1311" max="1311" width="32" style="308" customWidth="1"/>
    <col min="1312" max="1312" width="14.7109375" style="308" customWidth="1"/>
    <col min="1313" max="1313" width="17.28515625" style="308" customWidth="1"/>
    <col min="1314" max="1536" width="7.85546875" style="308"/>
    <col min="1537" max="1539" width="0" style="308" hidden="1" customWidth="1"/>
    <col min="1540" max="1540" width="15" style="308" customWidth="1"/>
    <col min="1541" max="1541" width="21.85546875" style="308" customWidth="1"/>
    <col min="1542" max="1542" width="24.5703125" style="308" customWidth="1"/>
    <col min="1543" max="1543" width="43.42578125" style="308" customWidth="1"/>
    <col min="1544" max="1544" width="38.42578125" style="308" customWidth="1"/>
    <col min="1545" max="1545" width="43.7109375" style="308" customWidth="1"/>
    <col min="1546" max="1546" width="17.140625" style="308" customWidth="1"/>
    <col min="1547" max="1547" width="18.85546875" style="308" customWidth="1"/>
    <col min="1548" max="1548" width="13.42578125" style="308" customWidth="1"/>
    <col min="1549" max="1549" width="15.7109375" style="308" customWidth="1"/>
    <col min="1550" max="1550" width="15" style="308" customWidth="1"/>
    <col min="1551" max="1551" width="13.42578125" style="308" customWidth="1"/>
    <col min="1552" max="1552" width="15.42578125" style="308" customWidth="1"/>
    <col min="1553" max="1553" width="20.5703125" style="308" customWidth="1"/>
    <col min="1554" max="1554" width="14" style="308" customWidth="1"/>
    <col min="1555" max="1555" width="11.140625" style="308" customWidth="1"/>
    <col min="1556" max="1556" width="20.140625" style="308" customWidth="1"/>
    <col min="1557" max="1557" width="15.85546875" style="308" customWidth="1"/>
    <col min="1558" max="1558" width="15.7109375" style="308" customWidth="1"/>
    <col min="1559" max="1559" width="18.28515625" style="308" customWidth="1"/>
    <col min="1560" max="1560" width="21" style="308" customWidth="1"/>
    <col min="1561" max="1561" width="18.28515625" style="308" customWidth="1"/>
    <col min="1562" max="1562" width="16.42578125" style="308" customWidth="1"/>
    <col min="1563" max="1563" width="16.5703125" style="308" customWidth="1"/>
    <col min="1564" max="1564" width="18.5703125" style="308" customWidth="1"/>
    <col min="1565" max="1565" width="16.5703125" style="308" customWidth="1"/>
    <col min="1566" max="1566" width="22.42578125" style="308" customWidth="1"/>
    <col min="1567" max="1567" width="32" style="308" customWidth="1"/>
    <col min="1568" max="1568" width="14.7109375" style="308" customWidth="1"/>
    <col min="1569" max="1569" width="17.28515625" style="308" customWidth="1"/>
    <col min="1570" max="1792" width="7.85546875" style="308"/>
    <col min="1793" max="1795" width="0" style="308" hidden="1" customWidth="1"/>
    <col min="1796" max="1796" width="15" style="308" customWidth="1"/>
    <col min="1797" max="1797" width="21.85546875" style="308" customWidth="1"/>
    <col min="1798" max="1798" width="24.5703125" style="308" customWidth="1"/>
    <col min="1799" max="1799" width="43.42578125" style="308" customWidth="1"/>
    <col min="1800" max="1800" width="38.42578125" style="308" customWidth="1"/>
    <col min="1801" max="1801" width="43.7109375" style="308" customWidth="1"/>
    <col min="1802" max="1802" width="17.140625" style="308" customWidth="1"/>
    <col min="1803" max="1803" width="18.85546875" style="308" customWidth="1"/>
    <col min="1804" max="1804" width="13.42578125" style="308" customWidth="1"/>
    <col min="1805" max="1805" width="15.7109375" style="308" customWidth="1"/>
    <col min="1806" max="1806" width="15" style="308" customWidth="1"/>
    <col min="1807" max="1807" width="13.42578125" style="308" customWidth="1"/>
    <col min="1808" max="1808" width="15.42578125" style="308" customWidth="1"/>
    <col min="1809" max="1809" width="20.5703125" style="308" customWidth="1"/>
    <col min="1810" max="1810" width="14" style="308" customWidth="1"/>
    <col min="1811" max="1811" width="11.140625" style="308" customWidth="1"/>
    <col min="1812" max="1812" width="20.140625" style="308" customWidth="1"/>
    <col min="1813" max="1813" width="15.85546875" style="308" customWidth="1"/>
    <col min="1814" max="1814" width="15.7109375" style="308" customWidth="1"/>
    <col min="1815" max="1815" width="18.28515625" style="308" customWidth="1"/>
    <col min="1816" max="1816" width="21" style="308" customWidth="1"/>
    <col min="1817" max="1817" width="18.28515625" style="308" customWidth="1"/>
    <col min="1818" max="1818" width="16.42578125" style="308" customWidth="1"/>
    <col min="1819" max="1819" width="16.5703125" style="308" customWidth="1"/>
    <col min="1820" max="1820" width="18.5703125" style="308" customWidth="1"/>
    <col min="1821" max="1821" width="16.5703125" style="308" customWidth="1"/>
    <col min="1822" max="1822" width="22.42578125" style="308" customWidth="1"/>
    <col min="1823" max="1823" width="32" style="308" customWidth="1"/>
    <col min="1824" max="1824" width="14.7109375" style="308" customWidth="1"/>
    <col min="1825" max="1825" width="17.28515625" style="308" customWidth="1"/>
    <col min="1826" max="2048" width="7.85546875" style="308"/>
    <col min="2049" max="2051" width="0" style="308" hidden="1" customWidth="1"/>
    <col min="2052" max="2052" width="15" style="308" customWidth="1"/>
    <col min="2053" max="2053" width="21.85546875" style="308" customWidth="1"/>
    <col min="2054" max="2054" width="24.5703125" style="308" customWidth="1"/>
    <col min="2055" max="2055" width="43.42578125" style="308" customWidth="1"/>
    <col min="2056" max="2056" width="38.42578125" style="308" customWidth="1"/>
    <col min="2057" max="2057" width="43.7109375" style="308" customWidth="1"/>
    <col min="2058" max="2058" width="17.140625" style="308" customWidth="1"/>
    <col min="2059" max="2059" width="18.85546875" style="308" customWidth="1"/>
    <col min="2060" max="2060" width="13.42578125" style="308" customWidth="1"/>
    <col min="2061" max="2061" width="15.7109375" style="308" customWidth="1"/>
    <col min="2062" max="2062" width="15" style="308" customWidth="1"/>
    <col min="2063" max="2063" width="13.42578125" style="308" customWidth="1"/>
    <col min="2064" max="2064" width="15.42578125" style="308" customWidth="1"/>
    <col min="2065" max="2065" width="20.5703125" style="308" customWidth="1"/>
    <col min="2066" max="2066" width="14" style="308" customWidth="1"/>
    <col min="2067" max="2067" width="11.140625" style="308" customWidth="1"/>
    <col min="2068" max="2068" width="20.140625" style="308" customWidth="1"/>
    <col min="2069" max="2069" width="15.85546875" style="308" customWidth="1"/>
    <col min="2070" max="2070" width="15.7109375" style="308" customWidth="1"/>
    <col min="2071" max="2071" width="18.28515625" style="308" customWidth="1"/>
    <col min="2072" max="2072" width="21" style="308" customWidth="1"/>
    <col min="2073" max="2073" width="18.28515625" style="308" customWidth="1"/>
    <col min="2074" max="2074" width="16.42578125" style="308" customWidth="1"/>
    <col min="2075" max="2075" width="16.5703125" style="308" customWidth="1"/>
    <col min="2076" max="2076" width="18.5703125" style="308" customWidth="1"/>
    <col min="2077" max="2077" width="16.5703125" style="308" customWidth="1"/>
    <col min="2078" max="2078" width="22.42578125" style="308" customWidth="1"/>
    <col min="2079" max="2079" width="32" style="308" customWidth="1"/>
    <col min="2080" max="2080" width="14.7109375" style="308" customWidth="1"/>
    <col min="2081" max="2081" width="17.28515625" style="308" customWidth="1"/>
    <col min="2082" max="2304" width="7.85546875" style="308"/>
    <col min="2305" max="2307" width="0" style="308" hidden="1" customWidth="1"/>
    <col min="2308" max="2308" width="15" style="308" customWidth="1"/>
    <col min="2309" max="2309" width="21.85546875" style="308" customWidth="1"/>
    <col min="2310" max="2310" width="24.5703125" style="308" customWidth="1"/>
    <col min="2311" max="2311" width="43.42578125" style="308" customWidth="1"/>
    <col min="2312" max="2312" width="38.42578125" style="308" customWidth="1"/>
    <col min="2313" max="2313" width="43.7109375" style="308" customWidth="1"/>
    <col min="2314" max="2314" width="17.140625" style="308" customWidth="1"/>
    <col min="2315" max="2315" width="18.85546875" style="308" customWidth="1"/>
    <col min="2316" max="2316" width="13.42578125" style="308" customWidth="1"/>
    <col min="2317" max="2317" width="15.7109375" style="308" customWidth="1"/>
    <col min="2318" max="2318" width="15" style="308" customWidth="1"/>
    <col min="2319" max="2319" width="13.42578125" style="308" customWidth="1"/>
    <col min="2320" max="2320" width="15.42578125" style="308" customWidth="1"/>
    <col min="2321" max="2321" width="20.5703125" style="308" customWidth="1"/>
    <col min="2322" max="2322" width="14" style="308" customWidth="1"/>
    <col min="2323" max="2323" width="11.140625" style="308" customWidth="1"/>
    <col min="2324" max="2324" width="20.140625" style="308" customWidth="1"/>
    <col min="2325" max="2325" width="15.85546875" style="308" customWidth="1"/>
    <col min="2326" max="2326" width="15.7109375" style="308" customWidth="1"/>
    <col min="2327" max="2327" width="18.28515625" style="308" customWidth="1"/>
    <col min="2328" max="2328" width="21" style="308" customWidth="1"/>
    <col min="2329" max="2329" width="18.28515625" style="308" customWidth="1"/>
    <col min="2330" max="2330" width="16.42578125" style="308" customWidth="1"/>
    <col min="2331" max="2331" width="16.5703125" style="308" customWidth="1"/>
    <col min="2332" max="2332" width="18.5703125" style="308" customWidth="1"/>
    <col min="2333" max="2333" width="16.5703125" style="308" customWidth="1"/>
    <col min="2334" max="2334" width="22.42578125" style="308" customWidth="1"/>
    <col min="2335" max="2335" width="32" style="308" customWidth="1"/>
    <col min="2336" max="2336" width="14.7109375" style="308" customWidth="1"/>
    <col min="2337" max="2337" width="17.28515625" style="308" customWidth="1"/>
    <col min="2338" max="2560" width="7.85546875" style="308"/>
    <col min="2561" max="2563" width="0" style="308" hidden="1" customWidth="1"/>
    <col min="2564" max="2564" width="15" style="308" customWidth="1"/>
    <col min="2565" max="2565" width="21.85546875" style="308" customWidth="1"/>
    <col min="2566" max="2566" width="24.5703125" style="308" customWidth="1"/>
    <col min="2567" max="2567" width="43.42578125" style="308" customWidth="1"/>
    <col min="2568" max="2568" width="38.42578125" style="308" customWidth="1"/>
    <col min="2569" max="2569" width="43.7109375" style="308" customWidth="1"/>
    <col min="2570" max="2570" width="17.140625" style="308" customWidth="1"/>
    <col min="2571" max="2571" width="18.85546875" style="308" customWidth="1"/>
    <col min="2572" max="2572" width="13.42578125" style="308" customWidth="1"/>
    <col min="2573" max="2573" width="15.7109375" style="308" customWidth="1"/>
    <col min="2574" max="2574" width="15" style="308" customWidth="1"/>
    <col min="2575" max="2575" width="13.42578125" style="308" customWidth="1"/>
    <col min="2576" max="2576" width="15.42578125" style="308" customWidth="1"/>
    <col min="2577" max="2577" width="20.5703125" style="308" customWidth="1"/>
    <col min="2578" max="2578" width="14" style="308" customWidth="1"/>
    <col min="2579" max="2579" width="11.140625" style="308" customWidth="1"/>
    <col min="2580" max="2580" width="20.140625" style="308" customWidth="1"/>
    <col min="2581" max="2581" width="15.85546875" style="308" customWidth="1"/>
    <col min="2582" max="2582" width="15.7109375" style="308" customWidth="1"/>
    <col min="2583" max="2583" width="18.28515625" style="308" customWidth="1"/>
    <col min="2584" max="2584" width="21" style="308" customWidth="1"/>
    <col min="2585" max="2585" width="18.28515625" style="308" customWidth="1"/>
    <col min="2586" max="2586" width="16.42578125" style="308" customWidth="1"/>
    <col min="2587" max="2587" width="16.5703125" style="308" customWidth="1"/>
    <col min="2588" max="2588" width="18.5703125" style="308" customWidth="1"/>
    <col min="2589" max="2589" width="16.5703125" style="308" customWidth="1"/>
    <col min="2590" max="2590" width="22.42578125" style="308" customWidth="1"/>
    <col min="2591" max="2591" width="32" style="308" customWidth="1"/>
    <col min="2592" max="2592" width="14.7109375" style="308" customWidth="1"/>
    <col min="2593" max="2593" width="17.28515625" style="308" customWidth="1"/>
    <col min="2594" max="2816" width="7.85546875" style="308"/>
    <col min="2817" max="2819" width="0" style="308" hidden="1" customWidth="1"/>
    <col min="2820" max="2820" width="15" style="308" customWidth="1"/>
    <col min="2821" max="2821" width="21.85546875" style="308" customWidth="1"/>
    <col min="2822" max="2822" width="24.5703125" style="308" customWidth="1"/>
    <col min="2823" max="2823" width="43.42578125" style="308" customWidth="1"/>
    <col min="2824" max="2824" width="38.42578125" style="308" customWidth="1"/>
    <col min="2825" max="2825" width="43.7109375" style="308" customWidth="1"/>
    <col min="2826" max="2826" width="17.140625" style="308" customWidth="1"/>
    <col min="2827" max="2827" width="18.85546875" style="308" customWidth="1"/>
    <col min="2828" max="2828" width="13.42578125" style="308" customWidth="1"/>
    <col min="2829" max="2829" width="15.7109375" style="308" customWidth="1"/>
    <col min="2830" max="2830" width="15" style="308" customWidth="1"/>
    <col min="2831" max="2831" width="13.42578125" style="308" customWidth="1"/>
    <col min="2832" max="2832" width="15.42578125" style="308" customWidth="1"/>
    <col min="2833" max="2833" width="20.5703125" style="308" customWidth="1"/>
    <col min="2834" max="2834" width="14" style="308" customWidth="1"/>
    <col min="2835" max="2835" width="11.140625" style="308" customWidth="1"/>
    <col min="2836" max="2836" width="20.140625" style="308" customWidth="1"/>
    <col min="2837" max="2837" width="15.85546875" style="308" customWidth="1"/>
    <col min="2838" max="2838" width="15.7109375" style="308" customWidth="1"/>
    <col min="2839" max="2839" width="18.28515625" style="308" customWidth="1"/>
    <col min="2840" max="2840" width="21" style="308" customWidth="1"/>
    <col min="2841" max="2841" width="18.28515625" style="308" customWidth="1"/>
    <col min="2842" max="2842" width="16.42578125" style="308" customWidth="1"/>
    <col min="2843" max="2843" width="16.5703125" style="308" customWidth="1"/>
    <col min="2844" max="2844" width="18.5703125" style="308" customWidth="1"/>
    <col min="2845" max="2845" width="16.5703125" style="308" customWidth="1"/>
    <col min="2846" max="2846" width="22.42578125" style="308" customWidth="1"/>
    <col min="2847" max="2847" width="32" style="308" customWidth="1"/>
    <col min="2848" max="2848" width="14.7109375" style="308" customWidth="1"/>
    <col min="2849" max="2849" width="17.28515625" style="308" customWidth="1"/>
    <col min="2850" max="3072" width="7.85546875" style="308"/>
    <col min="3073" max="3075" width="0" style="308" hidden="1" customWidth="1"/>
    <col min="3076" max="3076" width="15" style="308" customWidth="1"/>
    <col min="3077" max="3077" width="21.85546875" style="308" customWidth="1"/>
    <col min="3078" max="3078" width="24.5703125" style="308" customWidth="1"/>
    <col min="3079" max="3079" width="43.42578125" style="308" customWidth="1"/>
    <col min="3080" max="3080" width="38.42578125" style="308" customWidth="1"/>
    <col min="3081" max="3081" width="43.7109375" style="308" customWidth="1"/>
    <col min="3082" max="3082" width="17.140625" style="308" customWidth="1"/>
    <col min="3083" max="3083" width="18.85546875" style="308" customWidth="1"/>
    <col min="3084" max="3084" width="13.42578125" style="308" customWidth="1"/>
    <col min="3085" max="3085" width="15.7109375" style="308" customWidth="1"/>
    <col min="3086" max="3086" width="15" style="308" customWidth="1"/>
    <col min="3087" max="3087" width="13.42578125" style="308" customWidth="1"/>
    <col min="3088" max="3088" width="15.42578125" style="308" customWidth="1"/>
    <col min="3089" max="3089" width="20.5703125" style="308" customWidth="1"/>
    <col min="3090" max="3090" width="14" style="308" customWidth="1"/>
    <col min="3091" max="3091" width="11.140625" style="308" customWidth="1"/>
    <col min="3092" max="3092" width="20.140625" style="308" customWidth="1"/>
    <col min="3093" max="3093" width="15.85546875" style="308" customWidth="1"/>
    <col min="3094" max="3094" width="15.7109375" style="308" customWidth="1"/>
    <col min="3095" max="3095" width="18.28515625" style="308" customWidth="1"/>
    <col min="3096" max="3096" width="21" style="308" customWidth="1"/>
    <col min="3097" max="3097" width="18.28515625" style="308" customWidth="1"/>
    <col min="3098" max="3098" width="16.42578125" style="308" customWidth="1"/>
    <col min="3099" max="3099" width="16.5703125" style="308" customWidth="1"/>
    <col min="3100" max="3100" width="18.5703125" style="308" customWidth="1"/>
    <col min="3101" max="3101" width="16.5703125" style="308" customWidth="1"/>
    <col min="3102" max="3102" width="22.42578125" style="308" customWidth="1"/>
    <col min="3103" max="3103" width="32" style="308" customWidth="1"/>
    <col min="3104" max="3104" width="14.7109375" style="308" customWidth="1"/>
    <col min="3105" max="3105" width="17.28515625" style="308" customWidth="1"/>
    <col min="3106" max="3328" width="7.85546875" style="308"/>
    <col min="3329" max="3331" width="0" style="308" hidden="1" customWidth="1"/>
    <col min="3332" max="3332" width="15" style="308" customWidth="1"/>
    <col min="3333" max="3333" width="21.85546875" style="308" customWidth="1"/>
    <col min="3334" max="3334" width="24.5703125" style="308" customWidth="1"/>
    <col min="3335" max="3335" width="43.42578125" style="308" customWidth="1"/>
    <col min="3336" max="3336" width="38.42578125" style="308" customWidth="1"/>
    <col min="3337" max="3337" width="43.7109375" style="308" customWidth="1"/>
    <col min="3338" max="3338" width="17.140625" style="308" customWidth="1"/>
    <col min="3339" max="3339" width="18.85546875" style="308" customWidth="1"/>
    <col min="3340" max="3340" width="13.42578125" style="308" customWidth="1"/>
    <col min="3341" max="3341" width="15.7109375" style="308" customWidth="1"/>
    <col min="3342" max="3342" width="15" style="308" customWidth="1"/>
    <col min="3343" max="3343" width="13.42578125" style="308" customWidth="1"/>
    <col min="3344" max="3344" width="15.42578125" style="308" customWidth="1"/>
    <col min="3345" max="3345" width="20.5703125" style="308" customWidth="1"/>
    <col min="3346" max="3346" width="14" style="308" customWidth="1"/>
    <col min="3347" max="3347" width="11.140625" style="308" customWidth="1"/>
    <col min="3348" max="3348" width="20.140625" style="308" customWidth="1"/>
    <col min="3349" max="3349" width="15.85546875" style="308" customWidth="1"/>
    <col min="3350" max="3350" width="15.7109375" style="308" customWidth="1"/>
    <col min="3351" max="3351" width="18.28515625" style="308" customWidth="1"/>
    <col min="3352" max="3352" width="21" style="308" customWidth="1"/>
    <col min="3353" max="3353" width="18.28515625" style="308" customWidth="1"/>
    <col min="3354" max="3354" width="16.42578125" style="308" customWidth="1"/>
    <col min="3355" max="3355" width="16.5703125" style="308" customWidth="1"/>
    <col min="3356" max="3356" width="18.5703125" style="308" customWidth="1"/>
    <col min="3357" max="3357" width="16.5703125" style="308" customWidth="1"/>
    <col min="3358" max="3358" width="22.42578125" style="308" customWidth="1"/>
    <col min="3359" max="3359" width="32" style="308" customWidth="1"/>
    <col min="3360" max="3360" width="14.7109375" style="308" customWidth="1"/>
    <col min="3361" max="3361" width="17.28515625" style="308" customWidth="1"/>
    <col min="3362" max="3584" width="7.85546875" style="308"/>
    <col min="3585" max="3587" width="0" style="308" hidden="1" customWidth="1"/>
    <col min="3588" max="3588" width="15" style="308" customWidth="1"/>
    <col min="3589" max="3589" width="21.85546875" style="308" customWidth="1"/>
    <col min="3590" max="3590" width="24.5703125" style="308" customWidth="1"/>
    <col min="3591" max="3591" width="43.42578125" style="308" customWidth="1"/>
    <col min="3592" max="3592" width="38.42578125" style="308" customWidth="1"/>
    <col min="3593" max="3593" width="43.7109375" style="308" customWidth="1"/>
    <col min="3594" max="3594" width="17.140625" style="308" customWidth="1"/>
    <col min="3595" max="3595" width="18.85546875" style="308" customWidth="1"/>
    <col min="3596" max="3596" width="13.42578125" style="308" customWidth="1"/>
    <col min="3597" max="3597" width="15.7109375" style="308" customWidth="1"/>
    <col min="3598" max="3598" width="15" style="308" customWidth="1"/>
    <col min="3599" max="3599" width="13.42578125" style="308" customWidth="1"/>
    <col min="3600" max="3600" width="15.42578125" style="308" customWidth="1"/>
    <col min="3601" max="3601" width="20.5703125" style="308" customWidth="1"/>
    <col min="3602" max="3602" width="14" style="308" customWidth="1"/>
    <col min="3603" max="3603" width="11.140625" style="308" customWidth="1"/>
    <col min="3604" max="3604" width="20.140625" style="308" customWidth="1"/>
    <col min="3605" max="3605" width="15.85546875" style="308" customWidth="1"/>
    <col min="3606" max="3606" width="15.7109375" style="308" customWidth="1"/>
    <col min="3607" max="3607" width="18.28515625" style="308" customWidth="1"/>
    <col min="3608" max="3608" width="21" style="308" customWidth="1"/>
    <col min="3609" max="3609" width="18.28515625" style="308" customWidth="1"/>
    <col min="3610" max="3610" width="16.42578125" style="308" customWidth="1"/>
    <col min="3611" max="3611" width="16.5703125" style="308" customWidth="1"/>
    <col min="3612" max="3612" width="18.5703125" style="308" customWidth="1"/>
    <col min="3613" max="3613" width="16.5703125" style="308" customWidth="1"/>
    <col min="3614" max="3614" width="22.42578125" style="308" customWidth="1"/>
    <col min="3615" max="3615" width="32" style="308" customWidth="1"/>
    <col min="3616" max="3616" width="14.7109375" style="308" customWidth="1"/>
    <col min="3617" max="3617" width="17.28515625" style="308" customWidth="1"/>
    <col min="3618" max="3840" width="7.85546875" style="308"/>
    <col min="3841" max="3843" width="0" style="308" hidden="1" customWidth="1"/>
    <col min="3844" max="3844" width="15" style="308" customWidth="1"/>
    <col min="3845" max="3845" width="21.85546875" style="308" customWidth="1"/>
    <col min="3846" max="3846" width="24.5703125" style="308" customWidth="1"/>
    <col min="3847" max="3847" width="43.42578125" style="308" customWidth="1"/>
    <col min="3848" max="3848" width="38.42578125" style="308" customWidth="1"/>
    <col min="3849" max="3849" width="43.7109375" style="308" customWidth="1"/>
    <col min="3850" max="3850" width="17.140625" style="308" customWidth="1"/>
    <col min="3851" max="3851" width="18.85546875" style="308" customWidth="1"/>
    <col min="3852" max="3852" width="13.42578125" style="308" customWidth="1"/>
    <col min="3853" max="3853" width="15.7109375" style="308" customWidth="1"/>
    <col min="3854" max="3854" width="15" style="308" customWidth="1"/>
    <col min="3855" max="3855" width="13.42578125" style="308" customWidth="1"/>
    <col min="3856" max="3856" width="15.42578125" style="308" customWidth="1"/>
    <col min="3857" max="3857" width="20.5703125" style="308" customWidth="1"/>
    <col min="3858" max="3858" width="14" style="308" customWidth="1"/>
    <col min="3859" max="3859" width="11.140625" style="308" customWidth="1"/>
    <col min="3860" max="3860" width="20.140625" style="308" customWidth="1"/>
    <col min="3861" max="3861" width="15.85546875" style="308" customWidth="1"/>
    <col min="3862" max="3862" width="15.7109375" style="308" customWidth="1"/>
    <col min="3863" max="3863" width="18.28515625" style="308" customWidth="1"/>
    <col min="3864" max="3864" width="21" style="308" customWidth="1"/>
    <col min="3865" max="3865" width="18.28515625" style="308" customWidth="1"/>
    <col min="3866" max="3866" width="16.42578125" style="308" customWidth="1"/>
    <col min="3867" max="3867" width="16.5703125" style="308" customWidth="1"/>
    <col min="3868" max="3868" width="18.5703125" style="308" customWidth="1"/>
    <col min="3869" max="3869" width="16.5703125" style="308" customWidth="1"/>
    <col min="3870" max="3870" width="22.42578125" style="308" customWidth="1"/>
    <col min="3871" max="3871" width="32" style="308" customWidth="1"/>
    <col min="3872" max="3872" width="14.7109375" style="308" customWidth="1"/>
    <col min="3873" max="3873" width="17.28515625" style="308" customWidth="1"/>
    <col min="3874" max="4096" width="7.85546875" style="308"/>
    <col min="4097" max="4099" width="0" style="308" hidden="1" customWidth="1"/>
    <col min="4100" max="4100" width="15" style="308" customWidth="1"/>
    <col min="4101" max="4101" width="21.85546875" style="308" customWidth="1"/>
    <col min="4102" max="4102" width="24.5703125" style="308" customWidth="1"/>
    <col min="4103" max="4103" width="43.42578125" style="308" customWidth="1"/>
    <col min="4104" max="4104" width="38.42578125" style="308" customWidth="1"/>
    <col min="4105" max="4105" width="43.7109375" style="308" customWidth="1"/>
    <col min="4106" max="4106" width="17.140625" style="308" customWidth="1"/>
    <col min="4107" max="4107" width="18.85546875" style="308" customWidth="1"/>
    <col min="4108" max="4108" width="13.42578125" style="308" customWidth="1"/>
    <col min="4109" max="4109" width="15.7109375" style="308" customWidth="1"/>
    <col min="4110" max="4110" width="15" style="308" customWidth="1"/>
    <col min="4111" max="4111" width="13.42578125" style="308" customWidth="1"/>
    <col min="4112" max="4112" width="15.42578125" style="308" customWidth="1"/>
    <col min="4113" max="4113" width="20.5703125" style="308" customWidth="1"/>
    <col min="4114" max="4114" width="14" style="308" customWidth="1"/>
    <col min="4115" max="4115" width="11.140625" style="308" customWidth="1"/>
    <col min="4116" max="4116" width="20.140625" style="308" customWidth="1"/>
    <col min="4117" max="4117" width="15.85546875" style="308" customWidth="1"/>
    <col min="4118" max="4118" width="15.7109375" style="308" customWidth="1"/>
    <col min="4119" max="4119" width="18.28515625" style="308" customWidth="1"/>
    <col min="4120" max="4120" width="21" style="308" customWidth="1"/>
    <col min="4121" max="4121" width="18.28515625" style="308" customWidth="1"/>
    <col min="4122" max="4122" width="16.42578125" style="308" customWidth="1"/>
    <col min="4123" max="4123" width="16.5703125" style="308" customWidth="1"/>
    <col min="4124" max="4124" width="18.5703125" style="308" customWidth="1"/>
    <col min="4125" max="4125" width="16.5703125" style="308" customWidth="1"/>
    <col min="4126" max="4126" width="22.42578125" style="308" customWidth="1"/>
    <col min="4127" max="4127" width="32" style="308" customWidth="1"/>
    <col min="4128" max="4128" width="14.7109375" style="308" customWidth="1"/>
    <col min="4129" max="4129" width="17.28515625" style="308" customWidth="1"/>
    <col min="4130" max="4352" width="7.85546875" style="308"/>
    <col min="4353" max="4355" width="0" style="308" hidden="1" customWidth="1"/>
    <col min="4356" max="4356" width="15" style="308" customWidth="1"/>
    <col min="4357" max="4357" width="21.85546875" style="308" customWidth="1"/>
    <col min="4358" max="4358" width="24.5703125" style="308" customWidth="1"/>
    <col min="4359" max="4359" width="43.42578125" style="308" customWidth="1"/>
    <col min="4360" max="4360" width="38.42578125" style="308" customWidth="1"/>
    <col min="4361" max="4361" width="43.7109375" style="308" customWidth="1"/>
    <col min="4362" max="4362" width="17.140625" style="308" customWidth="1"/>
    <col min="4363" max="4363" width="18.85546875" style="308" customWidth="1"/>
    <col min="4364" max="4364" width="13.42578125" style="308" customWidth="1"/>
    <col min="4365" max="4365" width="15.7109375" style="308" customWidth="1"/>
    <col min="4366" max="4366" width="15" style="308" customWidth="1"/>
    <col min="4367" max="4367" width="13.42578125" style="308" customWidth="1"/>
    <col min="4368" max="4368" width="15.42578125" style="308" customWidth="1"/>
    <col min="4369" max="4369" width="20.5703125" style="308" customWidth="1"/>
    <col min="4370" max="4370" width="14" style="308" customWidth="1"/>
    <col min="4371" max="4371" width="11.140625" style="308" customWidth="1"/>
    <col min="4372" max="4372" width="20.140625" style="308" customWidth="1"/>
    <col min="4373" max="4373" width="15.85546875" style="308" customWidth="1"/>
    <col min="4374" max="4374" width="15.7109375" style="308" customWidth="1"/>
    <col min="4375" max="4375" width="18.28515625" style="308" customWidth="1"/>
    <col min="4376" max="4376" width="21" style="308" customWidth="1"/>
    <col min="4377" max="4377" width="18.28515625" style="308" customWidth="1"/>
    <col min="4378" max="4378" width="16.42578125" style="308" customWidth="1"/>
    <col min="4379" max="4379" width="16.5703125" style="308" customWidth="1"/>
    <col min="4380" max="4380" width="18.5703125" style="308" customWidth="1"/>
    <col min="4381" max="4381" width="16.5703125" style="308" customWidth="1"/>
    <col min="4382" max="4382" width="22.42578125" style="308" customWidth="1"/>
    <col min="4383" max="4383" width="32" style="308" customWidth="1"/>
    <col min="4384" max="4384" width="14.7109375" style="308" customWidth="1"/>
    <col min="4385" max="4385" width="17.28515625" style="308" customWidth="1"/>
    <col min="4386" max="4608" width="7.85546875" style="308"/>
    <col min="4609" max="4611" width="0" style="308" hidden="1" customWidth="1"/>
    <col min="4612" max="4612" width="15" style="308" customWidth="1"/>
    <col min="4613" max="4613" width="21.85546875" style="308" customWidth="1"/>
    <col min="4614" max="4614" width="24.5703125" style="308" customWidth="1"/>
    <col min="4615" max="4615" width="43.42578125" style="308" customWidth="1"/>
    <col min="4616" max="4616" width="38.42578125" style="308" customWidth="1"/>
    <col min="4617" max="4617" width="43.7109375" style="308" customWidth="1"/>
    <col min="4618" max="4618" width="17.140625" style="308" customWidth="1"/>
    <col min="4619" max="4619" width="18.85546875" style="308" customWidth="1"/>
    <col min="4620" max="4620" width="13.42578125" style="308" customWidth="1"/>
    <col min="4621" max="4621" width="15.7109375" style="308" customWidth="1"/>
    <col min="4622" max="4622" width="15" style="308" customWidth="1"/>
    <col min="4623" max="4623" width="13.42578125" style="308" customWidth="1"/>
    <col min="4624" max="4624" width="15.42578125" style="308" customWidth="1"/>
    <col min="4625" max="4625" width="20.5703125" style="308" customWidth="1"/>
    <col min="4626" max="4626" width="14" style="308" customWidth="1"/>
    <col min="4627" max="4627" width="11.140625" style="308" customWidth="1"/>
    <col min="4628" max="4628" width="20.140625" style="308" customWidth="1"/>
    <col min="4629" max="4629" width="15.85546875" style="308" customWidth="1"/>
    <col min="4630" max="4630" width="15.7109375" style="308" customWidth="1"/>
    <col min="4631" max="4631" width="18.28515625" style="308" customWidth="1"/>
    <col min="4632" max="4632" width="21" style="308" customWidth="1"/>
    <col min="4633" max="4633" width="18.28515625" style="308" customWidth="1"/>
    <col min="4634" max="4634" width="16.42578125" style="308" customWidth="1"/>
    <col min="4635" max="4635" width="16.5703125" style="308" customWidth="1"/>
    <col min="4636" max="4636" width="18.5703125" style="308" customWidth="1"/>
    <col min="4637" max="4637" width="16.5703125" style="308" customWidth="1"/>
    <col min="4638" max="4638" width="22.42578125" style="308" customWidth="1"/>
    <col min="4639" max="4639" width="32" style="308" customWidth="1"/>
    <col min="4640" max="4640" width="14.7109375" style="308" customWidth="1"/>
    <col min="4641" max="4641" width="17.28515625" style="308" customWidth="1"/>
    <col min="4642" max="4864" width="7.85546875" style="308"/>
    <col min="4865" max="4867" width="0" style="308" hidden="1" customWidth="1"/>
    <col min="4868" max="4868" width="15" style="308" customWidth="1"/>
    <col min="4869" max="4869" width="21.85546875" style="308" customWidth="1"/>
    <col min="4870" max="4870" width="24.5703125" style="308" customWidth="1"/>
    <col min="4871" max="4871" width="43.42578125" style="308" customWidth="1"/>
    <col min="4872" max="4872" width="38.42578125" style="308" customWidth="1"/>
    <col min="4873" max="4873" width="43.7109375" style="308" customWidth="1"/>
    <col min="4874" max="4874" width="17.140625" style="308" customWidth="1"/>
    <col min="4875" max="4875" width="18.85546875" style="308" customWidth="1"/>
    <col min="4876" max="4876" width="13.42578125" style="308" customWidth="1"/>
    <col min="4877" max="4877" width="15.7109375" style="308" customWidth="1"/>
    <col min="4878" max="4878" width="15" style="308" customWidth="1"/>
    <col min="4879" max="4879" width="13.42578125" style="308" customWidth="1"/>
    <col min="4880" max="4880" width="15.42578125" style="308" customWidth="1"/>
    <col min="4881" max="4881" width="20.5703125" style="308" customWidth="1"/>
    <col min="4882" max="4882" width="14" style="308" customWidth="1"/>
    <col min="4883" max="4883" width="11.140625" style="308" customWidth="1"/>
    <col min="4884" max="4884" width="20.140625" style="308" customWidth="1"/>
    <col min="4885" max="4885" width="15.85546875" style="308" customWidth="1"/>
    <col min="4886" max="4886" width="15.7109375" style="308" customWidth="1"/>
    <col min="4887" max="4887" width="18.28515625" style="308" customWidth="1"/>
    <col min="4888" max="4888" width="21" style="308" customWidth="1"/>
    <col min="4889" max="4889" width="18.28515625" style="308" customWidth="1"/>
    <col min="4890" max="4890" width="16.42578125" style="308" customWidth="1"/>
    <col min="4891" max="4891" width="16.5703125" style="308" customWidth="1"/>
    <col min="4892" max="4892" width="18.5703125" style="308" customWidth="1"/>
    <col min="4893" max="4893" width="16.5703125" style="308" customWidth="1"/>
    <col min="4894" max="4894" width="22.42578125" style="308" customWidth="1"/>
    <col min="4895" max="4895" width="32" style="308" customWidth="1"/>
    <col min="4896" max="4896" width="14.7109375" style="308" customWidth="1"/>
    <col min="4897" max="4897" width="17.28515625" style="308" customWidth="1"/>
    <col min="4898" max="5120" width="7.85546875" style="308"/>
    <col min="5121" max="5123" width="0" style="308" hidden="1" customWidth="1"/>
    <col min="5124" max="5124" width="15" style="308" customWidth="1"/>
    <col min="5125" max="5125" width="21.85546875" style="308" customWidth="1"/>
    <col min="5126" max="5126" width="24.5703125" style="308" customWidth="1"/>
    <col min="5127" max="5127" width="43.42578125" style="308" customWidth="1"/>
    <col min="5128" max="5128" width="38.42578125" style="308" customWidth="1"/>
    <col min="5129" max="5129" width="43.7109375" style="308" customWidth="1"/>
    <col min="5130" max="5130" width="17.140625" style="308" customWidth="1"/>
    <col min="5131" max="5131" width="18.85546875" style="308" customWidth="1"/>
    <col min="5132" max="5132" width="13.42578125" style="308" customWidth="1"/>
    <col min="5133" max="5133" width="15.7109375" style="308" customWidth="1"/>
    <col min="5134" max="5134" width="15" style="308" customWidth="1"/>
    <col min="5135" max="5135" width="13.42578125" style="308" customWidth="1"/>
    <col min="5136" max="5136" width="15.42578125" style="308" customWidth="1"/>
    <col min="5137" max="5137" width="20.5703125" style="308" customWidth="1"/>
    <col min="5138" max="5138" width="14" style="308" customWidth="1"/>
    <col min="5139" max="5139" width="11.140625" style="308" customWidth="1"/>
    <col min="5140" max="5140" width="20.140625" style="308" customWidth="1"/>
    <col min="5141" max="5141" width="15.85546875" style="308" customWidth="1"/>
    <col min="5142" max="5142" width="15.7109375" style="308" customWidth="1"/>
    <col min="5143" max="5143" width="18.28515625" style="308" customWidth="1"/>
    <col min="5144" max="5144" width="21" style="308" customWidth="1"/>
    <col min="5145" max="5145" width="18.28515625" style="308" customWidth="1"/>
    <col min="5146" max="5146" width="16.42578125" style="308" customWidth="1"/>
    <col min="5147" max="5147" width="16.5703125" style="308" customWidth="1"/>
    <col min="5148" max="5148" width="18.5703125" style="308" customWidth="1"/>
    <col min="5149" max="5149" width="16.5703125" style="308" customWidth="1"/>
    <col min="5150" max="5150" width="22.42578125" style="308" customWidth="1"/>
    <col min="5151" max="5151" width="32" style="308" customWidth="1"/>
    <col min="5152" max="5152" width="14.7109375" style="308" customWidth="1"/>
    <col min="5153" max="5153" width="17.28515625" style="308" customWidth="1"/>
    <col min="5154" max="5376" width="7.85546875" style="308"/>
    <col min="5377" max="5379" width="0" style="308" hidden="1" customWidth="1"/>
    <col min="5380" max="5380" width="15" style="308" customWidth="1"/>
    <col min="5381" max="5381" width="21.85546875" style="308" customWidth="1"/>
    <col min="5382" max="5382" width="24.5703125" style="308" customWidth="1"/>
    <col min="5383" max="5383" width="43.42578125" style="308" customWidth="1"/>
    <col min="5384" max="5384" width="38.42578125" style="308" customWidth="1"/>
    <col min="5385" max="5385" width="43.7109375" style="308" customWidth="1"/>
    <col min="5386" max="5386" width="17.140625" style="308" customWidth="1"/>
    <col min="5387" max="5387" width="18.85546875" style="308" customWidth="1"/>
    <col min="5388" max="5388" width="13.42578125" style="308" customWidth="1"/>
    <col min="5389" max="5389" width="15.7109375" style="308" customWidth="1"/>
    <col min="5390" max="5390" width="15" style="308" customWidth="1"/>
    <col min="5391" max="5391" width="13.42578125" style="308" customWidth="1"/>
    <col min="5392" max="5392" width="15.42578125" style="308" customWidth="1"/>
    <col min="5393" max="5393" width="20.5703125" style="308" customWidth="1"/>
    <col min="5394" max="5394" width="14" style="308" customWidth="1"/>
    <col min="5395" max="5395" width="11.140625" style="308" customWidth="1"/>
    <col min="5396" max="5396" width="20.140625" style="308" customWidth="1"/>
    <col min="5397" max="5397" width="15.85546875" style="308" customWidth="1"/>
    <col min="5398" max="5398" width="15.7109375" style="308" customWidth="1"/>
    <col min="5399" max="5399" width="18.28515625" style="308" customWidth="1"/>
    <col min="5400" max="5400" width="21" style="308" customWidth="1"/>
    <col min="5401" max="5401" width="18.28515625" style="308" customWidth="1"/>
    <col min="5402" max="5402" width="16.42578125" style="308" customWidth="1"/>
    <col min="5403" max="5403" width="16.5703125" style="308" customWidth="1"/>
    <col min="5404" max="5404" width="18.5703125" style="308" customWidth="1"/>
    <col min="5405" max="5405" width="16.5703125" style="308" customWidth="1"/>
    <col min="5406" max="5406" width="22.42578125" style="308" customWidth="1"/>
    <col min="5407" max="5407" width="32" style="308" customWidth="1"/>
    <col min="5408" max="5408" width="14.7109375" style="308" customWidth="1"/>
    <col min="5409" max="5409" width="17.28515625" style="308" customWidth="1"/>
    <col min="5410" max="5632" width="7.85546875" style="308"/>
    <col min="5633" max="5635" width="0" style="308" hidden="1" customWidth="1"/>
    <col min="5636" max="5636" width="15" style="308" customWidth="1"/>
    <col min="5637" max="5637" width="21.85546875" style="308" customWidth="1"/>
    <col min="5638" max="5638" width="24.5703125" style="308" customWidth="1"/>
    <col min="5639" max="5639" width="43.42578125" style="308" customWidth="1"/>
    <col min="5640" max="5640" width="38.42578125" style="308" customWidth="1"/>
    <col min="5641" max="5641" width="43.7109375" style="308" customWidth="1"/>
    <col min="5642" max="5642" width="17.140625" style="308" customWidth="1"/>
    <col min="5643" max="5643" width="18.85546875" style="308" customWidth="1"/>
    <col min="5644" max="5644" width="13.42578125" style="308" customWidth="1"/>
    <col min="5645" max="5645" width="15.7109375" style="308" customWidth="1"/>
    <col min="5646" max="5646" width="15" style="308" customWidth="1"/>
    <col min="5647" max="5647" width="13.42578125" style="308" customWidth="1"/>
    <col min="5648" max="5648" width="15.42578125" style="308" customWidth="1"/>
    <col min="5649" max="5649" width="20.5703125" style="308" customWidth="1"/>
    <col min="5650" max="5650" width="14" style="308" customWidth="1"/>
    <col min="5651" max="5651" width="11.140625" style="308" customWidth="1"/>
    <col min="5652" max="5652" width="20.140625" style="308" customWidth="1"/>
    <col min="5653" max="5653" width="15.85546875" style="308" customWidth="1"/>
    <col min="5654" max="5654" width="15.7109375" style="308" customWidth="1"/>
    <col min="5655" max="5655" width="18.28515625" style="308" customWidth="1"/>
    <col min="5656" max="5656" width="21" style="308" customWidth="1"/>
    <col min="5657" max="5657" width="18.28515625" style="308" customWidth="1"/>
    <col min="5658" max="5658" width="16.42578125" style="308" customWidth="1"/>
    <col min="5659" max="5659" width="16.5703125" style="308" customWidth="1"/>
    <col min="5660" max="5660" width="18.5703125" style="308" customWidth="1"/>
    <col min="5661" max="5661" width="16.5703125" style="308" customWidth="1"/>
    <col min="5662" max="5662" width="22.42578125" style="308" customWidth="1"/>
    <col min="5663" max="5663" width="32" style="308" customWidth="1"/>
    <col min="5664" max="5664" width="14.7109375" style="308" customWidth="1"/>
    <col min="5665" max="5665" width="17.28515625" style="308" customWidth="1"/>
    <col min="5666" max="5888" width="7.85546875" style="308"/>
    <col min="5889" max="5891" width="0" style="308" hidden="1" customWidth="1"/>
    <col min="5892" max="5892" width="15" style="308" customWidth="1"/>
    <col min="5893" max="5893" width="21.85546875" style="308" customWidth="1"/>
    <col min="5894" max="5894" width="24.5703125" style="308" customWidth="1"/>
    <col min="5895" max="5895" width="43.42578125" style="308" customWidth="1"/>
    <col min="5896" max="5896" width="38.42578125" style="308" customWidth="1"/>
    <col min="5897" max="5897" width="43.7109375" style="308" customWidth="1"/>
    <col min="5898" max="5898" width="17.140625" style="308" customWidth="1"/>
    <col min="5899" max="5899" width="18.85546875" style="308" customWidth="1"/>
    <col min="5900" max="5900" width="13.42578125" style="308" customWidth="1"/>
    <col min="5901" max="5901" width="15.7109375" style="308" customWidth="1"/>
    <col min="5902" max="5902" width="15" style="308" customWidth="1"/>
    <col min="5903" max="5903" width="13.42578125" style="308" customWidth="1"/>
    <col min="5904" max="5904" width="15.42578125" style="308" customWidth="1"/>
    <col min="5905" max="5905" width="20.5703125" style="308" customWidth="1"/>
    <col min="5906" max="5906" width="14" style="308" customWidth="1"/>
    <col min="5907" max="5907" width="11.140625" style="308" customWidth="1"/>
    <col min="5908" max="5908" width="20.140625" style="308" customWidth="1"/>
    <col min="5909" max="5909" width="15.85546875" style="308" customWidth="1"/>
    <col min="5910" max="5910" width="15.7109375" style="308" customWidth="1"/>
    <col min="5911" max="5911" width="18.28515625" style="308" customWidth="1"/>
    <col min="5912" max="5912" width="21" style="308" customWidth="1"/>
    <col min="5913" max="5913" width="18.28515625" style="308" customWidth="1"/>
    <col min="5914" max="5914" width="16.42578125" style="308" customWidth="1"/>
    <col min="5915" max="5915" width="16.5703125" style="308" customWidth="1"/>
    <col min="5916" max="5916" width="18.5703125" style="308" customWidth="1"/>
    <col min="5917" max="5917" width="16.5703125" style="308" customWidth="1"/>
    <col min="5918" max="5918" width="22.42578125" style="308" customWidth="1"/>
    <col min="5919" max="5919" width="32" style="308" customWidth="1"/>
    <col min="5920" max="5920" width="14.7109375" style="308" customWidth="1"/>
    <col min="5921" max="5921" width="17.28515625" style="308" customWidth="1"/>
    <col min="5922" max="6144" width="7.85546875" style="308"/>
    <col min="6145" max="6147" width="0" style="308" hidden="1" customWidth="1"/>
    <col min="6148" max="6148" width="15" style="308" customWidth="1"/>
    <col min="6149" max="6149" width="21.85546875" style="308" customWidth="1"/>
    <col min="6150" max="6150" width="24.5703125" style="308" customWidth="1"/>
    <col min="6151" max="6151" width="43.42578125" style="308" customWidth="1"/>
    <col min="6152" max="6152" width="38.42578125" style="308" customWidth="1"/>
    <col min="6153" max="6153" width="43.7109375" style="308" customWidth="1"/>
    <col min="6154" max="6154" width="17.140625" style="308" customWidth="1"/>
    <col min="6155" max="6155" width="18.85546875" style="308" customWidth="1"/>
    <col min="6156" max="6156" width="13.42578125" style="308" customWidth="1"/>
    <col min="6157" max="6157" width="15.7109375" style="308" customWidth="1"/>
    <col min="6158" max="6158" width="15" style="308" customWidth="1"/>
    <col min="6159" max="6159" width="13.42578125" style="308" customWidth="1"/>
    <col min="6160" max="6160" width="15.42578125" style="308" customWidth="1"/>
    <col min="6161" max="6161" width="20.5703125" style="308" customWidth="1"/>
    <col min="6162" max="6162" width="14" style="308" customWidth="1"/>
    <col min="6163" max="6163" width="11.140625" style="308" customWidth="1"/>
    <col min="6164" max="6164" width="20.140625" style="308" customWidth="1"/>
    <col min="6165" max="6165" width="15.85546875" style="308" customWidth="1"/>
    <col min="6166" max="6166" width="15.7109375" style="308" customWidth="1"/>
    <col min="6167" max="6167" width="18.28515625" style="308" customWidth="1"/>
    <col min="6168" max="6168" width="21" style="308" customWidth="1"/>
    <col min="6169" max="6169" width="18.28515625" style="308" customWidth="1"/>
    <col min="6170" max="6170" width="16.42578125" style="308" customWidth="1"/>
    <col min="6171" max="6171" width="16.5703125" style="308" customWidth="1"/>
    <col min="6172" max="6172" width="18.5703125" style="308" customWidth="1"/>
    <col min="6173" max="6173" width="16.5703125" style="308" customWidth="1"/>
    <col min="6174" max="6174" width="22.42578125" style="308" customWidth="1"/>
    <col min="6175" max="6175" width="32" style="308" customWidth="1"/>
    <col min="6176" max="6176" width="14.7109375" style="308" customWidth="1"/>
    <col min="6177" max="6177" width="17.28515625" style="308" customWidth="1"/>
    <col min="6178" max="6400" width="7.85546875" style="308"/>
    <col min="6401" max="6403" width="0" style="308" hidden="1" customWidth="1"/>
    <col min="6404" max="6404" width="15" style="308" customWidth="1"/>
    <col min="6405" max="6405" width="21.85546875" style="308" customWidth="1"/>
    <col min="6406" max="6406" width="24.5703125" style="308" customWidth="1"/>
    <col min="6407" max="6407" width="43.42578125" style="308" customWidth="1"/>
    <col min="6408" max="6408" width="38.42578125" style="308" customWidth="1"/>
    <col min="6409" max="6409" width="43.7109375" style="308" customWidth="1"/>
    <col min="6410" max="6410" width="17.140625" style="308" customWidth="1"/>
    <col min="6411" max="6411" width="18.85546875" style="308" customWidth="1"/>
    <col min="6412" max="6412" width="13.42578125" style="308" customWidth="1"/>
    <col min="6413" max="6413" width="15.7109375" style="308" customWidth="1"/>
    <col min="6414" max="6414" width="15" style="308" customWidth="1"/>
    <col min="6415" max="6415" width="13.42578125" style="308" customWidth="1"/>
    <col min="6416" max="6416" width="15.42578125" style="308" customWidth="1"/>
    <col min="6417" max="6417" width="20.5703125" style="308" customWidth="1"/>
    <col min="6418" max="6418" width="14" style="308" customWidth="1"/>
    <col min="6419" max="6419" width="11.140625" style="308" customWidth="1"/>
    <col min="6420" max="6420" width="20.140625" style="308" customWidth="1"/>
    <col min="6421" max="6421" width="15.85546875" style="308" customWidth="1"/>
    <col min="6422" max="6422" width="15.7109375" style="308" customWidth="1"/>
    <col min="6423" max="6423" width="18.28515625" style="308" customWidth="1"/>
    <col min="6424" max="6424" width="21" style="308" customWidth="1"/>
    <col min="6425" max="6425" width="18.28515625" style="308" customWidth="1"/>
    <col min="6426" max="6426" width="16.42578125" style="308" customWidth="1"/>
    <col min="6427" max="6427" width="16.5703125" style="308" customWidth="1"/>
    <col min="6428" max="6428" width="18.5703125" style="308" customWidth="1"/>
    <col min="6429" max="6429" width="16.5703125" style="308" customWidth="1"/>
    <col min="6430" max="6430" width="22.42578125" style="308" customWidth="1"/>
    <col min="6431" max="6431" width="32" style="308" customWidth="1"/>
    <col min="6432" max="6432" width="14.7109375" style="308" customWidth="1"/>
    <col min="6433" max="6433" width="17.28515625" style="308" customWidth="1"/>
    <col min="6434" max="6656" width="7.85546875" style="308"/>
    <col min="6657" max="6659" width="0" style="308" hidden="1" customWidth="1"/>
    <col min="6660" max="6660" width="15" style="308" customWidth="1"/>
    <col min="6661" max="6661" width="21.85546875" style="308" customWidth="1"/>
    <col min="6662" max="6662" width="24.5703125" style="308" customWidth="1"/>
    <col min="6663" max="6663" width="43.42578125" style="308" customWidth="1"/>
    <col min="6664" max="6664" width="38.42578125" style="308" customWidth="1"/>
    <col min="6665" max="6665" width="43.7109375" style="308" customWidth="1"/>
    <col min="6666" max="6666" width="17.140625" style="308" customWidth="1"/>
    <col min="6667" max="6667" width="18.85546875" style="308" customWidth="1"/>
    <col min="6668" max="6668" width="13.42578125" style="308" customWidth="1"/>
    <col min="6669" max="6669" width="15.7109375" style="308" customWidth="1"/>
    <col min="6670" max="6670" width="15" style="308" customWidth="1"/>
    <col min="6671" max="6671" width="13.42578125" style="308" customWidth="1"/>
    <col min="6672" max="6672" width="15.42578125" style="308" customWidth="1"/>
    <col min="6673" max="6673" width="20.5703125" style="308" customWidth="1"/>
    <col min="6674" max="6674" width="14" style="308" customWidth="1"/>
    <col min="6675" max="6675" width="11.140625" style="308" customWidth="1"/>
    <col min="6676" max="6676" width="20.140625" style="308" customWidth="1"/>
    <col min="6677" max="6677" width="15.85546875" style="308" customWidth="1"/>
    <col min="6678" max="6678" width="15.7109375" style="308" customWidth="1"/>
    <col min="6679" max="6679" width="18.28515625" style="308" customWidth="1"/>
    <col min="6680" max="6680" width="21" style="308" customWidth="1"/>
    <col min="6681" max="6681" width="18.28515625" style="308" customWidth="1"/>
    <col min="6682" max="6682" width="16.42578125" style="308" customWidth="1"/>
    <col min="6683" max="6683" width="16.5703125" style="308" customWidth="1"/>
    <col min="6684" max="6684" width="18.5703125" style="308" customWidth="1"/>
    <col min="6685" max="6685" width="16.5703125" style="308" customWidth="1"/>
    <col min="6686" max="6686" width="22.42578125" style="308" customWidth="1"/>
    <col min="6687" max="6687" width="32" style="308" customWidth="1"/>
    <col min="6688" max="6688" width="14.7109375" style="308" customWidth="1"/>
    <col min="6689" max="6689" width="17.28515625" style="308" customWidth="1"/>
    <col min="6690" max="6912" width="7.85546875" style="308"/>
    <col min="6913" max="6915" width="0" style="308" hidden="1" customWidth="1"/>
    <col min="6916" max="6916" width="15" style="308" customWidth="1"/>
    <col min="6917" max="6917" width="21.85546875" style="308" customWidth="1"/>
    <col min="6918" max="6918" width="24.5703125" style="308" customWidth="1"/>
    <col min="6919" max="6919" width="43.42578125" style="308" customWidth="1"/>
    <col min="6920" max="6920" width="38.42578125" style="308" customWidth="1"/>
    <col min="6921" max="6921" width="43.7109375" style="308" customWidth="1"/>
    <col min="6922" max="6922" width="17.140625" style="308" customWidth="1"/>
    <col min="6923" max="6923" width="18.85546875" style="308" customWidth="1"/>
    <col min="6924" max="6924" width="13.42578125" style="308" customWidth="1"/>
    <col min="6925" max="6925" width="15.7109375" style="308" customWidth="1"/>
    <col min="6926" max="6926" width="15" style="308" customWidth="1"/>
    <col min="6927" max="6927" width="13.42578125" style="308" customWidth="1"/>
    <col min="6928" max="6928" width="15.42578125" style="308" customWidth="1"/>
    <col min="6929" max="6929" width="20.5703125" style="308" customWidth="1"/>
    <col min="6930" max="6930" width="14" style="308" customWidth="1"/>
    <col min="6931" max="6931" width="11.140625" style="308" customWidth="1"/>
    <col min="6932" max="6932" width="20.140625" style="308" customWidth="1"/>
    <col min="6933" max="6933" width="15.85546875" style="308" customWidth="1"/>
    <col min="6934" max="6934" width="15.7109375" style="308" customWidth="1"/>
    <col min="6935" max="6935" width="18.28515625" style="308" customWidth="1"/>
    <col min="6936" max="6936" width="21" style="308" customWidth="1"/>
    <col min="6937" max="6937" width="18.28515625" style="308" customWidth="1"/>
    <col min="6938" max="6938" width="16.42578125" style="308" customWidth="1"/>
    <col min="6939" max="6939" width="16.5703125" style="308" customWidth="1"/>
    <col min="6940" max="6940" width="18.5703125" style="308" customWidth="1"/>
    <col min="6941" max="6941" width="16.5703125" style="308" customWidth="1"/>
    <col min="6942" max="6942" width="22.42578125" style="308" customWidth="1"/>
    <col min="6943" max="6943" width="32" style="308" customWidth="1"/>
    <col min="6944" max="6944" width="14.7109375" style="308" customWidth="1"/>
    <col min="6945" max="6945" width="17.28515625" style="308" customWidth="1"/>
    <col min="6946" max="7168" width="7.85546875" style="308"/>
    <col min="7169" max="7171" width="0" style="308" hidden="1" customWidth="1"/>
    <col min="7172" max="7172" width="15" style="308" customWidth="1"/>
    <col min="7173" max="7173" width="21.85546875" style="308" customWidth="1"/>
    <col min="7174" max="7174" width="24.5703125" style="308" customWidth="1"/>
    <col min="7175" max="7175" width="43.42578125" style="308" customWidth="1"/>
    <col min="7176" max="7176" width="38.42578125" style="308" customWidth="1"/>
    <col min="7177" max="7177" width="43.7109375" style="308" customWidth="1"/>
    <col min="7178" max="7178" width="17.140625" style="308" customWidth="1"/>
    <col min="7179" max="7179" width="18.85546875" style="308" customWidth="1"/>
    <col min="7180" max="7180" width="13.42578125" style="308" customWidth="1"/>
    <col min="7181" max="7181" width="15.7109375" style="308" customWidth="1"/>
    <col min="7182" max="7182" width="15" style="308" customWidth="1"/>
    <col min="7183" max="7183" width="13.42578125" style="308" customWidth="1"/>
    <col min="7184" max="7184" width="15.42578125" style="308" customWidth="1"/>
    <col min="7185" max="7185" width="20.5703125" style="308" customWidth="1"/>
    <col min="7186" max="7186" width="14" style="308" customWidth="1"/>
    <col min="7187" max="7187" width="11.140625" style="308" customWidth="1"/>
    <col min="7188" max="7188" width="20.140625" style="308" customWidth="1"/>
    <col min="7189" max="7189" width="15.85546875" style="308" customWidth="1"/>
    <col min="7190" max="7190" width="15.7109375" style="308" customWidth="1"/>
    <col min="7191" max="7191" width="18.28515625" style="308" customWidth="1"/>
    <col min="7192" max="7192" width="21" style="308" customWidth="1"/>
    <col min="7193" max="7193" width="18.28515625" style="308" customWidth="1"/>
    <col min="7194" max="7194" width="16.42578125" style="308" customWidth="1"/>
    <col min="7195" max="7195" width="16.5703125" style="308" customWidth="1"/>
    <col min="7196" max="7196" width="18.5703125" style="308" customWidth="1"/>
    <col min="7197" max="7197" width="16.5703125" style="308" customWidth="1"/>
    <col min="7198" max="7198" width="22.42578125" style="308" customWidth="1"/>
    <col min="7199" max="7199" width="32" style="308" customWidth="1"/>
    <col min="7200" max="7200" width="14.7109375" style="308" customWidth="1"/>
    <col min="7201" max="7201" width="17.28515625" style="308" customWidth="1"/>
    <col min="7202" max="7424" width="7.85546875" style="308"/>
    <col min="7425" max="7427" width="0" style="308" hidden="1" customWidth="1"/>
    <col min="7428" max="7428" width="15" style="308" customWidth="1"/>
    <col min="7429" max="7429" width="21.85546875" style="308" customWidth="1"/>
    <col min="7430" max="7430" width="24.5703125" style="308" customWidth="1"/>
    <col min="7431" max="7431" width="43.42578125" style="308" customWidth="1"/>
    <col min="7432" max="7432" width="38.42578125" style="308" customWidth="1"/>
    <col min="7433" max="7433" width="43.7109375" style="308" customWidth="1"/>
    <col min="7434" max="7434" width="17.140625" style="308" customWidth="1"/>
    <col min="7435" max="7435" width="18.85546875" style="308" customWidth="1"/>
    <col min="7436" max="7436" width="13.42578125" style="308" customWidth="1"/>
    <col min="7437" max="7437" width="15.7109375" style="308" customWidth="1"/>
    <col min="7438" max="7438" width="15" style="308" customWidth="1"/>
    <col min="7439" max="7439" width="13.42578125" style="308" customWidth="1"/>
    <col min="7440" max="7440" width="15.42578125" style="308" customWidth="1"/>
    <col min="7441" max="7441" width="20.5703125" style="308" customWidth="1"/>
    <col min="7442" max="7442" width="14" style="308" customWidth="1"/>
    <col min="7443" max="7443" width="11.140625" style="308" customWidth="1"/>
    <col min="7444" max="7444" width="20.140625" style="308" customWidth="1"/>
    <col min="7445" max="7445" width="15.85546875" style="308" customWidth="1"/>
    <col min="7446" max="7446" width="15.7109375" style="308" customWidth="1"/>
    <col min="7447" max="7447" width="18.28515625" style="308" customWidth="1"/>
    <col min="7448" max="7448" width="21" style="308" customWidth="1"/>
    <col min="7449" max="7449" width="18.28515625" style="308" customWidth="1"/>
    <col min="7450" max="7450" width="16.42578125" style="308" customWidth="1"/>
    <col min="7451" max="7451" width="16.5703125" style="308" customWidth="1"/>
    <col min="7452" max="7452" width="18.5703125" style="308" customWidth="1"/>
    <col min="7453" max="7453" width="16.5703125" style="308" customWidth="1"/>
    <col min="7454" max="7454" width="22.42578125" style="308" customWidth="1"/>
    <col min="7455" max="7455" width="32" style="308" customWidth="1"/>
    <col min="7456" max="7456" width="14.7109375" style="308" customWidth="1"/>
    <col min="7457" max="7457" width="17.28515625" style="308" customWidth="1"/>
    <col min="7458" max="7680" width="7.85546875" style="308"/>
    <col min="7681" max="7683" width="0" style="308" hidden="1" customWidth="1"/>
    <col min="7684" max="7684" width="15" style="308" customWidth="1"/>
    <col min="7685" max="7685" width="21.85546875" style="308" customWidth="1"/>
    <col min="7686" max="7686" width="24.5703125" style="308" customWidth="1"/>
    <col min="7687" max="7687" width="43.42578125" style="308" customWidth="1"/>
    <col min="7688" max="7688" width="38.42578125" style="308" customWidth="1"/>
    <col min="7689" max="7689" width="43.7109375" style="308" customWidth="1"/>
    <col min="7690" max="7690" width="17.140625" style="308" customWidth="1"/>
    <col min="7691" max="7691" width="18.85546875" style="308" customWidth="1"/>
    <col min="7692" max="7692" width="13.42578125" style="308" customWidth="1"/>
    <col min="7693" max="7693" width="15.7109375" style="308" customWidth="1"/>
    <col min="7694" max="7694" width="15" style="308" customWidth="1"/>
    <col min="7695" max="7695" width="13.42578125" style="308" customWidth="1"/>
    <col min="7696" max="7696" width="15.42578125" style="308" customWidth="1"/>
    <col min="7697" max="7697" width="20.5703125" style="308" customWidth="1"/>
    <col min="7698" max="7698" width="14" style="308" customWidth="1"/>
    <col min="7699" max="7699" width="11.140625" style="308" customWidth="1"/>
    <col min="7700" max="7700" width="20.140625" style="308" customWidth="1"/>
    <col min="7701" max="7701" width="15.85546875" style="308" customWidth="1"/>
    <col min="7702" max="7702" width="15.7109375" style="308" customWidth="1"/>
    <col min="7703" max="7703" width="18.28515625" style="308" customWidth="1"/>
    <col min="7704" max="7704" width="21" style="308" customWidth="1"/>
    <col min="7705" max="7705" width="18.28515625" style="308" customWidth="1"/>
    <col min="7706" max="7706" width="16.42578125" style="308" customWidth="1"/>
    <col min="7707" max="7707" width="16.5703125" style="308" customWidth="1"/>
    <col min="7708" max="7708" width="18.5703125" style="308" customWidth="1"/>
    <col min="7709" max="7709" width="16.5703125" style="308" customWidth="1"/>
    <col min="7710" max="7710" width="22.42578125" style="308" customWidth="1"/>
    <col min="7711" max="7711" width="32" style="308" customWidth="1"/>
    <col min="7712" max="7712" width="14.7109375" style="308" customWidth="1"/>
    <col min="7713" max="7713" width="17.28515625" style="308" customWidth="1"/>
    <col min="7714" max="7936" width="7.85546875" style="308"/>
    <col min="7937" max="7939" width="0" style="308" hidden="1" customWidth="1"/>
    <col min="7940" max="7940" width="15" style="308" customWidth="1"/>
    <col min="7941" max="7941" width="21.85546875" style="308" customWidth="1"/>
    <col min="7942" max="7942" width="24.5703125" style="308" customWidth="1"/>
    <col min="7943" max="7943" width="43.42578125" style="308" customWidth="1"/>
    <col min="7944" max="7944" width="38.42578125" style="308" customWidth="1"/>
    <col min="7945" max="7945" width="43.7109375" style="308" customWidth="1"/>
    <col min="7946" max="7946" width="17.140625" style="308" customWidth="1"/>
    <col min="7947" max="7947" width="18.85546875" style="308" customWidth="1"/>
    <col min="7948" max="7948" width="13.42578125" style="308" customWidth="1"/>
    <col min="7949" max="7949" width="15.7109375" style="308" customWidth="1"/>
    <col min="7950" max="7950" width="15" style="308" customWidth="1"/>
    <col min="7951" max="7951" width="13.42578125" style="308" customWidth="1"/>
    <col min="7952" max="7952" width="15.42578125" style="308" customWidth="1"/>
    <col min="7953" max="7953" width="20.5703125" style="308" customWidth="1"/>
    <col min="7954" max="7954" width="14" style="308" customWidth="1"/>
    <col min="7955" max="7955" width="11.140625" style="308" customWidth="1"/>
    <col min="7956" max="7956" width="20.140625" style="308" customWidth="1"/>
    <col min="7957" max="7957" width="15.85546875" style="308" customWidth="1"/>
    <col min="7958" max="7958" width="15.7109375" style="308" customWidth="1"/>
    <col min="7959" max="7959" width="18.28515625" style="308" customWidth="1"/>
    <col min="7960" max="7960" width="21" style="308" customWidth="1"/>
    <col min="7961" max="7961" width="18.28515625" style="308" customWidth="1"/>
    <col min="7962" max="7962" width="16.42578125" style="308" customWidth="1"/>
    <col min="7963" max="7963" width="16.5703125" style="308" customWidth="1"/>
    <col min="7964" max="7964" width="18.5703125" style="308" customWidth="1"/>
    <col min="7965" max="7965" width="16.5703125" style="308" customWidth="1"/>
    <col min="7966" max="7966" width="22.42578125" style="308" customWidth="1"/>
    <col min="7967" max="7967" width="32" style="308" customWidth="1"/>
    <col min="7968" max="7968" width="14.7109375" style="308" customWidth="1"/>
    <col min="7969" max="7969" width="17.28515625" style="308" customWidth="1"/>
    <col min="7970" max="8192" width="7.85546875" style="308"/>
    <col min="8193" max="8195" width="0" style="308" hidden="1" customWidth="1"/>
    <col min="8196" max="8196" width="15" style="308" customWidth="1"/>
    <col min="8197" max="8197" width="21.85546875" style="308" customWidth="1"/>
    <col min="8198" max="8198" width="24.5703125" style="308" customWidth="1"/>
    <col min="8199" max="8199" width="43.42578125" style="308" customWidth="1"/>
    <col min="8200" max="8200" width="38.42578125" style="308" customWidth="1"/>
    <col min="8201" max="8201" width="43.7109375" style="308" customWidth="1"/>
    <col min="8202" max="8202" width="17.140625" style="308" customWidth="1"/>
    <col min="8203" max="8203" width="18.85546875" style="308" customWidth="1"/>
    <col min="8204" max="8204" width="13.42578125" style="308" customWidth="1"/>
    <col min="8205" max="8205" width="15.7109375" style="308" customWidth="1"/>
    <col min="8206" max="8206" width="15" style="308" customWidth="1"/>
    <col min="8207" max="8207" width="13.42578125" style="308" customWidth="1"/>
    <col min="8208" max="8208" width="15.42578125" style="308" customWidth="1"/>
    <col min="8209" max="8209" width="20.5703125" style="308" customWidth="1"/>
    <col min="8210" max="8210" width="14" style="308" customWidth="1"/>
    <col min="8211" max="8211" width="11.140625" style="308" customWidth="1"/>
    <col min="8212" max="8212" width="20.140625" style="308" customWidth="1"/>
    <col min="8213" max="8213" width="15.85546875" style="308" customWidth="1"/>
    <col min="8214" max="8214" width="15.7109375" style="308" customWidth="1"/>
    <col min="8215" max="8215" width="18.28515625" style="308" customWidth="1"/>
    <col min="8216" max="8216" width="21" style="308" customWidth="1"/>
    <col min="8217" max="8217" width="18.28515625" style="308" customWidth="1"/>
    <col min="8218" max="8218" width="16.42578125" style="308" customWidth="1"/>
    <col min="8219" max="8219" width="16.5703125" style="308" customWidth="1"/>
    <col min="8220" max="8220" width="18.5703125" style="308" customWidth="1"/>
    <col min="8221" max="8221" width="16.5703125" style="308" customWidth="1"/>
    <col min="8222" max="8222" width="22.42578125" style="308" customWidth="1"/>
    <col min="8223" max="8223" width="32" style="308" customWidth="1"/>
    <col min="8224" max="8224" width="14.7109375" style="308" customWidth="1"/>
    <col min="8225" max="8225" width="17.28515625" style="308" customWidth="1"/>
    <col min="8226" max="8448" width="7.85546875" style="308"/>
    <col min="8449" max="8451" width="0" style="308" hidden="1" customWidth="1"/>
    <col min="8452" max="8452" width="15" style="308" customWidth="1"/>
    <col min="8453" max="8453" width="21.85546875" style="308" customWidth="1"/>
    <col min="8454" max="8454" width="24.5703125" style="308" customWidth="1"/>
    <col min="8455" max="8455" width="43.42578125" style="308" customWidth="1"/>
    <col min="8456" max="8456" width="38.42578125" style="308" customWidth="1"/>
    <col min="8457" max="8457" width="43.7109375" style="308" customWidth="1"/>
    <col min="8458" max="8458" width="17.140625" style="308" customWidth="1"/>
    <col min="8459" max="8459" width="18.85546875" style="308" customWidth="1"/>
    <col min="8460" max="8460" width="13.42578125" style="308" customWidth="1"/>
    <col min="8461" max="8461" width="15.7109375" style="308" customWidth="1"/>
    <col min="8462" max="8462" width="15" style="308" customWidth="1"/>
    <col min="8463" max="8463" width="13.42578125" style="308" customWidth="1"/>
    <col min="8464" max="8464" width="15.42578125" style="308" customWidth="1"/>
    <col min="8465" max="8465" width="20.5703125" style="308" customWidth="1"/>
    <col min="8466" max="8466" width="14" style="308" customWidth="1"/>
    <col min="8467" max="8467" width="11.140625" style="308" customWidth="1"/>
    <col min="8468" max="8468" width="20.140625" style="308" customWidth="1"/>
    <col min="8469" max="8469" width="15.85546875" style="308" customWidth="1"/>
    <col min="8470" max="8470" width="15.7109375" style="308" customWidth="1"/>
    <col min="8471" max="8471" width="18.28515625" style="308" customWidth="1"/>
    <col min="8472" max="8472" width="21" style="308" customWidth="1"/>
    <col min="8473" max="8473" width="18.28515625" style="308" customWidth="1"/>
    <col min="8474" max="8474" width="16.42578125" style="308" customWidth="1"/>
    <col min="8475" max="8475" width="16.5703125" style="308" customWidth="1"/>
    <col min="8476" max="8476" width="18.5703125" style="308" customWidth="1"/>
    <col min="8477" max="8477" width="16.5703125" style="308" customWidth="1"/>
    <col min="8478" max="8478" width="22.42578125" style="308" customWidth="1"/>
    <col min="8479" max="8479" width="32" style="308" customWidth="1"/>
    <col min="8480" max="8480" width="14.7109375" style="308" customWidth="1"/>
    <col min="8481" max="8481" width="17.28515625" style="308" customWidth="1"/>
    <col min="8482" max="8704" width="7.85546875" style="308"/>
    <col min="8705" max="8707" width="0" style="308" hidden="1" customWidth="1"/>
    <col min="8708" max="8708" width="15" style="308" customWidth="1"/>
    <col min="8709" max="8709" width="21.85546875" style="308" customWidth="1"/>
    <col min="8710" max="8710" width="24.5703125" style="308" customWidth="1"/>
    <col min="8711" max="8711" width="43.42578125" style="308" customWidth="1"/>
    <col min="8712" max="8712" width="38.42578125" style="308" customWidth="1"/>
    <col min="8713" max="8713" width="43.7109375" style="308" customWidth="1"/>
    <col min="8714" max="8714" width="17.140625" style="308" customWidth="1"/>
    <col min="8715" max="8715" width="18.85546875" style="308" customWidth="1"/>
    <col min="8716" max="8716" width="13.42578125" style="308" customWidth="1"/>
    <col min="8717" max="8717" width="15.7109375" style="308" customWidth="1"/>
    <col min="8718" max="8718" width="15" style="308" customWidth="1"/>
    <col min="8719" max="8719" width="13.42578125" style="308" customWidth="1"/>
    <col min="8720" max="8720" width="15.42578125" style="308" customWidth="1"/>
    <col min="8721" max="8721" width="20.5703125" style="308" customWidth="1"/>
    <col min="8722" max="8722" width="14" style="308" customWidth="1"/>
    <col min="8723" max="8723" width="11.140625" style="308" customWidth="1"/>
    <col min="8724" max="8724" width="20.140625" style="308" customWidth="1"/>
    <col min="8725" max="8725" width="15.85546875" style="308" customWidth="1"/>
    <col min="8726" max="8726" width="15.7109375" style="308" customWidth="1"/>
    <col min="8727" max="8727" width="18.28515625" style="308" customWidth="1"/>
    <col min="8728" max="8728" width="21" style="308" customWidth="1"/>
    <col min="8729" max="8729" width="18.28515625" style="308" customWidth="1"/>
    <col min="8730" max="8730" width="16.42578125" style="308" customWidth="1"/>
    <col min="8731" max="8731" width="16.5703125" style="308" customWidth="1"/>
    <col min="8732" max="8732" width="18.5703125" style="308" customWidth="1"/>
    <col min="8733" max="8733" width="16.5703125" style="308" customWidth="1"/>
    <col min="8734" max="8734" width="22.42578125" style="308" customWidth="1"/>
    <col min="8735" max="8735" width="32" style="308" customWidth="1"/>
    <col min="8736" max="8736" width="14.7109375" style="308" customWidth="1"/>
    <col min="8737" max="8737" width="17.28515625" style="308" customWidth="1"/>
    <col min="8738" max="8960" width="7.85546875" style="308"/>
    <col min="8961" max="8963" width="0" style="308" hidden="1" customWidth="1"/>
    <col min="8964" max="8964" width="15" style="308" customWidth="1"/>
    <col min="8965" max="8965" width="21.85546875" style="308" customWidth="1"/>
    <col min="8966" max="8966" width="24.5703125" style="308" customWidth="1"/>
    <col min="8967" max="8967" width="43.42578125" style="308" customWidth="1"/>
    <col min="8968" max="8968" width="38.42578125" style="308" customWidth="1"/>
    <col min="8969" max="8969" width="43.7109375" style="308" customWidth="1"/>
    <col min="8970" max="8970" width="17.140625" style="308" customWidth="1"/>
    <col min="8971" max="8971" width="18.85546875" style="308" customWidth="1"/>
    <col min="8972" max="8972" width="13.42578125" style="308" customWidth="1"/>
    <col min="8973" max="8973" width="15.7109375" style="308" customWidth="1"/>
    <col min="8974" max="8974" width="15" style="308" customWidth="1"/>
    <col min="8975" max="8975" width="13.42578125" style="308" customWidth="1"/>
    <col min="8976" max="8976" width="15.42578125" style="308" customWidth="1"/>
    <col min="8977" max="8977" width="20.5703125" style="308" customWidth="1"/>
    <col min="8978" max="8978" width="14" style="308" customWidth="1"/>
    <col min="8979" max="8979" width="11.140625" style="308" customWidth="1"/>
    <col min="8980" max="8980" width="20.140625" style="308" customWidth="1"/>
    <col min="8981" max="8981" width="15.85546875" style="308" customWidth="1"/>
    <col min="8982" max="8982" width="15.7109375" style="308" customWidth="1"/>
    <col min="8983" max="8983" width="18.28515625" style="308" customWidth="1"/>
    <col min="8984" max="8984" width="21" style="308" customWidth="1"/>
    <col min="8985" max="8985" width="18.28515625" style="308" customWidth="1"/>
    <col min="8986" max="8986" width="16.42578125" style="308" customWidth="1"/>
    <col min="8987" max="8987" width="16.5703125" style="308" customWidth="1"/>
    <col min="8988" max="8988" width="18.5703125" style="308" customWidth="1"/>
    <col min="8989" max="8989" width="16.5703125" style="308" customWidth="1"/>
    <col min="8990" max="8990" width="22.42578125" style="308" customWidth="1"/>
    <col min="8991" max="8991" width="32" style="308" customWidth="1"/>
    <col min="8992" max="8992" width="14.7109375" style="308" customWidth="1"/>
    <col min="8993" max="8993" width="17.28515625" style="308" customWidth="1"/>
    <col min="8994" max="9216" width="7.85546875" style="308"/>
    <col min="9217" max="9219" width="0" style="308" hidden="1" customWidth="1"/>
    <col min="9220" max="9220" width="15" style="308" customWidth="1"/>
    <col min="9221" max="9221" width="21.85546875" style="308" customWidth="1"/>
    <col min="9222" max="9222" width="24.5703125" style="308" customWidth="1"/>
    <col min="9223" max="9223" width="43.42578125" style="308" customWidth="1"/>
    <col min="9224" max="9224" width="38.42578125" style="308" customWidth="1"/>
    <col min="9225" max="9225" width="43.7109375" style="308" customWidth="1"/>
    <col min="9226" max="9226" width="17.140625" style="308" customWidth="1"/>
    <col min="9227" max="9227" width="18.85546875" style="308" customWidth="1"/>
    <col min="9228" max="9228" width="13.42578125" style="308" customWidth="1"/>
    <col min="9229" max="9229" width="15.7109375" style="308" customWidth="1"/>
    <col min="9230" max="9230" width="15" style="308" customWidth="1"/>
    <col min="9231" max="9231" width="13.42578125" style="308" customWidth="1"/>
    <col min="9232" max="9232" width="15.42578125" style="308" customWidth="1"/>
    <col min="9233" max="9233" width="20.5703125" style="308" customWidth="1"/>
    <col min="9234" max="9234" width="14" style="308" customWidth="1"/>
    <col min="9235" max="9235" width="11.140625" style="308" customWidth="1"/>
    <col min="9236" max="9236" width="20.140625" style="308" customWidth="1"/>
    <col min="9237" max="9237" width="15.85546875" style="308" customWidth="1"/>
    <col min="9238" max="9238" width="15.7109375" style="308" customWidth="1"/>
    <col min="9239" max="9239" width="18.28515625" style="308" customWidth="1"/>
    <col min="9240" max="9240" width="21" style="308" customWidth="1"/>
    <col min="9241" max="9241" width="18.28515625" style="308" customWidth="1"/>
    <col min="9242" max="9242" width="16.42578125" style="308" customWidth="1"/>
    <col min="9243" max="9243" width="16.5703125" style="308" customWidth="1"/>
    <col min="9244" max="9244" width="18.5703125" style="308" customWidth="1"/>
    <col min="9245" max="9245" width="16.5703125" style="308" customWidth="1"/>
    <col min="9246" max="9246" width="22.42578125" style="308" customWidth="1"/>
    <col min="9247" max="9247" width="32" style="308" customWidth="1"/>
    <col min="9248" max="9248" width="14.7109375" style="308" customWidth="1"/>
    <col min="9249" max="9249" width="17.28515625" style="308" customWidth="1"/>
    <col min="9250" max="9472" width="7.85546875" style="308"/>
    <col min="9473" max="9475" width="0" style="308" hidden="1" customWidth="1"/>
    <col min="9476" max="9476" width="15" style="308" customWidth="1"/>
    <col min="9477" max="9477" width="21.85546875" style="308" customWidth="1"/>
    <col min="9478" max="9478" width="24.5703125" style="308" customWidth="1"/>
    <col min="9479" max="9479" width="43.42578125" style="308" customWidth="1"/>
    <col min="9480" max="9480" width="38.42578125" style="308" customWidth="1"/>
    <col min="9481" max="9481" width="43.7109375" style="308" customWidth="1"/>
    <col min="9482" max="9482" width="17.140625" style="308" customWidth="1"/>
    <col min="9483" max="9483" width="18.85546875" style="308" customWidth="1"/>
    <col min="9484" max="9484" width="13.42578125" style="308" customWidth="1"/>
    <col min="9485" max="9485" width="15.7109375" style="308" customWidth="1"/>
    <col min="9486" max="9486" width="15" style="308" customWidth="1"/>
    <col min="9487" max="9487" width="13.42578125" style="308" customWidth="1"/>
    <col min="9488" max="9488" width="15.42578125" style="308" customWidth="1"/>
    <col min="9489" max="9489" width="20.5703125" style="308" customWidth="1"/>
    <col min="9490" max="9490" width="14" style="308" customWidth="1"/>
    <col min="9491" max="9491" width="11.140625" style="308" customWidth="1"/>
    <col min="9492" max="9492" width="20.140625" style="308" customWidth="1"/>
    <col min="9493" max="9493" width="15.85546875" style="308" customWidth="1"/>
    <col min="9494" max="9494" width="15.7109375" style="308" customWidth="1"/>
    <col min="9495" max="9495" width="18.28515625" style="308" customWidth="1"/>
    <col min="9496" max="9496" width="21" style="308" customWidth="1"/>
    <col min="9497" max="9497" width="18.28515625" style="308" customWidth="1"/>
    <col min="9498" max="9498" width="16.42578125" style="308" customWidth="1"/>
    <col min="9499" max="9499" width="16.5703125" style="308" customWidth="1"/>
    <col min="9500" max="9500" width="18.5703125" style="308" customWidth="1"/>
    <col min="9501" max="9501" width="16.5703125" style="308" customWidth="1"/>
    <col min="9502" max="9502" width="22.42578125" style="308" customWidth="1"/>
    <col min="9503" max="9503" width="32" style="308" customWidth="1"/>
    <col min="9504" max="9504" width="14.7109375" style="308" customWidth="1"/>
    <col min="9505" max="9505" width="17.28515625" style="308" customWidth="1"/>
    <col min="9506" max="9728" width="7.85546875" style="308"/>
    <col min="9729" max="9731" width="0" style="308" hidden="1" customWidth="1"/>
    <col min="9732" max="9732" width="15" style="308" customWidth="1"/>
    <col min="9733" max="9733" width="21.85546875" style="308" customWidth="1"/>
    <col min="9734" max="9734" width="24.5703125" style="308" customWidth="1"/>
    <col min="9735" max="9735" width="43.42578125" style="308" customWidth="1"/>
    <col min="9736" max="9736" width="38.42578125" style="308" customWidth="1"/>
    <col min="9737" max="9737" width="43.7109375" style="308" customWidth="1"/>
    <col min="9738" max="9738" width="17.140625" style="308" customWidth="1"/>
    <col min="9739" max="9739" width="18.85546875" style="308" customWidth="1"/>
    <col min="9740" max="9740" width="13.42578125" style="308" customWidth="1"/>
    <col min="9741" max="9741" width="15.7109375" style="308" customWidth="1"/>
    <col min="9742" max="9742" width="15" style="308" customWidth="1"/>
    <col min="9743" max="9743" width="13.42578125" style="308" customWidth="1"/>
    <col min="9744" max="9744" width="15.42578125" style="308" customWidth="1"/>
    <col min="9745" max="9745" width="20.5703125" style="308" customWidth="1"/>
    <col min="9746" max="9746" width="14" style="308" customWidth="1"/>
    <col min="9747" max="9747" width="11.140625" style="308" customWidth="1"/>
    <col min="9748" max="9748" width="20.140625" style="308" customWidth="1"/>
    <col min="9749" max="9749" width="15.85546875" style="308" customWidth="1"/>
    <col min="9750" max="9750" width="15.7109375" style="308" customWidth="1"/>
    <col min="9751" max="9751" width="18.28515625" style="308" customWidth="1"/>
    <col min="9752" max="9752" width="21" style="308" customWidth="1"/>
    <col min="9753" max="9753" width="18.28515625" style="308" customWidth="1"/>
    <col min="9754" max="9754" width="16.42578125" style="308" customWidth="1"/>
    <col min="9755" max="9755" width="16.5703125" style="308" customWidth="1"/>
    <col min="9756" max="9756" width="18.5703125" style="308" customWidth="1"/>
    <col min="9757" max="9757" width="16.5703125" style="308" customWidth="1"/>
    <col min="9758" max="9758" width="22.42578125" style="308" customWidth="1"/>
    <col min="9759" max="9759" width="32" style="308" customWidth="1"/>
    <col min="9760" max="9760" width="14.7109375" style="308" customWidth="1"/>
    <col min="9761" max="9761" width="17.28515625" style="308" customWidth="1"/>
    <col min="9762" max="9984" width="7.85546875" style="308"/>
    <col min="9985" max="9987" width="0" style="308" hidden="1" customWidth="1"/>
    <col min="9988" max="9988" width="15" style="308" customWidth="1"/>
    <col min="9989" max="9989" width="21.85546875" style="308" customWidth="1"/>
    <col min="9990" max="9990" width="24.5703125" style="308" customWidth="1"/>
    <col min="9991" max="9991" width="43.42578125" style="308" customWidth="1"/>
    <col min="9992" max="9992" width="38.42578125" style="308" customWidth="1"/>
    <col min="9993" max="9993" width="43.7109375" style="308" customWidth="1"/>
    <col min="9994" max="9994" width="17.140625" style="308" customWidth="1"/>
    <col min="9995" max="9995" width="18.85546875" style="308" customWidth="1"/>
    <col min="9996" max="9996" width="13.42578125" style="308" customWidth="1"/>
    <col min="9997" max="9997" width="15.7109375" style="308" customWidth="1"/>
    <col min="9998" max="9998" width="15" style="308" customWidth="1"/>
    <col min="9999" max="9999" width="13.42578125" style="308" customWidth="1"/>
    <col min="10000" max="10000" width="15.42578125" style="308" customWidth="1"/>
    <col min="10001" max="10001" width="20.5703125" style="308" customWidth="1"/>
    <col min="10002" max="10002" width="14" style="308" customWidth="1"/>
    <col min="10003" max="10003" width="11.140625" style="308" customWidth="1"/>
    <col min="10004" max="10004" width="20.140625" style="308" customWidth="1"/>
    <col min="10005" max="10005" width="15.85546875" style="308" customWidth="1"/>
    <col min="10006" max="10006" width="15.7109375" style="308" customWidth="1"/>
    <col min="10007" max="10007" width="18.28515625" style="308" customWidth="1"/>
    <col min="10008" max="10008" width="21" style="308" customWidth="1"/>
    <col min="10009" max="10009" width="18.28515625" style="308" customWidth="1"/>
    <col min="10010" max="10010" width="16.42578125" style="308" customWidth="1"/>
    <col min="10011" max="10011" width="16.5703125" style="308" customWidth="1"/>
    <col min="10012" max="10012" width="18.5703125" style="308" customWidth="1"/>
    <col min="10013" max="10013" width="16.5703125" style="308" customWidth="1"/>
    <col min="10014" max="10014" width="22.42578125" style="308" customWidth="1"/>
    <col min="10015" max="10015" width="32" style="308" customWidth="1"/>
    <col min="10016" max="10016" width="14.7109375" style="308" customWidth="1"/>
    <col min="10017" max="10017" width="17.28515625" style="308" customWidth="1"/>
    <col min="10018" max="10240" width="7.85546875" style="308"/>
    <col min="10241" max="10243" width="0" style="308" hidden="1" customWidth="1"/>
    <col min="10244" max="10244" width="15" style="308" customWidth="1"/>
    <col min="10245" max="10245" width="21.85546875" style="308" customWidth="1"/>
    <col min="10246" max="10246" width="24.5703125" style="308" customWidth="1"/>
    <col min="10247" max="10247" width="43.42578125" style="308" customWidth="1"/>
    <col min="10248" max="10248" width="38.42578125" style="308" customWidth="1"/>
    <col min="10249" max="10249" width="43.7109375" style="308" customWidth="1"/>
    <col min="10250" max="10250" width="17.140625" style="308" customWidth="1"/>
    <col min="10251" max="10251" width="18.85546875" style="308" customWidth="1"/>
    <col min="10252" max="10252" width="13.42578125" style="308" customWidth="1"/>
    <col min="10253" max="10253" width="15.7109375" style="308" customWidth="1"/>
    <col min="10254" max="10254" width="15" style="308" customWidth="1"/>
    <col min="10255" max="10255" width="13.42578125" style="308" customWidth="1"/>
    <col min="10256" max="10256" width="15.42578125" style="308" customWidth="1"/>
    <col min="10257" max="10257" width="20.5703125" style="308" customWidth="1"/>
    <col min="10258" max="10258" width="14" style="308" customWidth="1"/>
    <col min="10259" max="10259" width="11.140625" style="308" customWidth="1"/>
    <col min="10260" max="10260" width="20.140625" style="308" customWidth="1"/>
    <col min="10261" max="10261" width="15.85546875" style="308" customWidth="1"/>
    <col min="10262" max="10262" width="15.7109375" style="308" customWidth="1"/>
    <col min="10263" max="10263" width="18.28515625" style="308" customWidth="1"/>
    <col min="10264" max="10264" width="21" style="308" customWidth="1"/>
    <col min="10265" max="10265" width="18.28515625" style="308" customWidth="1"/>
    <col min="10266" max="10266" width="16.42578125" style="308" customWidth="1"/>
    <col min="10267" max="10267" width="16.5703125" style="308" customWidth="1"/>
    <col min="10268" max="10268" width="18.5703125" style="308" customWidth="1"/>
    <col min="10269" max="10269" width="16.5703125" style="308" customWidth="1"/>
    <col min="10270" max="10270" width="22.42578125" style="308" customWidth="1"/>
    <col min="10271" max="10271" width="32" style="308" customWidth="1"/>
    <col min="10272" max="10272" width="14.7109375" style="308" customWidth="1"/>
    <col min="10273" max="10273" width="17.28515625" style="308" customWidth="1"/>
    <col min="10274" max="10496" width="7.85546875" style="308"/>
    <col min="10497" max="10499" width="0" style="308" hidden="1" customWidth="1"/>
    <col min="10500" max="10500" width="15" style="308" customWidth="1"/>
    <col min="10501" max="10501" width="21.85546875" style="308" customWidth="1"/>
    <col min="10502" max="10502" width="24.5703125" style="308" customWidth="1"/>
    <col min="10503" max="10503" width="43.42578125" style="308" customWidth="1"/>
    <col min="10504" max="10504" width="38.42578125" style="308" customWidth="1"/>
    <col min="10505" max="10505" width="43.7109375" style="308" customWidth="1"/>
    <col min="10506" max="10506" width="17.140625" style="308" customWidth="1"/>
    <col min="10507" max="10507" width="18.85546875" style="308" customWidth="1"/>
    <col min="10508" max="10508" width="13.42578125" style="308" customWidth="1"/>
    <col min="10509" max="10509" width="15.7109375" style="308" customWidth="1"/>
    <col min="10510" max="10510" width="15" style="308" customWidth="1"/>
    <col min="10511" max="10511" width="13.42578125" style="308" customWidth="1"/>
    <col min="10512" max="10512" width="15.42578125" style="308" customWidth="1"/>
    <col min="10513" max="10513" width="20.5703125" style="308" customWidth="1"/>
    <col min="10514" max="10514" width="14" style="308" customWidth="1"/>
    <col min="10515" max="10515" width="11.140625" style="308" customWidth="1"/>
    <col min="10516" max="10516" width="20.140625" style="308" customWidth="1"/>
    <col min="10517" max="10517" width="15.85546875" style="308" customWidth="1"/>
    <col min="10518" max="10518" width="15.7109375" style="308" customWidth="1"/>
    <col min="10519" max="10519" width="18.28515625" style="308" customWidth="1"/>
    <col min="10520" max="10520" width="21" style="308" customWidth="1"/>
    <col min="10521" max="10521" width="18.28515625" style="308" customWidth="1"/>
    <col min="10522" max="10522" width="16.42578125" style="308" customWidth="1"/>
    <col min="10523" max="10523" width="16.5703125" style="308" customWidth="1"/>
    <col min="10524" max="10524" width="18.5703125" style="308" customWidth="1"/>
    <col min="10525" max="10525" width="16.5703125" style="308" customWidth="1"/>
    <col min="10526" max="10526" width="22.42578125" style="308" customWidth="1"/>
    <col min="10527" max="10527" width="32" style="308" customWidth="1"/>
    <col min="10528" max="10528" width="14.7109375" style="308" customWidth="1"/>
    <col min="10529" max="10529" width="17.28515625" style="308" customWidth="1"/>
    <col min="10530" max="10752" width="7.85546875" style="308"/>
    <col min="10753" max="10755" width="0" style="308" hidden="1" customWidth="1"/>
    <col min="10756" max="10756" width="15" style="308" customWidth="1"/>
    <col min="10757" max="10757" width="21.85546875" style="308" customWidth="1"/>
    <col min="10758" max="10758" width="24.5703125" style="308" customWidth="1"/>
    <col min="10759" max="10759" width="43.42578125" style="308" customWidth="1"/>
    <col min="10760" max="10760" width="38.42578125" style="308" customWidth="1"/>
    <col min="10761" max="10761" width="43.7109375" style="308" customWidth="1"/>
    <col min="10762" max="10762" width="17.140625" style="308" customWidth="1"/>
    <col min="10763" max="10763" width="18.85546875" style="308" customWidth="1"/>
    <col min="10764" max="10764" width="13.42578125" style="308" customWidth="1"/>
    <col min="10765" max="10765" width="15.7109375" style="308" customWidth="1"/>
    <col min="10766" max="10766" width="15" style="308" customWidth="1"/>
    <col min="10767" max="10767" width="13.42578125" style="308" customWidth="1"/>
    <col min="10768" max="10768" width="15.42578125" style="308" customWidth="1"/>
    <col min="10769" max="10769" width="20.5703125" style="308" customWidth="1"/>
    <col min="10770" max="10770" width="14" style="308" customWidth="1"/>
    <col min="10771" max="10771" width="11.140625" style="308" customWidth="1"/>
    <col min="10772" max="10772" width="20.140625" style="308" customWidth="1"/>
    <col min="10773" max="10773" width="15.85546875" style="308" customWidth="1"/>
    <col min="10774" max="10774" width="15.7109375" style="308" customWidth="1"/>
    <col min="10775" max="10775" width="18.28515625" style="308" customWidth="1"/>
    <col min="10776" max="10776" width="21" style="308" customWidth="1"/>
    <col min="10777" max="10777" width="18.28515625" style="308" customWidth="1"/>
    <col min="10778" max="10778" width="16.42578125" style="308" customWidth="1"/>
    <col min="10779" max="10779" width="16.5703125" style="308" customWidth="1"/>
    <col min="10780" max="10780" width="18.5703125" style="308" customWidth="1"/>
    <col min="10781" max="10781" width="16.5703125" style="308" customWidth="1"/>
    <col min="10782" max="10782" width="22.42578125" style="308" customWidth="1"/>
    <col min="10783" max="10783" width="32" style="308" customWidth="1"/>
    <col min="10784" max="10784" width="14.7109375" style="308" customWidth="1"/>
    <col min="10785" max="10785" width="17.28515625" style="308" customWidth="1"/>
    <col min="10786" max="11008" width="7.85546875" style="308"/>
    <col min="11009" max="11011" width="0" style="308" hidden="1" customWidth="1"/>
    <col min="11012" max="11012" width="15" style="308" customWidth="1"/>
    <col min="11013" max="11013" width="21.85546875" style="308" customWidth="1"/>
    <col min="11014" max="11014" width="24.5703125" style="308" customWidth="1"/>
    <col min="11015" max="11015" width="43.42578125" style="308" customWidth="1"/>
    <col min="11016" max="11016" width="38.42578125" style="308" customWidth="1"/>
    <col min="11017" max="11017" width="43.7109375" style="308" customWidth="1"/>
    <col min="11018" max="11018" width="17.140625" style="308" customWidth="1"/>
    <col min="11019" max="11019" width="18.85546875" style="308" customWidth="1"/>
    <col min="11020" max="11020" width="13.42578125" style="308" customWidth="1"/>
    <col min="11021" max="11021" width="15.7109375" style="308" customWidth="1"/>
    <col min="11022" max="11022" width="15" style="308" customWidth="1"/>
    <col min="11023" max="11023" width="13.42578125" style="308" customWidth="1"/>
    <col min="11024" max="11024" width="15.42578125" style="308" customWidth="1"/>
    <col min="11025" max="11025" width="20.5703125" style="308" customWidth="1"/>
    <col min="11026" max="11026" width="14" style="308" customWidth="1"/>
    <col min="11027" max="11027" width="11.140625" style="308" customWidth="1"/>
    <col min="11028" max="11028" width="20.140625" style="308" customWidth="1"/>
    <col min="11029" max="11029" width="15.85546875" style="308" customWidth="1"/>
    <col min="11030" max="11030" width="15.7109375" style="308" customWidth="1"/>
    <col min="11031" max="11031" width="18.28515625" style="308" customWidth="1"/>
    <col min="11032" max="11032" width="21" style="308" customWidth="1"/>
    <col min="11033" max="11033" width="18.28515625" style="308" customWidth="1"/>
    <col min="11034" max="11034" width="16.42578125" style="308" customWidth="1"/>
    <col min="11035" max="11035" width="16.5703125" style="308" customWidth="1"/>
    <col min="11036" max="11036" width="18.5703125" style="308" customWidth="1"/>
    <col min="11037" max="11037" width="16.5703125" style="308" customWidth="1"/>
    <col min="11038" max="11038" width="22.42578125" style="308" customWidth="1"/>
    <col min="11039" max="11039" width="32" style="308" customWidth="1"/>
    <col min="11040" max="11040" width="14.7109375" style="308" customWidth="1"/>
    <col min="11041" max="11041" width="17.28515625" style="308" customWidth="1"/>
    <col min="11042" max="11264" width="7.85546875" style="308"/>
    <col min="11265" max="11267" width="0" style="308" hidden="1" customWidth="1"/>
    <col min="11268" max="11268" width="15" style="308" customWidth="1"/>
    <col min="11269" max="11269" width="21.85546875" style="308" customWidth="1"/>
    <col min="11270" max="11270" width="24.5703125" style="308" customWidth="1"/>
    <col min="11271" max="11271" width="43.42578125" style="308" customWidth="1"/>
    <col min="11272" max="11272" width="38.42578125" style="308" customWidth="1"/>
    <col min="11273" max="11273" width="43.7109375" style="308" customWidth="1"/>
    <col min="11274" max="11274" width="17.140625" style="308" customWidth="1"/>
    <col min="11275" max="11275" width="18.85546875" style="308" customWidth="1"/>
    <col min="11276" max="11276" width="13.42578125" style="308" customWidth="1"/>
    <col min="11277" max="11277" width="15.7109375" style="308" customWidth="1"/>
    <col min="11278" max="11278" width="15" style="308" customWidth="1"/>
    <col min="11279" max="11279" width="13.42578125" style="308" customWidth="1"/>
    <col min="11280" max="11280" width="15.42578125" style="308" customWidth="1"/>
    <col min="11281" max="11281" width="20.5703125" style="308" customWidth="1"/>
    <col min="11282" max="11282" width="14" style="308" customWidth="1"/>
    <col min="11283" max="11283" width="11.140625" style="308" customWidth="1"/>
    <col min="11284" max="11284" width="20.140625" style="308" customWidth="1"/>
    <col min="11285" max="11285" width="15.85546875" style="308" customWidth="1"/>
    <col min="11286" max="11286" width="15.7109375" style="308" customWidth="1"/>
    <col min="11287" max="11287" width="18.28515625" style="308" customWidth="1"/>
    <col min="11288" max="11288" width="21" style="308" customWidth="1"/>
    <col min="11289" max="11289" width="18.28515625" style="308" customWidth="1"/>
    <col min="11290" max="11290" width="16.42578125" style="308" customWidth="1"/>
    <col min="11291" max="11291" width="16.5703125" style="308" customWidth="1"/>
    <col min="11292" max="11292" width="18.5703125" style="308" customWidth="1"/>
    <col min="11293" max="11293" width="16.5703125" style="308" customWidth="1"/>
    <col min="11294" max="11294" width="22.42578125" style="308" customWidth="1"/>
    <col min="11295" max="11295" width="32" style="308" customWidth="1"/>
    <col min="11296" max="11296" width="14.7109375" style="308" customWidth="1"/>
    <col min="11297" max="11297" width="17.28515625" style="308" customWidth="1"/>
    <col min="11298" max="11520" width="7.85546875" style="308"/>
    <col min="11521" max="11523" width="0" style="308" hidden="1" customWidth="1"/>
    <col min="11524" max="11524" width="15" style="308" customWidth="1"/>
    <col min="11525" max="11525" width="21.85546875" style="308" customWidth="1"/>
    <col min="11526" max="11526" width="24.5703125" style="308" customWidth="1"/>
    <col min="11527" max="11527" width="43.42578125" style="308" customWidth="1"/>
    <col min="11528" max="11528" width="38.42578125" style="308" customWidth="1"/>
    <col min="11529" max="11529" width="43.7109375" style="308" customWidth="1"/>
    <col min="11530" max="11530" width="17.140625" style="308" customWidth="1"/>
    <col min="11531" max="11531" width="18.85546875" style="308" customWidth="1"/>
    <col min="11532" max="11532" width="13.42578125" style="308" customWidth="1"/>
    <col min="11533" max="11533" width="15.7109375" style="308" customWidth="1"/>
    <col min="11534" max="11534" width="15" style="308" customWidth="1"/>
    <col min="11535" max="11535" width="13.42578125" style="308" customWidth="1"/>
    <col min="11536" max="11536" width="15.42578125" style="308" customWidth="1"/>
    <col min="11537" max="11537" width="20.5703125" style="308" customWidth="1"/>
    <col min="11538" max="11538" width="14" style="308" customWidth="1"/>
    <col min="11539" max="11539" width="11.140625" style="308" customWidth="1"/>
    <col min="11540" max="11540" width="20.140625" style="308" customWidth="1"/>
    <col min="11541" max="11541" width="15.85546875" style="308" customWidth="1"/>
    <col min="11542" max="11542" width="15.7109375" style="308" customWidth="1"/>
    <col min="11543" max="11543" width="18.28515625" style="308" customWidth="1"/>
    <col min="11544" max="11544" width="21" style="308" customWidth="1"/>
    <col min="11545" max="11545" width="18.28515625" style="308" customWidth="1"/>
    <col min="11546" max="11546" width="16.42578125" style="308" customWidth="1"/>
    <col min="11547" max="11547" width="16.5703125" style="308" customWidth="1"/>
    <col min="11548" max="11548" width="18.5703125" style="308" customWidth="1"/>
    <col min="11549" max="11549" width="16.5703125" style="308" customWidth="1"/>
    <col min="11550" max="11550" width="22.42578125" style="308" customWidth="1"/>
    <col min="11551" max="11551" width="32" style="308" customWidth="1"/>
    <col min="11552" max="11552" width="14.7109375" style="308" customWidth="1"/>
    <col min="11553" max="11553" width="17.28515625" style="308" customWidth="1"/>
    <col min="11554" max="11776" width="7.85546875" style="308"/>
    <col min="11777" max="11779" width="0" style="308" hidden="1" customWidth="1"/>
    <col min="11780" max="11780" width="15" style="308" customWidth="1"/>
    <col min="11781" max="11781" width="21.85546875" style="308" customWidth="1"/>
    <col min="11782" max="11782" width="24.5703125" style="308" customWidth="1"/>
    <col min="11783" max="11783" width="43.42578125" style="308" customWidth="1"/>
    <col min="11784" max="11784" width="38.42578125" style="308" customWidth="1"/>
    <col min="11785" max="11785" width="43.7109375" style="308" customWidth="1"/>
    <col min="11786" max="11786" width="17.140625" style="308" customWidth="1"/>
    <col min="11787" max="11787" width="18.85546875" style="308" customWidth="1"/>
    <col min="11788" max="11788" width="13.42578125" style="308" customWidth="1"/>
    <col min="11789" max="11789" width="15.7109375" style="308" customWidth="1"/>
    <col min="11790" max="11790" width="15" style="308" customWidth="1"/>
    <col min="11791" max="11791" width="13.42578125" style="308" customWidth="1"/>
    <col min="11792" max="11792" width="15.42578125" style="308" customWidth="1"/>
    <col min="11793" max="11793" width="20.5703125" style="308" customWidth="1"/>
    <col min="11794" max="11794" width="14" style="308" customWidth="1"/>
    <col min="11795" max="11795" width="11.140625" style="308" customWidth="1"/>
    <col min="11796" max="11796" width="20.140625" style="308" customWidth="1"/>
    <col min="11797" max="11797" width="15.85546875" style="308" customWidth="1"/>
    <col min="11798" max="11798" width="15.7109375" style="308" customWidth="1"/>
    <col min="11799" max="11799" width="18.28515625" style="308" customWidth="1"/>
    <col min="11800" max="11800" width="21" style="308" customWidth="1"/>
    <col min="11801" max="11801" width="18.28515625" style="308" customWidth="1"/>
    <col min="11802" max="11802" width="16.42578125" style="308" customWidth="1"/>
    <col min="11803" max="11803" width="16.5703125" style="308" customWidth="1"/>
    <col min="11804" max="11804" width="18.5703125" style="308" customWidth="1"/>
    <col min="11805" max="11805" width="16.5703125" style="308" customWidth="1"/>
    <col min="11806" max="11806" width="22.42578125" style="308" customWidth="1"/>
    <col min="11807" max="11807" width="32" style="308" customWidth="1"/>
    <col min="11808" max="11808" width="14.7109375" style="308" customWidth="1"/>
    <col min="11809" max="11809" width="17.28515625" style="308" customWidth="1"/>
    <col min="11810" max="12032" width="7.85546875" style="308"/>
    <col min="12033" max="12035" width="0" style="308" hidden="1" customWidth="1"/>
    <col min="12036" max="12036" width="15" style="308" customWidth="1"/>
    <col min="12037" max="12037" width="21.85546875" style="308" customWidth="1"/>
    <col min="12038" max="12038" width="24.5703125" style="308" customWidth="1"/>
    <col min="12039" max="12039" width="43.42578125" style="308" customWidth="1"/>
    <col min="12040" max="12040" width="38.42578125" style="308" customWidth="1"/>
    <col min="12041" max="12041" width="43.7109375" style="308" customWidth="1"/>
    <col min="12042" max="12042" width="17.140625" style="308" customWidth="1"/>
    <col min="12043" max="12043" width="18.85546875" style="308" customWidth="1"/>
    <col min="12044" max="12044" width="13.42578125" style="308" customWidth="1"/>
    <col min="12045" max="12045" width="15.7109375" style="308" customWidth="1"/>
    <col min="12046" max="12046" width="15" style="308" customWidth="1"/>
    <col min="12047" max="12047" width="13.42578125" style="308" customWidth="1"/>
    <col min="12048" max="12048" width="15.42578125" style="308" customWidth="1"/>
    <col min="12049" max="12049" width="20.5703125" style="308" customWidth="1"/>
    <col min="12050" max="12050" width="14" style="308" customWidth="1"/>
    <col min="12051" max="12051" width="11.140625" style="308" customWidth="1"/>
    <col min="12052" max="12052" width="20.140625" style="308" customWidth="1"/>
    <col min="12053" max="12053" width="15.85546875" style="308" customWidth="1"/>
    <col min="12054" max="12054" width="15.7109375" style="308" customWidth="1"/>
    <col min="12055" max="12055" width="18.28515625" style="308" customWidth="1"/>
    <col min="12056" max="12056" width="21" style="308" customWidth="1"/>
    <col min="12057" max="12057" width="18.28515625" style="308" customWidth="1"/>
    <col min="12058" max="12058" width="16.42578125" style="308" customWidth="1"/>
    <col min="12059" max="12059" width="16.5703125" style="308" customWidth="1"/>
    <col min="12060" max="12060" width="18.5703125" style="308" customWidth="1"/>
    <col min="12061" max="12061" width="16.5703125" style="308" customWidth="1"/>
    <col min="12062" max="12062" width="22.42578125" style="308" customWidth="1"/>
    <col min="12063" max="12063" width="32" style="308" customWidth="1"/>
    <col min="12064" max="12064" width="14.7109375" style="308" customWidth="1"/>
    <col min="12065" max="12065" width="17.28515625" style="308" customWidth="1"/>
    <col min="12066" max="12288" width="7.85546875" style="308"/>
    <col min="12289" max="12291" width="0" style="308" hidden="1" customWidth="1"/>
    <col min="12292" max="12292" width="15" style="308" customWidth="1"/>
    <col min="12293" max="12293" width="21.85546875" style="308" customWidth="1"/>
    <col min="12294" max="12294" width="24.5703125" style="308" customWidth="1"/>
    <col min="12295" max="12295" width="43.42578125" style="308" customWidth="1"/>
    <col min="12296" max="12296" width="38.42578125" style="308" customWidth="1"/>
    <col min="12297" max="12297" width="43.7109375" style="308" customWidth="1"/>
    <col min="12298" max="12298" width="17.140625" style="308" customWidth="1"/>
    <col min="12299" max="12299" width="18.85546875" style="308" customWidth="1"/>
    <col min="12300" max="12300" width="13.42578125" style="308" customWidth="1"/>
    <col min="12301" max="12301" width="15.7109375" style="308" customWidth="1"/>
    <col min="12302" max="12302" width="15" style="308" customWidth="1"/>
    <col min="12303" max="12303" width="13.42578125" style="308" customWidth="1"/>
    <col min="12304" max="12304" width="15.42578125" style="308" customWidth="1"/>
    <col min="12305" max="12305" width="20.5703125" style="308" customWidth="1"/>
    <col min="12306" max="12306" width="14" style="308" customWidth="1"/>
    <col min="12307" max="12307" width="11.140625" style="308" customWidth="1"/>
    <col min="12308" max="12308" width="20.140625" style="308" customWidth="1"/>
    <col min="12309" max="12309" width="15.85546875" style="308" customWidth="1"/>
    <col min="12310" max="12310" width="15.7109375" style="308" customWidth="1"/>
    <col min="12311" max="12311" width="18.28515625" style="308" customWidth="1"/>
    <col min="12312" max="12312" width="21" style="308" customWidth="1"/>
    <col min="12313" max="12313" width="18.28515625" style="308" customWidth="1"/>
    <col min="12314" max="12314" width="16.42578125" style="308" customWidth="1"/>
    <col min="12315" max="12315" width="16.5703125" style="308" customWidth="1"/>
    <col min="12316" max="12316" width="18.5703125" style="308" customWidth="1"/>
    <col min="12317" max="12317" width="16.5703125" style="308" customWidth="1"/>
    <col min="12318" max="12318" width="22.42578125" style="308" customWidth="1"/>
    <col min="12319" max="12319" width="32" style="308" customWidth="1"/>
    <col min="12320" max="12320" width="14.7109375" style="308" customWidth="1"/>
    <col min="12321" max="12321" width="17.28515625" style="308" customWidth="1"/>
    <col min="12322" max="12544" width="7.85546875" style="308"/>
    <col min="12545" max="12547" width="0" style="308" hidden="1" customWidth="1"/>
    <col min="12548" max="12548" width="15" style="308" customWidth="1"/>
    <col min="12549" max="12549" width="21.85546875" style="308" customWidth="1"/>
    <col min="12550" max="12550" width="24.5703125" style="308" customWidth="1"/>
    <col min="12551" max="12551" width="43.42578125" style="308" customWidth="1"/>
    <col min="12552" max="12552" width="38.42578125" style="308" customWidth="1"/>
    <col min="12553" max="12553" width="43.7109375" style="308" customWidth="1"/>
    <col min="12554" max="12554" width="17.140625" style="308" customWidth="1"/>
    <col min="12555" max="12555" width="18.85546875" style="308" customWidth="1"/>
    <col min="12556" max="12556" width="13.42578125" style="308" customWidth="1"/>
    <col min="12557" max="12557" width="15.7109375" style="308" customWidth="1"/>
    <col min="12558" max="12558" width="15" style="308" customWidth="1"/>
    <col min="12559" max="12559" width="13.42578125" style="308" customWidth="1"/>
    <col min="12560" max="12560" width="15.42578125" style="308" customWidth="1"/>
    <col min="12561" max="12561" width="20.5703125" style="308" customWidth="1"/>
    <col min="12562" max="12562" width="14" style="308" customWidth="1"/>
    <col min="12563" max="12563" width="11.140625" style="308" customWidth="1"/>
    <col min="12564" max="12564" width="20.140625" style="308" customWidth="1"/>
    <col min="12565" max="12565" width="15.85546875" style="308" customWidth="1"/>
    <col min="12566" max="12566" width="15.7109375" style="308" customWidth="1"/>
    <col min="12567" max="12567" width="18.28515625" style="308" customWidth="1"/>
    <col min="12568" max="12568" width="21" style="308" customWidth="1"/>
    <col min="12569" max="12569" width="18.28515625" style="308" customWidth="1"/>
    <col min="12570" max="12570" width="16.42578125" style="308" customWidth="1"/>
    <col min="12571" max="12571" width="16.5703125" style="308" customWidth="1"/>
    <col min="12572" max="12572" width="18.5703125" style="308" customWidth="1"/>
    <col min="12573" max="12573" width="16.5703125" style="308" customWidth="1"/>
    <col min="12574" max="12574" width="22.42578125" style="308" customWidth="1"/>
    <col min="12575" max="12575" width="32" style="308" customWidth="1"/>
    <col min="12576" max="12576" width="14.7109375" style="308" customWidth="1"/>
    <col min="12577" max="12577" width="17.28515625" style="308" customWidth="1"/>
    <col min="12578" max="12800" width="7.85546875" style="308"/>
    <col min="12801" max="12803" width="0" style="308" hidden="1" customWidth="1"/>
    <col min="12804" max="12804" width="15" style="308" customWidth="1"/>
    <col min="12805" max="12805" width="21.85546875" style="308" customWidth="1"/>
    <col min="12806" max="12806" width="24.5703125" style="308" customWidth="1"/>
    <col min="12807" max="12807" width="43.42578125" style="308" customWidth="1"/>
    <col min="12808" max="12808" width="38.42578125" style="308" customWidth="1"/>
    <col min="12809" max="12809" width="43.7109375" style="308" customWidth="1"/>
    <col min="12810" max="12810" width="17.140625" style="308" customWidth="1"/>
    <col min="12811" max="12811" width="18.85546875" style="308" customWidth="1"/>
    <col min="12812" max="12812" width="13.42578125" style="308" customWidth="1"/>
    <col min="12813" max="12813" width="15.7109375" style="308" customWidth="1"/>
    <col min="12814" max="12814" width="15" style="308" customWidth="1"/>
    <col min="12815" max="12815" width="13.42578125" style="308" customWidth="1"/>
    <col min="12816" max="12816" width="15.42578125" style="308" customWidth="1"/>
    <col min="12817" max="12817" width="20.5703125" style="308" customWidth="1"/>
    <col min="12818" max="12818" width="14" style="308" customWidth="1"/>
    <col min="12819" max="12819" width="11.140625" style="308" customWidth="1"/>
    <col min="12820" max="12820" width="20.140625" style="308" customWidth="1"/>
    <col min="12821" max="12821" width="15.85546875" style="308" customWidth="1"/>
    <col min="12822" max="12822" width="15.7109375" style="308" customWidth="1"/>
    <col min="12823" max="12823" width="18.28515625" style="308" customWidth="1"/>
    <col min="12824" max="12824" width="21" style="308" customWidth="1"/>
    <col min="12825" max="12825" width="18.28515625" style="308" customWidth="1"/>
    <col min="12826" max="12826" width="16.42578125" style="308" customWidth="1"/>
    <col min="12827" max="12827" width="16.5703125" style="308" customWidth="1"/>
    <col min="12828" max="12828" width="18.5703125" style="308" customWidth="1"/>
    <col min="12829" max="12829" width="16.5703125" style="308" customWidth="1"/>
    <col min="12830" max="12830" width="22.42578125" style="308" customWidth="1"/>
    <col min="12831" max="12831" width="32" style="308" customWidth="1"/>
    <col min="12832" max="12832" width="14.7109375" style="308" customWidth="1"/>
    <col min="12833" max="12833" width="17.28515625" style="308" customWidth="1"/>
    <col min="12834" max="13056" width="7.85546875" style="308"/>
    <col min="13057" max="13059" width="0" style="308" hidden="1" customWidth="1"/>
    <col min="13060" max="13060" width="15" style="308" customWidth="1"/>
    <col min="13061" max="13061" width="21.85546875" style="308" customWidth="1"/>
    <col min="13062" max="13062" width="24.5703125" style="308" customWidth="1"/>
    <col min="13063" max="13063" width="43.42578125" style="308" customWidth="1"/>
    <col min="13064" max="13064" width="38.42578125" style="308" customWidth="1"/>
    <col min="13065" max="13065" width="43.7109375" style="308" customWidth="1"/>
    <col min="13066" max="13066" width="17.140625" style="308" customWidth="1"/>
    <col min="13067" max="13067" width="18.85546875" style="308" customWidth="1"/>
    <col min="13068" max="13068" width="13.42578125" style="308" customWidth="1"/>
    <col min="13069" max="13069" width="15.7109375" style="308" customWidth="1"/>
    <col min="13070" max="13070" width="15" style="308" customWidth="1"/>
    <col min="13071" max="13071" width="13.42578125" style="308" customWidth="1"/>
    <col min="13072" max="13072" width="15.42578125" style="308" customWidth="1"/>
    <col min="13073" max="13073" width="20.5703125" style="308" customWidth="1"/>
    <col min="13074" max="13074" width="14" style="308" customWidth="1"/>
    <col min="13075" max="13075" width="11.140625" style="308" customWidth="1"/>
    <col min="13076" max="13076" width="20.140625" style="308" customWidth="1"/>
    <col min="13077" max="13077" width="15.85546875" style="308" customWidth="1"/>
    <col min="13078" max="13078" width="15.7109375" style="308" customWidth="1"/>
    <col min="13079" max="13079" width="18.28515625" style="308" customWidth="1"/>
    <col min="13080" max="13080" width="21" style="308" customWidth="1"/>
    <col min="13081" max="13081" width="18.28515625" style="308" customWidth="1"/>
    <col min="13082" max="13082" width="16.42578125" style="308" customWidth="1"/>
    <col min="13083" max="13083" width="16.5703125" style="308" customWidth="1"/>
    <col min="13084" max="13084" width="18.5703125" style="308" customWidth="1"/>
    <col min="13085" max="13085" width="16.5703125" style="308" customWidth="1"/>
    <col min="13086" max="13086" width="22.42578125" style="308" customWidth="1"/>
    <col min="13087" max="13087" width="32" style="308" customWidth="1"/>
    <col min="13088" max="13088" width="14.7109375" style="308" customWidth="1"/>
    <col min="13089" max="13089" width="17.28515625" style="308" customWidth="1"/>
    <col min="13090" max="13312" width="7.85546875" style="308"/>
    <col min="13313" max="13315" width="0" style="308" hidden="1" customWidth="1"/>
    <col min="13316" max="13316" width="15" style="308" customWidth="1"/>
    <col min="13317" max="13317" width="21.85546875" style="308" customWidth="1"/>
    <col min="13318" max="13318" width="24.5703125" style="308" customWidth="1"/>
    <col min="13319" max="13319" width="43.42578125" style="308" customWidth="1"/>
    <col min="13320" max="13320" width="38.42578125" style="308" customWidth="1"/>
    <col min="13321" max="13321" width="43.7109375" style="308" customWidth="1"/>
    <col min="13322" max="13322" width="17.140625" style="308" customWidth="1"/>
    <col min="13323" max="13323" width="18.85546875" style="308" customWidth="1"/>
    <col min="13324" max="13324" width="13.42578125" style="308" customWidth="1"/>
    <col min="13325" max="13325" width="15.7109375" style="308" customWidth="1"/>
    <col min="13326" max="13326" width="15" style="308" customWidth="1"/>
    <col min="13327" max="13327" width="13.42578125" style="308" customWidth="1"/>
    <col min="13328" max="13328" width="15.42578125" style="308" customWidth="1"/>
    <col min="13329" max="13329" width="20.5703125" style="308" customWidth="1"/>
    <col min="13330" max="13330" width="14" style="308" customWidth="1"/>
    <col min="13331" max="13331" width="11.140625" style="308" customWidth="1"/>
    <col min="13332" max="13332" width="20.140625" style="308" customWidth="1"/>
    <col min="13333" max="13333" width="15.85546875" style="308" customWidth="1"/>
    <col min="13334" max="13334" width="15.7109375" style="308" customWidth="1"/>
    <col min="13335" max="13335" width="18.28515625" style="308" customWidth="1"/>
    <col min="13336" max="13336" width="21" style="308" customWidth="1"/>
    <col min="13337" max="13337" width="18.28515625" style="308" customWidth="1"/>
    <col min="13338" max="13338" width="16.42578125" style="308" customWidth="1"/>
    <col min="13339" max="13339" width="16.5703125" style="308" customWidth="1"/>
    <col min="13340" max="13340" width="18.5703125" style="308" customWidth="1"/>
    <col min="13341" max="13341" width="16.5703125" style="308" customWidth="1"/>
    <col min="13342" max="13342" width="22.42578125" style="308" customWidth="1"/>
    <col min="13343" max="13343" width="32" style="308" customWidth="1"/>
    <col min="13344" max="13344" width="14.7109375" style="308" customWidth="1"/>
    <col min="13345" max="13345" width="17.28515625" style="308" customWidth="1"/>
    <col min="13346" max="13568" width="7.85546875" style="308"/>
    <col min="13569" max="13571" width="0" style="308" hidden="1" customWidth="1"/>
    <col min="13572" max="13572" width="15" style="308" customWidth="1"/>
    <col min="13573" max="13573" width="21.85546875" style="308" customWidth="1"/>
    <col min="13574" max="13574" width="24.5703125" style="308" customWidth="1"/>
    <col min="13575" max="13575" width="43.42578125" style="308" customWidth="1"/>
    <col min="13576" max="13576" width="38.42578125" style="308" customWidth="1"/>
    <col min="13577" max="13577" width="43.7109375" style="308" customWidth="1"/>
    <col min="13578" max="13578" width="17.140625" style="308" customWidth="1"/>
    <col min="13579" max="13579" width="18.85546875" style="308" customWidth="1"/>
    <col min="13580" max="13580" width="13.42578125" style="308" customWidth="1"/>
    <col min="13581" max="13581" width="15.7109375" style="308" customWidth="1"/>
    <col min="13582" max="13582" width="15" style="308" customWidth="1"/>
    <col min="13583" max="13583" width="13.42578125" style="308" customWidth="1"/>
    <col min="13584" max="13584" width="15.42578125" style="308" customWidth="1"/>
    <col min="13585" max="13585" width="20.5703125" style="308" customWidth="1"/>
    <col min="13586" max="13586" width="14" style="308" customWidth="1"/>
    <col min="13587" max="13587" width="11.140625" style="308" customWidth="1"/>
    <col min="13588" max="13588" width="20.140625" style="308" customWidth="1"/>
    <col min="13589" max="13589" width="15.85546875" style="308" customWidth="1"/>
    <col min="13590" max="13590" width="15.7109375" style="308" customWidth="1"/>
    <col min="13591" max="13591" width="18.28515625" style="308" customWidth="1"/>
    <col min="13592" max="13592" width="21" style="308" customWidth="1"/>
    <col min="13593" max="13593" width="18.28515625" style="308" customWidth="1"/>
    <col min="13594" max="13594" width="16.42578125" style="308" customWidth="1"/>
    <col min="13595" max="13595" width="16.5703125" style="308" customWidth="1"/>
    <col min="13596" max="13596" width="18.5703125" style="308" customWidth="1"/>
    <col min="13597" max="13597" width="16.5703125" style="308" customWidth="1"/>
    <col min="13598" max="13598" width="22.42578125" style="308" customWidth="1"/>
    <col min="13599" max="13599" width="32" style="308" customWidth="1"/>
    <col min="13600" max="13600" width="14.7109375" style="308" customWidth="1"/>
    <col min="13601" max="13601" width="17.28515625" style="308" customWidth="1"/>
    <col min="13602" max="13824" width="7.85546875" style="308"/>
    <col min="13825" max="13827" width="0" style="308" hidden="1" customWidth="1"/>
    <col min="13828" max="13828" width="15" style="308" customWidth="1"/>
    <col min="13829" max="13829" width="21.85546875" style="308" customWidth="1"/>
    <col min="13830" max="13830" width="24.5703125" style="308" customWidth="1"/>
    <col min="13831" max="13831" width="43.42578125" style="308" customWidth="1"/>
    <col min="13832" max="13832" width="38.42578125" style="308" customWidth="1"/>
    <col min="13833" max="13833" width="43.7109375" style="308" customWidth="1"/>
    <col min="13834" max="13834" width="17.140625" style="308" customWidth="1"/>
    <col min="13835" max="13835" width="18.85546875" style="308" customWidth="1"/>
    <col min="13836" max="13836" width="13.42578125" style="308" customWidth="1"/>
    <col min="13837" max="13837" width="15.7109375" style="308" customWidth="1"/>
    <col min="13838" max="13838" width="15" style="308" customWidth="1"/>
    <col min="13839" max="13839" width="13.42578125" style="308" customWidth="1"/>
    <col min="13840" max="13840" width="15.42578125" style="308" customWidth="1"/>
    <col min="13841" max="13841" width="20.5703125" style="308" customWidth="1"/>
    <col min="13842" max="13842" width="14" style="308" customWidth="1"/>
    <col min="13843" max="13843" width="11.140625" style="308" customWidth="1"/>
    <col min="13844" max="13844" width="20.140625" style="308" customWidth="1"/>
    <col min="13845" max="13845" width="15.85546875" style="308" customWidth="1"/>
    <col min="13846" max="13846" width="15.7109375" style="308" customWidth="1"/>
    <col min="13847" max="13847" width="18.28515625" style="308" customWidth="1"/>
    <col min="13848" max="13848" width="21" style="308" customWidth="1"/>
    <col min="13849" max="13849" width="18.28515625" style="308" customWidth="1"/>
    <col min="13850" max="13850" width="16.42578125" style="308" customWidth="1"/>
    <col min="13851" max="13851" width="16.5703125" style="308" customWidth="1"/>
    <col min="13852" max="13852" width="18.5703125" style="308" customWidth="1"/>
    <col min="13853" max="13853" width="16.5703125" style="308" customWidth="1"/>
    <col min="13854" max="13854" width="22.42578125" style="308" customWidth="1"/>
    <col min="13855" max="13855" width="32" style="308" customWidth="1"/>
    <col min="13856" max="13856" width="14.7109375" style="308" customWidth="1"/>
    <col min="13857" max="13857" width="17.28515625" style="308" customWidth="1"/>
    <col min="13858" max="14080" width="7.85546875" style="308"/>
    <col min="14081" max="14083" width="0" style="308" hidden="1" customWidth="1"/>
    <col min="14084" max="14084" width="15" style="308" customWidth="1"/>
    <col min="14085" max="14085" width="21.85546875" style="308" customWidth="1"/>
    <col min="14086" max="14086" width="24.5703125" style="308" customWidth="1"/>
    <col min="14087" max="14087" width="43.42578125" style="308" customWidth="1"/>
    <col min="14088" max="14088" width="38.42578125" style="308" customWidth="1"/>
    <col min="14089" max="14089" width="43.7109375" style="308" customWidth="1"/>
    <col min="14090" max="14090" width="17.140625" style="308" customWidth="1"/>
    <col min="14091" max="14091" width="18.85546875" style="308" customWidth="1"/>
    <col min="14092" max="14092" width="13.42578125" style="308" customWidth="1"/>
    <col min="14093" max="14093" width="15.7109375" style="308" customWidth="1"/>
    <col min="14094" max="14094" width="15" style="308" customWidth="1"/>
    <col min="14095" max="14095" width="13.42578125" style="308" customWidth="1"/>
    <col min="14096" max="14096" width="15.42578125" style="308" customWidth="1"/>
    <col min="14097" max="14097" width="20.5703125" style="308" customWidth="1"/>
    <col min="14098" max="14098" width="14" style="308" customWidth="1"/>
    <col min="14099" max="14099" width="11.140625" style="308" customWidth="1"/>
    <col min="14100" max="14100" width="20.140625" style="308" customWidth="1"/>
    <col min="14101" max="14101" width="15.85546875" style="308" customWidth="1"/>
    <col min="14102" max="14102" width="15.7109375" style="308" customWidth="1"/>
    <col min="14103" max="14103" width="18.28515625" style="308" customWidth="1"/>
    <col min="14104" max="14104" width="21" style="308" customWidth="1"/>
    <col min="14105" max="14105" width="18.28515625" style="308" customWidth="1"/>
    <col min="14106" max="14106" width="16.42578125" style="308" customWidth="1"/>
    <col min="14107" max="14107" width="16.5703125" style="308" customWidth="1"/>
    <col min="14108" max="14108" width="18.5703125" style="308" customWidth="1"/>
    <col min="14109" max="14109" width="16.5703125" style="308" customWidth="1"/>
    <col min="14110" max="14110" width="22.42578125" style="308" customWidth="1"/>
    <col min="14111" max="14111" width="32" style="308" customWidth="1"/>
    <col min="14112" max="14112" width="14.7109375" style="308" customWidth="1"/>
    <col min="14113" max="14113" width="17.28515625" style="308" customWidth="1"/>
    <col min="14114" max="14336" width="7.85546875" style="308"/>
    <col min="14337" max="14339" width="0" style="308" hidden="1" customWidth="1"/>
    <col min="14340" max="14340" width="15" style="308" customWidth="1"/>
    <col min="14341" max="14341" width="21.85546875" style="308" customWidth="1"/>
    <col min="14342" max="14342" width="24.5703125" style="308" customWidth="1"/>
    <col min="14343" max="14343" width="43.42578125" style="308" customWidth="1"/>
    <col min="14344" max="14344" width="38.42578125" style="308" customWidth="1"/>
    <col min="14345" max="14345" width="43.7109375" style="308" customWidth="1"/>
    <col min="14346" max="14346" width="17.140625" style="308" customWidth="1"/>
    <col min="14347" max="14347" width="18.85546875" style="308" customWidth="1"/>
    <col min="14348" max="14348" width="13.42578125" style="308" customWidth="1"/>
    <col min="14349" max="14349" width="15.7109375" style="308" customWidth="1"/>
    <col min="14350" max="14350" width="15" style="308" customWidth="1"/>
    <col min="14351" max="14351" width="13.42578125" style="308" customWidth="1"/>
    <col min="14352" max="14352" width="15.42578125" style="308" customWidth="1"/>
    <col min="14353" max="14353" width="20.5703125" style="308" customWidth="1"/>
    <col min="14354" max="14354" width="14" style="308" customWidth="1"/>
    <col min="14355" max="14355" width="11.140625" style="308" customWidth="1"/>
    <col min="14356" max="14356" width="20.140625" style="308" customWidth="1"/>
    <col min="14357" max="14357" width="15.85546875" style="308" customWidth="1"/>
    <col min="14358" max="14358" width="15.7109375" style="308" customWidth="1"/>
    <col min="14359" max="14359" width="18.28515625" style="308" customWidth="1"/>
    <col min="14360" max="14360" width="21" style="308" customWidth="1"/>
    <col min="14361" max="14361" width="18.28515625" style="308" customWidth="1"/>
    <col min="14362" max="14362" width="16.42578125" style="308" customWidth="1"/>
    <col min="14363" max="14363" width="16.5703125" style="308" customWidth="1"/>
    <col min="14364" max="14364" width="18.5703125" style="308" customWidth="1"/>
    <col min="14365" max="14365" width="16.5703125" style="308" customWidth="1"/>
    <col min="14366" max="14366" width="22.42578125" style="308" customWidth="1"/>
    <col min="14367" max="14367" width="32" style="308" customWidth="1"/>
    <col min="14368" max="14368" width="14.7109375" style="308" customWidth="1"/>
    <col min="14369" max="14369" width="17.28515625" style="308" customWidth="1"/>
    <col min="14370" max="14592" width="7.85546875" style="308"/>
    <col min="14593" max="14595" width="0" style="308" hidden="1" customWidth="1"/>
    <col min="14596" max="14596" width="15" style="308" customWidth="1"/>
    <col min="14597" max="14597" width="21.85546875" style="308" customWidth="1"/>
    <col min="14598" max="14598" width="24.5703125" style="308" customWidth="1"/>
    <col min="14599" max="14599" width="43.42578125" style="308" customWidth="1"/>
    <col min="14600" max="14600" width="38.42578125" style="308" customWidth="1"/>
    <col min="14601" max="14601" width="43.7109375" style="308" customWidth="1"/>
    <col min="14602" max="14602" width="17.140625" style="308" customWidth="1"/>
    <col min="14603" max="14603" width="18.85546875" style="308" customWidth="1"/>
    <col min="14604" max="14604" width="13.42578125" style="308" customWidth="1"/>
    <col min="14605" max="14605" width="15.7109375" style="308" customWidth="1"/>
    <col min="14606" max="14606" width="15" style="308" customWidth="1"/>
    <col min="14607" max="14607" width="13.42578125" style="308" customWidth="1"/>
    <col min="14608" max="14608" width="15.42578125" style="308" customWidth="1"/>
    <col min="14609" max="14609" width="20.5703125" style="308" customWidth="1"/>
    <col min="14610" max="14610" width="14" style="308" customWidth="1"/>
    <col min="14611" max="14611" width="11.140625" style="308" customWidth="1"/>
    <col min="14612" max="14612" width="20.140625" style="308" customWidth="1"/>
    <col min="14613" max="14613" width="15.85546875" style="308" customWidth="1"/>
    <col min="14614" max="14614" width="15.7109375" style="308" customWidth="1"/>
    <col min="14615" max="14615" width="18.28515625" style="308" customWidth="1"/>
    <col min="14616" max="14616" width="21" style="308" customWidth="1"/>
    <col min="14617" max="14617" width="18.28515625" style="308" customWidth="1"/>
    <col min="14618" max="14618" width="16.42578125" style="308" customWidth="1"/>
    <col min="14619" max="14619" width="16.5703125" style="308" customWidth="1"/>
    <col min="14620" max="14620" width="18.5703125" style="308" customWidth="1"/>
    <col min="14621" max="14621" width="16.5703125" style="308" customWidth="1"/>
    <col min="14622" max="14622" width="22.42578125" style="308" customWidth="1"/>
    <col min="14623" max="14623" width="32" style="308" customWidth="1"/>
    <col min="14624" max="14624" width="14.7109375" style="308" customWidth="1"/>
    <col min="14625" max="14625" width="17.28515625" style="308" customWidth="1"/>
    <col min="14626" max="14848" width="7.85546875" style="308"/>
    <col min="14849" max="14851" width="0" style="308" hidden="1" customWidth="1"/>
    <col min="14852" max="14852" width="15" style="308" customWidth="1"/>
    <col min="14853" max="14853" width="21.85546875" style="308" customWidth="1"/>
    <col min="14854" max="14854" width="24.5703125" style="308" customWidth="1"/>
    <col min="14855" max="14855" width="43.42578125" style="308" customWidth="1"/>
    <col min="14856" max="14856" width="38.42578125" style="308" customWidth="1"/>
    <col min="14857" max="14857" width="43.7109375" style="308" customWidth="1"/>
    <col min="14858" max="14858" width="17.140625" style="308" customWidth="1"/>
    <col min="14859" max="14859" width="18.85546875" style="308" customWidth="1"/>
    <col min="14860" max="14860" width="13.42578125" style="308" customWidth="1"/>
    <col min="14861" max="14861" width="15.7109375" style="308" customWidth="1"/>
    <col min="14862" max="14862" width="15" style="308" customWidth="1"/>
    <col min="14863" max="14863" width="13.42578125" style="308" customWidth="1"/>
    <col min="14864" max="14864" width="15.42578125" style="308" customWidth="1"/>
    <col min="14865" max="14865" width="20.5703125" style="308" customWidth="1"/>
    <col min="14866" max="14866" width="14" style="308" customWidth="1"/>
    <col min="14867" max="14867" width="11.140625" style="308" customWidth="1"/>
    <col min="14868" max="14868" width="20.140625" style="308" customWidth="1"/>
    <col min="14869" max="14869" width="15.85546875" style="308" customWidth="1"/>
    <col min="14870" max="14870" width="15.7109375" style="308" customWidth="1"/>
    <col min="14871" max="14871" width="18.28515625" style="308" customWidth="1"/>
    <col min="14872" max="14872" width="21" style="308" customWidth="1"/>
    <col min="14873" max="14873" width="18.28515625" style="308" customWidth="1"/>
    <col min="14874" max="14874" width="16.42578125" style="308" customWidth="1"/>
    <col min="14875" max="14875" width="16.5703125" style="308" customWidth="1"/>
    <col min="14876" max="14876" width="18.5703125" style="308" customWidth="1"/>
    <col min="14877" max="14877" width="16.5703125" style="308" customWidth="1"/>
    <col min="14878" max="14878" width="22.42578125" style="308" customWidth="1"/>
    <col min="14879" max="14879" width="32" style="308" customWidth="1"/>
    <col min="14880" max="14880" width="14.7109375" style="308" customWidth="1"/>
    <col min="14881" max="14881" width="17.28515625" style="308" customWidth="1"/>
    <col min="14882" max="15104" width="7.85546875" style="308"/>
    <col min="15105" max="15107" width="0" style="308" hidden="1" customWidth="1"/>
    <col min="15108" max="15108" width="15" style="308" customWidth="1"/>
    <col min="15109" max="15109" width="21.85546875" style="308" customWidth="1"/>
    <col min="15110" max="15110" width="24.5703125" style="308" customWidth="1"/>
    <col min="15111" max="15111" width="43.42578125" style="308" customWidth="1"/>
    <col min="15112" max="15112" width="38.42578125" style="308" customWidth="1"/>
    <col min="15113" max="15113" width="43.7109375" style="308" customWidth="1"/>
    <col min="15114" max="15114" width="17.140625" style="308" customWidth="1"/>
    <col min="15115" max="15115" width="18.85546875" style="308" customWidth="1"/>
    <col min="15116" max="15116" width="13.42578125" style="308" customWidth="1"/>
    <col min="15117" max="15117" width="15.7109375" style="308" customWidth="1"/>
    <col min="15118" max="15118" width="15" style="308" customWidth="1"/>
    <col min="15119" max="15119" width="13.42578125" style="308" customWidth="1"/>
    <col min="15120" max="15120" width="15.42578125" style="308" customWidth="1"/>
    <col min="15121" max="15121" width="20.5703125" style="308" customWidth="1"/>
    <col min="15122" max="15122" width="14" style="308" customWidth="1"/>
    <col min="15123" max="15123" width="11.140625" style="308" customWidth="1"/>
    <col min="15124" max="15124" width="20.140625" style="308" customWidth="1"/>
    <col min="15125" max="15125" width="15.85546875" style="308" customWidth="1"/>
    <col min="15126" max="15126" width="15.7109375" style="308" customWidth="1"/>
    <col min="15127" max="15127" width="18.28515625" style="308" customWidth="1"/>
    <col min="15128" max="15128" width="21" style="308" customWidth="1"/>
    <col min="15129" max="15129" width="18.28515625" style="308" customWidth="1"/>
    <col min="15130" max="15130" width="16.42578125" style="308" customWidth="1"/>
    <col min="15131" max="15131" width="16.5703125" style="308" customWidth="1"/>
    <col min="15132" max="15132" width="18.5703125" style="308" customWidth="1"/>
    <col min="15133" max="15133" width="16.5703125" style="308" customWidth="1"/>
    <col min="15134" max="15134" width="22.42578125" style="308" customWidth="1"/>
    <col min="15135" max="15135" width="32" style="308" customWidth="1"/>
    <col min="15136" max="15136" width="14.7109375" style="308" customWidth="1"/>
    <col min="15137" max="15137" width="17.28515625" style="308" customWidth="1"/>
    <col min="15138" max="15360" width="7.85546875" style="308"/>
    <col min="15361" max="15363" width="0" style="308" hidden="1" customWidth="1"/>
    <col min="15364" max="15364" width="15" style="308" customWidth="1"/>
    <col min="15365" max="15365" width="21.85546875" style="308" customWidth="1"/>
    <col min="15366" max="15366" width="24.5703125" style="308" customWidth="1"/>
    <col min="15367" max="15367" width="43.42578125" style="308" customWidth="1"/>
    <col min="15368" max="15368" width="38.42578125" style="308" customWidth="1"/>
    <col min="15369" max="15369" width="43.7109375" style="308" customWidth="1"/>
    <col min="15370" max="15370" width="17.140625" style="308" customWidth="1"/>
    <col min="15371" max="15371" width="18.85546875" style="308" customWidth="1"/>
    <col min="15372" max="15372" width="13.42578125" style="308" customWidth="1"/>
    <col min="15373" max="15373" width="15.7109375" style="308" customWidth="1"/>
    <col min="15374" max="15374" width="15" style="308" customWidth="1"/>
    <col min="15375" max="15375" width="13.42578125" style="308" customWidth="1"/>
    <col min="15376" max="15376" width="15.42578125" style="308" customWidth="1"/>
    <col min="15377" max="15377" width="20.5703125" style="308" customWidth="1"/>
    <col min="15378" max="15378" width="14" style="308" customWidth="1"/>
    <col min="15379" max="15379" width="11.140625" style="308" customWidth="1"/>
    <col min="15380" max="15380" width="20.140625" style="308" customWidth="1"/>
    <col min="15381" max="15381" width="15.85546875" style="308" customWidth="1"/>
    <col min="15382" max="15382" width="15.7109375" style="308" customWidth="1"/>
    <col min="15383" max="15383" width="18.28515625" style="308" customWidth="1"/>
    <col min="15384" max="15384" width="21" style="308" customWidth="1"/>
    <col min="15385" max="15385" width="18.28515625" style="308" customWidth="1"/>
    <col min="15386" max="15386" width="16.42578125" style="308" customWidth="1"/>
    <col min="15387" max="15387" width="16.5703125" style="308" customWidth="1"/>
    <col min="15388" max="15388" width="18.5703125" style="308" customWidth="1"/>
    <col min="15389" max="15389" width="16.5703125" style="308" customWidth="1"/>
    <col min="15390" max="15390" width="22.42578125" style="308" customWidth="1"/>
    <col min="15391" max="15391" width="32" style="308" customWidth="1"/>
    <col min="15392" max="15392" width="14.7109375" style="308" customWidth="1"/>
    <col min="15393" max="15393" width="17.28515625" style="308" customWidth="1"/>
    <col min="15394" max="15616" width="7.85546875" style="308"/>
    <col min="15617" max="15619" width="0" style="308" hidden="1" customWidth="1"/>
    <col min="15620" max="15620" width="15" style="308" customWidth="1"/>
    <col min="15621" max="15621" width="21.85546875" style="308" customWidth="1"/>
    <col min="15622" max="15622" width="24.5703125" style="308" customWidth="1"/>
    <col min="15623" max="15623" width="43.42578125" style="308" customWidth="1"/>
    <col min="15624" max="15624" width="38.42578125" style="308" customWidth="1"/>
    <col min="15625" max="15625" width="43.7109375" style="308" customWidth="1"/>
    <col min="15626" max="15626" width="17.140625" style="308" customWidth="1"/>
    <col min="15627" max="15627" width="18.85546875" style="308" customWidth="1"/>
    <col min="15628" max="15628" width="13.42578125" style="308" customWidth="1"/>
    <col min="15629" max="15629" width="15.7109375" style="308" customWidth="1"/>
    <col min="15630" max="15630" width="15" style="308" customWidth="1"/>
    <col min="15631" max="15631" width="13.42578125" style="308" customWidth="1"/>
    <col min="15632" max="15632" width="15.42578125" style="308" customWidth="1"/>
    <col min="15633" max="15633" width="20.5703125" style="308" customWidth="1"/>
    <col min="15634" max="15634" width="14" style="308" customWidth="1"/>
    <col min="15635" max="15635" width="11.140625" style="308" customWidth="1"/>
    <col min="15636" max="15636" width="20.140625" style="308" customWidth="1"/>
    <col min="15637" max="15637" width="15.85546875" style="308" customWidth="1"/>
    <col min="15638" max="15638" width="15.7109375" style="308" customWidth="1"/>
    <col min="15639" max="15639" width="18.28515625" style="308" customWidth="1"/>
    <col min="15640" max="15640" width="21" style="308" customWidth="1"/>
    <col min="15641" max="15641" width="18.28515625" style="308" customWidth="1"/>
    <col min="15642" max="15642" width="16.42578125" style="308" customWidth="1"/>
    <col min="15643" max="15643" width="16.5703125" style="308" customWidth="1"/>
    <col min="15644" max="15644" width="18.5703125" style="308" customWidth="1"/>
    <col min="15645" max="15645" width="16.5703125" style="308" customWidth="1"/>
    <col min="15646" max="15646" width="22.42578125" style="308" customWidth="1"/>
    <col min="15647" max="15647" width="32" style="308" customWidth="1"/>
    <col min="15648" max="15648" width="14.7109375" style="308" customWidth="1"/>
    <col min="15649" max="15649" width="17.28515625" style="308" customWidth="1"/>
    <col min="15650" max="15872" width="7.85546875" style="308"/>
    <col min="15873" max="15875" width="0" style="308" hidden="1" customWidth="1"/>
    <col min="15876" max="15876" width="15" style="308" customWidth="1"/>
    <col min="15877" max="15877" width="21.85546875" style="308" customWidth="1"/>
    <col min="15878" max="15878" width="24.5703125" style="308" customWidth="1"/>
    <col min="15879" max="15879" width="43.42578125" style="308" customWidth="1"/>
    <col min="15880" max="15880" width="38.42578125" style="308" customWidth="1"/>
    <col min="15881" max="15881" width="43.7109375" style="308" customWidth="1"/>
    <col min="15882" max="15882" width="17.140625" style="308" customWidth="1"/>
    <col min="15883" max="15883" width="18.85546875" style="308" customWidth="1"/>
    <col min="15884" max="15884" width="13.42578125" style="308" customWidth="1"/>
    <col min="15885" max="15885" width="15.7109375" style="308" customWidth="1"/>
    <col min="15886" max="15886" width="15" style="308" customWidth="1"/>
    <col min="15887" max="15887" width="13.42578125" style="308" customWidth="1"/>
    <col min="15888" max="15888" width="15.42578125" style="308" customWidth="1"/>
    <col min="15889" max="15889" width="20.5703125" style="308" customWidth="1"/>
    <col min="15890" max="15890" width="14" style="308" customWidth="1"/>
    <col min="15891" max="15891" width="11.140625" style="308" customWidth="1"/>
    <col min="15892" max="15892" width="20.140625" style="308" customWidth="1"/>
    <col min="15893" max="15893" width="15.85546875" style="308" customWidth="1"/>
    <col min="15894" max="15894" width="15.7109375" style="308" customWidth="1"/>
    <col min="15895" max="15895" width="18.28515625" style="308" customWidth="1"/>
    <col min="15896" max="15896" width="21" style="308" customWidth="1"/>
    <col min="15897" max="15897" width="18.28515625" style="308" customWidth="1"/>
    <col min="15898" max="15898" width="16.42578125" style="308" customWidth="1"/>
    <col min="15899" max="15899" width="16.5703125" style="308" customWidth="1"/>
    <col min="15900" max="15900" width="18.5703125" style="308" customWidth="1"/>
    <col min="15901" max="15901" width="16.5703125" style="308" customWidth="1"/>
    <col min="15902" max="15902" width="22.42578125" style="308" customWidth="1"/>
    <col min="15903" max="15903" width="32" style="308" customWidth="1"/>
    <col min="15904" max="15904" width="14.7109375" style="308" customWidth="1"/>
    <col min="15905" max="15905" width="17.28515625" style="308" customWidth="1"/>
    <col min="15906" max="16128" width="7.85546875" style="308"/>
    <col min="16129" max="16131" width="0" style="308" hidden="1" customWidth="1"/>
    <col min="16132" max="16132" width="15" style="308" customWidth="1"/>
    <col min="16133" max="16133" width="21.85546875" style="308" customWidth="1"/>
    <col min="16134" max="16134" width="24.5703125" style="308" customWidth="1"/>
    <col min="16135" max="16135" width="43.42578125" style="308" customWidth="1"/>
    <col min="16136" max="16136" width="38.42578125" style="308" customWidth="1"/>
    <col min="16137" max="16137" width="43.7109375" style="308" customWidth="1"/>
    <col min="16138" max="16138" width="17.140625" style="308" customWidth="1"/>
    <col min="16139" max="16139" width="18.85546875" style="308" customWidth="1"/>
    <col min="16140" max="16140" width="13.42578125" style="308" customWidth="1"/>
    <col min="16141" max="16141" width="15.7109375" style="308" customWidth="1"/>
    <col min="16142" max="16142" width="15" style="308" customWidth="1"/>
    <col min="16143" max="16143" width="13.42578125" style="308" customWidth="1"/>
    <col min="16144" max="16144" width="15.42578125" style="308" customWidth="1"/>
    <col min="16145" max="16145" width="20.5703125" style="308" customWidth="1"/>
    <col min="16146" max="16146" width="14" style="308" customWidth="1"/>
    <col min="16147" max="16147" width="11.140625" style="308" customWidth="1"/>
    <col min="16148" max="16148" width="20.140625" style="308" customWidth="1"/>
    <col min="16149" max="16149" width="15.85546875" style="308" customWidth="1"/>
    <col min="16150" max="16150" width="15.7109375" style="308" customWidth="1"/>
    <col min="16151" max="16151" width="18.28515625" style="308" customWidth="1"/>
    <col min="16152" max="16152" width="21" style="308" customWidth="1"/>
    <col min="16153" max="16153" width="18.28515625" style="308" customWidth="1"/>
    <col min="16154" max="16154" width="16.42578125" style="308" customWidth="1"/>
    <col min="16155" max="16155" width="16.5703125" style="308" customWidth="1"/>
    <col min="16156" max="16156" width="18.5703125" style="308" customWidth="1"/>
    <col min="16157" max="16157" width="16.5703125" style="308" customWidth="1"/>
    <col min="16158" max="16158" width="22.42578125" style="308" customWidth="1"/>
    <col min="16159" max="16159" width="32" style="308" customWidth="1"/>
    <col min="16160" max="16160" width="14.7109375" style="308" customWidth="1"/>
    <col min="16161" max="16161" width="17.28515625" style="308" customWidth="1"/>
    <col min="16162" max="16384" width="7.85546875" style="308"/>
  </cols>
  <sheetData>
    <row r="1" spans="1:21" ht="4.5" customHeight="1" x14ac:dyDescent="0.25">
      <c r="D1" s="309"/>
      <c r="E1" s="309"/>
    </row>
    <row r="2" spans="1:21" ht="12.75" hidden="1" customHeight="1" x14ac:dyDescent="0.2"/>
    <row r="3" spans="1:21" ht="5.25" customHeight="1" x14ac:dyDescent="0.2"/>
    <row r="4" spans="1:21" ht="58.5" customHeight="1" x14ac:dyDescent="0.2">
      <c r="E4" s="311"/>
      <c r="F4" s="311"/>
      <c r="G4" s="761"/>
      <c r="H4" s="761"/>
      <c r="K4" s="312"/>
      <c r="L4" s="312"/>
      <c r="M4" s="312"/>
      <c r="N4" s="312"/>
      <c r="O4" s="312"/>
      <c r="P4" s="312"/>
    </row>
    <row r="5" spans="1:21" ht="23.25" customHeight="1" x14ac:dyDescent="0.2">
      <c r="A5" s="313"/>
      <c r="B5" s="313"/>
      <c r="C5" s="313"/>
      <c r="D5" s="314"/>
      <c r="E5" s="314"/>
      <c r="F5" s="762"/>
      <c r="G5" s="762"/>
      <c r="H5" s="314"/>
      <c r="I5" s="315"/>
      <c r="J5" s="315"/>
      <c r="K5" s="315"/>
      <c r="L5" s="315"/>
      <c r="M5" s="315"/>
      <c r="N5" s="315"/>
      <c r="O5" s="315"/>
      <c r="P5" s="315"/>
    </row>
    <row r="6" spans="1:21" ht="198" customHeight="1" x14ac:dyDescent="0.2">
      <c r="A6" s="313"/>
      <c r="B6" s="313"/>
      <c r="C6" s="313"/>
      <c r="D6" s="313"/>
      <c r="F6" s="316"/>
      <c r="G6" s="317"/>
      <c r="H6" s="317"/>
      <c r="I6" s="317"/>
      <c r="J6" s="317"/>
      <c r="K6" s="318"/>
      <c r="L6" s="318"/>
      <c r="M6" s="317"/>
      <c r="N6" s="317"/>
      <c r="O6" s="317"/>
      <c r="P6" s="318"/>
      <c r="Q6" s="317"/>
      <c r="R6" s="317"/>
      <c r="S6" s="343" t="s">
        <v>0</v>
      </c>
      <c r="T6" s="319"/>
      <c r="U6" s="319"/>
    </row>
    <row r="7" spans="1:21" s="309" customFormat="1" ht="23.25" customHeight="1" x14ac:dyDescent="0.25">
      <c r="A7" s="320" t="s">
        <v>460</v>
      </c>
      <c r="B7" s="321" t="s">
        <v>461</v>
      </c>
      <c r="C7" s="322">
        <v>0</v>
      </c>
      <c r="D7" s="765" t="s">
        <v>69</v>
      </c>
      <c r="E7" s="765" t="s">
        <v>462</v>
      </c>
      <c r="F7" s="768" t="s">
        <v>482</v>
      </c>
      <c r="G7" s="769"/>
      <c r="H7" s="746"/>
      <c r="I7" s="746"/>
      <c r="J7" s="746"/>
      <c r="K7" s="746"/>
      <c r="L7" s="746"/>
      <c r="M7" s="746"/>
      <c r="N7" s="746"/>
      <c r="O7" s="746"/>
      <c r="P7" s="746"/>
      <c r="Q7" s="742"/>
      <c r="R7" s="331"/>
      <c r="S7" s="741" t="s">
        <v>556</v>
      </c>
      <c r="T7" s="742"/>
      <c r="U7" s="740" t="s">
        <v>458</v>
      </c>
    </row>
    <row r="8" spans="1:21" s="309" customFormat="1" ht="22.5" customHeight="1" x14ac:dyDescent="0.25">
      <c r="A8" s="320"/>
      <c r="B8" s="321"/>
      <c r="C8" s="322"/>
      <c r="D8" s="766"/>
      <c r="E8" s="766"/>
      <c r="F8" s="741" t="s">
        <v>483</v>
      </c>
      <c r="G8" s="745"/>
      <c r="H8" s="746"/>
      <c r="I8" s="746"/>
      <c r="J8" s="746"/>
      <c r="K8" s="746"/>
      <c r="L8" s="746"/>
      <c r="M8" s="746"/>
      <c r="N8" s="746"/>
      <c r="O8" s="746"/>
      <c r="P8" s="746"/>
      <c r="Q8" s="742"/>
      <c r="R8" s="323"/>
      <c r="S8" s="743" t="s">
        <v>485</v>
      </c>
      <c r="T8" s="237" t="s">
        <v>486</v>
      </c>
      <c r="U8" s="740"/>
    </row>
    <row r="9" spans="1:21" s="309" customFormat="1" ht="30" customHeight="1" x14ac:dyDescent="0.25">
      <c r="A9" s="320" t="s">
        <v>463</v>
      </c>
      <c r="B9" s="321" t="s">
        <v>461</v>
      </c>
      <c r="C9" s="322">
        <v>0</v>
      </c>
      <c r="D9" s="766"/>
      <c r="E9" s="766"/>
      <c r="F9" s="741" t="s">
        <v>484</v>
      </c>
      <c r="G9" s="745"/>
      <c r="H9" s="746"/>
      <c r="I9" s="746"/>
      <c r="J9" s="746"/>
      <c r="K9" s="746"/>
      <c r="L9" s="746"/>
      <c r="M9" s="746"/>
      <c r="N9" s="746"/>
      <c r="O9" s="746"/>
      <c r="P9" s="746"/>
      <c r="Q9" s="323" t="s">
        <v>464</v>
      </c>
      <c r="R9" s="323"/>
      <c r="S9" s="744"/>
      <c r="T9" s="237" t="s">
        <v>487</v>
      </c>
      <c r="U9" s="740"/>
    </row>
    <row r="10" spans="1:21" s="309" customFormat="1" ht="62.25" customHeight="1" x14ac:dyDescent="0.25">
      <c r="A10" s="320" t="s">
        <v>465</v>
      </c>
      <c r="B10" s="321" t="s">
        <v>461</v>
      </c>
      <c r="C10" s="322">
        <v>0</v>
      </c>
      <c r="D10" s="766"/>
      <c r="E10" s="766"/>
      <c r="F10" s="755" t="s">
        <v>466</v>
      </c>
      <c r="G10" s="758" t="s">
        <v>467</v>
      </c>
      <c r="H10" s="755" t="s">
        <v>468</v>
      </c>
      <c r="I10" s="755" t="s">
        <v>469</v>
      </c>
      <c r="J10" s="755" t="s">
        <v>470</v>
      </c>
      <c r="K10" s="755" t="s">
        <v>471</v>
      </c>
      <c r="L10" s="747" t="s">
        <v>472</v>
      </c>
      <c r="M10" s="749" t="s">
        <v>473</v>
      </c>
      <c r="N10" s="750"/>
      <c r="O10" s="747" t="s">
        <v>474</v>
      </c>
      <c r="P10" s="332" t="s">
        <v>475</v>
      </c>
      <c r="Q10" s="323" t="s">
        <v>475</v>
      </c>
      <c r="R10" s="323"/>
      <c r="S10" s="759" t="s">
        <v>79</v>
      </c>
      <c r="T10" s="332" t="s">
        <v>475</v>
      </c>
      <c r="U10" s="740"/>
    </row>
    <row r="11" spans="1:21" s="309" customFormat="1" ht="89.25" customHeight="1" x14ac:dyDescent="0.25">
      <c r="A11" s="320"/>
      <c r="B11" s="321"/>
      <c r="C11" s="322"/>
      <c r="D11" s="766"/>
      <c r="E11" s="766"/>
      <c r="F11" s="756"/>
      <c r="G11" s="758"/>
      <c r="H11" s="756"/>
      <c r="I11" s="756"/>
      <c r="J11" s="756"/>
      <c r="K11" s="756"/>
      <c r="L11" s="743"/>
      <c r="M11" s="751"/>
      <c r="N11" s="752"/>
      <c r="O11" s="743"/>
      <c r="P11" s="753" t="s">
        <v>476</v>
      </c>
      <c r="Q11" s="753" t="s">
        <v>477</v>
      </c>
      <c r="R11" s="333"/>
      <c r="S11" s="760"/>
      <c r="T11" s="763" t="s">
        <v>550</v>
      </c>
      <c r="U11" s="740"/>
    </row>
    <row r="12" spans="1:21" s="309" customFormat="1" ht="170.25" customHeight="1" x14ac:dyDescent="0.25">
      <c r="A12" s="320"/>
      <c r="B12" s="321"/>
      <c r="C12" s="322"/>
      <c r="D12" s="767"/>
      <c r="E12" s="767"/>
      <c r="F12" s="757"/>
      <c r="G12" s="758"/>
      <c r="H12" s="757"/>
      <c r="I12" s="757"/>
      <c r="J12" s="757"/>
      <c r="K12" s="757"/>
      <c r="L12" s="748"/>
      <c r="M12" s="324" t="s">
        <v>86</v>
      </c>
      <c r="N12" s="324" t="s">
        <v>478</v>
      </c>
      <c r="O12" s="748"/>
      <c r="P12" s="754"/>
      <c r="Q12" s="754"/>
      <c r="R12" s="334"/>
      <c r="S12" s="760"/>
      <c r="T12" s="764"/>
      <c r="U12" s="740"/>
    </row>
    <row r="13" spans="1:21" s="350" customFormat="1" ht="15" customHeight="1" x14ac:dyDescent="0.25">
      <c r="A13" s="351"/>
      <c r="B13" s="344"/>
      <c r="C13" s="345"/>
      <c r="D13" s="346">
        <v>1</v>
      </c>
      <c r="E13" s="346">
        <v>2</v>
      </c>
      <c r="F13" s="346">
        <v>3</v>
      </c>
      <c r="G13" s="347">
        <v>4</v>
      </c>
      <c r="H13" s="346">
        <v>5</v>
      </c>
      <c r="I13" s="346">
        <v>6</v>
      </c>
      <c r="J13" s="346"/>
      <c r="K13" s="346">
        <v>7</v>
      </c>
      <c r="L13" s="348"/>
      <c r="M13" s="349">
        <v>8</v>
      </c>
      <c r="N13" s="349">
        <v>9</v>
      </c>
      <c r="O13" s="348"/>
      <c r="P13" s="346">
        <v>10</v>
      </c>
      <c r="Q13" s="346"/>
      <c r="R13" s="346"/>
      <c r="S13" s="352">
        <v>11</v>
      </c>
      <c r="T13" s="663">
        <v>12</v>
      </c>
      <c r="U13" s="349">
        <v>13</v>
      </c>
    </row>
    <row r="14" spans="1:21" s="339" customFormat="1" ht="22.5" customHeight="1" x14ac:dyDescent="0.25">
      <c r="A14" s="335" t="s">
        <v>479</v>
      </c>
      <c r="B14" s="336" t="s">
        <v>461</v>
      </c>
      <c r="C14" s="322">
        <v>0</v>
      </c>
      <c r="D14" s="337" t="s">
        <v>480</v>
      </c>
      <c r="E14" s="340" t="s">
        <v>481</v>
      </c>
      <c r="F14" s="338">
        <v>53400000</v>
      </c>
      <c r="G14" s="338">
        <v>6995000</v>
      </c>
      <c r="H14" s="338">
        <v>20000</v>
      </c>
      <c r="I14" s="338">
        <v>828000</v>
      </c>
      <c r="J14" s="338"/>
      <c r="K14" s="338">
        <v>208400</v>
      </c>
      <c r="L14" s="338"/>
      <c r="M14" s="338">
        <v>711113</v>
      </c>
      <c r="N14" s="338">
        <v>87464</v>
      </c>
      <c r="O14" s="338"/>
      <c r="P14" s="338">
        <v>205800</v>
      </c>
      <c r="Q14" s="338"/>
      <c r="R14" s="338"/>
      <c r="S14" s="338"/>
      <c r="T14" s="664"/>
      <c r="U14" s="338">
        <f>SUM(F14:T14)</f>
        <v>62455777</v>
      </c>
    </row>
    <row r="15" spans="1:21" s="339" customFormat="1" ht="21.75" customHeight="1" x14ac:dyDescent="0.25">
      <c r="A15" s="335"/>
      <c r="B15" s="336"/>
      <c r="C15" s="322"/>
      <c r="D15" s="665"/>
      <c r="E15" s="303" t="s">
        <v>149</v>
      </c>
      <c r="F15" s="237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338">
        <v>56409000</v>
      </c>
      <c r="T15" s="664"/>
      <c r="U15" s="338">
        <f t="shared" ref="U15:U16" si="0">SUM(F15:T15)</f>
        <v>56409000</v>
      </c>
    </row>
    <row r="16" spans="1:21" s="339" customFormat="1" ht="31.5" customHeight="1" x14ac:dyDescent="0.25">
      <c r="A16" s="335"/>
      <c r="B16" s="336"/>
      <c r="C16" s="322"/>
      <c r="D16" s="237">
        <v>17100000000</v>
      </c>
      <c r="E16" s="303" t="s">
        <v>293</v>
      </c>
      <c r="F16" s="341"/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664">
        <v>494910</v>
      </c>
      <c r="U16" s="338">
        <f t="shared" si="0"/>
        <v>494910</v>
      </c>
    </row>
    <row r="17" spans="1:24" ht="72.75" customHeight="1" x14ac:dyDescent="0.3">
      <c r="A17" s="325"/>
      <c r="B17" s="326"/>
      <c r="C17" s="326"/>
      <c r="H17" s="327"/>
      <c r="I17" s="738"/>
      <c r="J17" s="738"/>
      <c r="K17" s="738"/>
      <c r="L17" s="738"/>
      <c r="M17" s="738"/>
      <c r="N17" s="328"/>
      <c r="Q17" s="739"/>
      <c r="R17" s="739"/>
      <c r="S17" s="739"/>
      <c r="T17" s="329"/>
      <c r="U17" s="329"/>
      <c r="V17" s="329"/>
      <c r="X17" s="329"/>
    </row>
    <row r="18" spans="1:24" x14ac:dyDescent="0.2">
      <c r="A18" s="325"/>
      <c r="B18" s="326"/>
      <c r="C18" s="326"/>
    </row>
    <row r="19" spans="1:24" x14ac:dyDescent="0.2">
      <c r="A19" s="325"/>
      <c r="B19" s="326"/>
      <c r="C19" s="326"/>
    </row>
    <row r="20" spans="1:24" ht="33.75" customHeight="1" x14ac:dyDescent="0.2">
      <c r="A20" s="325"/>
      <c r="B20" s="326"/>
      <c r="C20" s="326"/>
    </row>
    <row r="21" spans="1:24" x14ac:dyDescent="0.2">
      <c r="A21" s="325"/>
      <c r="B21" s="326"/>
      <c r="C21" s="326"/>
    </row>
    <row r="22" spans="1:24" x14ac:dyDescent="0.2">
      <c r="A22" s="325"/>
      <c r="B22" s="326"/>
      <c r="C22" s="326"/>
    </row>
    <row r="23" spans="1:24" x14ac:dyDescent="0.2">
      <c r="A23" s="325"/>
      <c r="B23" s="326"/>
      <c r="C23" s="326"/>
    </row>
    <row r="24" spans="1:24" x14ac:dyDescent="0.2">
      <c r="A24" s="325"/>
      <c r="B24" s="326"/>
      <c r="C24" s="326"/>
    </row>
    <row r="25" spans="1:24" x14ac:dyDescent="0.2">
      <c r="A25" s="325"/>
      <c r="B25" s="326"/>
      <c r="C25" s="326"/>
    </row>
    <row r="26" spans="1:24" x14ac:dyDescent="0.2">
      <c r="A26" s="325"/>
      <c r="B26" s="326"/>
      <c r="C26" s="326"/>
    </row>
    <row r="27" spans="1:24" x14ac:dyDescent="0.2">
      <c r="A27" s="325"/>
      <c r="B27" s="326"/>
      <c r="C27" s="326"/>
    </row>
    <row r="28" spans="1:24" x14ac:dyDescent="0.2">
      <c r="A28" s="325"/>
      <c r="B28" s="326"/>
      <c r="C28" s="326"/>
    </row>
    <row r="29" spans="1:24" x14ac:dyDescent="0.2">
      <c r="A29" s="325"/>
      <c r="B29" s="326"/>
      <c r="C29" s="326"/>
    </row>
    <row r="30" spans="1:24" x14ac:dyDescent="0.2">
      <c r="A30" s="325"/>
      <c r="B30" s="326"/>
      <c r="C30" s="326"/>
    </row>
    <row r="31" spans="1:24" x14ac:dyDescent="0.2">
      <c r="A31" s="325"/>
      <c r="B31" s="326"/>
      <c r="C31" s="326"/>
    </row>
    <row r="32" spans="1:24" x14ac:dyDescent="0.2">
      <c r="A32" s="325"/>
      <c r="B32" s="326"/>
      <c r="C32" s="326"/>
    </row>
    <row r="33" spans="1:3" ht="44.25" customHeight="1" x14ac:dyDescent="0.2">
      <c r="A33" s="325"/>
    </row>
    <row r="34" spans="1:3" x14ac:dyDescent="0.2">
      <c r="A34" s="325"/>
    </row>
    <row r="35" spans="1:3" x14ac:dyDescent="0.2">
      <c r="A35" s="325"/>
    </row>
    <row r="36" spans="1:3" ht="16.5" thickBot="1" x14ac:dyDescent="0.3">
      <c r="C36" s="330"/>
    </row>
    <row r="46" spans="1:3" ht="45.75" customHeight="1" x14ac:dyDescent="0.2"/>
  </sheetData>
  <mergeCells count="25">
    <mergeCell ref="G4:H4"/>
    <mergeCell ref="F5:G5"/>
    <mergeCell ref="T11:T12"/>
    <mergeCell ref="Q11:Q12"/>
    <mergeCell ref="D7:D12"/>
    <mergeCell ref="E7:E12"/>
    <mergeCell ref="H10:H12"/>
    <mergeCell ref="J10:J12"/>
    <mergeCell ref="K10:K12"/>
    <mergeCell ref="F7:Q7"/>
    <mergeCell ref="I17:M17"/>
    <mergeCell ref="Q17:S17"/>
    <mergeCell ref="U7:U12"/>
    <mergeCell ref="S7:T7"/>
    <mergeCell ref="S8:S9"/>
    <mergeCell ref="F9:P9"/>
    <mergeCell ref="F8:Q8"/>
    <mergeCell ref="L10:L12"/>
    <mergeCell ref="M10:N11"/>
    <mergeCell ref="O10:O12"/>
    <mergeCell ref="P11:P12"/>
    <mergeCell ref="F10:F12"/>
    <mergeCell ref="G10:G12"/>
    <mergeCell ref="I10:I12"/>
    <mergeCell ref="S10:S12"/>
  </mergeCells>
  <printOptions horizontalCentered="1"/>
  <pageMargins left="0.19685039370078741" right="0" top="0.23622047244094491" bottom="0.15748031496062992" header="0.23622047244094491" footer="0.19685039370078741"/>
  <pageSetup paperSize="9" scale="55" fitToHeight="0" orientation="landscape" r:id="rId1"/>
  <headerFooter differentFirst="1" alignWithMargins="0">
    <oddHeader>&amp;C&amp;P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view="pageBreakPreview" topLeftCell="A50" zoomScale="86" zoomScaleNormal="75" zoomScaleSheetLayoutView="86" workbookViewId="0">
      <selection activeCell="F28" sqref="F28"/>
    </sheetView>
  </sheetViews>
  <sheetFormatPr defaultRowHeight="15" x14ac:dyDescent="0.2"/>
  <cols>
    <col min="1" max="1" width="22.140625" style="22" customWidth="1"/>
    <col min="2" max="2" width="15.85546875" style="22" customWidth="1"/>
    <col min="3" max="3" width="15.42578125" style="22" customWidth="1"/>
    <col min="4" max="4" width="76.42578125" style="22" customWidth="1"/>
    <col min="5" max="5" width="45.5703125" style="22" customWidth="1"/>
    <col min="6" max="6" width="15.85546875" style="22" customWidth="1"/>
    <col min="7" max="7" width="17.140625" style="22" customWidth="1"/>
    <col min="8" max="8" width="18.42578125" style="22" customWidth="1"/>
    <col min="9" max="9" width="19.85546875" style="22" customWidth="1"/>
    <col min="10" max="10" width="15.140625" style="22" hidden="1" customWidth="1"/>
    <col min="11" max="14" width="9.140625" style="22"/>
    <col min="15" max="15" width="15.28515625" style="22" customWidth="1"/>
    <col min="16" max="16384" width="9.140625" style="22"/>
  </cols>
  <sheetData>
    <row r="1" spans="1:10" ht="15.75" x14ac:dyDescent="0.25">
      <c r="A1" s="21"/>
      <c r="B1" s="21"/>
      <c r="C1" s="21"/>
      <c r="D1" s="21"/>
      <c r="E1" s="21"/>
      <c r="F1" s="21"/>
      <c r="G1" s="21"/>
    </row>
    <row r="2" spans="1:10" ht="15.75" x14ac:dyDescent="0.25">
      <c r="A2" s="21"/>
      <c r="B2" s="21"/>
      <c r="C2" s="21"/>
      <c r="D2" s="21"/>
      <c r="E2" s="21"/>
      <c r="F2" s="21"/>
      <c r="G2" s="21"/>
    </row>
    <row r="3" spans="1:10" ht="15.75" x14ac:dyDescent="0.25">
      <c r="A3" s="21"/>
      <c r="B3" s="21"/>
      <c r="C3" s="21"/>
      <c r="D3" s="21"/>
      <c r="E3" s="21"/>
      <c r="F3" s="21"/>
      <c r="G3" s="21"/>
    </row>
    <row r="4" spans="1:10" ht="18.75" x14ac:dyDescent="0.3">
      <c r="A4" s="21"/>
      <c r="B4" s="21"/>
      <c r="C4" s="21"/>
      <c r="D4" s="21"/>
      <c r="E4" s="21"/>
      <c r="F4" s="21"/>
      <c r="G4" s="21"/>
      <c r="H4" s="23"/>
      <c r="I4" s="23"/>
      <c r="J4" s="21"/>
    </row>
    <row r="5" spans="1:10" ht="18.75" x14ac:dyDescent="0.3">
      <c r="A5" s="21"/>
      <c r="B5" s="21"/>
      <c r="C5" s="21"/>
      <c r="D5" s="21"/>
      <c r="E5" s="21"/>
      <c r="F5" s="21"/>
      <c r="G5" s="21"/>
      <c r="H5" s="23"/>
      <c r="I5" s="23"/>
      <c r="J5" s="21"/>
    </row>
    <row r="7" spans="1:10" ht="28.5" customHeight="1" thickBot="1" x14ac:dyDescent="0.35">
      <c r="A7" s="23"/>
      <c r="B7" s="23"/>
      <c r="C7" s="23"/>
      <c r="D7" s="23"/>
      <c r="E7" s="23"/>
      <c r="F7" s="23"/>
      <c r="G7" s="23"/>
      <c r="H7" s="23"/>
      <c r="I7" s="23" t="s">
        <v>0</v>
      </c>
    </row>
    <row r="8" spans="1:10" s="24" customFormat="1" ht="141.75" customHeight="1" x14ac:dyDescent="0.2">
      <c r="A8" s="255" t="s">
        <v>454</v>
      </c>
      <c r="B8" s="255" t="s">
        <v>456</v>
      </c>
      <c r="C8" s="255" t="s">
        <v>455</v>
      </c>
      <c r="D8" s="255" t="s">
        <v>457</v>
      </c>
      <c r="E8" s="255" t="s">
        <v>489</v>
      </c>
      <c r="F8" s="255" t="s">
        <v>490</v>
      </c>
      <c r="G8" s="255" t="s">
        <v>491</v>
      </c>
      <c r="H8" s="255" t="s">
        <v>492</v>
      </c>
      <c r="I8" s="255" t="s">
        <v>493</v>
      </c>
      <c r="J8" s="173" t="s">
        <v>80</v>
      </c>
    </row>
    <row r="9" spans="1:10" s="368" customFormat="1" ht="19.5" customHeight="1" x14ac:dyDescent="0.2">
      <c r="A9" s="366">
        <v>1</v>
      </c>
      <c r="B9" s="366">
        <v>2</v>
      </c>
      <c r="C9" s="366">
        <v>3</v>
      </c>
      <c r="D9" s="366">
        <v>4</v>
      </c>
      <c r="E9" s="366">
        <v>5</v>
      </c>
      <c r="F9" s="366">
        <v>6</v>
      </c>
      <c r="G9" s="366">
        <v>7</v>
      </c>
      <c r="H9" s="366">
        <v>8</v>
      </c>
      <c r="I9" s="366">
        <v>9</v>
      </c>
      <c r="J9" s="367">
        <v>8</v>
      </c>
    </row>
    <row r="10" spans="1:10" s="24" customFormat="1" ht="40.5" customHeight="1" x14ac:dyDescent="0.3">
      <c r="A10" s="519" t="s">
        <v>179</v>
      </c>
      <c r="B10" s="519"/>
      <c r="C10" s="519"/>
      <c r="D10" s="542" t="s">
        <v>170</v>
      </c>
      <c r="E10" s="543"/>
      <c r="F10" s="544"/>
      <c r="G10" s="544"/>
      <c r="H10" s="544">
        <f>SUM(H11)</f>
        <v>7130916</v>
      </c>
      <c r="I10" s="544"/>
      <c r="J10" s="25"/>
    </row>
    <row r="11" spans="1:10" s="52" customFormat="1" ht="39.75" customHeight="1" x14ac:dyDescent="0.3">
      <c r="A11" s="519" t="s">
        <v>180</v>
      </c>
      <c r="B11" s="519"/>
      <c r="C11" s="519"/>
      <c r="D11" s="542" t="s">
        <v>170</v>
      </c>
      <c r="E11" s="543"/>
      <c r="F11" s="544"/>
      <c r="G11" s="544"/>
      <c r="H11" s="544">
        <f>SUM(H14:H18)</f>
        <v>7130916</v>
      </c>
      <c r="I11" s="544"/>
      <c r="J11" s="51" t="e">
        <f>SUM(#REF!)</f>
        <v>#REF!</v>
      </c>
    </row>
    <row r="12" spans="1:10" s="52" customFormat="1" ht="64.5" hidden="1" customHeight="1" x14ac:dyDescent="0.3">
      <c r="A12" s="181" t="s">
        <v>223</v>
      </c>
      <c r="B12" s="181" t="s">
        <v>224</v>
      </c>
      <c r="C12" s="182" t="s">
        <v>61</v>
      </c>
      <c r="D12" s="183" t="s">
        <v>158</v>
      </c>
      <c r="E12" s="53" t="s">
        <v>294</v>
      </c>
      <c r="F12" s="54"/>
      <c r="G12" s="54"/>
      <c r="H12" s="54"/>
      <c r="I12" s="54"/>
      <c r="J12" s="51"/>
    </row>
    <row r="13" spans="1:10" s="52" customFormat="1" ht="58.5" hidden="1" customHeight="1" x14ac:dyDescent="0.3">
      <c r="A13" s="181" t="s">
        <v>223</v>
      </c>
      <c r="B13" s="181" t="s">
        <v>224</v>
      </c>
      <c r="C13" s="182" t="s">
        <v>61</v>
      </c>
      <c r="D13" s="183" t="s">
        <v>158</v>
      </c>
      <c r="E13" s="53" t="s">
        <v>295</v>
      </c>
      <c r="F13" s="54"/>
      <c r="G13" s="54"/>
      <c r="H13" s="54"/>
      <c r="I13" s="54"/>
      <c r="J13" s="51"/>
    </row>
    <row r="14" spans="1:10" s="52" customFormat="1" ht="69" customHeight="1" x14ac:dyDescent="0.3">
      <c r="A14" s="56" t="s">
        <v>296</v>
      </c>
      <c r="B14" s="56" t="s">
        <v>178</v>
      </c>
      <c r="C14" s="56" t="s">
        <v>48</v>
      </c>
      <c r="D14" s="285" t="s">
        <v>177</v>
      </c>
      <c r="E14" s="53"/>
      <c r="F14" s="54"/>
      <c r="G14" s="54"/>
      <c r="H14" s="54">
        <v>90500</v>
      </c>
      <c r="I14" s="54"/>
      <c r="J14" s="51"/>
    </row>
    <row r="15" spans="1:10" s="52" customFormat="1" ht="44.25" customHeight="1" x14ac:dyDescent="0.3">
      <c r="A15" s="56" t="s">
        <v>181</v>
      </c>
      <c r="B15" s="56" t="s">
        <v>176</v>
      </c>
      <c r="C15" s="56" t="s">
        <v>48</v>
      </c>
      <c r="D15" s="608" t="s">
        <v>175</v>
      </c>
      <c r="E15" s="53"/>
      <c r="F15" s="54"/>
      <c r="G15" s="54"/>
      <c r="H15" s="54">
        <v>19000</v>
      </c>
      <c r="I15" s="54"/>
      <c r="J15" s="51"/>
    </row>
    <row r="16" spans="1:10" s="52" customFormat="1" ht="30" customHeight="1" x14ac:dyDescent="0.3">
      <c r="A16" s="56" t="s">
        <v>206</v>
      </c>
      <c r="B16" s="56" t="s">
        <v>160</v>
      </c>
      <c r="C16" s="56" t="s">
        <v>56</v>
      </c>
      <c r="D16" s="611" t="s">
        <v>207</v>
      </c>
      <c r="E16" s="53"/>
      <c r="F16" s="54"/>
      <c r="G16" s="55"/>
      <c r="H16" s="54">
        <v>56000</v>
      </c>
      <c r="I16" s="210"/>
      <c r="J16" s="51"/>
    </row>
    <row r="17" spans="1:16" s="52" customFormat="1" ht="34.5" customHeight="1" x14ac:dyDescent="0.3">
      <c r="A17" s="536" t="s">
        <v>512</v>
      </c>
      <c r="B17" s="536" t="s">
        <v>298</v>
      </c>
      <c r="C17" s="536" t="s">
        <v>498</v>
      </c>
      <c r="D17" s="537" t="s">
        <v>299</v>
      </c>
      <c r="E17" s="53"/>
      <c r="F17" s="54"/>
      <c r="G17" s="54"/>
      <c r="H17" s="54">
        <v>6565416</v>
      </c>
      <c r="I17" s="54"/>
      <c r="J17" s="51"/>
    </row>
    <row r="18" spans="1:16" s="52" customFormat="1" ht="33.75" customHeight="1" x14ac:dyDescent="0.3">
      <c r="A18" s="536" t="s">
        <v>513</v>
      </c>
      <c r="B18" s="536" t="s">
        <v>514</v>
      </c>
      <c r="C18" s="536" t="s">
        <v>57</v>
      </c>
      <c r="D18" s="537" t="s">
        <v>515</v>
      </c>
      <c r="E18" s="53"/>
      <c r="F18" s="54"/>
      <c r="G18" s="55"/>
      <c r="H18" s="54">
        <v>400000</v>
      </c>
      <c r="I18" s="172"/>
      <c r="J18" s="51"/>
    </row>
    <row r="19" spans="1:16" s="52" customFormat="1" ht="48.75" customHeight="1" x14ac:dyDescent="0.3">
      <c r="A19" s="519" t="s">
        <v>25</v>
      </c>
      <c r="B19" s="519"/>
      <c r="C19" s="519"/>
      <c r="D19" s="542" t="s">
        <v>174</v>
      </c>
      <c r="E19" s="543"/>
      <c r="F19" s="544"/>
      <c r="G19" s="544"/>
      <c r="H19" s="544">
        <f>SUM(H20)</f>
        <v>2865200</v>
      </c>
      <c r="I19" s="545"/>
      <c r="J19" s="51"/>
    </row>
    <row r="20" spans="1:16" s="52" customFormat="1" ht="53.25" customHeight="1" x14ac:dyDescent="0.3">
      <c r="A20" s="519" t="s">
        <v>26</v>
      </c>
      <c r="B20" s="519"/>
      <c r="C20" s="519"/>
      <c r="D20" s="542" t="s">
        <v>174</v>
      </c>
      <c r="E20" s="543"/>
      <c r="F20" s="544"/>
      <c r="G20" s="544"/>
      <c r="H20" s="544">
        <f>SUM(H21:H25)</f>
        <v>2865200</v>
      </c>
      <c r="I20" s="545"/>
      <c r="J20" s="51"/>
    </row>
    <row r="21" spans="1:16" s="52" customFormat="1" ht="99" customHeight="1" x14ac:dyDescent="0.3">
      <c r="A21" s="181" t="s">
        <v>300</v>
      </c>
      <c r="B21" s="181" t="s">
        <v>165</v>
      </c>
      <c r="C21" s="181" t="s">
        <v>302</v>
      </c>
      <c r="D21" s="50" t="s">
        <v>301</v>
      </c>
      <c r="E21" s="257" t="s">
        <v>499</v>
      </c>
      <c r="F21" s="241"/>
      <c r="G21" s="241"/>
      <c r="H21" s="256">
        <v>490500</v>
      </c>
      <c r="I21" s="541"/>
      <c r="J21" s="51"/>
      <c r="L21" s="550"/>
      <c r="M21" s="550"/>
      <c r="N21" s="550"/>
      <c r="O21" s="551"/>
      <c r="P21" s="552"/>
    </row>
    <row r="22" spans="1:16" s="52" customFormat="1" ht="44.25" customHeight="1" x14ac:dyDescent="0.3">
      <c r="A22" s="56" t="s">
        <v>250</v>
      </c>
      <c r="B22" s="56" t="s">
        <v>176</v>
      </c>
      <c r="C22" s="56" t="s">
        <v>48</v>
      </c>
      <c r="D22" s="229" t="s">
        <v>175</v>
      </c>
      <c r="E22" s="257"/>
      <c r="F22" s="241"/>
      <c r="G22" s="241"/>
      <c r="H22" s="256">
        <v>26100</v>
      </c>
      <c r="I22" s="541"/>
      <c r="J22" s="51"/>
      <c r="L22" s="550"/>
      <c r="M22" s="550"/>
      <c r="N22" s="550"/>
      <c r="O22" s="551"/>
      <c r="P22" s="552"/>
    </row>
    <row r="23" spans="1:16" s="52" customFormat="1" ht="33.75" customHeight="1" x14ac:dyDescent="0.3">
      <c r="A23" s="200" t="s">
        <v>297</v>
      </c>
      <c r="B23" s="200" t="s">
        <v>298</v>
      </c>
      <c r="C23" s="200" t="s">
        <v>500</v>
      </c>
      <c r="D23" s="240" t="s">
        <v>299</v>
      </c>
      <c r="E23" s="257"/>
      <c r="F23" s="241"/>
      <c r="G23" s="241"/>
      <c r="H23" s="256">
        <v>1549800</v>
      </c>
      <c r="I23" s="541"/>
      <c r="J23" s="51"/>
      <c r="L23" s="553"/>
      <c r="M23" s="553"/>
      <c r="N23" s="553"/>
      <c r="O23" s="554"/>
      <c r="P23" s="552"/>
    </row>
    <row r="24" spans="1:16" s="52" customFormat="1" ht="33" customHeight="1" x14ac:dyDescent="0.3">
      <c r="A24" s="200" t="s">
        <v>443</v>
      </c>
      <c r="B24" s="200" t="s">
        <v>444</v>
      </c>
      <c r="C24" s="200" t="s">
        <v>57</v>
      </c>
      <c r="D24" s="240" t="s">
        <v>445</v>
      </c>
      <c r="E24" s="257"/>
      <c r="F24" s="241"/>
      <c r="G24" s="241"/>
      <c r="H24" s="256">
        <v>319000</v>
      </c>
      <c r="I24" s="541"/>
      <c r="J24" s="51"/>
      <c r="L24" s="555"/>
      <c r="M24" s="555"/>
      <c r="N24" s="555"/>
      <c r="O24" s="556"/>
      <c r="P24" s="552"/>
    </row>
    <row r="25" spans="1:16" s="52" customFormat="1" ht="42.75" customHeight="1" x14ac:dyDescent="0.3">
      <c r="A25" s="56" t="s">
        <v>403</v>
      </c>
      <c r="B25" s="56" t="s">
        <v>402</v>
      </c>
      <c r="C25" s="56" t="s">
        <v>302</v>
      </c>
      <c r="D25" s="229" t="s">
        <v>401</v>
      </c>
      <c r="E25" s="257"/>
      <c r="F25" s="241"/>
      <c r="G25" s="241"/>
      <c r="H25" s="256">
        <v>479800</v>
      </c>
      <c r="I25" s="541"/>
      <c r="J25" s="51"/>
      <c r="L25" s="553"/>
      <c r="M25" s="553"/>
      <c r="N25" s="553"/>
      <c r="O25" s="554"/>
      <c r="P25" s="552"/>
    </row>
    <row r="26" spans="1:16" s="52" customFormat="1" ht="43.5" hidden="1" customHeight="1" x14ac:dyDescent="0.3">
      <c r="A26" s="541"/>
      <c r="B26" s="541"/>
      <c r="C26" s="541"/>
      <c r="D26" s="541"/>
      <c r="E26" s="53"/>
      <c r="F26" s="54"/>
      <c r="G26" s="54"/>
      <c r="H26" s="54"/>
      <c r="I26" s="54"/>
      <c r="J26" s="51"/>
      <c r="L26" s="548" t="s">
        <v>300</v>
      </c>
      <c r="M26" s="548" t="s">
        <v>165</v>
      </c>
      <c r="N26" s="548" t="s">
        <v>302</v>
      </c>
      <c r="O26" s="549" t="s">
        <v>301</v>
      </c>
    </row>
    <row r="27" spans="1:16" s="52" customFormat="1" ht="33.75" hidden="1" customHeight="1" x14ac:dyDescent="0.3">
      <c r="A27" s="228"/>
      <c r="B27" s="228"/>
      <c r="C27" s="228"/>
      <c r="D27" s="239"/>
      <c r="E27" s="53"/>
      <c r="F27" s="54"/>
      <c r="G27" s="54"/>
      <c r="H27" s="54"/>
      <c r="I27" s="207"/>
      <c r="J27" s="51"/>
      <c r="L27" s="423" t="s">
        <v>404</v>
      </c>
      <c r="M27" s="423" t="s">
        <v>405</v>
      </c>
      <c r="N27" s="423" t="s">
        <v>302</v>
      </c>
      <c r="O27" s="395" t="s">
        <v>406</v>
      </c>
    </row>
    <row r="28" spans="1:16" s="52" customFormat="1" ht="47.25" customHeight="1" x14ac:dyDescent="0.3">
      <c r="A28" s="519" t="s">
        <v>253</v>
      </c>
      <c r="B28" s="519"/>
      <c r="C28" s="519"/>
      <c r="D28" s="520" t="s">
        <v>171</v>
      </c>
      <c r="E28" s="546"/>
      <c r="F28" s="546"/>
      <c r="G28" s="546"/>
      <c r="H28" s="547">
        <f>SUM(H29)</f>
        <v>1586104</v>
      </c>
      <c r="I28" s="547"/>
      <c r="J28" s="208"/>
    </row>
    <row r="29" spans="1:16" s="58" customFormat="1" ht="45" customHeight="1" x14ac:dyDescent="0.3">
      <c r="A29" s="519" t="s">
        <v>252</v>
      </c>
      <c r="B29" s="519"/>
      <c r="C29" s="519"/>
      <c r="D29" s="520" t="s">
        <v>171</v>
      </c>
      <c r="E29" s="546"/>
      <c r="F29" s="546"/>
      <c r="G29" s="546"/>
      <c r="H29" s="547">
        <f>SUM(H31:H34,H39)</f>
        <v>1586104</v>
      </c>
      <c r="I29" s="547"/>
      <c r="J29" s="57"/>
    </row>
    <row r="30" spans="1:16" s="245" customFormat="1" ht="45.75" hidden="1" customHeight="1" x14ac:dyDescent="0.3">
      <c r="A30" s="56" t="s">
        <v>251</v>
      </c>
      <c r="B30" s="56" t="s">
        <v>176</v>
      </c>
      <c r="C30" s="56" t="s">
        <v>48</v>
      </c>
      <c r="D30" s="229" t="s">
        <v>175</v>
      </c>
      <c r="E30" s="242"/>
      <c r="F30" s="242"/>
      <c r="G30" s="242"/>
      <c r="H30" s="243"/>
      <c r="I30" s="247"/>
      <c r="J30" s="244"/>
    </row>
    <row r="31" spans="1:16" s="245" customFormat="1" ht="63" customHeight="1" x14ac:dyDescent="0.3">
      <c r="A31" s="203" t="s">
        <v>535</v>
      </c>
      <c r="B31" s="56" t="s">
        <v>536</v>
      </c>
      <c r="C31" s="56" t="s">
        <v>302</v>
      </c>
      <c r="D31" s="229" t="s">
        <v>537</v>
      </c>
      <c r="E31" s="635" t="s">
        <v>553</v>
      </c>
      <c r="F31" s="242"/>
      <c r="G31" s="242"/>
      <c r="H31" s="247">
        <v>114000</v>
      </c>
      <c r="I31" s="247"/>
      <c r="J31" s="244"/>
    </row>
    <row r="32" spans="1:16" s="245" customFormat="1" ht="30.75" customHeight="1" x14ac:dyDescent="0.3">
      <c r="A32" s="203" t="s">
        <v>311</v>
      </c>
      <c r="B32" s="203" t="s">
        <v>63</v>
      </c>
      <c r="C32" s="230" t="s">
        <v>49</v>
      </c>
      <c r="D32" s="246" t="s">
        <v>309</v>
      </c>
      <c r="E32" s="242"/>
      <c r="F32" s="242"/>
      <c r="G32" s="242"/>
      <c r="H32" s="247">
        <v>421654</v>
      </c>
      <c r="I32" s="247"/>
      <c r="J32" s="244"/>
    </row>
    <row r="33" spans="1:10" s="245" customFormat="1" ht="84.75" customHeight="1" x14ac:dyDescent="0.3">
      <c r="A33" s="203" t="s">
        <v>312</v>
      </c>
      <c r="B33" s="203" t="s">
        <v>64</v>
      </c>
      <c r="C33" s="230" t="s">
        <v>50</v>
      </c>
      <c r="D33" s="246" t="s">
        <v>310</v>
      </c>
      <c r="E33" s="242"/>
      <c r="F33" s="242"/>
      <c r="G33" s="242"/>
      <c r="H33" s="247">
        <v>954966</v>
      </c>
      <c r="I33" s="247"/>
      <c r="J33" s="244"/>
    </row>
    <row r="34" spans="1:10" s="245" customFormat="1" ht="84" customHeight="1" x14ac:dyDescent="0.3">
      <c r="A34" s="203" t="s">
        <v>314</v>
      </c>
      <c r="B34" s="203" t="s">
        <v>62</v>
      </c>
      <c r="C34" s="203" t="s">
        <v>51</v>
      </c>
      <c r="D34" s="231" t="s">
        <v>313</v>
      </c>
      <c r="E34" s="242"/>
      <c r="F34" s="242"/>
      <c r="G34" s="242"/>
      <c r="H34" s="247">
        <v>87464</v>
      </c>
      <c r="I34" s="247"/>
      <c r="J34" s="244"/>
    </row>
    <row r="35" spans="1:10" s="245" customFormat="1" ht="52.5" customHeight="1" x14ac:dyDescent="0.3">
      <c r="A35" s="203"/>
      <c r="B35" s="203"/>
      <c r="C35" s="203"/>
      <c r="D35" s="634" t="s">
        <v>539</v>
      </c>
      <c r="E35" s="242"/>
      <c r="F35" s="242"/>
      <c r="G35" s="242"/>
      <c r="H35" s="248">
        <v>87464</v>
      </c>
      <c r="I35" s="247"/>
      <c r="J35" s="244"/>
    </row>
    <row r="36" spans="1:10" s="245" customFormat="1" ht="43.5" hidden="1" customHeight="1" x14ac:dyDescent="0.3">
      <c r="A36" s="203" t="s">
        <v>316</v>
      </c>
      <c r="B36" s="203" t="s">
        <v>55</v>
      </c>
      <c r="C36" s="203" t="s">
        <v>52</v>
      </c>
      <c r="D36" s="232" t="s">
        <v>315</v>
      </c>
      <c r="E36" s="242"/>
      <c r="F36" s="242"/>
      <c r="G36" s="242"/>
      <c r="H36" s="247"/>
      <c r="I36" s="247"/>
      <c r="J36" s="244"/>
    </row>
    <row r="37" spans="1:10" s="245" customFormat="1" ht="37.5" hidden="1" customHeight="1" x14ac:dyDescent="0.3">
      <c r="A37" s="203" t="s">
        <v>322</v>
      </c>
      <c r="B37" s="203" t="s">
        <v>323</v>
      </c>
      <c r="C37" s="230" t="s">
        <v>324</v>
      </c>
      <c r="D37" s="246" t="s">
        <v>317</v>
      </c>
      <c r="E37" s="242"/>
      <c r="F37" s="242"/>
      <c r="G37" s="242"/>
      <c r="H37" s="247"/>
      <c r="I37" s="247"/>
      <c r="J37" s="244"/>
    </row>
    <row r="38" spans="1:10" s="245" customFormat="1" ht="37.5" hidden="1" customHeight="1" x14ac:dyDescent="0.3">
      <c r="A38" s="203" t="s">
        <v>325</v>
      </c>
      <c r="B38" s="203" t="s">
        <v>326</v>
      </c>
      <c r="C38" s="230" t="s">
        <v>53</v>
      </c>
      <c r="D38" s="246" t="s">
        <v>318</v>
      </c>
      <c r="E38" s="242"/>
      <c r="F38" s="242"/>
      <c r="G38" s="242"/>
      <c r="H38" s="247"/>
      <c r="I38" s="247"/>
      <c r="J38" s="244"/>
    </row>
    <row r="39" spans="1:10" s="245" customFormat="1" ht="26.25" customHeight="1" x14ac:dyDescent="0.3">
      <c r="A39" s="203" t="s">
        <v>330</v>
      </c>
      <c r="B39" s="203" t="s">
        <v>331</v>
      </c>
      <c r="C39" s="230" t="s">
        <v>53</v>
      </c>
      <c r="D39" s="246" t="s">
        <v>320</v>
      </c>
      <c r="E39" s="242"/>
      <c r="F39" s="242"/>
      <c r="G39" s="242"/>
      <c r="H39" s="247">
        <v>8020</v>
      </c>
      <c r="I39" s="247"/>
      <c r="J39" s="244"/>
    </row>
    <row r="40" spans="1:10" s="245" customFormat="1" ht="141" hidden="1" customHeight="1" x14ac:dyDescent="0.3">
      <c r="A40" s="203" t="s">
        <v>333</v>
      </c>
      <c r="B40" s="203" t="s">
        <v>332</v>
      </c>
      <c r="C40" s="203" t="s">
        <v>56</v>
      </c>
      <c r="D40" s="233" t="s">
        <v>334</v>
      </c>
      <c r="E40" s="242"/>
      <c r="F40" s="242"/>
      <c r="G40" s="242"/>
      <c r="H40" s="247"/>
      <c r="I40" s="243"/>
      <c r="J40" s="244"/>
    </row>
    <row r="41" spans="1:10" s="245" customFormat="1" ht="28.5" hidden="1" customHeight="1" x14ac:dyDescent="0.3">
      <c r="A41" s="203" t="s">
        <v>337</v>
      </c>
      <c r="B41" s="203" t="s">
        <v>340</v>
      </c>
      <c r="C41" s="230"/>
      <c r="D41" s="246" t="s">
        <v>335</v>
      </c>
      <c r="E41" s="242"/>
      <c r="F41" s="242"/>
      <c r="G41" s="242"/>
      <c r="H41" s="247"/>
      <c r="I41" s="247"/>
      <c r="J41" s="244"/>
    </row>
    <row r="42" spans="1:10" s="245" customFormat="1" ht="42.75" hidden="1" customHeight="1" x14ac:dyDescent="0.3">
      <c r="A42" s="203" t="s">
        <v>338</v>
      </c>
      <c r="B42" s="203" t="s">
        <v>339</v>
      </c>
      <c r="C42" s="230" t="s">
        <v>54</v>
      </c>
      <c r="D42" s="246" t="s">
        <v>336</v>
      </c>
      <c r="E42" s="242"/>
      <c r="F42" s="242"/>
      <c r="G42" s="242"/>
      <c r="H42" s="247"/>
      <c r="I42" s="247"/>
      <c r="J42" s="244"/>
    </row>
    <row r="43" spans="1:10" s="245" customFormat="1" ht="32.25" hidden="1" customHeight="1" x14ac:dyDescent="0.3">
      <c r="A43" s="203" t="s">
        <v>535</v>
      </c>
      <c r="B43" s="56" t="s">
        <v>536</v>
      </c>
      <c r="C43" s="56" t="s">
        <v>302</v>
      </c>
      <c r="D43" s="229" t="s">
        <v>537</v>
      </c>
      <c r="E43" s="242"/>
      <c r="F43" s="242"/>
      <c r="G43" s="242"/>
      <c r="H43" s="247"/>
      <c r="I43" s="247"/>
      <c r="J43" s="244"/>
    </row>
    <row r="44" spans="1:10" s="58" customFormat="1" ht="53.25" customHeight="1" x14ac:dyDescent="0.3">
      <c r="A44" s="519" t="s">
        <v>249</v>
      </c>
      <c r="B44" s="519"/>
      <c r="C44" s="519"/>
      <c r="D44" s="520" t="s">
        <v>172</v>
      </c>
      <c r="E44" s="546"/>
      <c r="F44" s="546"/>
      <c r="G44" s="546"/>
      <c r="H44" s="547">
        <f>SUM(H45)</f>
        <v>271800</v>
      </c>
      <c r="I44" s="547"/>
      <c r="J44" s="57"/>
    </row>
    <row r="45" spans="1:10" s="58" customFormat="1" ht="50.25" customHeight="1" x14ac:dyDescent="0.3">
      <c r="A45" s="519" t="s">
        <v>248</v>
      </c>
      <c r="B45" s="519"/>
      <c r="C45" s="519"/>
      <c r="D45" s="520" t="s">
        <v>172</v>
      </c>
      <c r="E45" s="546"/>
      <c r="F45" s="546"/>
      <c r="G45" s="546"/>
      <c r="H45" s="547">
        <f>SUM(H46:H48)</f>
        <v>271800</v>
      </c>
      <c r="I45" s="547"/>
      <c r="J45" s="57"/>
    </row>
    <row r="46" spans="1:10" s="58" customFormat="1" ht="46.5" customHeight="1" x14ac:dyDescent="0.3">
      <c r="A46" s="56" t="s">
        <v>254</v>
      </c>
      <c r="B46" s="56" t="s">
        <v>176</v>
      </c>
      <c r="C46" s="56" t="s">
        <v>48</v>
      </c>
      <c r="D46" s="229" t="s">
        <v>175</v>
      </c>
      <c r="E46" s="53"/>
      <c r="F46" s="54"/>
      <c r="G46" s="55"/>
      <c r="H46" s="54">
        <v>112800</v>
      </c>
      <c r="I46" s="54"/>
      <c r="J46" s="57"/>
    </row>
    <row r="47" spans="1:10" s="58" customFormat="1" ht="64.5" customHeight="1" x14ac:dyDescent="0.3">
      <c r="A47" s="249" t="s">
        <v>266</v>
      </c>
      <c r="B47" s="249" t="s">
        <v>167</v>
      </c>
      <c r="C47" s="230" t="s">
        <v>64</v>
      </c>
      <c r="D47" s="246" t="s">
        <v>20</v>
      </c>
      <c r="E47" s="53"/>
      <c r="F47" s="54"/>
      <c r="G47" s="55"/>
      <c r="H47" s="54">
        <v>17000</v>
      </c>
      <c r="I47" s="54"/>
      <c r="J47" s="57"/>
    </row>
    <row r="48" spans="1:10" s="58" customFormat="1" ht="47.25" customHeight="1" x14ac:dyDescent="0.3">
      <c r="A48" s="249" t="s">
        <v>268</v>
      </c>
      <c r="B48" s="249" t="s">
        <v>168</v>
      </c>
      <c r="C48" s="230" t="s">
        <v>63</v>
      </c>
      <c r="D48" s="246" t="s">
        <v>267</v>
      </c>
      <c r="E48" s="53"/>
      <c r="F48" s="54"/>
      <c r="G48" s="55"/>
      <c r="H48" s="54">
        <v>142000</v>
      </c>
      <c r="I48" s="54"/>
      <c r="J48" s="57"/>
    </row>
    <row r="49" spans="1:10" s="58" customFormat="1" ht="46.5" customHeight="1" x14ac:dyDescent="0.3">
      <c r="A49" s="519" t="s">
        <v>23</v>
      </c>
      <c r="B49" s="519"/>
      <c r="C49" s="519"/>
      <c r="D49" s="572" t="s">
        <v>370</v>
      </c>
      <c r="E49" s="546"/>
      <c r="F49" s="546"/>
      <c r="G49" s="546"/>
      <c r="H49" s="547">
        <f>SUM(H50)</f>
        <v>482660</v>
      </c>
      <c r="I49" s="547"/>
      <c r="J49" s="57"/>
    </row>
    <row r="50" spans="1:10" s="58" customFormat="1" ht="46.5" customHeight="1" x14ac:dyDescent="0.3">
      <c r="A50" s="519" t="s">
        <v>24</v>
      </c>
      <c r="B50" s="519"/>
      <c r="C50" s="519"/>
      <c r="D50" s="572" t="s">
        <v>370</v>
      </c>
      <c r="E50" s="546"/>
      <c r="F50" s="546"/>
      <c r="G50" s="546"/>
      <c r="H50" s="547">
        <f>SUM(H51:H55)</f>
        <v>482660</v>
      </c>
      <c r="I50" s="547"/>
      <c r="J50" s="57"/>
    </row>
    <row r="51" spans="1:10" s="58" customFormat="1" ht="44.25" customHeight="1" x14ac:dyDescent="0.3">
      <c r="A51" s="56" t="s">
        <v>280</v>
      </c>
      <c r="B51" s="56" t="s">
        <v>176</v>
      </c>
      <c r="C51" s="56" t="s">
        <v>48</v>
      </c>
      <c r="D51" s="229" t="s">
        <v>175</v>
      </c>
      <c r="E51" s="242"/>
      <c r="F51" s="242"/>
      <c r="G51" s="242"/>
      <c r="H51" s="573">
        <v>11900</v>
      </c>
      <c r="I51" s="286"/>
      <c r="J51" s="57"/>
    </row>
    <row r="52" spans="1:10" s="58" customFormat="1" ht="61.5" customHeight="1" x14ac:dyDescent="0.3">
      <c r="A52" s="203" t="s">
        <v>284</v>
      </c>
      <c r="B52" s="203" t="s">
        <v>292</v>
      </c>
      <c r="C52" s="203" t="s">
        <v>52</v>
      </c>
      <c r="D52" s="251" t="s">
        <v>291</v>
      </c>
      <c r="E52" s="242"/>
      <c r="F52" s="242"/>
      <c r="G52" s="242"/>
      <c r="H52" s="573">
        <v>183730</v>
      </c>
      <c r="I52" s="287"/>
      <c r="J52" s="57"/>
    </row>
    <row r="53" spans="1:10" s="58" customFormat="1" ht="30.75" customHeight="1" x14ac:dyDescent="0.3">
      <c r="A53" s="203" t="s">
        <v>279</v>
      </c>
      <c r="B53" s="203" t="s">
        <v>281</v>
      </c>
      <c r="C53" s="203" t="s">
        <v>65</v>
      </c>
      <c r="D53" s="251" t="s">
        <v>278</v>
      </c>
      <c r="E53" s="242"/>
      <c r="F53" s="242"/>
      <c r="G53" s="242"/>
      <c r="H53" s="573">
        <v>149630</v>
      </c>
      <c r="I53" s="287"/>
      <c r="J53" s="57"/>
    </row>
    <row r="54" spans="1:10" s="58" customFormat="1" ht="42" customHeight="1" x14ac:dyDescent="0.3">
      <c r="A54" s="203" t="s">
        <v>282</v>
      </c>
      <c r="B54" s="203" t="s">
        <v>169</v>
      </c>
      <c r="C54" s="203" t="s">
        <v>66</v>
      </c>
      <c r="D54" s="252" t="s">
        <v>283</v>
      </c>
      <c r="E54" s="242"/>
      <c r="F54" s="242"/>
      <c r="G54" s="242"/>
      <c r="H54" s="573">
        <v>24000</v>
      </c>
      <c r="I54" s="287"/>
      <c r="J54" s="57"/>
    </row>
    <row r="55" spans="1:10" s="58" customFormat="1" ht="44.25" customHeight="1" x14ac:dyDescent="0.3">
      <c r="A55" s="538" t="s">
        <v>285</v>
      </c>
      <c r="B55" s="538" t="s">
        <v>286</v>
      </c>
      <c r="C55" s="538" t="s">
        <v>67</v>
      </c>
      <c r="D55" s="567" t="s">
        <v>287</v>
      </c>
      <c r="E55" s="242"/>
      <c r="F55" s="242"/>
      <c r="G55" s="242"/>
      <c r="H55" s="573">
        <v>113400</v>
      </c>
      <c r="I55" s="198"/>
      <c r="J55" s="57"/>
    </row>
    <row r="56" spans="1:10" s="58" customFormat="1" ht="43.5" customHeight="1" x14ac:dyDescent="0.3">
      <c r="A56" s="519" t="s">
        <v>239</v>
      </c>
      <c r="B56" s="519"/>
      <c r="C56" s="519"/>
      <c r="D56" s="520" t="s">
        <v>173</v>
      </c>
      <c r="E56" s="546"/>
      <c r="F56" s="546"/>
      <c r="G56" s="546"/>
      <c r="H56" s="547">
        <f>SUM(H57)</f>
        <v>44500</v>
      </c>
      <c r="I56" s="630"/>
      <c r="J56" s="57"/>
    </row>
    <row r="57" spans="1:10" s="58" customFormat="1" ht="45" customHeight="1" x14ac:dyDescent="0.3">
      <c r="A57" s="519" t="s">
        <v>240</v>
      </c>
      <c r="B57" s="519"/>
      <c r="C57" s="519"/>
      <c r="D57" s="520" t="s">
        <v>173</v>
      </c>
      <c r="E57" s="546"/>
      <c r="F57" s="546"/>
      <c r="G57" s="546"/>
      <c r="H57" s="547">
        <f>SUM(H58)</f>
        <v>44500</v>
      </c>
      <c r="I57" s="630"/>
      <c r="J57" s="57"/>
    </row>
    <row r="58" spans="1:10" s="58" customFormat="1" ht="48" customHeight="1" x14ac:dyDescent="0.3">
      <c r="A58" s="56" t="s">
        <v>238</v>
      </c>
      <c r="B58" s="56" t="s">
        <v>176</v>
      </c>
      <c r="C58" s="56" t="s">
        <v>48</v>
      </c>
      <c r="D58" s="229" t="s">
        <v>175</v>
      </c>
      <c r="E58" s="242"/>
      <c r="F58" s="242"/>
      <c r="G58" s="242"/>
      <c r="H58" s="243">
        <v>44500</v>
      </c>
      <c r="I58" s="288"/>
      <c r="J58" s="57"/>
    </row>
    <row r="59" spans="1:10" s="58" customFormat="1" ht="42.75" customHeight="1" x14ac:dyDescent="0.3">
      <c r="A59" s="211"/>
      <c r="B59" s="211"/>
      <c r="C59" s="48"/>
      <c r="D59" s="254" t="s">
        <v>82</v>
      </c>
      <c r="E59" s="49"/>
      <c r="F59" s="205"/>
      <c r="G59" s="49"/>
      <c r="H59" s="253">
        <f>SUM(H11,H20,H29,H45,H50,H57)</f>
        <v>12381180</v>
      </c>
      <c r="I59" s="253"/>
      <c r="J59" s="57"/>
    </row>
    <row r="60" spans="1:10" ht="60" customHeight="1" x14ac:dyDescent="0.3">
      <c r="A60" s="26"/>
      <c r="B60" s="26"/>
      <c r="C60" s="26"/>
      <c r="D60" s="23"/>
      <c r="E60" s="23"/>
      <c r="F60" s="23"/>
      <c r="G60" s="23"/>
      <c r="H60" s="23"/>
      <c r="I60" s="23"/>
      <c r="J60" s="23"/>
    </row>
    <row r="61" spans="1:10" ht="65.25" customHeight="1" x14ac:dyDescent="0.3">
      <c r="A61" s="26"/>
      <c r="B61" s="26"/>
      <c r="C61" s="26"/>
      <c r="D61" s="27"/>
      <c r="E61" s="27"/>
      <c r="F61" s="27"/>
      <c r="G61" s="27"/>
      <c r="H61" s="21"/>
      <c r="I61" s="21"/>
      <c r="J61" s="21"/>
    </row>
    <row r="62" spans="1:10" ht="18.75" x14ac:dyDescent="0.3">
      <c r="A62" s="26"/>
      <c r="B62" s="26"/>
      <c r="C62" s="26"/>
      <c r="D62" s="23"/>
      <c r="E62" s="23"/>
      <c r="F62" s="23"/>
      <c r="G62" s="23"/>
      <c r="H62" s="21"/>
      <c r="I62" s="21"/>
      <c r="J62" s="21"/>
    </row>
    <row r="63" spans="1:10" ht="20.25" x14ac:dyDescent="0.3">
      <c r="A63" s="28"/>
      <c r="B63" s="28"/>
      <c r="C63" s="28"/>
      <c r="D63" s="29"/>
      <c r="E63" s="29"/>
      <c r="F63" s="29"/>
      <c r="G63" s="29"/>
      <c r="H63" s="21"/>
      <c r="I63" s="21"/>
      <c r="J63" s="21"/>
    </row>
    <row r="64" spans="1:10" ht="15.75" x14ac:dyDescent="0.25">
      <c r="H64" s="21"/>
      <c r="I64" s="21"/>
      <c r="J64" s="21"/>
    </row>
    <row r="68" spans="5:20" ht="15.75" x14ac:dyDescent="0.2">
      <c r="E68" s="30"/>
      <c r="F68" s="31"/>
      <c r="G68" s="32"/>
    </row>
    <row r="69" spans="5:20" ht="20.25" x14ac:dyDescent="0.3">
      <c r="E69" s="30"/>
      <c r="F69" s="33"/>
      <c r="G69" s="32"/>
      <c r="M69" s="770"/>
      <c r="N69" s="770"/>
      <c r="O69" s="770"/>
      <c r="P69" s="770"/>
      <c r="Q69" s="770"/>
      <c r="R69" s="770"/>
      <c r="S69" s="770"/>
      <c r="T69" s="770"/>
    </row>
    <row r="70" spans="5:20" ht="20.25" x14ac:dyDescent="0.3">
      <c r="E70" s="32"/>
      <c r="F70" s="32"/>
      <c r="G70" s="32"/>
      <c r="M70" s="770"/>
      <c r="N70" s="770"/>
      <c r="O70" s="770"/>
      <c r="P70" s="770"/>
      <c r="Q70" s="770"/>
      <c r="R70" s="770"/>
      <c r="S70" s="770"/>
      <c r="T70" s="770"/>
    </row>
  </sheetData>
  <mergeCells count="2">
    <mergeCell ref="M70:T70"/>
    <mergeCell ref="M69:T69"/>
  </mergeCells>
  <phoneticPr fontId="4" type="noConversion"/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82"/>
  <sheetViews>
    <sheetView view="pageBreakPreview" topLeftCell="A10" zoomScale="90" zoomScaleNormal="82" zoomScaleSheetLayoutView="90" workbookViewId="0">
      <pane xSplit="4" ySplit="1" topLeftCell="E54" activePane="bottomRight" state="frozen"/>
      <selection activeCell="A10" sqref="A10"/>
      <selection pane="topRight" activeCell="E10" sqref="E10"/>
      <selection pane="bottomLeft" activeCell="A11" sqref="A11"/>
      <selection pane="bottomRight" activeCell="E74" sqref="E74"/>
    </sheetView>
  </sheetViews>
  <sheetFormatPr defaultRowHeight="12.75" x14ac:dyDescent="0.2"/>
  <cols>
    <col min="1" max="1" width="12.42578125" style="20" customWidth="1"/>
    <col min="2" max="2" width="12.140625" style="20" customWidth="1"/>
    <col min="3" max="3" width="15.42578125" style="20" customWidth="1"/>
    <col min="4" max="4" width="63.5703125" style="20" customWidth="1"/>
    <col min="5" max="5" width="52.42578125" style="20" customWidth="1"/>
    <col min="6" max="6" width="30.7109375" style="20" customWidth="1"/>
    <col min="7" max="7" width="16" style="623" customWidth="1"/>
    <col min="8" max="8" width="16.28515625" style="196" customWidth="1"/>
    <col min="9" max="9" width="15.85546875" style="20" customWidth="1"/>
    <col min="10" max="10" width="16.5703125" style="20" customWidth="1"/>
    <col min="11" max="11" width="18.28515625" style="20" customWidth="1"/>
    <col min="12" max="12" width="17.28515625" style="20" customWidth="1"/>
    <col min="13" max="13" width="16" style="20" customWidth="1"/>
    <col min="14" max="16384" width="9.140625" style="20"/>
  </cols>
  <sheetData>
    <row r="4" spans="1:13" ht="57" customHeight="1" x14ac:dyDescent="0.2"/>
    <row r="5" spans="1:13" ht="16.350000000000001" customHeight="1" x14ac:dyDescent="0.3">
      <c r="D5" s="771"/>
      <c r="E5" s="771"/>
      <c r="F5" s="771"/>
      <c r="G5" s="771"/>
      <c r="H5" s="771"/>
      <c r="I5" s="771"/>
    </row>
    <row r="6" spans="1:13" ht="18.75" x14ac:dyDescent="0.3">
      <c r="D6" s="772"/>
      <c r="E6" s="772"/>
      <c r="F6" s="772"/>
      <c r="G6" s="772"/>
      <c r="H6" s="772"/>
      <c r="I6" s="772"/>
      <c r="J6" s="772"/>
    </row>
    <row r="7" spans="1:13" ht="27" customHeight="1" x14ac:dyDescent="0.3">
      <c r="D7" s="85"/>
      <c r="E7" s="85"/>
      <c r="F7" s="307"/>
      <c r="G7" s="474"/>
      <c r="H7" s="85"/>
      <c r="I7" s="85"/>
      <c r="J7" s="85"/>
    </row>
    <row r="8" spans="1:13" ht="19.5" customHeight="1" x14ac:dyDescent="0.3">
      <c r="E8" s="86"/>
      <c r="F8" s="86"/>
      <c r="G8" s="474"/>
      <c r="H8" s="87"/>
      <c r="I8" s="88" t="s">
        <v>0</v>
      </c>
    </row>
    <row r="9" spans="1:13" s="354" customFormat="1" ht="27" customHeight="1" x14ac:dyDescent="0.2">
      <c r="A9" s="775" t="s">
        <v>454</v>
      </c>
      <c r="B9" s="775" t="s">
        <v>456</v>
      </c>
      <c r="C9" s="775" t="s">
        <v>455</v>
      </c>
      <c r="D9" s="776" t="s">
        <v>457</v>
      </c>
      <c r="E9" s="777" t="s">
        <v>494</v>
      </c>
      <c r="F9" s="777" t="s">
        <v>495</v>
      </c>
      <c r="G9" s="778" t="s">
        <v>458</v>
      </c>
      <c r="H9" s="779" t="s">
        <v>77</v>
      </c>
      <c r="I9" s="773" t="s">
        <v>78</v>
      </c>
      <c r="J9" s="774"/>
    </row>
    <row r="10" spans="1:13" s="354" customFormat="1" ht="86.25" customHeight="1" x14ac:dyDescent="0.2">
      <c r="A10" s="733"/>
      <c r="B10" s="733"/>
      <c r="C10" s="733"/>
      <c r="D10" s="733"/>
      <c r="E10" s="733"/>
      <c r="F10" s="733"/>
      <c r="G10" s="733"/>
      <c r="H10" s="733"/>
      <c r="I10" s="353" t="s">
        <v>450</v>
      </c>
      <c r="J10" s="357" t="s">
        <v>459</v>
      </c>
    </row>
    <row r="11" spans="1:13" s="358" customFormat="1" ht="15.75" customHeight="1" x14ac:dyDescent="0.2">
      <c r="A11" s="352">
        <v>1</v>
      </c>
      <c r="B11" s="352">
        <v>2</v>
      </c>
      <c r="C11" s="352">
        <v>3</v>
      </c>
      <c r="D11" s="352">
        <v>4</v>
      </c>
      <c r="E11" s="369">
        <v>5</v>
      </c>
      <c r="F11" s="369">
        <v>6</v>
      </c>
      <c r="G11" s="369">
        <v>7</v>
      </c>
      <c r="H11" s="369">
        <v>8</v>
      </c>
      <c r="I11" s="352">
        <v>9</v>
      </c>
      <c r="J11" s="369">
        <v>10</v>
      </c>
    </row>
    <row r="12" spans="1:13" ht="36.75" customHeight="1" x14ac:dyDescent="0.3">
      <c r="A12" s="668" t="s">
        <v>179</v>
      </c>
      <c r="B12" s="668"/>
      <c r="C12" s="668"/>
      <c r="D12" s="669" t="s">
        <v>170</v>
      </c>
      <c r="E12" s="670"/>
      <c r="F12" s="670"/>
      <c r="G12" s="522">
        <f>SUM(G13)</f>
        <v>77646568</v>
      </c>
      <c r="H12" s="522">
        <f t="shared" ref="H12:J12" si="0">SUM(H13)</f>
        <v>70541152</v>
      </c>
      <c r="I12" s="522">
        <f t="shared" si="0"/>
        <v>7105416</v>
      </c>
      <c r="J12" s="522">
        <f t="shared" si="0"/>
        <v>6965416</v>
      </c>
      <c r="L12" s="206"/>
      <c r="M12" s="206"/>
    </row>
    <row r="13" spans="1:13" ht="34.5" customHeight="1" x14ac:dyDescent="0.3">
      <c r="A13" s="668" t="s">
        <v>180</v>
      </c>
      <c r="B13" s="668"/>
      <c r="C13" s="668"/>
      <c r="D13" s="669" t="s">
        <v>170</v>
      </c>
      <c r="E13" s="670"/>
      <c r="F13" s="670"/>
      <c r="G13" s="522">
        <f>SUM(G14:G39)</f>
        <v>77646568</v>
      </c>
      <c r="H13" s="522">
        <f t="shared" ref="H13:J13" si="1">SUM(H14:H39)</f>
        <v>70541152</v>
      </c>
      <c r="I13" s="522">
        <f t="shared" si="1"/>
        <v>7105416</v>
      </c>
      <c r="J13" s="522">
        <f t="shared" si="1"/>
        <v>6965416</v>
      </c>
      <c r="K13" s="206">
        <f>SUM(H12:I12)</f>
        <v>77646568</v>
      </c>
    </row>
    <row r="14" spans="1:13" ht="46.5" customHeight="1" x14ac:dyDescent="0.3">
      <c r="A14" s="263" t="s">
        <v>183</v>
      </c>
      <c r="B14" s="263" t="s">
        <v>184</v>
      </c>
      <c r="C14" s="263" t="s">
        <v>47</v>
      </c>
      <c r="D14" s="485" t="s">
        <v>182</v>
      </c>
      <c r="E14" s="92" t="s">
        <v>519</v>
      </c>
      <c r="F14" s="92" t="s">
        <v>520</v>
      </c>
      <c r="G14" s="199">
        <f t="shared" ref="G14:G39" si="2">SUM(H14:I14)</f>
        <v>32201700</v>
      </c>
      <c r="H14" s="96">
        <v>32201700</v>
      </c>
      <c r="I14" s="604"/>
      <c r="J14" s="605"/>
    </row>
    <row r="15" spans="1:13" s="609" customFormat="1" ht="47.25" customHeight="1" x14ac:dyDescent="0.3">
      <c r="A15" s="263" t="s">
        <v>186</v>
      </c>
      <c r="B15" s="263" t="s">
        <v>187</v>
      </c>
      <c r="C15" s="263" t="s">
        <v>88</v>
      </c>
      <c r="D15" s="608" t="s">
        <v>188</v>
      </c>
      <c r="E15" s="92" t="s">
        <v>519</v>
      </c>
      <c r="F15" s="92" t="s">
        <v>520</v>
      </c>
      <c r="G15" s="199">
        <f t="shared" si="2"/>
        <v>102900</v>
      </c>
      <c r="H15" s="198">
        <v>102900</v>
      </c>
      <c r="I15" s="604"/>
      <c r="J15" s="607"/>
    </row>
    <row r="16" spans="1:13" s="609" customFormat="1" ht="61.5" customHeight="1" x14ac:dyDescent="0.3">
      <c r="A16" s="263" t="s">
        <v>189</v>
      </c>
      <c r="B16" s="263" t="s">
        <v>190</v>
      </c>
      <c r="C16" s="263" t="s">
        <v>88</v>
      </c>
      <c r="D16" s="229" t="s">
        <v>191</v>
      </c>
      <c r="E16" s="92" t="s">
        <v>519</v>
      </c>
      <c r="F16" s="92" t="s">
        <v>520</v>
      </c>
      <c r="G16" s="199">
        <f t="shared" si="2"/>
        <v>479800</v>
      </c>
      <c r="H16" s="198">
        <v>479800</v>
      </c>
      <c r="I16" s="96"/>
      <c r="J16" s="607"/>
    </row>
    <row r="17" spans="1:10" s="487" customFormat="1" ht="42.75" customHeight="1" x14ac:dyDescent="0.3">
      <c r="A17" s="263" t="s">
        <v>192</v>
      </c>
      <c r="B17" s="263" t="s">
        <v>193</v>
      </c>
      <c r="C17" s="263" t="s">
        <v>88</v>
      </c>
      <c r="D17" s="485" t="s">
        <v>13</v>
      </c>
      <c r="E17" s="92" t="s">
        <v>519</v>
      </c>
      <c r="F17" s="92" t="s">
        <v>520</v>
      </c>
      <c r="G17" s="199">
        <f t="shared" si="2"/>
        <v>1381400</v>
      </c>
      <c r="H17" s="198">
        <v>1381400</v>
      </c>
      <c r="I17" s="96"/>
      <c r="J17" s="607"/>
    </row>
    <row r="18" spans="1:10" s="174" customFormat="1" ht="50.25" customHeight="1" x14ac:dyDescent="0.3">
      <c r="A18" s="263" t="s">
        <v>185</v>
      </c>
      <c r="B18" s="263" t="s">
        <v>195</v>
      </c>
      <c r="C18" s="263" t="s">
        <v>88</v>
      </c>
      <c r="D18" s="485" t="s">
        <v>194</v>
      </c>
      <c r="E18" s="92" t="s">
        <v>519</v>
      </c>
      <c r="F18" s="92" t="s">
        <v>520</v>
      </c>
      <c r="G18" s="199">
        <f t="shared" si="2"/>
        <v>2404500</v>
      </c>
      <c r="H18" s="199">
        <v>2404500</v>
      </c>
      <c r="I18" s="96"/>
      <c r="J18" s="486"/>
    </row>
    <row r="19" spans="1:10" s="174" customFormat="1" ht="43.5" customHeight="1" x14ac:dyDescent="0.3">
      <c r="A19" s="263" t="s">
        <v>197</v>
      </c>
      <c r="B19" s="263" t="s">
        <v>159</v>
      </c>
      <c r="C19" s="263" t="s">
        <v>56</v>
      </c>
      <c r="D19" s="610" t="s">
        <v>14</v>
      </c>
      <c r="E19" s="259" t="s">
        <v>387</v>
      </c>
      <c r="F19" s="92" t="s">
        <v>521</v>
      </c>
      <c r="G19" s="199">
        <f t="shared" si="2"/>
        <v>33000</v>
      </c>
      <c r="H19" s="199">
        <v>33000</v>
      </c>
      <c r="I19" s="96"/>
      <c r="J19" s="486"/>
    </row>
    <row r="20" spans="1:10" s="501" customFormat="1" ht="48" customHeight="1" x14ac:dyDescent="0.3">
      <c r="A20" s="56" t="s">
        <v>196</v>
      </c>
      <c r="B20" s="56" t="s">
        <v>199</v>
      </c>
      <c r="C20" s="56" t="s">
        <v>56</v>
      </c>
      <c r="D20" s="611" t="s">
        <v>198</v>
      </c>
      <c r="E20" s="259" t="s">
        <v>387</v>
      </c>
      <c r="F20" s="92" t="s">
        <v>521</v>
      </c>
      <c r="G20" s="199">
        <f t="shared" si="2"/>
        <v>23100</v>
      </c>
      <c r="H20" s="199">
        <v>23100</v>
      </c>
      <c r="I20" s="265"/>
      <c r="J20" s="500"/>
    </row>
    <row r="21" spans="1:10" s="204" customFormat="1" ht="45" hidden="1" customHeight="1" x14ac:dyDescent="0.3">
      <c r="A21" s="612" t="s">
        <v>200</v>
      </c>
      <c r="B21" s="263" t="s">
        <v>201</v>
      </c>
      <c r="C21" s="612" t="s">
        <v>56</v>
      </c>
      <c r="D21" s="485" t="s">
        <v>202</v>
      </c>
      <c r="E21" s="259" t="s">
        <v>387</v>
      </c>
      <c r="F21" s="92" t="s">
        <v>522</v>
      </c>
      <c r="G21" s="199">
        <f t="shared" si="2"/>
        <v>0</v>
      </c>
      <c r="H21" s="492"/>
      <c r="I21" s="495"/>
      <c r="J21" s="360"/>
    </row>
    <row r="22" spans="1:10" ht="45" customHeight="1" x14ac:dyDescent="0.3">
      <c r="A22" s="263" t="s">
        <v>203</v>
      </c>
      <c r="B22" s="263" t="s">
        <v>204</v>
      </c>
      <c r="C22" s="263" t="s">
        <v>56</v>
      </c>
      <c r="D22" s="613" t="s">
        <v>205</v>
      </c>
      <c r="E22" s="259" t="s">
        <v>387</v>
      </c>
      <c r="F22" s="92" t="s">
        <v>521</v>
      </c>
      <c r="G22" s="199">
        <f t="shared" si="2"/>
        <v>187180</v>
      </c>
      <c r="H22" s="198">
        <v>187180</v>
      </c>
      <c r="I22" s="96"/>
      <c r="J22" s="614"/>
    </row>
    <row r="23" spans="1:10" ht="84" customHeight="1" x14ac:dyDescent="0.3">
      <c r="A23" s="612" t="s">
        <v>208</v>
      </c>
      <c r="B23" s="263" t="s">
        <v>161</v>
      </c>
      <c r="C23" s="612" t="s">
        <v>56</v>
      </c>
      <c r="D23" s="485" t="s">
        <v>15</v>
      </c>
      <c r="E23" s="259" t="s">
        <v>375</v>
      </c>
      <c r="F23" s="92" t="s">
        <v>522</v>
      </c>
      <c r="G23" s="199">
        <f t="shared" si="2"/>
        <v>169420</v>
      </c>
      <c r="H23" s="199">
        <v>169420</v>
      </c>
      <c r="I23" s="96"/>
      <c r="J23" s="614"/>
    </row>
    <row r="24" spans="1:10" ht="50.25" customHeight="1" x14ac:dyDescent="0.3">
      <c r="A24" s="263" t="s">
        <v>209</v>
      </c>
      <c r="B24" s="263" t="s">
        <v>210</v>
      </c>
      <c r="C24" s="263" t="s">
        <v>55</v>
      </c>
      <c r="D24" s="485" t="s">
        <v>213</v>
      </c>
      <c r="E24" s="259" t="s">
        <v>387</v>
      </c>
      <c r="F24" s="92" t="s">
        <v>521</v>
      </c>
      <c r="G24" s="199">
        <f t="shared" si="2"/>
        <v>106200</v>
      </c>
      <c r="H24" s="199">
        <v>106200</v>
      </c>
      <c r="I24" s="96"/>
      <c r="J24" s="614"/>
    </row>
    <row r="25" spans="1:10" ht="56.25" customHeight="1" x14ac:dyDescent="0.3">
      <c r="A25" s="263" t="s">
        <v>214</v>
      </c>
      <c r="B25" s="263" t="s">
        <v>163</v>
      </c>
      <c r="C25" s="263" t="s">
        <v>54</v>
      </c>
      <c r="D25" s="285" t="s">
        <v>17</v>
      </c>
      <c r="E25" s="92" t="s">
        <v>376</v>
      </c>
      <c r="F25" s="92" t="s">
        <v>523</v>
      </c>
      <c r="G25" s="199">
        <f t="shared" si="2"/>
        <v>248366</v>
      </c>
      <c r="H25" s="198">
        <v>248366</v>
      </c>
      <c r="I25" s="96"/>
      <c r="J25" s="486"/>
    </row>
    <row r="26" spans="1:10" s="609" customFormat="1" ht="57" customHeight="1" x14ac:dyDescent="0.3">
      <c r="A26" s="263" t="s">
        <v>215</v>
      </c>
      <c r="B26" s="263" t="s">
        <v>164</v>
      </c>
      <c r="C26" s="615" t="s">
        <v>54</v>
      </c>
      <c r="D26" s="285" t="s">
        <v>16</v>
      </c>
      <c r="E26" s="92" t="s">
        <v>376</v>
      </c>
      <c r="F26" s="92" t="s">
        <v>523</v>
      </c>
      <c r="G26" s="199">
        <f t="shared" si="2"/>
        <v>132334</v>
      </c>
      <c r="H26" s="199">
        <v>132334</v>
      </c>
      <c r="I26" s="96"/>
      <c r="J26" s="607"/>
    </row>
    <row r="27" spans="1:10" s="609" customFormat="1" ht="63" customHeight="1" x14ac:dyDescent="0.3">
      <c r="A27" s="536" t="s">
        <v>512</v>
      </c>
      <c r="B27" s="536" t="s">
        <v>298</v>
      </c>
      <c r="C27" s="536" t="s">
        <v>498</v>
      </c>
      <c r="D27" s="537" t="s">
        <v>299</v>
      </c>
      <c r="E27" s="618" t="s">
        <v>524</v>
      </c>
      <c r="F27" s="92" t="s">
        <v>525</v>
      </c>
      <c r="G27" s="199">
        <f t="shared" si="2"/>
        <v>6565416</v>
      </c>
      <c r="H27" s="199"/>
      <c r="I27" s="199">
        <v>6565416</v>
      </c>
      <c r="J27" s="199">
        <v>6565416</v>
      </c>
    </row>
    <row r="28" spans="1:10" s="609" customFormat="1" ht="55.5" customHeight="1" x14ac:dyDescent="0.3">
      <c r="A28" s="536" t="s">
        <v>513</v>
      </c>
      <c r="B28" s="536" t="s">
        <v>514</v>
      </c>
      <c r="C28" s="536" t="s">
        <v>57</v>
      </c>
      <c r="D28" s="537" t="s">
        <v>515</v>
      </c>
      <c r="E28" s="92" t="s">
        <v>378</v>
      </c>
      <c r="F28" s="92" t="s">
        <v>526</v>
      </c>
      <c r="G28" s="199">
        <f t="shared" si="2"/>
        <v>800000</v>
      </c>
      <c r="H28" s="199">
        <v>400000</v>
      </c>
      <c r="I28" s="96">
        <v>400000</v>
      </c>
      <c r="J28" s="96">
        <v>400000</v>
      </c>
    </row>
    <row r="29" spans="1:10" s="609" customFormat="1" ht="69" customHeight="1" x14ac:dyDescent="0.3">
      <c r="A29" s="56" t="s">
        <v>507</v>
      </c>
      <c r="B29" s="56" t="s">
        <v>508</v>
      </c>
      <c r="C29" s="617" t="s">
        <v>57</v>
      </c>
      <c r="D29" s="616" t="s">
        <v>506</v>
      </c>
      <c r="E29" s="92" t="s">
        <v>555</v>
      </c>
      <c r="F29" s="92" t="s">
        <v>527</v>
      </c>
      <c r="G29" s="199">
        <f t="shared" si="2"/>
        <v>14876342</v>
      </c>
      <c r="H29" s="199">
        <v>14876342</v>
      </c>
      <c r="I29" s="96"/>
      <c r="J29" s="607"/>
    </row>
    <row r="30" spans="1:10" s="609" customFormat="1" ht="69" customHeight="1" x14ac:dyDescent="0.3">
      <c r="A30" s="56" t="s">
        <v>507</v>
      </c>
      <c r="B30" s="56" t="s">
        <v>508</v>
      </c>
      <c r="C30" s="617" t="s">
        <v>57</v>
      </c>
      <c r="D30" s="616" t="s">
        <v>506</v>
      </c>
      <c r="E30" s="259" t="s">
        <v>373</v>
      </c>
      <c r="F30" s="259" t="s">
        <v>501</v>
      </c>
      <c r="G30" s="199">
        <f t="shared" si="2"/>
        <v>200000</v>
      </c>
      <c r="H30" s="199">
        <v>200000</v>
      </c>
      <c r="I30" s="96"/>
      <c r="J30" s="607"/>
    </row>
    <row r="31" spans="1:10" s="620" customFormat="1" ht="49.5" customHeight="1" x14ac:dyDescent="0.3">
      <c r="A31" s="263" t="s">
        <v>216</v>
      </c>
      <c r="B31" s="263" t="s">
        <v>217</v>
      </c>
      <c r="C31" s="263" t="s">
        <v>57</v>
      </c>
      <c r="D31" s="619" t="s">
        <v>218</v>
      </c>
      <c r="E31" s="92" t="s">
        <v>379</v>
      </c>
      <c r="F31" s="259" t="s">
        <v>528</v>
      </c>
      <c r="G31" s="199">
        <f t="shared" si="2"/>
        <v>15000000</v>
      </c>
      <c r="H31" s="199">
        <v>15000000</v>
      </c>
      <c r="I31" s="96"/>
      <c r="J31" s="606"/>
    </row>
    <row r="32" spans="1:10" ht="63" customHeight="1" x14ac:dyDescent="0.3">
      <c r="A32" s="263" t="s">
        <v>219</v>
      </c>
      <c r="B32" s="263" t="s">
        <v>220</v>
      </c>
      <c r="C32" s="263" t="s">
        <v>75</v>
      </c>
      <c r="D32" s="229" t="s">
        <v>19</v>
      </c>
      <c r="E32" s="92" t="s">
        <v>399</v>
      </c>
      <c r="F32" s="259" t="s">
        <v>534</v>
      </c>
      <c r="G32" s="199">
        <f t="shared" si="2"/>
        <v>100000</v>
      </c>
      <c r="H32" s="198">
        <v>100000</v>
      </c>
      <c r="I32" s="96"/>
      <c r="J32" s="614"/>
    </row>
    <row r="33" spans="1:11" s="174" customFormat="1" ht="69.75" customHeight="1" x14ac:dyDescent="0.3">
      <c r="A33" s="56" t="s">
        <v>509</v>
      </c>
      <c r="B33" s="56" t="s">
        <v>307</v>
      </c>
      <c r="C33" s="56" t="s">
        <v>58</v>
      </c>
      <c r="D33" s="229" t="s">
        <v>306</v>
      </c>
      <c r="E33" s="92" t="s">
        <v>531</v>
      </c>
      <c r="F33" s="259" t="s">
        <v>530</v>
      </c>
      <c r="G33" s="199">
        <f t="shared" si="2"/>
        <v>2000000</v>
      </c>
      <c r="H33" s="198">
        <v>2000000</v>
      </c>
      <c r="I33" s="96"/>
      <c r="J33" s="486"/>
    </row>
    <row r="34" spans="1:11" s="202" customFormat="1" ht="60.75" hidden="1" customHeight="1" x14ac:dyDescent="0.3">
      <c r="A34" s="266" t="s">
        <v>223</v>
      </c>
      <c r="B34" s="266" t="s">
        <v>224</v>
      </c>
      <c r="C34" s="266" t="s">
        <v>61</v>
      </c>
      <c r="D34" s="497" t="s">
        <v>158</v>
      </c>
      <c r="E34" s="262" t="s">
        <v>378</v>
      </c>
      <c r="F34" s="259" t="s">
        <v>532</v>
      </c>
      <c r="G34" s="199">
        <f t="shared" si="2"/>
        <v>0</v>
      </c>
      <c r="H34" s="496"/>
      <c r="I34" s="265"/>
      <c r="J34" s="360"/>
    </row>
    <row r="35" spans="1:11" s="202" customFormat="1" ht="48" hidden="1" customHeight="1" x14ac:dyDescent="0.3">
      <c r="A35" s="266" t="s">
        <v>223</v>
      </c>
      <c r="B35" s="266" t="s">
        <v>224</v>
      </c>
      <c r="C35" s="266" t="s">
        <v>61</v>
      </c>
      <c r="D35" s="497" t="s">
        <v>158</v>
      </c>
      <c r="E35" s="262" t="s">
        <v>379</v>
      </c>
      <c r="F35" s="259" t="s">
        <v>501</v>
      </c>
      <c r="G35" s="199">
        <f t="shared" si="2"/>
        <v>0</v>
      </c>
      <c r="H35" s="496"/>
      <c r="I35" s="265"/>
      <c r="J35" s="360"/>
    </row>
    <row r="36" spans="1:11" s="204" customFormat="1" ht="63" hidden="1" customHeight="1" x14ac:dyDescent="0.3">
      <c r="A36" s="266" t="s">
        <v>226</v>
      </c>
      <c r="B36" s="266" t="s">
        <v>227</v>
      </c>
      <c r="C36" s="266" t="s">
        <v>61</v>
      </c>
      <c r="D36" s="497" t="s">
        <v>225</v>
      </c>
      <c r="E36" s="262" t="s">
        <v>380</v>
      </c>
      <c r="F36" s="259" t="s">
        <v>528</v>
      </c>
      <c r="G36" s="199">
        <f t="shared" si="2"/>
        <v>0</v>
      </c>
      <c r="H36" s="505"/>
      <c r="I36" s="265"/>
      <c r="J36" s="361"/>
    </row>
    <row r="37" spans="1:11" s="204" customFormat="1" ht="69" hidden="1" customHeight="1" x14ac:dyDescent="0.3">
      <c r="A37" s="266" t="s">
        <v>228</v>
      </c>
      <c r="B37" s="266" t="s">
        <v>229</v>
      </c>
      <c r="C37" s="506" t="s">
        <v>230</v>
      </c>
      <c r="D37" s="507" t="s">
        <v>231</v>
      </c>
      <c r="E37" s="262" t="s">
        <v>381</v>
      </c>
      <c r="F37" s="259" t="s">
        <v>529</v>
      </c>
      <c r="G37" s="199">
        <f t="shared" si="2"/>
        <v>0</v>
      </c>
      <c r="H37" s="489"/>
      <c r="I37" s="265"/>
      <c r="J37" s="361"/>
    </row>
    <row r="38" spans="1:11" ht="72.75" customHeight="1" x14ac:dyDescent="0.3">
      <c r="A38" s="621" t="s">
        <v>516</v>
      </c>
      <c r="B38" s="56" t="s">
        <v>517</v>
      </c>
      <c r="C38" s="621" t="s">
        <v>74</v>
      </c>
      <c r="D38" s="622" t="s">
        <v>518</v>
      </c>
      <c r="E38" s="92" t="s">
        <v>382</v>
      </c>
      <c r="F38" s="259" t="s">
        <v>533</v>
      </c>
      <c r="G38" s="199">
        <f t="shared" si="2"/>
        <v>140000</v>
      </c>
      <c r="H38" s="201"/>
      <c r="I38" s="96">
        <v>140000</v>
      </c>
      <c r="J38" s="614"/>
    </row>
    <row r="39" spans="1:11" ht="48" customHeight="1" x14ac:dyDescent="0.3">
      <c r="A39" s="263" t="s">
        <v>235</v>
      </c>
      <c r="B39" s="263" t="s">
        <v>236</v>
      </c>
      <c r="C39" s="263" t="s">
        <v>59</v>
      </c>
      <c r="D39" s="613" t="s">
        <v>237</v>
      </c>
      <c r="E39" s="259" t="s">
        <v>375</v>
      </c>
      <c r="F39" s="92" t="s">
        <v>522</v>
      </c>
      <c r="G39" s="199">
        <f t="shared" si="2"/>
        <v>494910</v>
      </c>
      <c r="H39" s="198">
        <v>494910</v>
      </c>
      <c r="I39" s="96"/>
      <c r="J39" s="614"/>
    </row>
    <row r="40" spans="1:11" s="201" customFormat="1" ht="66" customHeight="1" x14ac:dyDescent="0.3">
      <c r="A40" s="668" t="s">
        <v>25</v>
      </c>
      <c r="B40" s="668"/>
      <c r="C40" s="668"/>
      <c r="D40" s="669" t="s">
        <v>174</v>
      </c>
      <c r="E40" s="671"/>
      <c r="F40" s="671"/>
      <c r="G40" s="569">
        <f>SUM(G41)</f>
        <v>2839100</v>
      </c>
      <c r="H40" s="569">
        <f t="shared" ref="H40:J40" si="3">SUM(H41)</f>
        <v>0</v>
      </c>
      <c r="I40" s="569">
        <f t="shared" si="3"/>
        <v>2839100</v>
      </c>
      <c r="J40" s="569">
        <f t="shared" si="3"/>
        <v>2839100</v>
      </c>
    </row>
    <row r="41" spans="1:11" s="201" customFormat="1" ht="66" customHeight="1" x14ac:dyDescent="0.3">
      <c r="A41" s="668" t="s">
        <v>26</v>
      </c>
      <c r="B41" s="668"/>
      <c r="C41" s="668"/>
      <c r="D41" s="669" t="s">
        <v>174</v>
      </c>
      <c r="E41" s="671"/>
      <c r="F41" s="671"/>
      <c r="G41" s="569">
        <f>SUM(G42:G47)</f>
        <v>2839100</v>
      </c>
      <c r="H41" s="569">
        <f t="shared" ref="H41:J41" si="4">SUM(H42:H47)</f>
        <v>0</v>
      </c>
      <c r="I41" s="569">
        <f t="shared" si="4"/>
        <v>2839100</v>
      </c>
      <c r="J41" s="569">
        <f t="shared" si="4"/>
        <v>2839100</v>
      </c>
      <c r="K41" s="206">
        <f>SUM(H40:I40)</f>
        <v>2839100</v>
      </c>
    </row>
    <row r="42" spans="1:11" s="204" customFormat="1" ht="64.5" customHeight="1" x14ac:dyDescent="0.3">
      <c r="A42" s="536" t="s">
        <v>297</v>
      </c>
      <c r="B42" s="536" t="s">
        <v>298</v>
      </c>
      <c r="C42" s="536" t="s">
        <v>498</v>
      </c>
      <c r="D42" s="537" t="s">
        <v>299</v>
      </c>
      <c r="E42" s="259" t="s">
        <v>373</v>
      </c>
      <c r="F42" s="259" t="s">
        <v>501</v>
      </c>
      <c r="G42" s="199">
        <f t="shared" ref="G42:G47" si="5">SUM(H42:I42)</f>
        <v>1549800</v>
      </c>
      <c r="H42" s="198"/>
      <c r="I42" s="96">
        <v>1549800</v>
      </c>
      <c r="J42" s="264">
        <v>1549800</v>
      </c>
      <c r="K42" s="508"/>
    </row>
    <row r="43" spans="1:11" s="493" customFormat="1" ht="66" customHeight="1" x14ac:dyDescent="0.3">
      <c r="A43" s="536" t="s">
        <v>443</v>
      </c>
      <c r="B43" s="536" t="s">
        <v>444</v>
      </c>
      <c r="C43" s="536" t="s">
        <v>57</v>
      </c>
      <c r="D43" s="537" t="s">
        <v>445</v>
      </c>
      <c r="E43" s="259" t="s">
        <v>373</v>
      </c>
      <c r="F43" s="259" t="s">
        <v>501</v>
      </c>
      <c r="G43" s="199">
        <f t="shared" si="5"/>
        <v>319000</v>
      </c>
      <c r="H43" s="198"/>
      <c r="I43" s="96">
        <v>319000</v>
      </c>
      <c r="J43" s="264">
        <v>319000</v>
      </c>
      <c r="K43" s="509"/>
    </row>
    <row r="44" spans="1:11" s="493" customFormat="1" ht="61.5" customHeight="1" x14ac:dyDescent="0.3">
      <c r="A44" s="538" t="s">
        <v>300</v>
      </c>
      <c r="B44" s="538" t="s">
        <v>165</v>
      </c>
      <c r="C44" s="538" t="s">
        <v>302</v>
      </c>
      <c r="D44" s="252" t="s">
        <v>301</v>
      </c>
      <c r="E44" s="259" t="s">
        <v>373</v>
      </c>
      <c r="F44" s="259" t="s">
        <v>501</v>
      </c>
      <c r="G44" s="199">
        <f t="shared" si="5"/>
        <v>490500</v>
      </c>
      <c r="H44" s="198"/>
      <c r="I44" s="96">
        <v>490500</v>
      </c>
      <c r="J44" s="264">
        <v>490500</v>
      </c>
      <c r="K44" s="509"/>
    </row>
    <row r="45" spans="1:11" s="204" customFormat="1" ht="39.75" hidden="1" customHeight="1" x14ac:dyDescent="0.3">
      <c r="A45" s="538" t="s">
        <v>300</v>
      </c>
      <c r="B45" s="538" t="s">
        <v>165</v>
      </c>
      <c r="C45" s="538" t="s">
        <v>302</v>
      </c>
      <c r="D45" s="252" t="s">
        <v>301</v>
      </c>
      <c r="E45" s="498" t="s">
        <v>397</v>
      </c>
      <c r="F45" s="539"/>
      <c r="G45" s="199">
        <f t="shared" si="5"/>
        <v>0</v>
      </c>
      <c r="H45" s="198"/>
      <c r="I45" s="96"/>
      <c r="J45" s="264"/>
      <c r="K45" s="508"/>
    </row>
    <row r="46" spans="1:11" ht="81.75" hidden="1" customHeight="1" x14ac:dyDescent="0.3">
      <c r="A46" s="263" t="s">
        <v>404</v>
      </c>
      <c r="B46" s="263" t="s">
        <v>405</v>
      </c>
      <c r="C46" s="263" t="s">
        <v>302</v>
      </c>
      <c r="D46" s="485" t="s">
        <v>406</v>
      </c>
      <c r="E46" s="259" t="s">
        <v>373</v>
      </c>
      <c r="F46" s="540"/>
      <c r="G46" s="199">
        <f t="shared" si="5"/>
        <v>0</v>
      </c>
      <c r="H46" s="198"/>
      <c r="I46" s="96"/>
      <c r="J46" s="264"/>
      <c r="K46" s="201"/>
    </row>
    <row r="47" spans="1:11" s="204" customFormat="1" ht="59.25" customHeight="1" x14ac:dyDescent="0.3">
      <c r="A47" s="56" t="s">
        <v>403</v>
      </c>
      <c r="B47" s="56" t="s">
        <v>402</v>
      </c>
      <c r="C47" s="56" t="s">
        <v>302</v>
      </c>
      <c r="D47" s="229" t="s">
        <v>401</v>
      </c>
      <c r="E47" s="306" t="s">
        <v>372</v>
      </c>
      <c r="F47" s="259" t="s">
        <v>502</v>
      </c>
      <c r="G47" s="199">
        <f t="shared" si="5"/>
        <v>479800</v>
      </c>
      <c r="H47" s="198"/>
      <c r="I47" s="96">
        <v>479800</v>
      </c>
      <c r="J47" s="264">
        <v>479800</v>
      </c>
      <c r="K47" s="508"/>
    </row>
    <row r="48" spans="1:11" s="204" customFormat="1" ht="100.5" hidden="1" customHeight="1" x14ac:dyDescent="0.3">
      <c r="A48" s="266" t="s">
        <v>303</v>
      </c>
      <c r="B48" s="266" t="s">
        <v>304</v>
      </c>
      <c r="C48" s="266"/>
      <c r="D48" s="488" t="s">
        <v>305</v>
      </c>
      <c r="E48" s="262" t="s">
        <v>374</v>
      </c>
      <c r="F48" s="262"/>
      <c r="G48" s="624"/>
      <c r="H48" s="265"/>
      <c r="I48" s="265"/>
      <c r="J48" s="361"/>
      <c r="K48" s="508"/>
    </row>
    <row r="49" spans="1:11" s="260" customFormat="1" ht="99.75" hidden="1" customHeight="1" x14ac:dyDescent="0.35">
      <c r="A49" s="490" t="s">
        <v>308</v>
      </c>
      <c r="B49" s="490" t="s">
        <v>307</v>
      </c>
      <c r="C49" s="490" t="s">
        <v>58</v>
      </c>
      <c r="D49" s="510" t="s">
        <v>306</v>
      </c>
      <c r="E49" s="491" t="s">
        <v>374</v>
      </c>
      <c r="F49" s="491"/>
      <c r="G49" s="625"/>
      <c r="H49" s="511"/>
      <c r="I49" s="512"/>
      <c r="J49" s="359"/>
    </row>
    <row r="50" spans="1:11" s="202" customFormat="1" ht="77.25" hidden="1" customHeight="1" x14ac:dyDescent="0.3">
      <c r="A50" s="490"/>
      <c r="B50" s="490"/>
      <c r="C50" s="490"/>
      <c r="D50" s="494"/>
      <c r="E50" s="513"/>
      <c r="F50" s="513"/>
      <c r="G50" s="626"/>
      <c r="H50" s="495"/>
      <c r="I50" s="495"/>
      <c r="J50" s="360"/>
    </row>
    <row r="51" spans="1:11" s="202" customFormat="1" ht="69" customHeight="1" x14ac:dyDescent="0.3">
      <c r="A51" s="519" t="s">
        <v>253</v>
      </c>
      <c r="B51" s="666"/>
      <c r="C51" s="666"/>
      <c r="D51" s="520" t="s">
        <v>171</v>
      </c>
      <c r="E51" s="667"/>
      <c r="F51" s="667"/>
      <c r="G51" s="522">
        <f>SUM(H53,H54,G56,G57)</f>
        <v>7006856</v>
      </c>
      <c r="H51" s="522">
        <f>SUM(H52)</f>
        <v>7006856</v>
      </c>
      <c r="I51" s="522">
        <f>SUM(J53,J54,I56,I57)</f>
        <v>0</v>
      </c>
      <c r="J51" s="522">
        <f>SUM(K53,K54,J56,J57)</f>
        <v>0</v>
      </c>
    </row>
    <row r="52" spans="1:11" s="202" customFormat="1" ht="65.25" customHeight="1" x14ac:dyDescent="0.3">
      <c r="A52" s="519" t="s">
        <v>252</v>
      </c>
      <c r="B52" s="666"/>
      <c r="C52" s="666"/>
      <c r="D52" s="520" t="s">
        <v>171</v>
      </c>
      <c r="E52" s="667"/>
      <c r="F52" s="667"/>
      <c r="G52" s="522">
        <f>SUM(G53:G55,G57)</f>
        <v>7006856</v>
      </c>
      <c r="H52" s="522">
        <f>SUM(H53:H55,H57)</f>
        <v>7006856</v>
      </c>
      <c r="I52" s="522">
        <f t="shared" ref="I52:J52" si="6">SUM(I53:I55,I57)</f>
        <v>0</v>
      </c>
      <c r="J52" s="522">
        <f t="shared" si="6"/>
        <v>0</v>
      </c>
      <c r="K52" s="197">
        <f>SUM(H52:I52)</f>
        <v>7006856</v>
      </c>
    </row>
    <row r="53" spans="1:11" s="202" customFormat="1" ht="87" customHeight="1" x14ac:dyDescent="0.3">
      <c r="A53" s="612" t="s">
        <v>312</v>
      </c>
      <c r="B53" s="612" t="s">
        <v>64</v>
      </c>
      <c r="C53" s="636" t="s">
        <v>50</v>
      </c>
      <c r="D53" s="285" t="s">
        <v>310</v>
      </c>
      <c r="E53" s="259" t="s">
        <v>552</v>
      </c>
      <c r="F53" s="259" t="s">
        <v>551</v>
      </c>
      <c r="G53" s="198">
        <f t="shared" ref="G53:G54" si="7">SUM(H53:I53)</f>
        <v>6956031</v>
      </c>
      <c r="H53" s="198">
        <v>6956031</v>
      </c>
      <c r="I53" s="637"/>
      <c r="J53" s="638"/>
      <c r="K53" s="486"/>
    </row>
    <row r="54" spans="1:11" s="202" customFormat="1" ht="99.75" customHeight="1" x14ac:dyDescent="0.3">
      <c r="A54" s="612" t="s">
        <v>314</v>
      </c>
      <c r="B54" s="612" t="s">
        <v>62</v>
      </c>
      <c r="C54" s="612" t="s">
        <v>51</v>
      </c>
      <c r="D54" s="639" t="s">
        <v>313</v>
      </c>
      <c r="E54" s="259" t="s">
        <v>552</v>
      </c>
      <c r="F54" s="259" t="s">
        <v>551</v>
      </c>
      <c r="G54" s="198">
        <f t="shared" si="7"/>
        <v>50825</v>
      </c>
      <c r="H54" s="540">
        <v>50825</v>
      </c>
      <c r="I54" s="637"/>
      <c r="J54" s="638"/>
      <c r="K54" s="486"/>
    </row>
    <row r="55" spans="1:11" s="202" customFormat="1" ht="81.75" hidden="1" customHeight="1" x14ac:dyDescent="0.3">
      <c r="A55" s="503" t="s">
        <v>329</v>
      </c>
      <c r="B55" s="503" t="s">
        <v>327</v>
      </c>
      <c r="C55" s="514"/>
      <c r="D55" s="504" t="s">
        <v>319</v>
      </c>
      <c r="E55" s="498" t="s">
        <v>400</v>
      </c>
      <c r="F55" s="498"/>
      <c r="G55" s="539"/>
      <c r="H55" s="265"/>
      <c r="I55" s="265"/>
      <c r="J55" s="360"/>
    </row>
    <row r="56" spans="1:11" s="202" customFormat="1" ht="95.25" hidden="1" customHeight="1" x14ac:dyDescent="0.3">
      <c r="A56" s="502" t="s">
        <v>368</v>
      </c>
      <c r="B56" s="502" t="s">
        <v>328</v>
      </c>
      <c r="C56" s="515" t="s">
        <v>53</v>
      </c>
      <c r="D56" s="268" t="s">
        <v>321</v>
      </c>
      <c r="E56" s="499" t="s">
        <v>400</v>
      </c>
      <c r="F56" s="499"/>
      <c r="G56" s="627"/>
      <c r="H56" s="495"/>
      <c r="I56" s="495"/>
      <c r="J56" s="360"/>
    </row>
    <row r="57" spans="1:11" s="204" customFormat="1" ht="50.25" hidden="1" customHeight="1" x14ac:dyDescent="0.3">
      <c r="A57" s="266" t="s">
        <v>341</v>
      </c>
      <c r="B57" s="266" t="s">
        <v>222</v>
      </c>
      <c r="C57" s="266" t="s">
        <v>73</v>
      </c>
      <c r="D57" s="516" t="s">
        <v>18</v>
      </c>
      <c r="E57" s="262" t="s">
        <v>377</v>
      </c>
      <c r="F57" s="262"/>
      <c r="G57" s="624"/>
      <c r="H57" s="265"/>
      <c r="I57" s="265"/>
      <c r="J57" s="361"/>
    </row>
    <row r="58" spans="1:11" s="174" customFormat="1" ht="69.75" customHeight="1" x14ac:dyDescent="0.3">
      <c r="A58" s="519" t="s">
        <v>249</v>
      </c>
      <c r="B58" s="519"/>
      <c r="C58" s="519"/>
      <c r="D58" s="520" t="s">
        <v>172</v>
      </c>
      <c r="E58" s="521"/>
      <c r="F58" s="521"/>
      <c r="G58" s="569">
        <f>SUM(H58:I58)</f>
        <v>6910500</v>
      </c>
      <c r="H58" s="522">
        <f>SUM(H59)</f>
        <v>6910500</v>
      </c>
      <c r="I58" s="522">
        <f t="shared" ref="I58:J58" si="8">SUM(I61,I62,I63,I65,I67,I68)</f>
        <v>0</v>
      </c>
      <c r="J58" s="522">
        <f t="shared" si="8"/>
        <v>0</v>
      </c>
    </row>
    <row r="59" spans="1:11" s="174" customFormat="1" ht="69.75" customHeight="1" x14ac:dyDescent="0.3">
      <c r="A59" s="519" t="s">
        <v>248</v>
      </c>
      <c r="B59" s="519"/>
      <c r="C59" s="519"/>
      <c r="D59" s="520" t="s">
        <v>172</v>
      </c>
      <c r="E59" s="521"/>
      <c r="F59" s="521"/>
      <c r="G59" s="569">
        <f>SUM(H59:I59)</f>
        <v>6910500</v>
      </c>
      <c r="H59" s="522">
        <f>SUM(H61:H68)</f>
        <v>6910500</v>
      </c>
      <c r="I59" s="522">
        <f t="shared" ref="I59:J59" si="9">SUM(I60,I64,I66)</f>
        <v>0</v>
      </c>
      <c r="J59" s="522">
        <f t="shared" si="9"/>
        <v>0</v>
      </c>
      <c r="K59" s="197">
        <f>SUM(H59:I59)</f>
        <v>6910500</v>
      </c>
    </row>
    <row r="60" spans="1:11" s="202" customFormat="1" ht="104.25" hidden="1" customHeight="1" x14ac:dyDescent="0.3">
      <c r="A60" s="517" t="s">
        <v>257</v>
      </c>
      <c r="B60" s="517" t="s">
        <v>255</v>
      </c>
      <c r="C60" s="518"/>
      <c r="D60" s="504" t="s">
        <v>263</v>
      </c>
      <c r="E60" s="262" t="s">
        <v>383</v>
      </c>
      <c r="F60" s="262"/>
      <c r="G60" s="624"/>
      <c r="H60" s="265"/>
      <c r="I60" s="265"/>
      <c r="J60" s="360"/>
    </row>
    <row r="61" spans="1:11" s="174" customFormat="1" ht="51" customHeight="1" x14ac:dyDescent="0.3">
      <c r="A61" s="249" t="s">
        <v>258</v>
      </c>
      <c r="B61" s="249" t="s">
        <v>256</v>
      </c>
      <c r="C61" s="230" t="s">
        <v>21</v>
      </c>
      <c r="D61" s="285" t="s">
        <v>264</v>
      </c>
      <c r="E61" s="92" t="s">
        <v>383</v>
      </c>
      <c r="F61" s="259" t="s">
        <v>497</v>
      </c>
      <c r="G61" s="199">
        <f>SUM(H61:I61)</f>
        <v>147500</v>
      </c>
      <c r="H61" s="96">
        <v>147500</v>
      </c>
      <c r="I61" s="96"/>
      <c r="J61" s="486"/>
    </row>
    <row r="62" spans="1:11" s="174" customFormat="1" ht="45.75" customHeight="1" x14ac:dyDescent="0.3">
      <c r="A62" s="249" t="s">
        <v>261</v>
      </c>
      <c r="B62" s="523" t="s">
        <v>260</v>
      </c>
      <c r="C62" s="524" t="s">
        <v>62</v>
      </c>
      <c r="D62" s="285" t="s">
        <v>265</v>
      </c>
      <c r="E62" s="92" t="s">
        <v>383</v>
      </c>
      <c r="F62" s="259" t="s">
        <v>497</v>
      </c>
      <c r="G62" s="199">
        <f t="shared" ref="G62:G71" si="10">SUM(H62:I62)</f>
        <v>147800</v>
      </c>
      <c r="H62" s="96">
        <v>147800</v>
      </c>
      <c r="I62" s="96"/>
      <c r="J62" s="486"/>
    </row>
    <row r="63" spans="1:11" s="209" customFormat="1" ht="61.5" customHeight="1" x14ac:dyDescent="0.3">
      <c r="A63" s="249" t="s">
        <v>262</v>
      </c>
      <c r="B63" s="249" t="s">
        <v>259</v>
      </c>
      <c r="C63" s="230" t="s">
        <v>62</v>
      </c>
      <c r="D63" s="285" t="s">
        <v>22</v>
      </c>
      <c r="E63" s="92" t="s">
        <v>383</v>
      </c>
      <c r="F63" s="259" t="s">
        <v>497</v>
      </c>
      <c r="G63" s="199">
        <f t="shared" si="10"/>
        <v>3058000</v>
      </c>
      <c r="H63" s="96">
        <v>3058000</v>
      </c>
      <c r="I63" s="96"/>
      <c r="J63" s="362"/>
    </row>
    <row r="64" spans="1:11" s="209" customFormat="1" ht="52.5" hidden="1" customHeight="1" x14ac:dyDescent="0.3">
      <c r="A64" s="269" t="s">
        <v>273</v>
      </c>
      <c r="B64" s="269" t="s">
        <v>274</v>
      </c>
      <c r="C64" s="203"/>
      <c r="D64" s="250" t="s">
        <v>369</v>
      </c>
      <c r="E64" s="92" t="s">
        <v>383</v>
      </c>
      <c r="F64" s="92"/>
      <c r="G64" s="199">
        <f t="shared" si="10"/>
        <v>0</v>
      </c>
      <c r="H64" s="96"/>
      <c r="I64" s="96"/>
      <c r="J64" s="362"/>
    </row>
    <row r="65" spans="1:11" s="209" customFormat="1" ht="69.75" customHeight="1" x14ac:dyDescent="0.3">
      <c r="A65" s="269" t="s">
        <v>271</v>
      </c>
      <c r="B65" s="269" t="s">
        <v>272</v>
      </c>
      <c r="C65" s="203" t="s">
        <v>21</v>
      </c>
      <c r="D65" s="250" t="s">
        <v>447</v>
      </c>
      <c r="E65" s="92" t="s">
        <v>383</v>
      </c>
      <c r="F65" s="259" t="s">
        <v>497</v>
      </c>
      <c r="G65" s="199">
        <f t="shared" si="10"/>
        <v>62700</v>
      </c>
      <c r="H65" s="96">
        <v>62700</v>
      </c>
      <c r="I65" s="96"/>
      <c r="J65" s="362"/>
    </row>
    <row r="66" spans="1:11" s="209" customFormat="1" ht="39" hidden="1" customHeight="1" x14ac:dyDescent="0.3">
      <c r="A66" s="270" t="s">
        <v>275</v>
      </c>
      <c r="B66" s="270" t="s">
        <v>211</v>
      </c>
      <c r="C66" s="271"/>
      <c r="D66" s="272" t="s">
        <v>212</v>
      </c>
      <c r="E66" s="285"/>
      <c r="F66" s="285"/>
      <c r="G66" s="199">
        <f t="shared" si="10"/>
        <v>0</v>
      </c>
      <c r="H66" s="96"/>
      <c r="I66" s="96"/>
      <c r="J66" s="362"/>
    </row>
    <row r="67" spans="1:11" s="209" customFormat="1" ht="50.25" customHeight="1" x14ac:dyDescent="0.3">
      <c r="A67" s="249" t="s">
        <v>276</v>
      </c>
      <c r="B67" s="249" t="s">
        <v>210</v>
      </c>
      <c r="C67" s="203" t="s">
        <v>55</v>
      </c>
      <c r="D67" s="250" t="s">
        <v>213</v>
      </c>
      <c r="E67" s="92" t="s">
        <v>383</v>
      </c>
      <c r="F67" s="259" t="s">
        <v>497</v>
      </c>
      <c r="G67" s="199">
        <f t="shared" si="10"/>
        <v>2794500</v>
      </c>
      <c r="H67" s="96">
        <v>2794500</v>
      </c>
      <c r="I67" s="96"/>
      <c r="J67" s="362"/>
    </row>
    <row r="68" spans="1:11" s="209" customFormat="1" ht="81.75" customHeight="1" x14ac:dyDescent="0.3">
      <c r="A68" s="249" t="s">
        <v>276</v>
      </c>
      <c r="B68" s="249" t="s">
        <v>210</v>
      </c>
      <c r="C68" s="203" t="s">
        <v>55</v>
      </c>
      <c r="D68" s="250" t="s">
        <v>213</v>
      </c>
      <c r="E68" s="259" t="s">
        <v>384</v>
      </c>
      <c r="F68" s="259" t="s">
        <v>496</v>
      </c>
      <c r="G68" s="199">
        <f t="shared" si="10"/>
        <v>700000</v>
      </c>
      <c r="H68" s="96">
        <v>700000</v>
      </c>
      <c r="I68" s="96"/>
      <c r="J68" s="362"/>
    </row>
    <row r="69" spans="1:11" s="174" customFormat="1" ht="50.25" customHeight="1" x14ac:dyDescent="0.3">
      <c r="A69" s="519" t="s">
        <v>23</v>
      </c>
      <c r="B69" s="519"/>
      <c r="C69" s="519"/>
      <c r="D69" s="570" t="s">
        <v>370</v>
      </c>
      <c r="E69" s="571"/>
      <c r="F69" s="571"/>
      <c r="G69" s="569">
        <f>SUM(G70)</f>
        <v>1797000</v>
      </c>
      <c r="H69" s="569">
        <f t="shared" ref="H69:J69" si="11">SUM(H70)</f>
        <v>1697000</v>
      </c>
      <c r="I69" s="569">
        <f t="shared" si="11"/>
        <v>100000</v>
      </c>
      <c r="J69" s="569">
        <f t="shared" si="11"/>
        <v>100000</v>
      </c>
    </row>
    <row r="70" spans="1:11" s="174" customFormat="1" ht="51" customHeight="1" x14ac:dyDescent="0.3">
      <c r="A70" s="519" t="s">
        <v>24</v>
      </c>
      <c r="B70" s="519"/>
      <c r="C70" s="519"/>
      <c r="D70" s="570" t="s">
        <v>370</v>
      </c>
      <c r="E70" s="571"/>
      <c r="F70" s="571"/>
      <c r="G70" s="569">
        <f>SUM(G71:G72)</f>
        <v>1797000</v>
      </c>
      <c r="H70" s="569">
        <f t="shared" ref="H70:J70" si="12">SUM(H71:H72)</f>
        <v>1697000</v>
      </c>
      <c r="I70" s="569">
        <f t="shared" si="12"/>
        <v>100000</v>
      </c>
      <c r="J70" s="569">
        <f t="shared" si="12"/>
        <v>100000</v>
      </c>
      <c r="K70" s="197">
        <f>SUM(H70:I70)</f>
        <v>1797000</v>
      </c>
    </row>
    <row r="71" spans="1:11" s="174" customFormat="1" ht="45.75" customHeight="1" x14ac:dyDescent="0.3">
      <c r="A71" s="538" t="s">
        <v>285</v>
      </c>
      <c r="B71" s="538" t="s">
        <v>286</v>
      </c>
      <c r="C71" s="538" t="s">
        <v>67</v>
      </c>
      <c r="D71" s="567" t="s">
        <v>287</v>
      </c>
      <c r="E71" s="92" t="s">
        <v>386</v>
      </c>
      <c r="F71" s="259" t="s">
        <v>504</v>
      </c>
      <c r="G71" s="199">
        <f t="shared" si="10"/>
        <v>936800</v>
      </c>
      <c r="H71" s="96">
        <v>836800</v>
      </c>
      <c r="I71" s="96">
        <v>100000</v>
      </c>
      <c r="J71" s="264">
        <v>100000</v>
      </c>
    </row>
    <row r="72" spans="1:11" s="174" customFormat="1" ht="47.25" customHeight="1" x14ac:dyDescent="0.3">
      <c r="A72" s="538" t="s">
        <v>289</v>
      </c>
      <c r="B72" s="538" t="s">
        <v>290</v>
      </c>
      <c r="C72" s="538" t="s">
        <v>67</v>
      </c>
      <c r="D72" s="568" t="s">
        <v>288</v>
      </c>
      <c r="E72" s="92" t="s">
        <v>385</v>
      </c>
      <c r="F72" s="259" t="s">
        <v>503</v>
      </c>
      <c r="G72" s="199">
        <f t="shared" ref="G72" si="13">SUM(H72:I72)</f>
        <v>860200</v>
      </c>
      <c r="H72" s="96">
        <v>860200</v>
      </c>
      <c r="I72" s="96"/>
      <c r="J72" s="264"/>
    </row>
    <row r="73" spans="1:11" s="204" customFormat="1" ht="58.5" hidden="1" customHeight="1" x14ac:dyDescent="0.3">
      <c r="A73" s="266"/>
      <c r="B73" s="266"/>
      <c r="C73" s="266"/>
      <c r="D73" s="267"/>
      <c r="E73" s="262"/>
      <c r="F73" s="262"/>
      <c r="G73" s="624"/>
      <c r="H73" s="265"/>
      <c r="I73" s="265"/>
      <c r="J73" s="361"/>
    </row>
    <row r="74" spans="1:11" s="202" customFormat="1" ht="42.75" customHeight="1" x14ac:dyDescent="0.3">
      <c r="A74" s="363"/>
      <c r="B74" s="363"/>
      <c r="C74" s="363"/>
      <c r="D74" s="364"/>
      <c r="E74" s="365" t="s">
        <v>157</v>
      </c>
      <c r="F74" s="365"/>
      <c r="G74" s="261">
        <f>SUM(G13,G41,G52,G59,G70)</f>
        <v>96200024</v>
      </c>
      <c r="H74" s="261">
        <f>SUM(H13,H41,H52,H59,H70)</f>
        <v>86155508</v>
      </c>
      <c r="I74" s="261">
        <f>SUM(I13,I41,I52,I59,I70)</f>
        <v>10044516</v>
      </c>
      <c r="J74" s="261">
        <f>SUM(J13,J41,J52,J59,J70)</f>
        <v>9904516</v>
      </c>
      <c r="K74" s="197">
        <f>SUM(H74:I74)</f>
        <v>96200024</v>
      </c>
    </row>
    <row r="75" spans="1:11" ht="28.9" customHeight="1" x14ac:dyDescent="0.3">
      <c r="A75" s="89"/>
      <c r="B75" s="89"/>
      <c r="C75" s="89"/>
      <c r="D75" s="89"/>
      <c r="E75" s="89"/>
      <c r="F75" s="89"/>
      <c r="G75" s="628"/>
      <c r="H75" s="90"/>
      <c r="I75" s="90"/>
    </row>
    <row r="76" spans="1:11" ht="81.75" customHeight="1" x14ac:dyDescent="0.3">
      <c r="A76" s="89"/>
      <c r="B76" s="89"/>
      <c r="C76" s="89"/>
      <c r="D76" s="89"/>
      <c r="E76" s="89"/>
      <c r="F76" s="89"/>
      <c r="G76" s="628"/>
      <c r="H76" s="90"/>
      <c r="I76" s="90"/>
    </row>
    <row r="77" spans="1:11" ht="18.75" x14ac:dyDescent="0.3">
      <c r="A77" s="89"/>
      <c r="B77" s="89"/>
      <c r="C77" s="89"/>
      <c r="D77" s="91"/>
      <c r="E77" s="91"/>
      <c r="F77" s="91"/>
      <c r="G77" s="629"/>
      <c r="I77" s="90"/>
    </row>
    <row r="78" spans="1:11" ht="18.75" x14ac:dyDescent="0.3">
      <c r="A78" s="89"/>
      <c r="B78" s="89"/>
      <c r="C78" s="89"/>
      <c r="D78" s="89"/>
      <c r="E78" s="89"/>
      <c r="F78" s="89"/>
      <c r="G78" s="628"/>
      <c r="H78" s="90"/>
      <c r="I78" s="90"/>
    </row>
    <row r="79" spans="1:11" ht="18.75" x14ac:dyDescent="0.3">
      <c r="A79" s="89"/>
      <c r="B79" s="89"/>
      <c r="C79" s="89"/>
      <c r="D79" s="89"/>
      <c r="E79" s="89"/>
      <c r="F79" s="89"/>
      <c r="G79" s="628"/>
      <c r="H79" s="90"/>
      <c r="I79" s="90"/>
    </row>
    <row r="80" spans="1:11" x14ac:dyDescent="0.2">
      <c r="A80" s="91"/>
      <c r="B80" s="91"/>
      <c r="C80" s="91"/>
      <c r="D80" s="91"/>
      <c r="E80" s="91"/>
      <c r="F80" s="91"/>
      <c r="G80" s="629"/>
    </row>
    <row r="81" spans="1:9" ht="18" x14ac:dyDescent="0.25">
      <c r="A81" s="91"/>
      <c r="B81" s="91"/>
      <c r="C81" s="91"/>
      <c r="D81" s="91"/>
      <c r="E81" s="91"/>
      <c r="F81" s="91"/>
      <c r="G81" s="629"/>
      <c r="H81" s="197"/>
      <c r="I81" s="197"/>
    </row>
    <row r="82" spans="1:9" x14ac:dyDescent="0.2">
      <c r="A82" s="91"/>
      <c r="B82" s="91"/>
      <c r="C82" s="91"/>
      <c r="D82" s="91"/>
      <c r="E82" s="91"/>
      <c r="F82" s="91"/>
      <c r="G82" s="629"/>
    </row>
  </sheetData>
  <mergeCells count="11">
    <mergeCell ref="D5:I5"/>
    <mergeCell ref="D6:J6"/>
    <mergeCell ref="I9:J9"/>
    <mergeCell ref="A9:A10"/>
    <mergeCell ref="B9:B10"/>
    <mergeCell ref="C9:C10"/>
    <mergeCell ref="D9:D10"/>
    <mergeCell ref="E9:E10"/>
    <mergeCell ref="F9:F10"/>
    <mergeCell ref="G9:G10"/>
    <mergeCell ref="H9:H10"/>
  </mergeCells>
  <pageMargins left="0.74803149606299213" right="0.19685039370078741" top="0.74803149606299213" bottom="0.6692913385826772" header="0.51181102362204722" footer="0.51181102362204722"/>
  <pageSetup paperSize="9" scale="53" orientation="landscape" r:id="rId1"/>
  <headerFooter alignWithMargins="0"/>
  <rowBreaks count="3" manualBreakCount="3">
    <brk id="24" max="9" man="1"/>
    <brk id="41" max="9" man="1"/>
    <brk id="6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дод1</vt:lpstr>
      <vt:lpstr>дод2</vt:lpstr>
      <vt:lpstr>дод3</vt:lpstr>
      <vt:lpstr>дод4</vt:lpstr>
      <vt:lpstr>дод5</vt:lpstr>
      <vt:lpstr>дод6</vt:lpstr>
      <vt:lpstr>дод1!Заголовки_для_печати</vt:lpstr>
      <vt:lpstr>дод3!Заголовки_для_печати</vt:lpstr>
      <vt:lpstr>дод4!Заголовки_для_печати</vt:lpstr>
      <vt:lpstr>дод5!Заголовки_для_печати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2018-12-18T09:54:31Z</cp:lastPrinted>
  <dcterms:created xsi:type="dcterms:W3CDTF">2004-12-22T07:46:33Z</dcterms:created>
  <dcterms:modified xsi:type="dcterms:W3CDTF">2018-12-18T10:39:22Z</dcterms:modified>
</cp:coreProperties>
</file>